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mc:AlternateContent xmlns:mc="http://schemas.openxmlformats.org/markup-compatibility/2006">
    <mc:Choice Requires="x15">
      <x15ac:absPath xmlns:x15ac="http://schemas.microsoft.com/office/spreadsheetml/2010/11/ac" url="I:\Product_Department1\Conestoga Pricelists\Price List Conversion\Updated Price Lists Ready for Web\Done\"/>
    </mc:Choice>
  </mc:AlternateContent>
  <xr:revisionPtr revIDLastSave="0" documentId="8_{10FD569B-A290-4597-90BA-A2FC979F491E}" xr6:coauthVersionLast="47" xr6:coauthVersionMax="47" xr10:uidLastSave="{00000000-0000-0000-0000-000000000000}"/>
  <bookViews>
    <workbookView xWindow="-120" yWindow="-120" windowWidth="29040" windowHeight="175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List'!$W$13:$X$1482</definedName>
    <definedName name="Customer_Cost">'Price List'!$Z$13:$AG$1482</definedName>
    <definedName name="Customer_List">'Price List'!$C$13:$T$1482</definedName>
    <definedName name="Group">Instructions!$B$38:$H$44</definedName>
    <definedName name="Header">'Price List'!$13:$20</definedName>
    <definedName name="Index">Index!$A$1:$M$59</definedName>
    <definedName name="Price_Calculation">'Price List'!#REF!</definedName>
    <definedName name="Price_Change">'Price List'!#REF!</definedName>
    <definedName name="Price_List">'Price List'!$C$13:$T$1482</definedName>
    <definedName name="_xlnm.Print_Area" localSheetId="4">Changes!$A$1:$C$227</definedName>
    <definedName name="_xlnm.Print_Area" localSheetId="1">Index!$A$1:$M$59</definedName>
    <definedName name="_xlnm.Print_Area" localSheetId="2">'Price List'!$C$13:$T$1482</definedName>
    <definedName name="_xlnm.Print_Titles" localSheetId="4">Changes!$1:$2</definedName>
    <definedName name="_xlnm.Print_Titles" localSheetId="2">'Price List'!$C:$N,'Price List'!$13:$20</definedName>
    <definedName name="Purchasing_Cost">'Price List'!#REF!</definedName>
    <definedName name="Round">'Price List'!$D$1486:$E$1495</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1206" i="1" l="1"/>
  <c r="AL1206" i="1"/>
  <c r="AK1206" i="1"/>
  <c r="W1206" i="1"/>
  <c r="AB1206" i="1" s="1"/>
  <c r="U1206" i="1"/>
  <c r="AM966" i="1"/>
  <c r="AL966" i="1"/>
  <c r="AK966" i="1"/>
  <c r="W966" i="1"/>
  <c r="AB966" i="1" s="1"/>
  <c r="U966" i="1"/>
  <c r="AM965" i="1"/>
  <c r="AL965" i="1"/>
  <c r="AK965" i="1"/>
  <c r="W965" i="1"/>
  <c r="AB965" i="1" s="1"/>
  <c r="U965" i="1"/>
  <c r="AM963" i="1"/>
  <c r="AL963" i="1"/>
  <c r="AK963" i="1"/>
  <c r="W963" i="1"/>
  <c r="AB963" i="1" s="1"/>
  <c r="U963" i="1"/>
  <c r="AM962" i="1"/>
  <c r="AL962" i="1"/>
  <c r="AK962" i="1"/>
  <c r="W962" i="1"/>
  <c r="AB962" i="1" s="1"/>
  <c r="U962" i="1"/>
  <c r="AM960" i="1"/>
  <c r="AL960" i="1"/>
  <c r="AK960" i="1"/>
  <c r="W960" i="1"/>
  <c r="AB960" i="1" s="1"/>
  <c r="U960" i="1"/>
  <c r="AM959" i="1"/>
  <c r="AL959" i="1"/>
  <c r="AK959" i="1"/>
  <c r="W959" i="1"/>
  <c r="AB959" i="1" s="1"/>
  <c r="U959" i="1"/>
  <c r="AM958" i="1"/>
  <c r="AL958" i="1"/>
  <c r="AK958" i="1"/>
  <c r="W958" i="1"/>
  <c r="AB958" i="1" s="1"/>
  <c r="U958" i="1"/>
  <c r="AM954" i="1" l="1"/>
  <c r="AL954" i="1"/>
  <c r="AK954" i="1"/>
  <c r="W954" i="1"/>
  <c r="AB954" i="1" s="1"/>
  <c r="U954" i="1"/>
  <c r="AM953" i="1"/>
  <c r="AL953" i="1"/>
  <c r="AK953" i="1"/>
  <c r="W953" i="1"/>
  <c r="AB953" i="1" s="1"/>
  <c r="U953" i="1"/>
  <c r="AM951" i="1"/>
  <c r="AL951" i="1"/>
  <c r="AK951" i="1"/>
  <c r="W951" i="1"/>
  <c r="AB951" i="1" s="1"/>
  <c r="U951" i="1"/>
  <c r="AM950" i="1"/>
  <c r="AL950" i="1"/>
  <c r="AK950" i="1"/>
  <c r="W950" i="1"/>
  <c r="AB950" i="1" s="1"/>
  <c r="U950" i="1"/>
  <c r="AM948" i="1"/>
  <c r="AL948" i="1"/>
  <c r="AK948" i="1"/>
  <c r="W948" i="1"/>
  <c r="AB948" i="1" s="1"/>
  <c r="U948" i="1"/>
  <c r="AM947" i="1"/>
  <c r="AL947" i="1"/>
  <c r="AK947" i="1"/>
  <c r="W947" i="1"/>
  <c r="AB947" i="1" s="1"/>
  <c r="U947" i="1"/>
  <c r="AM946" i="1"/>
  <c r="AL946" i="1"/>
  <c r="AK946" i="1"/>
  <c r="W946" i="1"/>
  <c r="AB946" i="1" s="1"/>
  <c r="U946" i="1"/>
  <c r="S1206" i="1" l="1"/>
  <c r="X1206" i="1"/>
  <c r="AC1206" i="1" s="1"/>
  <c r="AJ1206" i="1" s="1"/>
  <c r="AG1206" i="1" s="1"/>
  <c r="AD1206" i="1" s="1"/>
  <c r="AM942" i="1"/>
  <c r="AL942" i="1"/>
  <c r="AK942" i="1"/>
  <c r="W942" i="1"/>
  <c r="AB942" i="1" s="1"/>
  <c r="U942" i="1"/>
  <c r="AM941" i="1"/>
  <c r="AL941" i="1"/>
  <c r="AK941" i="1"/>
  <c r="W941" i="1"/>
  <c r="AB941" i="1" s="1"/>
  <c r="U941" i="1"/>
  <c r="AM939" i="1"/>
  <c r="AL939" i="1"/>
  <c r="AK939" i="1"/>
  <c r="W939" i="1"/>
  <c r="AB939" i="1" s="1"/>
  <c r="U939" i="1"/>
  <c r="AM938" i="1"/>
  <c r="AL938" i="1"/>
  <c r="AK938" i="1"/>
  <c r="W938" i="1"/>
  <c r="AB938" i="1" s="1"/>
  <c r="U938" i="1"/>
  <c r="AM936" i="1"/>
  <c r="AL936" i="1"/>
  <c r="AK936" i="1"/>
  <c r="W936" i="1"/>
  <c r="AB936" i="1" s="1"/>
  <c r="U936" i="1"/>
  <c r="AM935" i="1"/>
  <c r="AL935" i="1"/>
  <c r="AK935" i="1"/>
  <c r="W935" i="1"/>
  <c r="AB935" i="1" s="1"/>
  <c r="U935" i="1"/>
  <c r="AM934" i="1"/>
  <c r="AL934" i="1"/>
  <c r="AK934" i="1"/>
  <c r="W934" i="1"/>
  <c r="AB934" i="1" s="1"/>
  <c r="U934" i="1"/>
  <c r="AM929" i="1"/>
  <c r="AL929" i="1"/>
  <c r="AK929" i="1"/>
  <c r="W929" i="1"/>
  <c r="AB929" i="1" s="1"/>
  <c r="U929" i="1"/>
  <c r="AM930" i="1"/>
  <c r="AL930" i="1"/>
  <c r="AK930" i="1"/>
  <c r="W930" i="1"/>
  <c r="AB930" i="1" s="1"/>
  <c r="U930" i="1"/>
  <c r="AM927" i="1"/>
  <c r="AL927" i="1"/>
  <c r="AK927" i="1"/>
  <c r="W927" i="1"/>
  <c r="AB927" i="1" s="1"/>
  <c r="U927" i="1"/>
  <c r="AM925" i="1"/>
  <c r="AL925" i="1"/>
  <c r="AK925" i="1"/>
  <c r="W925" i="1"/>
  <c r="AB925" i="1" s="1"/>
  <c r="U925" i="1"/>
  <c r="AM924" i="1"/>
  <c r="AL924" i="1"/>
  <c r="AK924" i="1"/>
  <c r="W924" i="1"/>
  <c r="AB924" i="1" s="1"/>
  <c r="U924" i="1"/>
  <c r="AM922" i="1"/>
  <c r="AL922" i="1"/>
  <c r="AK922" i="1"/>
  <c r="W922" i="1"/>
  <c r="AB922" i="1" s="1"/>
  <c r="U922" i="1"/>
  <c r="AM921" i="1"/>
  <c r="AL921" i="1"/>
  <c r="AK921" i="1"/>
  <c r="W921" i="1"/>
  <c r="AB921" i="1" s="1"/>
  <c r="U921" i="1"/>
  <c r="AM917" i="1"/>
  <c r="AL917" i="1"/>
  <c r="AK917" i="1"/>
  <c r="W917" i="1"/>
  <c r="AB917" i="1" s="1"/>
  <c r="U917" i="1"/>
  <c r="AM916" i="1"/>
  <c r="AL916" i="1"/>
  <c r="AK916" i="1"/>
  <c r="W916" i="1"/>
  <c r="AB916" i="1" s="1"/>
  <c r="U916" i="1"/>
  <c r="AM914" i="1"/>
  <c r="AL914" i="1"/>
  <c r="AK914" i="1"/>
  <c r="W914" i="1"/>
  <c r="AB914" i="1" s="1"/>
  <c r="U914" i="1"/>
  <c r="AM913" i="1"/>
  <c r="AL913" i="1"/>
  <c r="AK913" i="1"/>
  <c r="W913" i="1"/>
  <c r="AB913" i="1" s="1"/>
  <c r="U913" i="1"/>
  <c r="AM911" i="1"/>
  <c r="AL911" i="1"/>
  <c r="AK911" i="1"/>
  <c r="W911" i="1"/>
  <c r="AB911" i="1" s="1"/>
  <c r="U911" i="1"/>
  <c r="AM910" i="1"/>
  <c r="AL910" i="1"/>
  <c r="AK910" i="1"/>
  <c r="W910" i="1"/>
  <c r="AB910" i="1" s="1"/>
  <c r="U910" i="1"/>
  <c r="AM909" i="1"/>
  <c r="AL909" i="1"/>
  <c r="AK909" i="1"/>
  <c r="W909" i="1"/>
  <c r="AB909" i="1" s="1"/>
  <c r="U909" i="1"/>
  <c r="AM902" i="1"/>
  <c r="AL902" i="1"/>
  <c r="AK902" i="1"/>
  <c r="W902" i="1"/>
  <c r="AB902" i="1" s="1"/>
  <c r="U902" i="1"/>
  <c r="AM900" i="1"/>
  <c r="AL900" i="1"/>
  <c r="AK900" i="1"/>
  <c r="W900" i="1"/>
  <c r="AB900" i="1" s="1"/>
  <c r="U900" i="1"/>
  <c r="AM899" i="1"/>
  <c r="AL899" i="1"/>
  <c r="AK899" i="1"/>
  <c r="W899" i="1"/>
  <c r="AB899" i="1" s="1"/>
  <c r="U899" i="1"/>
  <c r="AM897" i="1"/>
  <c r="AL897" i="1"/>
  <c r="AK897" i="1"/>
  <c r="W897" i="1"/>
  <c r="AB897" i="1" s="1"/>
  <c r="U897" i="1"/>
  <c r="AM896" i="1"/>
  <c r="AL896" i="1"/>
  <c r="AK896" i="1"/>
  <c r="W896" i="1"/>
  <c r="AB896" i="1" s="1"/>
  <c r="U896" i="1"/>
  <c r="AM892" i="1"/>
  <c r="AL892" i="1"/>
  <c r="AK892" i="1"/>
  <c r="W892" i="1"/>
  <c r="AB892" i="1" s="1"/>
  <c r="U892" i="1"/>
  <c r="AM891" i="1"/>
  <c r="AL891" i="1"/>
  <c r="AK891" i="1"/>
  <c r="W891" i="1"/>
  <c r="AB891" i="1" s="1"/>
  <c r="U891" i="1"/>
  <c r="AM889" i="1"/>
  <c r="AL889" i="1"/>
  <c r="AK889" i="1"/>
  <c r="W889" i="1"/>
  <c r="AB889" i="1" s="1"/>
  <c r="U889" i="1"/>
  <c r="AM888" i="1"/>
  <c r="AL888" i="1"/>
  <c r="AK888" i="1"/>
  <c r="W888" i="1"/>
  <c r="AB888" i="1" s="1"/>
  <c r="U888" i="1"/>
  <c r="AM886" i="1"/>
  <c r="AL886" i="1"/>
  <c r="AK886" i="1"/>
  <c r="W886" i="1"/>
  <c r="AB886" i="1" s="1"/>
  <c r="U886" i="1"/>
  <c r="AM882" i="1"/>
  <c r="AL882" i="1"/>
  <c r="AK882" i="1"/>
  <c r="W882" i="1"/>
  <c r="AB882" i="1" s="1"/>
  <c r="U882" i="1"/>
  <c r="AM881" i="1"/>
  <c r="AL881" i="1"/>
  <c r="AK881" i="1"/>
  <c r="W881" i="1"/>
  <c r="AB881" i="1" s="1"/>
  <c r="U881" i="1"/>
  <c r="AM879" i="1"/>
  <c r="AL879" i="1"/>
  <c r="AK879" i="1"/>
  <c r="W879" i="1"/>
  <c r="AB879" i="1" s="1"/>
  <c r="U879" i="1"/>
  <c r="AM878" i="1"/>
  <c r="AL878" i="1"/>
  <c r="AK878" i="1"/>
  <c r="W878" i="1"/>
  <c r="AB878" i="1" s="1"/>
  <c r="U878" i="1"/>
  <c r="AM876" i="1"/>
  <c r="AL876" i="1"/>
  <c r="AK876" i="1"/>
  <c r="W876" i="1"/>
  <c r="AB876" i="1" s="1"/>
  <c r="U876" i="1"/>
  <c r="AM875" i="1"/>
  <c r="AL875" i="1"/>
  <c r="AK875" i="1"/>
  <c r="W875" i="1"/>
  <c r="AB875" i="1" s="1"/>
  <c r="U875" i="1"/>
  <c r="AM874" i="1"/>
  <c r="AL874" i="1"/>
  <c r="AK874" i="1"/>
  <c r="W874" i="1"/>
  <c r="AB874" i="1" s="1"/>
  <c r="U874" i="1"/>
  <c r="AM870" i="1"/>
  <c r="AL870" i="1"/>
  <c r="AK870" i="1"/>
  <c r="W870" i="1"/>
  <c r="AB870" i="1" s="1"/>
  <c r="U870" i="1"/>
  <c r="AM869" i="1"/>
  <c r="AL869" i="1"/>
  <c r="AK869" i="1"/>
  <c r="W869" i="1"/>
  <c r="AB869" i="1" s="1"/>
  <c r="U869" i="1"/>
  <c r="AM867" i="1"/>
  <c r="AL867" i="1"/>
  <c r="AK867" i="1"/>
  <c r="W867" i="1"/>
  <c r="AB867" i="1" s="1"/>
  <c r="U867" i="1"/>
  <c r="AM866" i="1"/>
  <c r="AL866" i="1"/>
  <c r="AK866" i="1"/>
  <c r="W866" i="1"/>
  <c r="AB866" i="1" s="1"/>
  <c r="U866" i="1"/>
  <c r="AM864" i="1"/>
  <c r="AL864" i="1"/>
  <c r="AK864" i="1"/>
  <c r="W864" i="1"/>
  <c r="AB864" i="1" s="1"/>
  <c r="U864" i="1"/>
  <c r="AM863" i="1"/>
  <c r="AL863" i="1"/>
  <c r="AK863" i="1"/>
  <c r="W863" i="1"/>
  <c r="AB863" i="1" s="1"/>
  <c r="U863" i="1"/>
  <c r="AM862" i="1"/>
  <c r="AL862" i="1"/>
  <c r="AK862" i="1"/>
  <c r="W862" i="1"/>
  <c r="AB862" i="1" s="1"/>
  <c r="U862" i="1"/>
  <c r="AM858" i="1"/>
  <c r="AL858" i="1"/>
  <c r="AK858" i="1"/>
  <c r="W858" i="1"/>
  <c r="AB858" i="1" s="1"/>
  <c r="U858" i="1"/>
  <c r="AM857" i="1"/>
  <c r="AL857" i="1"/>
  <c r="AK857" i="1"/>
  <c r="W857" i="1"/>
  <c r="AB857" i="1" s="1"/>
  <c r="U857" i="1"/>
  <c r="AM855" i="1"/>
  <c r="AL855" i="1"/>
  <c r="AK855" i="1"/>
  <c r="W855" i="1"/>
  <c r="AB855" i="1" s="1"/>
  <c r="U855" i="1"/>
  <c r="AM854" i="1"/>
  <c r="AL854" i="1"/>
  <c r="AK854" i="1"/>
  <c r="W854" i="1"/>
  <c r="AB854" i="1" s="1"/>
  <c r="U854" i="1"/>
  <c r="AM852" i="1"/>
  <c r="AL852" i="1"/>
  <c r="AK852" i="1"/>
  <c r="W852" i="1"/>
  <c r="AB852" i="1" s="1"/>
  <c r="U852" i="1"/>
  <c r="AM851" i="1"/>
  <c r="AL851" i="1"/>
  <c r="AK851" i="1"/>
  <c r="W851" i="1"/>
  <c r="AB851" i="1" s="1"/>
  <c r="U851" i="1"/>
  <c r="AM850" i="1"/>
  <c r="AL850" i="1"/>
  <c r="AK850" i="1"/>
  <c r="W850" i="1"/>
  <c r="AB850" i="1" s="1"/>
  <c r="U850" i="1"/>
  <c r="AM845" i="1"/>
  <c r="AL845" i="1"/>
  <c r="AK845" i="1"/>
  <c r="W845" i="1"/>
  <c r="AB845" i="1" s="1"/>
  <c r="U845" i="1"/>
  <c r="AM844" i="1"/>
  <c r="AL844" i="1"/>
  <c r="AK844" i="1"/>
  <c r="W844" i="1"/>
  <c r="AB844" i="1" s="1"/>
  <c r="U844" i="1"/>
  <c r="AM842" i="1"/>
  <c r="AL842" i="1"/>
  <c r="AK842" i="1"/>
  <c r="W842" i="1"/>
  <c r="AB842" i="1" s="1"/>
  <c r="U842" i="1"/>
  <c r="AM841" i="1"/>
  <c r="AL841" i="1"/>
  <c r="AK841" i="1"/>
  <c r="W841" i="1"/>
  <c r="AB841" i="1" s="1"/>
  <c r="U841" i="1"/>
  <c r="AM846" i="1"/>
  <c r="AL846" i="1"/>
  <c r="AK846" i="1"/>
  <c r="W846" i="1"/>
  <c r="AB846" i="1" s="1"/>
  <c r="U846" i="1"/>
  <c r="AM839" i="1"/>
  <c r="AL839" i="1"/>
  <c r="AK839" i="1"/>
  <c r="W839" i="1"/>
  <c r="AB839" i="1" s="1"/>
  <c r="U839" i="1"/>
  <c r="AM838" i="1"/>
  <c r="AL838" i="1"/>
  <c r="AK838" i="1"/>
  <c r="W838" i="1"/>
  <c r="AB838" i="1" s="1"/>
  <c r="U838" i="1"/>
  <c r="AM831" i="1"/>
  <c r="AL831" i="1"/>
  <c r="AK831" i="1"/>
  <c r="W831" i="1"/>
  <c r="AB831" i="1" s="1"/>
  <c r="U831" i="1"/>
  <c r="AM830" i="1"/>
  <c r="AL830" i="1"/>
  <c r="AK830" i="1"/>
  <c r="W830" i="1"/>
  <c r="AB830" i="1" s="1"/>
  <c r="U830" i="1"/>
  <c r="AM834" i="1" l="1"/>
  <c r="AL834" i="1"/>
  <c r="AK834" i="1"/>
  <c r="W834" i="1"/>
  <c r="AB834" i="1" s="1"/>
  <c r="U834" i="1"/>
  <c r="AM827" i="1"/>
  <c r="AL827" i="1"/>
  <c r="AK827" i="1"/>
  <c r="W827" i="1"/>
  <c r="AB827" i="1" s="1"/>
  <c r="U827" i="1"/>
  <c r="AM826" i="1"/>
  <c r="AL826" i="1"/>
  <c r="AK826" i="1"/>
  <c r="W826" i="1"/>
  <c r="AB826" i="1" s="1"/>
  <c r="U826" i="1"/>
  <c r="AM828" i="1"/>
  <c r="AL828" i="1"/>
  <c r="AK828" i="1"/>
  <c r="W828" i="1"/>
  <c r="AB828" i="1" s="1"/>
  <c r="U828" i="1"/>
  <c r="AM833" i="1"/>
  <c r="AL833" i="1"/>
  <c r="AK833" i="1"/>
  <c r="W833" i="1"/>
  <c r="AB833" i="1" s="1"/>
  <c r="U833" i="1"/>
  <c r="AM78" i="1" l="1"/>
  <c r="AL78" i="1"/>
  <c r="AK78" i="1"/>
  <c r="W78" i="1"/>
  <c r="AB78" i="1" s="1"/>
  <c r="U78" i="1"/>
  <c r="AM80" i="1" l="1"/>
  <c r="AL80" i="1"/>
  <c r="AK80" i="1"/>
  <c r="W80" i="1"/>
  <c r="AB80" i="1" s="1"/>
  <c r="U80" i="1"/>
  <c r="AM79" i="1"/>
  <c r="AL79" i="1"/>
  <c r="AK79" i="1"/>
  <c r="W79" i="1"/>
  <c r="AB79" i="1" s="1"/>
  <c r="U79" i="1"/>
  <c r="AM77" i="1"/>
  <c r="AL77" i="1"/>
  <c r="AK77" i="1"/>
  <c r="W77" i="1"/>
  <c r="AB77" i="1" s="1"/>
  <c r="U77" i="1"/>
  <c r="AM76" i="1"/>
  <c r="AL76" i="1"/>
  <c r="AK76" i="1"/>
  <c r="W76" i="1"/>
  <c r="AB76" i="1" s="1"/>
  <c r="U76" i="1"/>
  <c r="AM75" i="1"/>
  <c r="AL75" i="1"/>
  <c r="AK75" i="1"/>
  <c r="W75" i="1"/>
  <c r="AB75" i="1" s="1"/>
  <c r="U75" i="1"/>
  <c r="AM74" i="1"/>
  <c r="AL74" i="1"/>
  <c r="AK74" i="1"/>
  <c r="W74" i="1"/>
  <c r="AB74" i="1" s="1"/>
  <c r="U74" i="1"/>
  <c r="AM73" i="1"/>
  <c r="AL73" i="1"/>
  <c r="AK73" i="1"/>
  <c r="W73" i="1"/>
  <c r="AB73" i="1" s="1"/>
  <c r="U73" i="1"/>
  <c r="AM703" i="1" l="1"/>
  <c r="AL703" i="1"/>
  <c r="AK703" i="1"/>
  <c r="W703" i="1"/>
  <c r="AB703" i="1" s="1"/>
  <c r="U703" i="1"/>
  <c r="AM701" i="1"/>
  <c r="AL701" i="1"/>
  <c r="AK701" i="1"/>
  <c r="W701" i="1"/>
  <c r="AB701" i="1" s="1"/>
  <c r="U701" i="1"/>
  <c r="U702" i="1"/>
  <c r="W702" i="1"/>
  <c r="AB702" i="1" s="1"/>
  <c r="AK702" i="1"/>
  <c r="AL702" i="1"/>
  <c r="AM702" i="1"/>
  <c r="AM704" i="1"/>
  <c r="AL704" i="1"/>
  <c r="AK704" i="1"/>
  <c r="W704" i="1"/>
  <c r="AB704" i="1" s="1"/>
  <c r="U704" i="1"/>
  <c r="AM692" i="1" l="1"/>
  <c r="AL692" i="1"/>
  <c r="AK692" i="1"/>
  <c r="W692" i="1"/>
  <c r="AB692" i="1" s="1"/>
  <c r="U692" i="1"/>
  <c r="AM721" i="1"/>
  <c r="AL721" i="1"/>
  <c r="AK721" i="1"/>
  <c r="W721" i="1"/>
  <c r="AB721" i="1" s="1"/>
  <c r="U721" i="1"/>
  <c r="AM715" i="1"/>
  <c r="AL715" i="1"/>
  <c r="AK715" i="1"/>
  <c r="W715" i="1"/>
  <c r="AB715" i="1" s="1"/>
  <c r="U715" i="1"/>
  <c r="U716" i="1"/>
  <c r="W716" i="1"/>
  <c r="AB716" i="1" s="1"/>
  <c r="AK716" i="1"/>
  <c r="AL716" i="1"/>
  <c r="AM716" i="1"/>
  <c r="AM720" i="1"/>
  <c r="AL720" i="1"/>
  <c r="AK720" i="1"/>
  <c r="W720" i="1"/>
  <c r="AB720" i="1" s="1"/>
  <c r="U720" i="1"/>
  <c r="AM719" i="1"/>
  <c r="AL719" i="1"/>
  <c r="AK719" i="1"/>
  <c r="W719" i="1"/>
  <c r="AB719" i="1" s="1"/>
  <c r="U719" i="1"/>
  <c r="AM665" i="1" l="1"/>
  <c r="AL665" i="1"/>
  <c r="AK665" i="1"/>
  <c r="W665" i="1"/>
  <c r="AB665" i="1" s="1"/>
  <c r="U665" i="1"/>
  <c r="AM673" i="1"/>
  <c r="AL673" i="1"/>
  <c r="AK673" i="1"/>
  <c r="W673" i="1"/>
  <c r="AB673" i="1" s="1"/>
  <c r="U673" i="1"/>
  <c r="AM669" i="1"/>
  <c r="AL669" i="1"/>
  <c r="AK669" i="1"/>
  <c r="W669" i="1"/>
  <c r="AB669" i="1" s="1"/>
  <c r="U669" i="1"/>
  <c r="AM96" i="1" l="1"/>
  <c r="AL96" i="1"/>
  <c r="AK96" i="1"/>
  <c r="W96" i="1"/>
  <c r="AB96" i="1" s="1"/>
  <c r="U96" i="1"/>
  <c r="AM95" i="1"/>
  <c r="AL95" i="1"/>
  <c r="AK95" i="1"/>
  <c r="W95" i="1"/>
  <c r="AB95" i="1" s="1"/>
  <c r="U95" i="1"/>
  <c r="AM86" i="1"/>
  <c r="AL86" i="1"/>
  <c r="AK86" i="1"/>
  <c r="W86" i="1"/>
  <c r="AB86" i="1" s="1"/>
  <c r="U86" i="1"/>
  <c r="AM85" i="1"/>
  <c r="AL85" i="1"/>
  <c r="AK85" i="1"/>
  <c r="W85" i="1"/>
  <c r="AB85" i="1" s="1"/>
  <c r="U85" i="1"/>
  <c r="AM1113" i="1" l="1"/>
  <c r="AL1113" i="1"/>
  <c r="AK1113" i="1"/>
  <c r="W1113" i="1"/>
  <c r="AB1113" i="1" s="1"/>
  <c r="U1113" i="1"/>
  <c r="AM1102" i="1"/>
  <c r="AL1102" i="1"/>
  <c r="AK1102" i="1"/>
  <c r="W1102" i="1"/>
  <c r="AB1102" i="1" s="1"/>
  <c r="U1102" i="1"/>
  <c r="AM1110" i="1"/>
  <c r="AL1110" i="1"/>
  <c r="AK1110" i="1"/>
  <c r="W1110" i="1"/>
  <c r="AB1110" i="1" s="1"/>
  <c r="U1110" i="1"/>
  <c r="AM1111" i="1"/>
  <c r="AL1111" i="1"/>
  <c r="AK1111" i="1"/>
  <c r="W1111" i="1"/>
  <c r="AB1111" i="1" s="1"/>
  <c r="U1111" i="1"/>
  <c r="AM1104" i="1"/>
  <c r="AL1104" i="1"/>
  <c r="AK1104" i="1"/>
  <c r="W1104" i="1"/>
  <c r="AB1104" i="1" s="1"/>
  <c r="U1104" i="1"/>
  <c r="AM1105" i="1"/>
  <c r="AL1105" i="1"/>
  <c r="AK1105" i="1"/>
  <c r="W1105" i="1"/>
  <c r="AB1105" i="1" s="1"/>
  <c r="U1105" i="1"/>
  <c r="AM1106" i="1"/>
  <c r="AL1106" i="1"/>
  <c r="AK1106" i="1"/>
  <c r="W1106" i="1"/>
  <c r="AB1106" i="1" s="1"/>
  <c r="U1106" i="1"/>
  <c r="AM1096" i="1"/>
  <c r="AL1096" i="1"/>
  <c r="AK1096" i="1"/>
  <c r="W1096" i="1"/>
  <c r="AB1096" i="1" s="1"/>
  <c r="U1096" i="1"/>
  <c r="AM1095" i="1"/>
  <c r="AL1095" i="1"/>
  <c r="AK1095" i="1"/>
  <c r="W1095" i="1"/>
  <c r="AB1095" i="1" s="1"/>
  <c r="U1095" i="1"/>
  <c r="AM1094" i="1"/>
  <c r="AL1094" i="1"/>
  <c r="AK1094" i="1"/>
  <c r="W1094" i="1"/>
  <c r="AB1094" i="1" s="1"/>
  <c r="U1094" i="1"/>
  <c r="AM1090" i="1"/>
  <c r="AL1090" i="1"/>
  <c r="AK1090" i="1"/>
  <c r="W1090" i="1"/>
  <c r="AB1090" i="1" s="1"/>
  <c r="U1090" i="1"/>
  <c r="AM1089" i="1"/>
  <c r="AL1089" i="1"/>
  <c r="AK1089" i="1"/>
  <c r="W1089" i="1"/>
  <c r="AB1089" i="1" s="1"/>
  <c r="U1089" i="1"/>
  <c r="AM1088" i="1"/>
  <c r="AL1088" i="1"/>
  <c r="AK1088" i="1"/>
  <c r="W1088" i="1"/>
  <c r="AB1088" i="1" s="1"/>
  <c r="U1088" i="1"/>
  <c r="AM1084" i="1"/>
  <c r="AL1084" i="1"/>
  <c r="AK1084" i="1"/>
  <c r="W1084" i="1"/>
  <c r="AB1084" i="1" s="1"/>
  <c r="U1084" i="1"/>
  <c r="AM1083" i="1"/>
  <c r="AL1083" i="1"/>
  <c r="AK1083" i="1"/>
  <c r="W1083" i="1"/>
  <c r="AB1083" i="1" s="1"/>
  <c r="U1083" i="1"/>
  <c r="AM1082" i="1"/>
  <c r="AL1082" i="1"/>
  <c r="AK1082" i="1"/>
  <c r="W1082" i="1"/>
  <c r="AB1082" i="1" s="1"/>
  <c r="U1082" i="1"/>
  <c r="AM1445" i="1"/>
  <c r="AL1445" i="1"/>
  <c r="AK1445" i="1"/>
  <c r="W1445" i="1"/>
  <c r="AB1445" i="1" s="1"/>
  <c r="U1445" i="1"/>
  <c r="AM1444" i="1"/>
  <c r="AL1444" i="1"/>
  <c r="AK1444" i="1"/>
  <c r="W1444" i="1"/>
  <c r="AB1444" i="1" s="1"/>
  <c r="U1444" i="1"/>
  <c r="AM1446" i="1"/>
  <c r="AL1446" i="1"/>
  <c r="AK1446" i="1"/>
  <c r="W1446" i="1"/>
  <c r="AB1446" i="1" s="1"/>
  <c r="U1446" i="1"/>
  <c r="AM1414" i="1"/>
  <c r="AL1414" i="1"/>
  <c r="AK1414" i="1"/>
  <c r="W1414" i="1"/>
  <c r="AB1414" i="1" s="1"/>
  <c r="U1414" i="1"/>
  <c r="AM1413" i="1"/>
  <c r="AL1413" i="1"/>
  <c r="AK1413" i="1"/>
  <c r="W1413" i="1"/>
  <c r="AB1413" i="1" s="1"/>
  <c r="U1413" i="1"/>
  <c r="AM1415" i="1"/>
  <c r="AL1415" i="1"/>
  <c r="AK1415" i="1"/>
  <c r="W1415" i="1"/>
  <c r="AB1415" i="1" s="1"/>
  <c r="U1415" i="1"/>
  <c r="AM1416" i="1"/>
  <c r="AL1416" i="1"/>
  <c r="AK1416" i="1"/>
  <c r="W1416" i="1"/>
  <c r="AB1416" i="1" s="1"/>
  <c r="U1416" i="1"/>
  <c r="AM1358" i="1"/>
  <c r="AL1358" i="1"/>
  <c r="AK1358" i="1"/>
  <c r="W1358" i="1"/>
  <c r="AB1358" i="1" s="1"/>
  <c r="U1358" i="1"/>
  <c r="AM1357" i="1"/>
  <c r="AL1357" i="1"/>
  <c r="AK1357" i="1"/>
  <c r="W1357" i="1"/>
  <c r="AB1357" i="1" s="1"/>
  <c r="U1357" i="1"/>
  <c r="AM1350" i="1"/>
  <c r="AL1350" i="1"/>
  <c r="AK1350" i="1"/>
  <c r="W1350" i="1"/>
  <c r="AB1350" i="1" s="1"/>
  <c r="U1350" i="1"/>
  <c r="AM1349" i="1"/>
  <c r="AL1349" i="1"/>
  <c r="AK1349" i="1"/>
  <c r="W1349" i="1"/>
  <c r="AB1349" i="1" s="1"/>
  <c r="U1349" i="1"/>
  <c r="AM1334" i="1"/>
  <c r="AL1334" i="1"/>
  <c r="AK1334" i="1"/>
  <c r="W1334" i="1"/>
  <c r="AB1334" i="1" s="1"/>
  <c r="U1334" i="1"/>
  <c r="U1335" i="1"/>
  <c r="W1335" i="1"/>
  <c r="AB1335" i="1" s="1"/>
  <c r="AK1335" i="1"/>
  <c r="AL1335" i="1"/>
  <c r="AM1335" i="1"/>
  <c r="AM1323" i="1"/>
  <c r="AL1323" i="1"/>
  <c r="AK1323" i="1"/>
  <c r="W1323" i="1"/>
  <c r="AB1323" i="1" s="1"/>
  <c r="U1323" i="1"/>
  <c r="AM1321" i="1"/>
  <c r="AL1321" i="1"/>
  <c r="AK1321" i="1"/>
  <c r="W1321" i="1"/>
  <c r="AB1321" i="1" s="1"/>
  <c r="U1321" i="1"/>
  <c r="AM1324" i="1"/>
  <c r="AL1324" i="1"/>
  <c r="AK1324" i="1"/>
  <c r="W1324" i="1"/>
  <c r="AB1324" i="1" s="1"/>
  <c r="U1324" i="1"/>
  <c r="AM1322" i="1"/>
  <c r="AL1322" i="1"/>
  <c r="AK1322" i="1"/>
  <c r="W1322" i="1"/>
  <c r="AB1322" i="1" s="1"/>
  <c r="U1322" i="1"/>
  <c r="AM1305" i="1"/>
  <c r="AL1305" i="1"/>
  <c r="AK1305" i="1"/>
  <c r="W1305" i="1"/>
  <c r="AB1305" i="1" s="1"/>
  <c r="U1305" i="1"/>
  <c r="AM1307" i="1"/>
  <c r="AL1307" i="1"/>
  <c r="AK1307" i="1"/>
  <c r="W1307" i="1"/>
  <c r="AB1307" i="1" s="1"/>
  <c r="U1307" i="1"/>
  <c r="AM1306" i="1"/>
  <c r="AL1306" i="1"/>
  <c r="AK1306" i="1"/>
  <c r="W1306" i="1"/>
  <c r="AB1306" i="1" s="1"/>
  <c r="U1306" i="1"/>
  <c r="AM1308" i="1"/>
  <c r="AL1308" i="1"/>
  <c r="AK1308" i="1"/>
  <c r="W1308" i="1"/>
  <c r="AB1308" i="1" s="1"/>
  <c r="U1308" i="1"/>
  <c r="AM1287" i="1" l="1"/>
  <c r="AL1287" i="1"/>
  <c r="AK1287" i="1"/>
  <c r="W1287" i="1"/>
  <c r="AB1287" i="1" s="1"/>
  <c r="U1287" i="1"/>
  <c r="AM1286" i="1"/>
  <c r="AL1286" i="1"/>
  <c r="AK1286" i="1"/>
  <c r="W1286" i="1"/>
  <c r="AB1286" i="1" s="1"/>
  <c r="U1286" i="1"/>
  <c r="AM1285" i="1"/>
  <c r="AL1285" i="1"/>
  <c r="AK1285" i="1"/>
  <c r="W1285" i="1"/>
  <c r="AB1285" i="1" s="1"/>
  <c r="U1285" i="1"/>
  <c r="AM1284" i="1"/>
  <c r="AL1284" i="1"/>
  <c r="AK1284" i="1"/>
  <c r="W1284" i="1"/>
  <c r="AB1284" i="1" s="1"/>
  <c r="U1284" i="1"/>
  <c r="AM1283" i="1"/>
  <c r="AL1283" i="1"/>
  <c r="AK1283" i="1"/>
  <c r="W1283" i="1"/>
  <c r="AB1283" i="1" s="1"/>
  <c r="U1283" i="1"/>
  <c r="AM1301" i="1"/>
  <c r="AL1301" i="1"/>
  <c r="AK1301" i="1"/>
  <c r="W1301" i="1"/>
  <c r="AB1301" i="1" s="1"/>
  <c r="U1301" i="1"/>
  <c r="AM1300" i="1"/>
  <c r="AL1300" i="1"/>
  <c r="AK1300" i="1"/>
  <c r="W1300" i="1"/>
  <c r="AB1300" i="1" s="1"/>
  <c r="U1300" i="1"/>
  <c r="AM1299" i="1"/>
  <c r="AL1299" i="1"/>
  <c r="AK1299" i="1"/>
  <c r="W1299" i="1"/>
  <c r="AB1299" i="1" s="1"/>
  <c r="U1299" i="1"/>
  <c r="AM1298" i="1"/>
  <c r="AL1298" i="1"/>
  <c r="AK1298" i="1"/>
  <c r="W1298" i="1"/>
  <c r="AB1298" i="1" s="1"/>
  <c r="U1298" i="1"/>
  <c r="AM1297" i="1"/>
  <c r="AL1297" i="1"/>
  <c r="AK1297" i="1"/>
  <c r="W1297" i="1"/>
  <c r="AB1297" i="1" s="1"/>
  <c r="U1297" i="1"/>
  <c r="AM1295" i="1"/>
  <c r="AL1295" i="1"/>
  <c r="AK1295" i="1"/>
  <c r="W1295" i="1"/>
  <c r="AB1295" i="1" s="1"/>
  <c r="U1295" i="1"/>
  <c r="AM1294" i="1"/>
  <c r="AL1294" i="1"/>
  <c r="AK1294" i="1"/>
  <c r="W1294" i="1"/>
  <c r="AB1294" i="1" s="1"/>
  <c r="U1294" i="1"/>
  <c r="AM1293" i="1"/>
  <c r="AL1293" i="1"/>
  <c r="AK1293" i="1"/>
  <c r="W1293" i="1"/>
  <c r="AB1293" i="1" s="1"/>
  <c r="U1293" i="1"/>
  <c r="AM1292" i="1"/>
  <c r="AL1292" i="1"/>
  <c r="AK1292" i="1"/>
  <c r="W1292" i="1"/>
  <c r="AB1292" i="1" s="1"/>
  <c r="U1292" i="1"/>
  <c r="AM1291" i="1"/>
  <c r="AL1291" i="1"/>
  <c r="AK1291" i="1"/>
  <c r="W1291" i="1"/>
  <c r="AB1291" i="1" s="1"/>
  <c r="U1291" i="1"/>
  <c r="AM1279" i="1"/>
  <c r="AL1279" i="1"/>
  <c r="AK1279" i="1"/>
  <c r="W1279" i="1"/>
  <c r="AB1279" i="1" s="1"/>
  <c r="U1279" i="1"/>
  <c r="AM1281" i="1"/>
  <c r="AL1281" i="1"/>
  <c r="AK1281" i="1"/>
  <c r="W1281" i="1"/>
  <c r="AB1281" i="1" s="1"/>
  <c r="U1281" i="1"/>
  <c r="AM1277" i="1"/>
  <c r="AL1277" i="1"/>
  <c r="AK1277" i="1"/>
  <c r="W1277" i="1"/>
  <c r="AB1277" i="1" s="1"/>
  <c r="U1277" i="1"/>
  <c r="AM1278" i="1"/>
  <c r="AL1278" i="1"/>
  <c r="AK1278" i="1"/>
  <c r="W1278" i="1"/>
  <c r="AB1278" i="1" s="1"/>
  <c r="U1278" i="1"/>
  <c r="AM1280" i="1"/>
  <c r="AL1280" i="1"/>
  <c r="AK1280" i="1"/>
  <c r="W1280" i="1"/>
  <c r="AB1280" i="1" s="1"/>
  <c r="U1280" i="1"/>
  <c r="AM1273" i="1"/>
  <c r="AL1273" i="1"/>
  <c r="AK1273" i="1"/>
  <c r="W1273" i="1"/>
  <c r="AB1273" i="1" s="1"/>
  <c r="U1273" i="1"/>
  <c r="AM1272" i="1"/>
  <c r="AL1272" i="1"/>
  <c r="AK1272" i="1"/>
  <c r="W1272" i="1"/>
  <c r="AB1272" i="1" s="1"/>
  <c r="U1272" i="1"/>
  <c r="AM1271" i="1"/>
  <c r="AL1271" i="1"/>
  <c r="AK1271" i="1"/>
  <c r="W1271" i="1"/>
  <c r="AB1271" i="1" s="1"/>
  <c r="U1271" i="1"/>
  <c r="AM1270" i="1"/>
  <c r="AL1270" i="1"/>
  <c r="AK1270" i="1"/>
  <c r="W1270" i="1"/>
  <c r="AB1270" i="1" s="1"/>
  <c r="U1270" i="1"/>
  <c r="AM1269" i="1"/>
  <c r="AL1269" i="1"/>
  <c r="AK1269" i="1"/>
  <c r="W1269" i="1"/>
  <c r="AB1269" i="1" s="1"/>
  <c r="U1269" i="1"/>
  <c r="AM1263" i="1"/>
  <c r="AL1263" i="1"/>
  <c r="AK1263" i="1"/>
  <c r="W1263" i="1"/>
  <c r="AB1263" i="1" s="1"/>
  <c r="U1263" i="1"/>
  <c r="AM1262" i="1"/>
  <c r="AL1262" i="1"/>
  <c r="AK1262" i="1"/>
  <c r="W1262" i="1"/>
  <c r="AB1262" i="1" s="1"/>
  <c r="U1262" i="1"/>
  <c r="AM1265" i="1"/>
  <c r="AL1265" i="1"/>
  <c r="AK1265" i="1"/>
  <c r="W1265" i="1"/>
  <c r="AB1265" i="1" s="1"/>
  <c r="U1265" i="1"/>
  <c r="AM1264" i="1"/>
  <c r="AL1264" i="1"/>
  <c r="AK1264" i="1"/>
  <c r="W1264" i="1"/>
  <c r="AB1264" i="1" s="1"/>
  <c r="U1264" i="1"/>
  <c r="AM1267" i="1"/>
  <c r="AL1267" i="1"/>
  <c r="AK1267" i="1"/>
  <c r="W1267" i="1"/>
  <c r="AB1267" i="1" s="1"/>
  <c r="U1267" i="1"/>
  <c r="AM1266" i="1" l="1"/>
  <c r="AL1266" i="1"/>
  <c r="AK1266" i="1"/>
  <c r="W1266" i="1"/>
  <c r="AB1266" i="1" s="1"/>
  <c r="U1266" i="1"/>
  <c r="AM268" i="1"/>
  <c r="AL268" i="1"/>
  <c r="AK268" i="1"/>
  <c r="W268" i="1"/>
  <c r="AB268" i="1" s="1"/>
  <c r="U268" i="1"/>
  <c r="AM264" i="1"/>
  <c r="AL264" i="1"/>
  <c r="AK264" i="1"/>
  <c r="W264" i="1"/>
  <c r="AB264" i="1" s="1"/>
  <c r="U264" i="1"/>
  <c r="AM260" i="1"/>
  <c r="AL260" i="1"/>
  <c r="AK260" i="1"/>
  <c r="W260" i="1"/>
  <c r="AB260" i="1" s="1"/>
  <c r="U260" i="1"/>
  <c r="AM259" i="1"/>
  <c r="AL259" i="1"/>
  <c r="AK259" i="1"/>
  <c r="W259" i="1"/>
  <c r="AB259" i="1" s="1"/>
  <c r="U259" i="1"/>
  <c r="AM261" i="1"/>
  <c r="AL261" i="1"/>
  <c r="AK261" i="1"/>
  <c r="W261" i="1"/>
  <c r="AB261" i="1" s="1"/>
  <c r="U261" i="1"/>
  <c r="AM262" i="1"/>
  <c r="AL262" i="1"/>
  <c r="AK262" i="1"/>
  <c r="W262" i="1"/>
  <c r="AB262" i="1" s="1"/>
  <c r="U262" i="1"/>
  <c r="AM254" i="1"/>
  <c r="AL254" i="1"/>
  <c r="AK254" i="1"/>
  <c r="W254" i="1"/>
  <c r="AB254" i="1" s="1"/>
  <c r="U254" i="1"/>
  <c r="AM255" i="1"/>
  <c r="AL255" i="1"/>
  <c r="AK255" i="1"/>
  <c r="W255" i="1"/>
  <c r="AB255" i="1" s="1"/>
  <c r="U255" i="1"/>
  <c r="AM257" i="1"/>
  <c r="AL257" i="1"/>
  <c r="AK257" i="1"/>
  <c r="W257" i="1"/>
  <c r="AB257" i="1" s="1"/>
  <c r="U257" i="1"/>
  <c r="AM1437" i="1"/>
  <c r="AL1437" i="1"/>
  <c r="AK1437" i="1"/>
  <c r="W1437" i="1"/>
  <c r="AB1437" i="1" s="1"/>
  <c r="U1437" i="1"/>
  <c r="AM1435" i="1"/>
  <c r="AL1435" i="1"/>
  <c r="AK1435" i="1"/>
  <c r="W1435" i="1"/>
  <c r="AB1435" i="1" s="1"/>
  <c r="U1435" i="1"/>
  <c r="AM1438" i="1"/>
  <c r="AL1438" i="1"/>
  <c r="AK1438" i="1"/>
  <c r="W1438" i="1"/>
  <c r="AB1438" i="1" s="1"/>
  <c r="U1438" i="1"/>
  <c r="AM1436" i="1"/>
  <c r="AL1436" i="1"/>
  <c r="AK1436" i="1"/>
  <c r="W1436" i="1"/>
  <c r="AB1436" i="1" s="1"/>
  <c r="U1436" i="1"/>
  <c r="AM1433" i="1"/>
  <c r="AL1433" i="1"/>
  <c r="AK1433" i="1"/>
  <c r="W1433" i="1"/>
  <c r="AB1433" i="1" s="1"/>
  <c r="U1433" i="1"/>
  <c r="AM1429" i="1"/>
  <c r="AL1429" i="1"/>
  <c r="AK1429" i="1"/>
  <c r="W1429" i="1"/>
  <c r="AB1429" i="1" s="1"/>
  <c r="U1429" i="1"/>
  <c r="AM1430" i="1"/>
  <c r="AL1430" i="1"/>
  <c r="AK1430" i="1"/>
  <c r="W1430" i="1"/>
  <c r="AB1430" i="1" s="1"/>
  <c r="U1430" i="1"/>
  <c r="AM1432" i="1"/>
  <c r="AL1432" i="1"/>
  <c r="AK1432" i="1"/>
  <c r="W1432" i="1"/>
  <c r="AB1432" i="1" s="1"/>
  <c r="U1432" i="1"/>
  <c r="AM1431" i="1"/>
  <c r="AL1431" i="1"/>
  <c r="AK1431" i="1"/>
  <c r="W1431" i="1"/>
  <c r="AB1431" i="1" s="1"/>
  <c r="U1431" i="1"/>
  <c r="AM1425" i="1"/>
  <c r="AL1425" i="1"/>
  <c r="AK1425" i="1"/>
  <c r="W1425" i="1"/>
  <c r="AB1425" i="1" s="1"/>
  <c r="U1425" i="1"/>
  <c r="AM1420" i="1"/>
  <c r="AL1420" i="1"/>
  <c r="AK1420" i="1"/>
  <c r="W1420" i="1"/>
  <c r="AB1420" i="1" s="1"/>
  <c r="U1420" i="1"/>
  <c r="AM1419" i="1"/>
  <c r="AL1419" i="1"/>
  <c r="AK1419" i="1"/>
  <c r="W1419" i="1"/>
  <c r="AB1419" i="1" s="1"/>
  <c r="U1419" i="1"/>
  <c r="AM1418" i="1"/>
  <c r="AL1418" i="1"/>
  <c r="AK1418" i="1"/>
  <c r="W1418" i="1"/>
  <c r="AB1418" i="1" s="1"/>
  <c r="U1418" i="1"/>
  <c r="AM1422" i="1"/>
  <c r="AL1422" i="1"/>
  <c r="AK1422" i="1"/>
  <c r="W1422" i="1"/>
  <c r="AB1422" i="1" s="1"/>
  <c r="U1422" i="1"/>
  <c r="AM1423" i="1"/>
  <c r="AL1423" i="1"/>
  <c r="AK1423" i="1"/>
  <c r="W1423" i="1"/>
  <c r="AB1423" i="1" s="1"/>
  <c r="U1423" i="1"/>
  <c r="AM1421" i="1"/>
  <c r="AL1421" i="1"/>
  <c r="AK1421" i="1"/>
  <c r="W1421" i="1"/>
  <c r="AB1421" i="1" s="1"/>
  <c r="U1421" i="1"/>
  <c r="AM1404" i="1"/>
  <c r="AL1404" i="1"/>
  <c r="AK1404" i="1"/>
  <c r="W1404" i="1"/>
  <c r="AB1404" i="1" s="1"/>
  <c r="U1404" i="1"/>
  <c r="AM1403" i="1"/>
  <c r="AL1403" i="1"/>
  <c r="AK1403" i="1"/>
  <c r="W1403" i="1"/>
  <c r="AB1403" i="1" s="1"/>
  <c r="U1403" i="1"/>
  <c r="AM1401" i="1"/>
  <c r="AL1401" i="1"/>
  <c r="AK1401" i="1"/>
  <c r="W1401" i="1"/>
  <c r="AB1401" i="1" s="1"/>
  <c r="U1401" i="1"/>
  <c r="AM1402" i="1"/>
  <c r="AL1402" i="1"/>
  <c r="AK1402" i="1"/>
  <c r="W1402" i="1"/>
  <c r="AB1402" i="1" s="1"/>
  <c r="U1402" i="1"/>
  <c r="AM1397" i="1"/>
  <c r="AL1397" i="1"/>
  <c r="AK1397" i="1"/>
  <c r="W1397" i="1"/>
  <c r="AB1397" i="1" s="1"/>
  <c r="U1397" i="1"/>
  <c r="AM1398" i="1"/>
  <c r="AL1398" i="1"/>
  <c r="AK1398" i="1"/>
  <c r="W1398" i="1"/>
  <c r="AB1398" i="1" s="1"/>
  <c r="U1398" i="1"/>
  <c r="AM1406" i="1"/>
  <c r="AL1406" i="1"/>
  <c r="AK1406" i="1"/>
  <c r="W1406" i="1"/>
  <c r="AB1406" i="1" s="1"/>
  <c r="U1406" i="1"/>
  <c r="AM1405" i="1"/>
  <c r="AL1405" i="1"/>
  <c r="AK1405" i="1"/>
  <c r="W1405" i="1"/>
  <c r="AB1405" i="1" s="1"/>
  <c r="U1405" i="1"/>
  <c r="AM1399" i="1"/>
  <c r="AL1399" i="1"/>
  <c r="AK1399" i="1"/>
  <c r="W1399" i="1"/>
  <c r="AB1399" i="1" s="1"/>
  <c r="U1399" i="1"/>
  <c r="AM1400" i="1"/>
  <c r="AL1400" i="1"/>
  <c r="AK1400" i="1"/>
  <c r="W1400" i="1"/>
  <c r="AB1400" i="1" s="1"/>
  <c r="U1400" i="1"/>
  <c r="AM1396" i="1"/>
  <c r="AL1396" i="1"/>
  <c r="AK1396" i="1"/>
  <c r="W1396" i="1"/>
  <c r="AB1396" i="1" s="1"/>
  <c r="U1396" i="1"/>
  <c r="AM1380" i="1"/>
  <c r="AL1380" i="1"/>
  <c r="AK1380" i="1"/>
  <c r="W1380" i="1"/>
  <c r="AB1380" i="1" s="1"/>
  <c r="U1380" i="1"/>
  <c r="AM1379" i="1"/>
  <c r="AL1379" i="1"/>
  <c r="AK1379" i="1"/>
  <c r="W1379" i="1"/>
  <c r="AB1379" i="1" s="1"/>
  <c r="U1379" i="1"/>
  <c r="AM1378" i="1"/>
  <c r="AL1378" i="1"/>
  <c r="AK1378" i="1"/>
  <c r="W1378" i="1"/>
  <c r="AB1378" i="1" s="1"/>
  <c r="U1378" i="1"/>
  <c r="AM1383" i="1"/>
  <c r="AL1383" i="1"/>
  <c r="AK1383" i="1"/>
  <c r="W1383" i="1"/>
  <c r="AB1383" i="1" s="1"/>
  <c r="U1383" i="1"/>
  <c r="AM1382" i="1"/>
  <c r="AL1382" i="1"/>
  <c r="AK1382" i="1"/>
  <c r="W1382" i="1"/>
  <c r="AB1382" i="1" s="1"/>
  <c r="U1382" i="1"/>
  <c r="AM1390" i="1"/>
  <c r="AL1390" i="1"/>
  <c r="AK1390" i="1"/>
  <c r="W1390" i="1"/>
  <c r="AB1390" i="1" s="1"/>
  <c r="U1390" i="1"/>
  <c r="AM1386" i="1"/>
  <c r="AL1386" i="1"/>
  <c r="AK1386" i="1"/>
  <c r="W1386" i="1"/>
  <c r="AB1386" i="1" s="1"/>
  <c r="U1386" i="1"/>
  <c r="AM1391" i="1"/>
  <c r="AL1391" i="1"/>
  <c r="AK1391" i="1"/>
  <c r="W1391" i="1"/>
  <c r="AB1391" i="1" s="1"/>
  <c r="U1391" i="1"/>
  <c r="AM1384" i="1"/>
  <c r="AL1384" i="1"/>
  <c r="AK1384" i="1"/>
  <c r="W1384" i="1"/>
  <c r="AB1384" i="1" s="1"/>
  <c r="U1384" i="1"/>
  <c r="AM1381" i="1"/>
  <c r="AL1381" i="1"/>
  <c r="AK1381" i="1"/>
  <c r="W1381" i="1"/>
  <c r="AB1381" i="1" s="1"/>
  <c r="U1381" i="1"/>
  <c r="AM1388" i="1"/>
  <c r="AL1388" i="1"/>
  <c r="AK1388" i="1"/>
  <c r="W1388" i="1"/>
  <c r="AB1388" i="1" s="1"/>
  <c r="U1388" i="1"/>
  <c r="AM1387" i="1"/>
  <c r="AL1387" i="1"/>
  <c r="AK1387" i="1"/>
  <c r="W1387" i="1"/>
  <c r="AB1387" i="1" s="1"/>
  <c r="U1387" i="1"/>
  <c r="AM1389" i="1"/>
  <c r="AL1389" i="1"/>
  <c r="AK1389" i="1"/>
  <c r="W1389" i="1"/>
  <c r="AB1389" i="1" s="1"/>
  <c r="U1389" i="1"/>
  <c r="AM1392" i="1"/>
  <c r="AL1392" i="1"/>
  <c r="AK1392" i="1"/>
  <c r="W1392" i="1"/>
  <c r="AB1392" i="1" s="1"/>
  <c r="U1392" i="1"/>
  <c r="AM1374" i="1"/>
  <c r="AL1374" i="1"/>
  <c r="AK1374" i="1"/>
  <c r="W1374" i="1"/>
  <c r="AB1374" i="1" s="1"/>
  <c r="U1374" i="1"/>
  <c r="AM1372" i="1"/>
  <c r="AL1372" i="1"/>
  <c r="AK1372" i="1"/>
  <c r="W1372" i="1"/>
  <c r="AB1372" i="1" s="1"/>
  <c r="U1372" i="1"/>
  <c r="AM1354" i="1"/>
  <c r="AL1354" i="1"/>
  <c r="AK1354" i="1"/>
  <c r="W1354" i="1"/>
  <c r="AB1354" i="1" s="1"/>
  <c r="U1354" i="1"/>
  <c r="AM1353" i="1"/>
  <c r="AL1353" i="1"/>
  <c r="AK1353" i="1"/>
  <c r="W1353" i="1"/>
  <c r="AB1353" i="1" s="1"/>
  <c r="U1353" i="1"/>
  <c r="AM1356" i="1"/>
  <c r="AL1356" i="1"/>
  <c r="AK1356" i="1"/>
  <c r="W1356" i="1"/>
  <c r="AB1356" i="1" s="1"/>
  <c r="U1356" i="1"/>
  <c r="AM1355" i="1"/>
  <c r="AL1355" i="1"/>
  <c r="AK1355" i="1"/>
  <c r="W1355" i="1"/>
  <c r="AB1355" i="1" s="1"/>
  <c r="U1355" i="1"/>
  <c r="AM1362" i="1"/>
  <c r="AL1362" i="1"/>
  <c r="AK1362" i="1"/>
  <c r="W1362" i="1"/>
  <c r="AB1362" i="1" s="1"/>
  <c r="U1362" i="1"/>
  <c r="AM1361" i="1"/>
  <c r="AL1361" i="1"/>
  <c r="AK1361" i="1"/>
  <c r="W1361" i="1"/>
  <c r="AB1361" i="1" s="1"/>
  <c r="U1361" i="1"/>
  <c r="AM1352" i="1"/>
  <c r="AL1352" i="1"/>
  <c r="AK1352" i="1"/>
  <c r="W1352" i="1"/>
  <c r="AB1352" i="1" s="1"/>
  <c r="U1352" i="1"/>
  <c r="AM1351" i="1"/>
  <c r="AL1351" i="1"/>
  <c r="AK1351" i="1"/>
  <c r="W1351" i="1"/>
  <c r="AB1351" i="1" s="1"/>
  <c r="U1351" i="1"/>
  <c r="AM1360" i="1"/>
  <c r="AL1360" i="1"/>
  <c r="AK1360" i="1"/>
  <c r="W1360" i="1"/>
  <c r="AB1360" i="1" s="1"/>
  <c r="U1360" i="1"/>
  <c r="AM1359" i="1"/>
  <c r="AL1359" i="1"/>
  <c r="AK1359" i="1"/>
  <c r="W1359" i="1"/>
  <c r="AB1359" i="1" s="1"/>
  <c r="U1359" i="1"/>
  <c r="AM1371" i="1"/>
  <c r="AL1371" i="1"/>
  <c r="AK1371" i="1"/>
  <c r="W1371" i="1"/>
  <c r="AB1371" i="1" s="1"/>
  <c r="U1371" i="1"/>
  <c r="AM1368" i="1"/>
  <c r="AL1368" i="1"/>
  <c r="AK1368" i="1"/>
  <c r="W1368" i="1"/>
  <c r="AB1368" i="1" s="1"/>
  <c r="U1368" i="1"/>
  <c r="AM1369" i="1"/>
  <c r="AL1369" i="1"/>
  <c r="AK1369" i="1"/>
  <c r="W1369" i="1"/>
  <c r="AB1369" i="1" s="1"/>
  <c r="U1369" i="1"/>
  <c r="AM1366" i="1"/>
  <c r="AL1366" i="1"/>
  <c r="AK1366" i="1"/>
  <c r="W1366" i="1"/>
  <c r="AB1366" i="1" s="1"/>
  <c r="U1366" i="1"/>
  <c r="AM1339" i="1"/>
  <c r="AL1339" i="1"/>
  <c r="AK1339" i="1"/>
  <c r="W1339" i="1"/>
  <c r="AB1339" i="1" s="1"/>
  <c r="U1339" i="1"/>
  <c r="AM1338" i="1"/>
  <c r="AL1338" i="1"/>
  <c r="AK1338" i="1"/>
  <c r="W1338" i="1"/>
  <c r="AB1338" i="1" s="1"/>
  <c r="U1338" i="1"/>
  <c r="AM1341" i="1"/>
  <c r="AL1341" i="1"/>
  <c r="AK1341" i="1"/>
  <c r="W1341" i="1"/>
  <c r="AB1341" i="1" s="1"/>
  <c r="U1341" i="1"/>
  <c r="AM1340" i="1"/>
  <c r="AL1340" i="1"/>
  <c r="AK1340" i="1"/>
  <c r="W1340" i="1"/>
  <c r="AB1340" i="1" s="1"/>
  <c r="U1340" i="1"/>
  <c r="AM1345" i="1"/>
  <c r="AL1345" i="1"/>
  <c r="AK1345" i="1"/>
  <c r="W1345" i="1"/>
  <c r="AB1345" i="1" s="1"/>
  <c r="U1345" i="1"/>
  <c r="AM1344" i="1"/>
  <c r="AL1344" i="1"/>
  <c r="AK1344" i="1"/>
  <c r="W1344" i="1"/>
  <c r="AB1344" i="1" s="1"/>
  <c r="U1344" i="1"/>
  <c r="AM1343" i="1"/>
  <c r="AL1343" i="1"/>
  <c r="AK1343" i="1"/>
  <c r="W1343" i="1"/>
  <c r="AB1343" i="1" s="1"/>
  <c r="U1343" i="1"/>
  <c r="AM1342" i="1"/>
  <c r="AL1342" i="1"/>
  <c r="AK1342" i="1"/>
  <c r="W1342" i="1"/>
  <c r="AB1342" i="1" s="1"/>
  <c r="U1342" i="1"/>
  <c r="AM1337" i="1"/>
  <c r="AL1337" i="1"/>
  <c r="AK1337" i="1"/>
  <c r="W1337" i="1"/>
  <c r="AB1337" i="1" s="1"/>
  <c r="U1337" i="1"/>
  <c r="AM1336" i="1"/>
  <c r="AL1336" i="1"/>
  <c r="AK1336" i="1"/>
  <c r="W1336" i="1"/>
  <c r="AB1336" i="1" s="1"/>
  <c r="U1336" i="1"/>
  <c r="AM1346" i="1"/>
  <c r="AL1346" i="1"/>
  <c r="AK1346" i="1"/>
  <c r="W1346" i="1"/>
  <c r="AB1346" i="1" s="1"/>
  <c r="U1346" i="1"/>
  <c r="AM1347" i="1"/>
  <c r="AL1347" i="1"/>
  <c r="AK1347" i="1"/>
  <c r="W1347" i="1"/>
  <c r="AB1347" i="1" s="1"/>
  <c r="U1347" i="1"/>
  <c r="AM1181" i="1"/>
  <c r="AL1181" i="1"/>
  <c r="AK1181" i="1"/>
  <c r="W1181" i="1"/>
  <c r="AB1181" i="1" s="1"/>
  <c r="U1181" i="1"/>
  <c r="AM1178" i="1"/>
  <c r="AL1178" i="1"/>
  <c r="AK1178" i="1"/>
  <c r="W1178" i="1"/>
  <c r="AB1178" i="1" s="1"/>
  <c r="U1178" i="1"/>
  <c r="AM1179" i="1"/>
  <c r="AL1179" i="1"/>
  <c r="AK1179" i="1"/>
  <c r="W1179" i="1"/>
  <c r="AB1179" i="1" s="1"/>
  <c r="U1179" i="1"/>
  <c r="AM1177" i="1"/>
  <c r="AL1177" i="1"/>
  <c r="AK1177" i="1"/>
  <c r="W1177" i="1"/>
  <c r="AB1177" i="1" s="1"/>
  <c r="U1177" i="1"/>
  <c r="AM1176" i="1"/>
  <c r="AL1176" i="1"/>
  <c r="AK1176" i="1"/>
  <c r="W1176" i="1"/>
  <c r="AB1176" i="1" s="1"/>
  <c r="U1176" i="1"/>
  <c r="AM1196" i="1"/>
  <c r="AL1196" i="1"/>
  <c r="AK1196" i="1"/>
  <c r="W1196" i="1"/>
  <c r="AB1196" i="1" s="1"/>
  <c r="U1196" i="1"/>
  <c r="AM1188" i="1"/>
  <c r="AL1188" i="1"/>
  <c r="AK1188" i="1"/>
  <c r="W1188" i="1"/>
  <c r="AB1188" i="1" s="1"/>
  <c r="U1188" i="1"/>
  <c r="AM1187" i="1"/>
  <c r="AL1187" i="1"/>
  <c r="AK1187" i="1"/>
  <c r="W1187" i="1"/>
  <c r="AB1187" i="1" s="1"/>
  <c r="U1187" i="1"/>
  <c r="AM1186" i="1"/>
  <c r="AL1186" i="1"/>
  <c r="AK1186" i="1"/>
  <c r="W1186" i="1"/>
  <c r="AB1186" i="1" s="1"/>
  <c r="U1186" i="1"/>
  <c r="AM1185" i="1"/>
  <c r="AL1185" i="1"/>
  <c r="AK1185" i="1"/>
  <c r="W1185" i="1"/>
  <c r="AB1185" i="1" s="1"/>
  <c r="U1185" i="1"/>
  <c r="AM1199" i="1"/>
  <c r="AL1199" i="1"/>
  <c r="AK1199" i="1"/>
  <c r="W1199" i="1"/>
  <c r="AB1199" i="1" s="1"/>
  <c r="U1199" i="1"/>
  <c r="AM1193" i="1"/>
  <c r="AL1193" i="1"/>
  <c r="AK1193" i="1"/>
  <c r="W1193" i="1"/>
  <c r="AB1193" i="1" s="1"/>
  <c r="U1193" i="1"/>
  <c r="AM1194" i="1"/>
  <c r="AL1194" i="1"/>
  <c r="AK1194" i="1"/>
  <c r="W1194" i="1"/>
  <c r="AB1194" i="1" s="1"/>
  <c r="U1194" i="1"/>
  <c r="AM1192" i="1"/>
  <c r="AL1192" i="1"/>
  <c r="AK1192" i="1"/>
  <c r="W1192" i="1"/>
  <c r="AB1192" i="1" s="1"/>
  <c r="U1192" i="1"/>
  <c r="AM1200" i="1"/>
  <c r="AL1200" i="1"/>
  <c r="AK1200" i="1"/>
  <c r="W1200" i="1"/>
  <c r="AB1200" i="1" s="1"/>
  <c r="U1200" i="1"/>
  <c r="AM1198" i="1"/>
  <c r="AL1198" i="1"/>
  <c r="AK1198" i="1"/>
  <c r="W1198" i="1"/>
  <c r="AB1198" i="1" s="1"/>
  <c r="U1198" i="1"/>
  <c r="AM1197" i="1"/>
  <c r="AL1197" i="1"/>
  <c r="AK1197" i="1"/>
  <c r="W1197" i="1"/>
  <c r="AB1197" i="1" s="1"/>
  <c r="U1197" i="1"/>
  <c r="AM1195" i="1"/>
  <c r="AL1195" i="1"/>
  <c r="AK1195" i="1"/>
  <c r="W1195" i="1"/>
  <c r="AB1195" i="1" s="1"/>
  <c r="U1195" i="1"/>
  <c r="AM1150" i="1"/>
  <c r="AL1150" i="1"/>
  <c r="AK1150" i="1"/>
  <c r="W1150" i="1"/>
  <c r="AB1150" i="1" s="1"/>
  <c r="U1150" i="1"/>
  <c r="AM1149" i="1"/>
  <c r="AL1149" i="1"/>
  <c r="AK1149" i="1"/>
  <c r="W1149" i="1"/>
  <c r="AB1149" i="1" s="1"/>
  <c r="U1149" i="1"/>
  <c r="AM1148" i="1"/>
  <c r="AL1148" i="1"/>
  <c r="AK1148" i="1"/>
  <c r="W1148" i="1"/>
  <c r="AB1148" i="1" s="1"/>
  <c r="U1148" i="1"/>
  <c r="AM1147" i="1"/>
  <c r="AL1147" i="1"/>
  <c r="AK1147" i="1"/>
  <c r="W1147" i="1"/>
  <c r="AB1147" i="1" s="1"/>
  <c r="U1147" i="1"/>
  <c r="AM1145" i="1"/>
  <c r="AL1145" i="1"/>
  <c r="AK1145" i="1"/>
  <c r="W1145" i="1"/>
  <c r="AB1145" i="1" s="1"/>
  <c r="U1145" i="1"/>
  <c r="AM1143" i="1"/>
  <c r="AL1143" i="1"/>
  <c r="AK1143" i="1"/>
  <c r="W1143" i="1"/>
  <c r="AB1143" i="1" s="1"/>
  <c r="U1143" i="1"/>
  <c r="AM1139" i="1"/>
  <c r="AL1139" i="1"/>
  <c r="AK1139" i="1"/>
  <c r="W1139" i="1"/>
  <c r="AB1139" i="1" s="1"/>
  <c r="U1139" i="1"/>
  <c r="AM1138" i="1"/>
  <c r="AL1138" i="1"/>
  <c r="AK1138" i="1"/>
  <c r="W1138" i="1"/>
  <c r="AB1138" i="1" s="1"/>
  <c r="U1138" i="1"/>
  <c r="AM1137" i="1"/>
  <c r="AL1137" i="1"/>
  <c r="AK1137" i="1"/>
  <c r="W1137" i="1"/>
  <c r="AB1137" i="1" s="1"/>
  <c r="U1137" i="1"/>
  <c r="AM1136" i="1"/>
  <c r="AL1136" i="1"/>
  <c r="AK1136" i="1"/>
  <c r="W1136" i="1"/>
  <c r="AB1136" i="1" s="1"/>
  <c r="U1136" i="1"/>
  <c r="AM1134" i="1"/>
  <c r="AL1134" i="1"/>
  <c r="AK1134" i="1"/>
  <c r="W1134" i="1"/>
  <c r="AB1134" i="1" s="1"/>
  <c r="U1134" i="1"/>
  <c r="AM1132" i="1"/>
  <c r="AL1132" i="1"/>
  <c r="AK1132" i="1"/>
  <c r="W1132" i="1"/>
  <c r="AB1132" i="1" s="1"/>
  <c r="U1132" i="1"/>
  <c r="AM1128" i="1"/>
  <c r="AL1128" i="1"/>
  <c r="AK1128" i="1"/>
  <c r="W1128" i="1"/>
  <c r="AB1128" i="1" s="1"/>
  <c r="U1128" i="1"/>
  <c r="AM1127" i="1"/>
  <c r="AL1127" i="1"/>
  <c r="AK1127" i="1"/>
  <c r="W1127" i="1"/>
  <c r="AB1127" i="1" s="1"/>
  <c r="U1127" i="1"/>
  <c r="AM1126" i="1"/>
  <c r="AL1126" i="1"/>
  <c r="AK1126" i="1"/>
  <c r="W1126" i="1"/>
  <c r="AB1126" i="1" s="1"/>
  <c r="U1126" i="1"/>
  <c r="AM1125" i="1"/>
  <c r="AL1125" i="1"/>
  <c r="AK1125" i="1"/>
  <c r="W1125" i="1"/>
  <c r="AB1125" i="1" s="1"/>
  <c r="U1125" i="1"/>
  <c r="AM1123" i="1"/>
  <c r="AL1123" i="1"/>
  <c r="AK1123" i="1"/>
  <c r="W1123" i="1"/>
  <c r="AB1123" i="1" s="1"/>
  <c r="U1123" i="1"/>
  <c r="AM1121" i="1"/>
  <c r="AL1121" i="1"/>
  <c r="AK1121" i="1"/>
  <c r="W1121" i="1"/>
  <c r="AB1121" i="1" s="1"/>
  <c r="U1121" i="1"/>
  <c r="AM1159" i="1"/>
  <c r="AL1159" i="1"/>
  <c r="AK1159" i="1"/>
  <c r="W1159" i="1"/>
  <c r="AB1159" i="1" s="1"/>
  <c r="U1159" i="1"/>
  <c r="AM1158" i="1"/>
  <c r="AL1158" i="1"/>
  <c r="AK1158" i="1"/>
  <c r="W1158" i="1"/>
  <c r="AB1158" i="1" s="1"/>
  <c r="U1158" i="1"/>
  <c r="AM1163" i="1"/>
  <c r="AL1163" i="1"/>
  <c r="AK1163" i="1"/>
  <c r="W1163" i="1"/>
  <c r="AB1163" i="1" s="1"/>
  <c r="U1163" i="1"/>
  <c r="AM1162" i="1"/>
  <c r="AL1162" i="1"/>
  <c r="AK1162" i="1"/>
  <c r="W1162" i="1"/>
  <c r="AB1162" i="1" s="1"/>
  <c r="U1162" i="1"/>
  <c r="AM1161" i="1"/>
  <c r="AL1161" i="1"/>
  <c r="AK1161" i="1"/>
  <c r="W1161" i="1"/>
  <c r="AB1161" i="1" s="1"/>
  <c r="U1161" i="1"/>
  <c r="AM1160" i="1"/>
  <c r="AL1160" i="1"/>
  <c r="AK1160" i="1"/>
  <c r="W1160" i="1"/>
  <c r="AB1160" i="1" s="1"/>
  <c r="U1160" i="1"/>
  <c r="AM1165" i="1"/>
  <c r="AL1165" i="1"/>
  <c r="AK1165" i="1"/>
  <c r="W1165" i="1"/>
  <c r="AB1165" i="1" s="1"/>
  <c r="U1165" i="1"/>
  <c r="AM1164" i="1"/>
  <c r="AL1164" i="1"/>
  <c r="AK1164" i="1"/>
  <c r="W1164" i="1"/>
  <c r="AB1164" i="1" s="1"/>
  <c r="U1164" i="1"/>
  <c r="AM1166" i="1"/>
  <c r="AL1166" i="1"/>
  <c r="AK1166" i="1"/>
  <c r="W1166" i="1"/>
  <c r="AB1166" i="1" s="1"/>
  <c r="U1166" i="1"/>
  <c r="AM1167" i="1"/>
  <c r="AL1167" i="1"/>
  <c r="AK1167" i="1"/>
  <c r="W1167" i="1"/>
  <c r="AB1167" i="1" s="1"/>
  <c r="U1167" i="1"/>
  <c r="AM1156" i="1"/>
  <c r="AL1156" i="1"/>
  <c r="AK1156" i="1"/>
  <c r="W1156" i="1"/>
  <c r="AB1156" i="1" s="1"/>
  <c r="U1156" i="1"/>
  <c r="AM1154" i="1"/>
  <c r="AL1154" i="1"/>
  <c r="AK1154" i="1"/>
  <c r="W1154" i="1"/>
  <c r="AB1154" i="1" s="1"/>
  <c r="U1154" i="1"/>
  <c r="AM1224" i="1"/>
  <c r="AL1224" i="1"/>
  <c r="AK1224" i="1"/>
  <c r="W1224" i="1"/>
  <c r="AB1224" i="1" s="1"/>
  <c r="U1224" i="1"/>
  <c r="AM1223" i="1"/>
  <c r="AL1223" i="1"/>
  <c r="AK1223" i="1"/>
  <c r="W1223" i="1"/>
  <c r="AB1223" i="1" s="1"/>
  <c r="U1223" i="1"/>
  <c r="AM1222" i="1"/>
  <c r="AL1222" i="1"/>
  <c r="AK1222" i="1"/>
  <c r="W1222" i="1"/>
  <c r="AB1222" i="1" s="1"/>
  <c r="U1222" i="1"/>
  <c r="AM1221" i="1"/>
  <c r="AL1221" i="1"/>
  <c r="AK1221" i="1"/>
  <c r="W1221" i="1"/>
  <c r="AB1221" i="1" s="1"/>
  <c r="U1221" i="1"/>
  <c r="AM1220" i="1"/>
  <c r="AL1220" i="1"/>
  <c r="AK1220" i="1"/>
  <c r="W1220" i="1"/>
  <c r="AB1220" i="1" s="1"/>
  <c r="U1220" i="1"/>
  <c r="AM1216" i="1"/>
  <c r="AL1216" i="1"/>
  <c r="AK1216" i="1"/>
  <c r="W1216" i="1"/>
  <c r="AB1216" i="1" s="1"/>
  <c r="U1216" i="1"/>
  <c r="AM1215" i="1"/>
  <c r="AL1215" i="1"/>
  <c r="AK1215" i="1"/>
  <c r="W1215" i="1"/>
  <c r="AB1215" i="1" s="1"/>
  <c r="U1215" i="1"/>
  <c r="AM1214" i="1"/>
  <c r="AL1214" i="1"/>
  <c r="AK1214" i="1"/>
  <c r="W1214" i="1"/>
  <c r="AB1214" i="1" s="1"/>
  <c r="U1214" i="1"/>
  <c r="AM1213" i="1"/>
  <c r="AL1213" i="1"/>
  <c r="AK1213" i="1"/>
  <c r="W1213" i="1"/>
  <c r="AB1213" i="1" s="1"/>
  <c r="U1213" i="1"/>
  <c r="AM1212" i="1"/>
  <c r="AL1212" i="1"/>
  <c r="AK1212" i="1"/>
  <c r="W1212" i="1"/>
  <c r="AB1212" i="1" s="1"/>
  <c r="U1212" i="1"/>
  <c r="AM1247" i="1"/>
  <c r="AL1247" i="1"/>
  <c r="AK1247" i="1"/>
  <c r="W1247" i="1"/>
  <c r="AB1247" i="1" s="1"/>
  <c r="U1247" i="1"/>
  <c r="AM1246" i="1"/>
  <c r="AL1246" i="1"/>
  <c r="AK1246" i="1"/>
  <c r="W1246" i="1"/>
  <c r="AB1246" i="1" s="1"/>
  <c r="U1246" i="1"/>
  <c r="AM1245" i="1"/>
  <c r="AL1245" i="1"/>
  <c r="AK1245" i="1"/>
  <c r="W1245" i="1"/>
  <c r="AB1245" i="1" s="1"/>
  <c r="U1245" i="1"/>
  <c r="AM1244" i="1"/>
  <c r="AL1244" i="1"/>
  <c r="AK1244" i="1"/>
  <c r="W1244" i="1"/>
  <c r="AB1244" i="1" s="1"/>
  <c r="U1244" i="1"/>
  <c r="AM1243" i="1"/>
  <c r="AL1243" i="1"/>
  <c r="AK1243" i="1"/>
  <c r="W1243" i="1"/>
  <c r="AB1243" i="1" s="1"/>
  <c r="U1243" i="1"/>
  <c r="U1236" i="1"/>
  <c r="W1236" i="1"/>
  <c r="AB1236" i="1" s="1"/>
  <c r="AK1236" i="1"/>
  <c r="AL1236" i="1"/>
  <c r="AM1236" i="1"/>
  <c r="U1237" i="1"/>
  <c r="W1237" i="1"/>
  <c r="AB1237" i="1" s="1"/>
  <c r="AK1237" i="1"/>
  <c r="AL1237" i="1"/>
  <c r="AM1237" i="1"/>
  <c r="U1238" i="1"/>
  <c r="W1238" i="1"/>
  <c r="AB1238" i="1" s="1"/>
  <c r="AK1238" i="1"/>
  <c r="AL1238" i="1"/>
  <c r="AM1238" i="1"/>
  <c r="U1239" i="1"/>
  <c r="W1239" i="1"/>
  <c r="AB1239" i="1" s="1"/>
  <c r="AK1239" i="1"/>
  <c r="AL1239" i="1"/>
  <c r="AM1239" i="1"/>
  <c r="AM1230" i="1"/>
  <c r="AL1230" i="1"/>
  <c r="AK1230" i="1"/>
  <c r="W1230" i="1"/>
  <c r="AB1230" i="1" s="1"/>
  <c r="U1230" i="1"/>
  <c r="AM1252" i="1"/>
  <c r="AL1252" i="1"/>
  <c r="AK1252" i="1"/>
  <c r="W1252" i="1"/>
  <c r="AB1252" i="1" s="1"/>
  <c r="U1252" i="1"/>
  <c r="AM1229" i="1"/>
  <c r="AL1229" i="1"/>
  <c r="AK1229" i="1"/>
  <c r="W1229" i="1"/>
  <c r="AB1229" i="1" s="1"/>
  <c r="U1229" i="1"/>
  <c r="AM1251" i="1"/>
  <c r="AL1251" i="1"/>
  <c r="AK1251" i="1"/>
  <c r="W1251" i="1"/>
  <c r="AB1251" i="1" s="1"/>
  <c r="U1251" i="1"/>
  <c r="AM1228" i="1"/>
  <c r="AL1228" i="1"/>
  <c r="AK1228" i="1"/>
  <c r="W1228" i="1"/>
  <c r="AB1228" i="1" s="1"/>
  <c r="U1228" i="1"/>
  <c r="AM1231" i="1"/>
  <c r="AL1231" i="1"/>
  <c r="AK1231" i="1"/>
  <c r="W1231" i="1"/>
  <c r="AB1231" i="1" s="1"/>
  <c r="U1231" i="1"/>
  <c r="AM1232" i="1"/>
  <c r="AL1232" i="1"/>
  <c r="AK1232" i="1"/>
  <c r="W1232" i="1"/>
  <c r="AB1232" i="1" s="1"/>
  <c r="U1232" i="1"/>
  <c r="AM1254" i="1"/>
  <c r="AL1254" i="1"/>
  <c r="AK1254" i="1"/>
  <c r="W1254" i="1"/>
  <c r="AB1254" i="1" s="1"/>
  <c r="U1254" i="1"/>
  <c r="AM1253" i="1"/>
  <c r="AL1253" i="1"/>
  <c r="AK1253" i="1"/>
  <c r="W1253" i="1"/>
  <c r="AB1253" i="1" s="1"/>
  <c r="U1253" i="1"/>
  <c r="AM1255" i="1"/>
  <c r="AL1255" i="1"/>
  <c r="AK1255" i="1"/>
  <c r="W1255" i="1"/>
  <c r="AB1255" i="1" s="1"/>
  <c r="U1255" i="1"/>
  <c r="AM522" i="1"/>
  <c r="AL522" i="1"/>
  <c r="AK522" i="1"/>
  <c r="W522" i="1"/>
  <c r="AB522" i="1" s="1"/>
  <c r="U522" i="1"/>
  <c r="AM525" i="1"/>
  <c r="AL525" i="1"/>
  <c r="AK525" i="1"/>
  <c r="W525" i="1"/>
  <c r="AB525" i="1" s="1"/>
  <c r="U525" i="1"/>
  <c r="AM524" i="1"/>
  <c r="AL524" i="1"/>
  <c r="AK524" i="1"/>
  <c r="W524" i="1"/>
  <c r="AB524" i="1" s="1"/>
  <c r="U524" i="1"/>
  <c r="AM523" i="1"/>
  <c r="AL523" i="1"/>
  <c r="AK523" i="1"/>
  <c r="W523" i="1"/>
  <c r="AB523" i="1" s="1"/>
  <c r="U523" i="1"/>
  <c r="AM520" i="1"/>
  <c r="AL520" i="1"/>
  <c r="AK520" i="1"/>
  <c r="W520" i="1"/>
  <c r="AB520" i="1" s="1"/>
  <c r="U520" i="1"/>
  <c r="AM519" i="1"/>
  <c r="AL519" i="1"/>
  <c r="AK519" i="1"/>
  <c r="W519" i="1"/>
  <c r="AB519" i="1" s="1"/>
  <c r="U519" i="1"/>
  <c r="AM517" i="1"/>
  <c r="AL517" i="1"/>
  <c r="AK517" i="1"/>
  <c r="W517" i="1"/>
  <c r="AB517" i="1" s="1"/>
  <c r="U517" i="1"/>
  <c r="AM515" i="1"/>
  <c r="AL515" i="1"/>
  <c r="AK515" i="1"/>
  <c r="W515" i="1"/>
  <c r="AB515" i="1" s="1"/>
  <c r="U515" i="1"/>
  <c r="AM514" i="1"/>
  <c r="AL514" i="1"/>
  <c r="AK514" i="1"/>
  <c r="W514" i="1"/>
  <c r="AB514" i="1" s="1"/>
  <c r="U514" i="1"/>
  <c r="AM504" i="1"/>
  <c r="AL504" i="1"/>
  <c r="AK504" i="1"/>
  <c r="W504" i="1"/>
  <c r="AB504" i="1" s="1"/>
  <c r="U504" i="1"/>
  <c r="AM510" i="1"/>
  <c r="AL510" i="1"/>
  <c r="AK510" i="1"/>
  <c r="W510" i="1"/>
  <c r="AB510" i="1" s="1"/>
  <c r="U510" i="1"/>
  <c r="AM509" i="1"/>
  <c r="AL509" i="1"/>
  <c r="AK509" i="1"/>
  <c r="W509" i="1"/>
  <c r="AB509" i="1" s="1"/>
  <c r="U509" i="1"/>
  <c r="AM508" i="1"/>
  <c r="AL508" i="1"/>
  <c r="AK508" i="1"/>
  <c r="W508" i="1"/>
  <c r="AB508" i="1" s="1"/>
  <c r="U508" i="1"/>
  <c r="AM507" i="1"/>
  <c r="AL507" i="1"/>
  <c r="AK507" i="1"/>
  <c r="W507" i="1"/>
  <c r="AB507" i="1" s="1"/>
  <c r="U507" i="1"/>
  <c r="AM505" i="1"/>
  <c r="AL505" i="1"/>
  <c r="AK505" i="1"/>
  <c r="W505" i="1"/>
  <c r="AB505" i="1" s="1"/>
  <c r="U505" i="1"/>
  <c r="AM500" i="1"/>
  <c r="AL500" i="1"/>
  <c r="AK500" i="1"/>
  <c r="W500" i="1"/>
  <c r="AB500" i="1" s="1"/>
  <c r="U500" i="1"/>
  <c r="AM499" i="1"/>
  <c r="AL499" i="1"/>
  <c r="AK499" i="1"/>
  <c r="W499" i="1"/>
  <c r="AB499" i="1" s="1"/>
  <c r="U499" i="1"/>
  <c r="AM493" i="1"/>
  <c r="AL493" i="1"/>
  <c r="AK493" i="1"/>
  <c r="W493" i="1"/>
  <c r="AB493" i="1" s="1"/>
  <c r="U493" i="1"/>
  <c r="AM498" i="1"/>
  <c r="AL498" i="1"/>
  <c r="AK498" i="1"/>
  <c r="W498" i="1"/>
  <c r="AB498" i="1" s="1"/>
  <c r="U498" i="1"/>
  <c r="AM496" i="1"/>
  <c r="AL496" i="1"/>
  <c r="AK496" i="1"/>
  <c r="W496" i="1"/>
  <c r="AB496" i="1" s="1"/>
  <c r="U496" i="1"/>
  <c r="AM495" i="1"/>
  <c r="AL495" i="1"/>
  <c r="AK495" i="1"/>
  <c r="W495" i="1"/>
  <c r="AB495" i="1" s="1"/>
  <c r="U495" i="1"/>
  <c r="AM491" i="1"/>
  <c r="AL491" i="1"/>
  <c r="AK491" i="1"/>
  <c r="W491" i="1"/>
  <c r="AB491" i="1" s="1"/>
  <c r="U491" i="1"/>
  <c r="AM490" i="1"/>
  <c r="AL490" i="1"/>
  <c r="AK490" i="1"/>
  <c r="W490" i="1"/>
  <c r="AB490" i="1" s="1"/>
  <c r="U490" i="1"/>
  <c r="AM481" i="1"/>
  <c r="AL481" i="1"/>
  <c r="AK481" i="1"/>
  <c r="W481" i="1"/>
  <c r="AB481" i="1" s="1"/>
  <c r="U481" i="1"/>
  <c r="AM479" i="1"/>
  <c r="AL479" i="1"/>
  <c r="AK479" i="1"/>
  <c r="W479" i="1"/>
  <c r="AB479" i="1" s="1"/>
  <c r="U479" i="1"/>
  <c r="AM486" i="1"/>
  <c r="AL486" i="1"/>
  <c r="AK486" i="1"/>
  <c r="W486" i="1"/>
  <c r="AB486" i="1" s="1"/>
  <c r="U486" i="1"/>
  <c r="AM485" i="1"/>
  <c r="AL485" i="1"/>
  <c r="AK485" i="1"/>
  <c r="W485" i="1"/>
  <c r="AB485" i="1" s="1"/>
  <c r="U485" i="1"/>
  <c r="AM484" i="1"/>
  <c r="AL484" i="1"/>
  <c r="AK484" i="1"/>
  <c r="W484" i="1"/>
  <c r="AB484" i="1" s="1"/>
  <c r="U484" i="1"/>
  <c r="AM482" i="1"/>
  <c r="AL482" i="1"/>
  <c r="AK482" i="1"/>
  <c r="W482" i="1"/>
  <c r="AB482" i="1" s="1"/>
  <c r="U482" i="1"/>
  <c r="AM478" i="1"/>
  <c r="AL478" i="1"/>
  <c r="AK478" i="1"/>
  <c r="W478" i="1"/>
  <c r="AB478" i="1" s="1"/>
  <c r="U478" i="1"/>
  <c r="AM471" i="1"/>
  <c r="AL471" i="1"/>
  <c r="AK471" i="1"/>
  <c r="W471" i="1"/>
  <c r="AB471" i="1" s="1"/>
  <c r="U471" i="1"/>
  <c r="AM470" i="1"/>
  <c r="AL470" i="1"/>
  <c r="AK470" i="1"/>
  <c r="W470" i="1"/>
  <c r="AB470" i="1" s="1"/>
  <c r="U470" i="1"/>
  <c r="AM469" i="1"/>
  <c r="AL469" i="1"/>
  <c r="AK469" i="1"/>
  <c r="W469" i="1"/>
  <c r="AB469" i="1" s="1"/>
  <c r="U469" i="1"/>
  <c r="AM468" i="1"/>
  <c r="AL468" i="1"/>
  <c r="AK468" i="1"/>
  <c r="W468" i="1"/>
  <c r="AB468" i="1" s="1"/>
  <c r="U468" i="1"/>
  <c r="AM466" i="1"/>
  <c r="AL466" i="1"/>
  <c r="AK466" i="1"/>
  <c r="W466" i="1"/>
  <c r="AB466" i="1" s="1"/>
  <c r="U466" i="1"/>
  <c r="AM464" i="1"/>
  <c r="AL464" i="1"/>
  <c r="AK464" i="1"/>
  <c r="W464" i="1"/>
  <c r="AB464" i="1" s="1"/>
  <c r="U464" i="1"/>
  <c r="AM451" i="1"/>
  <c r="AL451" i="1"/>
  <c r="AK451" i="1"/>
  <c r="W451" i="1"/>
  <c r="AB451" i="1" s="1"/>
  <c r="U451" i="1"/>
  <c r="AM452" i="1"/>
  <c r="AL452" i="1"/>
  <c r="AK452" i="1"/>
  <c r="W452" i="1"/>
  <c r="AB452" i="1" s="1"/>
  <c r="U452" i="1"/>
  <c r="AM460" i="1"/>
  <c r="AL460" i="1"/>
  <c r="AK460" i="1"/>
  <c r="W460" i="1"/>
  <c r="AB460" i="1" s="1"/>
  <c r="U460" i="1"/>
  <c r="AM459" i="1"/>
  <c r="AL459" i="1"/>
  <c r="AK459" i="1"/>
  <c r="W459" i="1"/>
  <c r="AB459" i="1" s="1"/>
  <c r="U459" i="1"/>
  <c r="AM458" i="1"/>
  <c r="AL458" i="1"/>
  <c r="AK458" i="1"/>
  <c r="W458" i="1"/>
  <c r="AB458" i="1" s="1"/>
  <c r="U458" i="1"/>
  <c r="AM457" i="1"/>
  <c r="AL457" i="1"/>
  <c r="AK457" i="1"/>
  <c r="W457" i="1"/>
  <c r="AB457" i="1" s="1"/>
  <c r="U457" i="1"/>
  <c r="AM456" i="1"/>
  <c r="AL456" i="1"/>
  <c r="AK456" i="1"/>
  <c r="W456" i="1"/>
  <c r="AB456" i="1" s="1"/>
  <c r="U456" i="1"/>
  <c r="AM454" i="1"/>
  <c r="AL454" i="1"/>
  <c r="AK454" i="1"/>
  <c r="W454" i="1"/>
  <c r="AB454" i="1" s="1"/>
  <c r="U454" i="1"/>
  <c r="AM444" i="1"/>
  <c r="AL444" i="1"/>
  <c r="AK444" i="1"/>
  <c r="W444" i="1"/>
  <c r="AB444" i="1" s="1"/>
  <c r="U444" i="1"/>
  <c r="AM443" i="1"/>
  <c r="AL443" i="1"/>
  <c r="AK443" i="1"/>
  <c r="W443" i="1"/>
  <c r="AB443" i="1" s="1"/>
  <c r="U443" i="1"/>
  <c r="AM445" i="1"/>
  <c r="AL445" i="1"/>
  <c r="AK445" i="1"/>
  <c r="W445" i="1"/>
  <c r="AB445" i="1" s="1"/>
  <c r="U445" i="1"/>
  <c r="AM446" i="1"/>
  <c r="AL446" i="1"/>
  <c r="AK446" i="1"/>
  <c r="W446" i="1"/>
  <c r="AB446" i="1" s="1"/>
  <c r="U446" i="1"/>
  <c r="AM447" i="1"/>
  <c r="AL447" i="1"/>
  <c r="AK447" i="1"/>
  <c r="W447" i="1"/>
  <c r="AB447" i="1" s="1"/>
  <c r="U447" i="1"/>
  <c r="AM441" i="1"/>
  <c r="AL441" i="1"/>
  <c r="AK441" i="1"/>
  <c r="W441" i="1"/>
  <c r="AB441" i="1" s="1"/>
  <c r="U441" i="1"/>
  <c r="AM1065" i="1"/>
  <c r="AL1065" i="1"/>
  <c r="AK1065" i="1"/>
  <c r="W1065" i="1"/>
  <c r="AB1065" i="1" s="1"/>
  <c r="U1065" i="1"/>
  <c r="AM1071" i="1"/>
  <c r="AL1071" i="1"/>
  <c r="AK1071" i="1"/>
  <c r="W1071" i="1"/>
  <c r="AB1071" i="1" s="1"/>
  <c r="U1071" i="1"/>
  <c r="AM1070" i="1"/>
  <c r="AL1070" i="1"/>
  <c r="AK1070" i="1"/>
  <c r="W1070" i="1"/>
  <c r="AB1070" i="1" s="1"/>
  <c r="U1070" i="1"/>
  <c r="AM1052" i="1"/>
  <c r="AL1052" i="1"/>
  <c r="AK1052" i="1"/>
  <c r="W1052" i="1"/>
  <c r="AB1052" i="1" s="1"/>
  <c r="U1052" i="1"/>
  <c r="AM1051" i="1"/>
  <c r="AL1051" i="1"/>
  <c r="AK1051" i="1"/>
  <c r="W1051" i="1"/>
  <c r="AB1051" i="1" s="1"/>
  <c r="U1051" i="1"/>
  <c r="AM1048" i="1"/>
  <c r="AL1048" i="1"/>
  <c r="AK1048" i="1"/>
  <c r="W1048" i="1"/>
  <c r="AB1048" i="1" s="1"/>
  <c r="U1048" i="1"/>
  <c r="AM1026" i="1"/>
  <c r="AL1026" i="1"/>
  <c r="AK1026" i="1"/>
  <c r="W1026" i="1"/>
  <c r="AB1026" i="1" s="1"/>
  <c r="U1026" i="1"/>
  <c r="AM1027" i="1"/>
  <c r="AL1027" i="1"/>
  <c r="AK1027" i="1"/>
  <c r="W1027" i="1"/>
  <c r="AB1027" i="1" s="1"/>
  <c r="U1027" i="1"/>
  <c r="AM1023" i="1"/>
  <c r="AL1023" i="1"/>
  <c r="AK1023" i="1"/>
  <c r="W1023" i="1"/>
  <c r="AB1023" i="1" s="1"/>
  <c r="U1023" i="1"/>
  <c r="AM1001" i="1"/>
  <c r="AL1001" i="1"/>
  <c r="AK1001" i="1"/>
  <c r="W1001" i="1"/>
  <c r="AB1001" i="1" s="1"/>
  <c r="U1001" i="1"/>
  <c r="AM1002" i="1"/>
  <c r="AL1002" i="1"/>
  <c r="AK1002" i="1"/>
  <c r="W1002" i="1"/>
  <c r="AB1002" i="1" s="1"/>
  <c r="U1002" i="1"/>
  <c r="AM1068" i="1"/>
  <c r="AL1068" i="1"/>
  <c r="AK1068" i="1"/>
  <c r="W1068" i="1"/>
  <c r="AB1068" i="1" s="1"/>
  <c r="U1068" i="1"/>
  <c r="AM1066" i="1"/>
  <c r="AL1066" i="1"/>
  <c r="AK1066" i="1"/>
  <c r="W1066" i="1"/>
  <c r="AB1066" i="1" s="1"/>
  <c r="U1066" i="1"/>
  <c r="AM797" i="1"/>
  <c r="AL797" i="1"/>
  <c r="AK797" i="1"/>
  <c r="W797" i="1"/>
  <c r="AB797" i="1" s="1"/>
  <c r="U797" i="1"/>
  <c r="AM796" i="1"/>
  <c r="AL796" i="1"/>
  <c r="AK796" i="1"/>
  <c r="W796" i="1"/>
  <c r="AB796" i="1" s="1"/>
  <c r="U796" i="1"/>
  <c r="AM765" i="1"/>
  <c r="AL765" i="1"/>
  <c r="AK765" i="1"/>
  <c r="W765" i="1"/>
  <c r="AB765" i="1" s="1"/>
  <c r="U765" i="1"/>
  <c r="AM764" i="1"/>
  <c r="AL764" i="1"/>
  <c r="AK764" i="1"/>
  <c r="W764" i="1"/>
  <c r="AB764" i="1" s="1"/>
  <c r="U764" i="1"/>
  <c r="AM781" i="1"/>
  <c r="AL781" i="1"/>
  <c r="AK781" i="1"/>
  <c r="W781" i="1"/>
  <c r="AB781" i="1" s="1"/>
  <c r="U781" i="1"/>
  <c r="AM780" i="1"/>
  <c r="AL780" i="1"/>
  <c r="AK780" i="1"/>
  <c r="W780" i="1"/>
  <c r="AB780" i="1" s="1"/>
  <c r="U780" i="1"/>
  <c r="AM748" i="1"/>
  <c r="AL748" i="1"/>
  <c r="AK748" i="1"/>
  <c r="W748" i="1"/>
  <c r="AB748" i="1" s="1"/>
  <c r="U748" i="1"/>
  <c r="AM749" i="1"/>
  <c r="AL749" i="1"/>
  <c r="AK749" i="1"/>
  <c r="W749" i="1"/>
  <c r="AB749" i="1" s="1"/>
  <c r="U749" i="1"/>
  <c r="AM727" i="1"/>
  <c r="AL727" i="1"/>
  <c r="AK727" i="1"/>
  <c r="W727" i="1"/>
  <c r="AB727" i="1" s="1"/>
  <c r="U727" i="1"/>
  <c r="AM726" i="1"/>
  <c r="AL726" i="1"/>
  <c r="AK726" i="1"/>
  <c r="W726" i="1"/>
  <c r="AB726" i="1" s="1"/>
  <c r="U726" i="1"/>
  <c r="AM728" i="1"/>
  <c r="AL728" i="1"/>
  <c r="AK728" i="1"/>
  <c r="W728" i="1"/>
  <c r="AB728" i="1" s="1"/>
  <c r="U728" i="1"/>
  <c r="AM729" i="1"/>
  <c r="AL729" i="1"/>
  <c r="AK729" i="1"/>
  <c r="W729" i="1"/>
  <c r="AB729" i="1" s="1"/>
  <c r="U729" i="1"/>
  <c r="AM1061" i="1"/>
  <c r="AL1061" i="1"/>
  <c r="AK1061" i="1"/>
  <c r="W1061" i="1"/>
  <c r="AB1061" i="1" s="1"/>
  <c r="U1061" i="1"/>
  <c r="AM1060" i="1"/>
  <c r="AL1060" i="1"/>
  <c r="AK1060" i="1"/>
  <c r="W1060" i="1"/>
  <c r="AB1060" i="1" s="1"/>
  <c r="U1060" i="1"/>
  <c r="AM1036" i="1"/>
  <c r="AL1036" i="1"/>
  <c r="AK1036" i="1"/>
  <c r="W1036" i="1"/>
  <c r="AB1036" i="1" s="1"/>
  <c r="U1036" i="1"/>
  <c r="AM1035" i="1"/>
  <c r="AL1035" i="1"/>
  <c r="AK1035" i="1"/>
  <c r="W1035" i="1"/>
  <c r="AB1035" i="1" s="1"/>
  <c r="U1035" i="1"/>
  <c r="AM1011" i="1"/>
  <c r="AL1011" i="1"/>
  <c r="AK1011" i="1"/>
  <c r="W1011" i="1"/>
  <c r="AB1011" i="1" s="1"/>
  <c r="U1011" i="1"/>
  <c r="AM1010" i="1"/>
  <c r="AL1010" i="1"/>
  <c r="AK1010" i="1"/>
  <c r="W1010" i="1"/>
  <c r="AB1010" i="1" s="1"/>
  <c r="U1010" i="1"/>
  <c r="AM983" i="1"/>
  <c r="AL983" i="1"/>
  <c r="AK983" i="1"/>
  <c r="W983" i="1"/>
  <c r="AB983" i="1" s="1"/>
  <c r="U983" i="1"/>
  <c r="AM984" i="1"/>
  <c r="AL984" i="1"/>
  <c r="AK984" i="1"/>
  <c r="W984" i="1"/>
  <c r="AB984" i="1" s="1"/>
  <c r="U984" i="1"/>
  <c r="AM741" i="1"/>
  <c r="AL741" i="1"/>
  <c r="AK741" i="1"/>
  <c r="W741" i="1"/>
  <c r="AB741" i="1" s="1"/>
  <c r="U741" i="1"/>
  <c r="AM760" i="1"/>
  <c r="AL760" i="1"/>
  <c r="AK760" i="1"/>
  <c r="W760" i="1"/>
  <c r="AB760" i="1" s="1"/>
  <c r="U760" i="1"/>
  <c r="AM758" i="1"/>
  <c r="AL758" i="1"/>
  <c r="AK758" i="1"/>
  <c r="W758" i="1"/>
  <c r="AB758" i="1" s="1"/>
  <c r="U758" i="1"/>
  <c r="AM757" i="1"/>
  <c r="AL757" i="1"/>
  <c r="AK757" i="1"/>
  <c r="W757" i="1"/>
  <c r="AB757" i="1" s="1"/>
  <c r="U757" i="1"/>
  <c r="AM756" i="1"/>
  <c r="AL756" i="1"/>
  <c r="AK756" i="1"/>
  <c r="W756" i="1"/>
  <c r="AB756" i="1" s="1"/>
  <c r="U756" i="1"/>
  <c r="AM755" i="1"/>
  <c r="AL755" i="1"/>
  <c r="AK755" i="1"/>
  <c r="W755" i="1"/>
  <c r="AB755" i="1" s="1"/>
  <c r="U755" i="1"/>
  <c r="AM754" i="1"/>
  <c r="AL754" i="1"/>
  <c r="AK754" i="1"/>
  <c r="W754" i="1"/>
  <c r="AB754" i="1" s="1"/>
  <c r="U754" i="1"/>
  <c r="AM753" i="1"/>
  <c r="AL753" i="1"/>
  <c r="AK753" i="1"/>
  <c r="W753" i="1"/>
  <c r="AB753" i="1" s="1"/>
  <c r="U753" i="1"/>
  <c r="AM752" i="1"/>
  <c r="AL752" i="1"/>
  <c r="AK752" i="1"/>
  <c r="W752" i="1"/>
  <c r="AB752" i="1" s="1"/>
  <c r="U752" i="1"/>
  <c r="AM751" i="1"/>
  <c r="AL751" i="1"/>
  <c r="AK751" i="1"/>
  <c r="W751" i="1"/>
  <c r="AB751" i="1" s="1"/>
  <c r="U751" i="1"/>
  <c r="AM750" i="1"/>
  <c r="AL750" i="1"/>
  <c r="AK750" i="1"/>
  <c r="W750" i="1"/>
  <c r="AB750" i="1" s="1"/>
  <c r="U750" i="1"/>
  <c r="AM429" i="1"/>
  <c r="AL429" i="1"/>
  <c r="AK429" i="1"/>
  <c r="W429" i="1"/>
  <c r="AB429" i="1" s="1"/>
  <c r="U429" i="1"/>
  <c r="AM430" i="1"/>
  <c r="AL430" i="1"/>
  <c r="AK430" i="1"/>
  <c r="W430" i="1"/>
  <c r="AB430" i="1" s="1"/>
  <c r="U430" i="1"/>
  <c r="AM424" i="1"/>
  <c r="AL424" i="1"/>
  <c r="AK424" i="1"/>
  <c r="W424" i="1"/>
  <c r="AB424" i="1" s="1"/>
  <c r="U424" i="1"/>
  <c r="AM423" i="1"/>
  <c r="AL423" i="1"/>
  <c r="AK423" i="1"/>
  <c r="W423" i="1"/>
  <c r="AB423" i="1" s="1"/>
  <c r="U423" i="1"/>
  <c r="AM422" i="1"/>
  <c r="AL422" i="1"/>
  <c r="AK422" i="1"/>
  <c r="W422" i="1"/>
  <c r="AB422" i="1" s="1"/>
  <c r="U422" i="1"/>
  <c r="AM425" i="1"/>
  <c r="AL425" i="1"/>
  <c r="AK425" i="1"/>
  <c r="W425" i="1"/>
  <c r="AB425" i="1" s="1"/>
  <c r="U425" i="1"/>
  <c r="AM426" i="1"/>
  <c r="AL426" i="1"/>
  <c r="AK426" i="1"/>
  <c r="W426" i="1"/>
  <c r="AB426" i="1" s="1"/>
  <c r="U426" i="1"/>
  <c r="AM427" i="1"/>
  <c r="AL427" i="1"/>
  <c r="AK427" i="1"/>
  <c r="W427" i="1"/>
  <c r="AB427" i="1" s="1"/>
  <c r="U427" i="1"/>
  <c r="AM420" i="1"/>
  <c r="AL420" i="1"/>
  <c r="AK420" i="1"/>
  <c r="W420" i="1"/>
  <c r="AB420" i="1" s="1"/>
  <c r="U420" i="1"/>
  <c r="AM419" i="1"/>
  <c r="AL419" i="1"/>
  <c r="AK419" i="1"/>
  <c r="W419" i="1"/>
  <c r="AB419" i="1" s="1"/>
  <c r="U419" i="1"/>
  <c r="AM413" i="1"/>
  <c r="AL413" i="1"/>
  <c r="AK413" i="1"/>
  <c r="W413" i="1"/>
  <c r="AB413" i="1" s="1"/>
  <c r="U413" i="1"/>
  <c r="AM415" i="1"/>
  <c r="AL415" i="1"/>
  <c r="AK415" i="1"/>
  <c r="W415" i="1"/>
  <c r="AB415" i="1" s="1"/>
  <c r="U415" i="1"/>
  <c r="AM414" i="1"/>
  <c r="AL414" i="1"/>
  <c r="AK414" i="1"/>
  <c r="W414" i="1"/>
  <c r="AB414" i="1" s="1"/>
  <c r="U414" i="1"/>
  <c r="AM117" i="1"/>
  <c r="AL117" i="1"/>
  <c r="AK117" i="1"/>
  <c r="W117" i="1"/>
  <c r="AB117" i="1" s="1"/>
  <c r="U117" i="1"/>
  <c r="AM116" i="1"/>
  <c r="AL116" i="1"/>
  <c r="AK116" i="1"/>
  <c r="W116" i="1"/>
  <c r="AB116" i="1" s="1"/>
  <c r="U116" i="1"/>
  <c r="AM106" i="1"/>
  <c r="AL106" i="1"/>
  <c r="AK106" i="1"/>
  <c r="W106" i="1"/>
  <c r="AB106" i="1" s="1"/>
  <c r="U106" i="1"/>
  <c r="AM104" i="1"/>
  <c r="AL104" i="1"/>
  <c r="AK104" i="1"/>
  <c r="W104" i="1"/>
  <c r="AB104" i="1" s="1"/>
  <c r="U104" i="1"/>
  <c r="AM69" i="1"/>
  <c r="AL69" i="1"/>
  <c r="AK69" i="1"/>
  <c r="W69" i="1"/>
  <c r="AB69" i="1" s="1"/>
  <c r="U69" i="1"/>
  <c r="AM68" i="1"/>
  <c r="AL68" i="1"/>
  <c r="AK68" i="1"/>
  <c r="W68" i="1"/>
  <c r="AB68" i="1" s="1"/>
  <c r="U68" i="1"/>
  <c r="AM67" i="1"/>
  <c r="AL67" i="1"/>
  <c r="AK67" i="1"/>
  <c r="W67" i="1"/>
  <c r="AB67" i="1" s="1"/>
  <c r="U67" i="1"/>
  <c r="AM64" i="1"/>
  <c r="AL64" i="1"/>
  <c r="AK64" i="1"/>
  <c r="W64" i="1"/>
  <c r="AB64" i="1" s="1"/>
  <c r="U64" i="1"/>
  <c r="AM173" i="1"/>
  <c r="AL173" i="1"/>
  <c r="AK173" i="1"/>
  <c r="W173" i="1"/>
  <c r="AB173" i="1" s="1"/>
  <c r="U173" i="1"/>
  <c r="AM172" i="1"/>
  <c r="AL172" i="1"/>
  <c r="AK172" i="1"/>
  <c r="W172" i="1"/>
  <c r="AB172" i="1" s="1"/>
  <c r="U172" i="1"/>
  <c r="AM346" i="1"/>
  <c r="AL346" i="1"/>
  <c r="AK346" i="1"/>
  <c r="W346" i="1"/>
  <c r="AB346" i="1" s="1"/>
  <c r="U346" i="1"/>
  <c r="AM354" i="1"/>
  <c r="AL354" i="1"/>
  <c r="AK354" i="1"/>
  <c r="W354" i="1"/>
  <c r="AB354" i="1" s="1"/>
  <c r="U354" i="1"/>
  <c r="AM350" i="1"/>
  <c r="AL350" i="1"/>
  <c r="AK350" i="1"/>
  <c r="W350" i="1"/>
  <c r="AB350" i="1" s="1"/>
  <c r="U350" i="1"/>
  <c r="AM340" i="1"/>
  <c r="AL340" i="1"/>
  <c r="AK340" i="1"/>
  <c r="W340" i="1"/>
  <c r="AB340" i="1" s="1"/>
  <c r="U340" i="1"/>
  <c r="AM339" i="1"/>
  <c r="AL339" i="1"/>
  <c r="AK339" i="1"/>
  <c r="W339" i="1"/>
  <c r="AB339" i="1" s="1"/>
  <c r="U339" i="1"/>
  <c r="AM338" i="1"/>
  <c r="AL338" i="1"/>
  <c r="AK338" i="1"/>
  <c r="W338" i="1"/>
  <c r="AB338" i="1" s="1"/>
  <c r="U338" i="1"/>
  <c r="AM332" i="1"/>
  <c r="AL332" i="1"/>
  <c r="AK332" i="1"/>
  <c r="W332" i="1"/>
  <c r="AB332" i="1" s="1"/>
  <c r="U332" i="1"/>
  <c r="AM331" i="1"/>
  <c r="AL331" i="1"/>
  <c r="AK331" i="1"/>
  <c r="W331" i="1"/>
  <c r="AB331" i="1" s="1"/>
  <c r="U331" i="1"/>
  <c r="AM322" i="1"/>
  <c r="AL322" i="1"/>
  <c r="AK322" i="1"/>
  <c r="W322" i="1"/>
  <c r="AB322" i="1" s="1"/>
  <c r="U322" i="1"/>
  <c r="AM321" i="1"/>
  <c r="AL321" i="1"/>
  <c r="AK321" i="1"/>
  <c r="W321" i="1"/>
  <c r="AB321" i="1" s="1"/>
  <c r="U321" i="1"/>
  <c r="AM308" i="1"/>
  <c r="AL308" i="1"/>
  <c r="AK308" i="1"/>
  <c r="W308" i="1"/>
  <c r="AB308" i="1" s="1"/>
  <c r="U308" i="1"/>
  <c r="AM309" i="1"/>
  <c r="AL309" i="1"/>
  <c r="AK309" i="1"/>
  <c r="W309" i="1"/>
  <c r="AB309" i="1" s="1"/>
  <c r="U309" i="1"/>
  <c r="AM329" i="1"/>
  <c r="AL329" i="1"/>
  <c r="AK329" i="1"/>
  <c r="W329" i="1"/>
  <c r="AB329" i="1" s="1"/>
  <c r="U329" i="1"/>
  <c r="AM328" i="1"/>
  <c r="AL328" i="1"/>
  <c r="AK328" i="1"/>
  <c r="W328" i="1"/>
  <c r="AB328" i="1" s="1"/>
  <c r="U328" i="1"/>
  <c r="AM326" i="1"/>
  <c r="AL326" i="1"/>
  <c r="AK326" i="1"/>
  <c r="W326" i="1"/>
  <c r="AB326" i="1" s="1"/>
  <c r="U326" i="1"/>
  <c r="AM319" i="1"/>
  <c r="AL319" i="1"/>
  <c r="AK319" i="1"/>
  <c r="W319" i="1"/>
  <c r="AB319" i="1" s="1"/>
  <c r="U319" i="1"/>
  <c r="AM318" i="1"/>
  <c r="AL318" i="1"/>
  <c r="AK318" i="1"/>
  <c r="W318" i="1"/>
  <c r="AB318" i="1" s="1"/>
  <c r="U318" i="1"/>
  <c r="AM317" i="1"/>
  <c r="AL317" i="1"/>
  <c r="AK317" i="1"/>
  <c r="W317" i="1"/>
  <c r="AB317" i="1" s="1"/>
  <c r="U317" i="1"/>
  <c r="AM316" i="1"/>
  <c r="AL316" i="1"/>
  <c r="AK316" i="1"/>
  <c r="W316" i="1"/>
  <c r="AB316" i="1" s="1"/>
  <c r="U316" i="1"/>
  <c r="AM315" i="1"/>
  <c r="AL315" i="1"/>
  <c r="AK315" i="1"/>
  <c r="W315" i="1"/>
  <c r="AB315" i="1" s="1"/>
  <c r="U315" i="1"/>
  <c r="AM313" i="1"/>
  <c r="AL313" i="1"/>
  <c r="AK313" i="1"/>
  <c r="W313" i="1"/>
  <c r="AB313" i="1" s="1"/>
  <c r="U313" i="1"/>
  <c r="AM302" i="1"/>
  <c r="AL302" i="1"/>
  <c r="AK302" i="1"/>
  <c r="W302" i="1"/>
  <c r="AB302" i="1" s="1"/>
  <c r="U302" i="1"/>
  <c r="AM303" i="1"/>
  <c r="AL303" i="1"/>
  <c r="AK303" i="1"/>
  <c r="W303" i="1"/>
  <c r="AB303" i="1" s="1"/>
  <c r="U303" i="1"/>
  <c r="AM306" i="1"/>
  <c r="AL306" i="1"/>
  <c r="AK306" i="1"/>
  <c r="W306" i="1"/>
  <c r="AB306" i="1" s="1"/>
  <c r="U306" i="1"/>
  <c r="AM304" i="1"/>
  <c r="AL304" i="1"/>
  <c r="AK304" i="1"/>
  <c r="W304" i="1"/>
  <c r="AB304" i="1" s="1"/>
  <c r="U304" i="1"/>
  <c r="AM305" i="1"/>
  <c r="AL305" i="1"/>
  <c r="AK305" i="1"/>
  <c r="W305" i="1"/>
  <c r="AB305" i="1" s="1"/>
  <c r="U305" i="1"/>
  <c r="AM300" i="1"/>
  <c r="AL300" i="1"/>
  <c r="AK300" i="1"/>
  <c r="W300" i="1"/>
  <c r="AB300" i="1" s="1"/>
  <c r="U300" i="1"/>
  <c r="AM700" i="1"/>
  <c r="AL700" i="1"/>
  <c r="AK700" i="1"/>
  <c r="W700" i="1"/>
  <c r="AB700" i="1" s="1"/>
  <c r="U700" i="1"/>
  <c r="AM696" i="1"/>
  <c r="AL696" i="1"/>
  <c r="AK696" i="1"/>
  <c r="W696" i="1"/>
  <c r="AB696" i="1" s="1"/>
  <c r="U696" i="1"/>
  <c r="AM722" i="1"/>
  <c r="AL722" i="1"/>
  <c r="AK722" i="1"/>
  <c r="W722" i="1"/>
  <c r="AB722" i="1" s="1"/>
  <c r="U722" i="1"/>
  <c r="AM714" i="1"/>
  <c r="AL714" i="1"/>
  <c r="AK714" i="1"/>
  <c r="W714" i="1"/>
  <c r="AB714" i="1" s="1"/>
  <c r="U714" i="1"/>
  <c r="AM711" i="1"/>
  <c r="AL711" i="1"/>
  <c r="AK711" i="1"/>
  <c r="W711" i="1"/>
  <c r="AB711" i="1" s="1"/>
  <c r="U711" i="1"/>
  <c r="AM709" i="1"/>
  <c r="AL709" i="1"/>
  <c r="AK709" i="1"/>
  <c r="W709" i="1"/>
  <c r="AB709" i="1" s="1"/>
  <c r="U709" i="1"/>
  <c r="AM690" i="1"/>
  <c r="AL690" i="1"/>
  <c r="AK690" i="1"/>
  <c r="W690" i="1"/>
  <c r="AB690" i="1" s="1"/>
  <c r="U690" i="1"/>
  <c r="AM660" i="1"/>
  <c r="AL660" i="1"/>
  <c r="AK660" i="1"/>
  <c r="W660" i="1"/>
  <c r="AB660" i="1" s="1"/>
  <c r="U660" i="1"/>
  <c r="AM659" i="1"/>
  <c r="AL659" i="1"/>
  <c r="AK659" i="1"/>
  <c r="W659" i="1"/>
  <c r="AB659" i="1" s="1"/>
  <c r="U659" i="1"/>
  <c r="AM661" i="1"/>
  <c r="AL661" i="1"/>
  <c r="AK661" i="1"/>
  <c r="W661" i="1"/>
  <c r="AB661" i="1" s="1"/>
  <c r="U661" i="1"/>
  <c r="AM657" i="1"/>
  <c r="AL657" i="1"/>
  <c r="AK657" i="1"/>
  <c r="W657" i="1"/>
  <c r="AB657" i="1" s="1"/>
  <c r="U657" i="1"/>
  <c r="AM286" i="1"/>
  <c r="AL286" i="1"/>
  <c r="AK286" i="1"/>
  <c r="W286" i="1"/>
  <c r="AB286" i="1" s="1"/>
  <c r="U286" i="1"/>
  <c r="AM281" i="1"/>
  <c r="AL281" i="1"/>
  <c r="AK281" i="1"/>
  <c r="W281" i="1"/>
  <c r="AB281" i="1" s="1"/>
  <c r="U281" i="1"/>
  <c r="AM280" i="1"/>
  <c r="AL280" i="1"/>
  <c r="AK280" i="1"/>
  <c r="W280" i="1"/>
  <c r="AB280" i="1" s="1"/>
  <c r="U280" i="1"/>
  <c r="AM282" i="1"/>
  <c r="AL282" i="1"/>
  <c r="AK282" i="1"/>
  <c r="W282" i="1"/>
  <c r="AB282" i="1" s="1"/>
  <c r="U282" i="1"/>
  <c r="AM283" i="1"/>
  <c r="AL283" i="1"/>
  <c r="AK283" i="1"/>
  <c r="W283" i="1"/>
  <c r="AB283" i="1" s="1"/>
  <c r="U283" i="1"/>
  <c r="AM284" i="1"/>
  <c r="AL284" i="1"/>
  <c r="AK284" i="1"/>
  <c r="W284" i="1"/>
  <c r="AB284" i="1" s="1"/>
  <c r="U284" i="1"/>
  <c r="AM277" i="1"/>
  <c r="AL277" i="1"/>
  <c r="AK277" i="1"/>
  <c r="W277" i="1"/>
  <c r="AB277" i="1" s="1"/>
  <c r="U277" i="1"/>
  <c r="AM278" i="1"/>
  <c r="AL278" i="1"/>
  <c r="AK278" i="1"/>
  <c r="W278" i="1"/>
  <c r="AB278" i="1" s="1"/>
  <c r="U278" i="1"/>
  <c r="AM391" i="1"/>
  <c r="AL391" i="1"/>
  <c r="AK391" i="1"/>
  <c r="W391" i="1"/>
  <c r="AB391" i="1" s="1"/>
  <c r="U391" i="1"/>
  <c r="AM405" i="1"/>
  <c r="AL405" i="1"/>
  <c r="AK405" i="1"/>
  <c r="W405" i="1"/>
  <c r="AB405" i="1" s="1"/>
  <c r="U405" i="1"/>
  <c r="AM403" i="1"/>
  <c r="AL403" i="1"/>
  <c r="AK403" i="1"/>
  <c r="W403" i="1"/>
  <c r="AB403" i="1" s="1"/>
  <c r="U403" i="1"/>
  <c r="AM389" i="1"/>
  <c r="AL389" i="1"/>
  <c r="AK389" i="1"/>
  <c r="W389" i="1"/>
  <c r="AB389" i="1" s="1"/>
  <c r="U389" i="1"/>
  <c r="AM397" i="1"/>
  <c r="AL397" i="1"/>
  <c r="AK397" i="1"/>
  <c r="W397" i="1"/>
  <c r="AB397" i="1" s="1"/>
  <c r="U397" i="1"/>
  <c r="AM380" i="1"/>
  <c r="AL380" i="1"/>
  <c r="AK380" i="1"/>
  <c r="W380" i="1"/>
  <c r="AB380" i="1" s="1"/>
  <c r="U380" i="1"/>
  <c r="AM378" i="1"/>
  <c r="AL378" i="1"/>
  <c r="AK378" i="1"/>
  <c r="W378" i="1"/>
  <c r="AB378" i="1" s="1"/>
  <c r="U378" i="1"/>
  <c r="AM376" i="1"/>
  <c r="AL376" i="1"/>
  <c r="AK376" i="1"/>
  <c r="W376" i="1"/>
  <c r="AB376" i="1" s="1"/>
  <c r="U376" i="1"/>
  <c r="AM375" i="1"/>
  <c r="AL375" i="1"/>
  <c r="AK375" i="1"/>
  <c r="W375" i="1"/>
  <c r="AB375" i="1" s="1"/>
  <c r="U375" i="1"/>
  <c r="AM374" i="1"/>
  <c r="AL374" i="1"/>
  <c r="AK374" i="1"/>
  <c r="W374" i="1"/>
  <c r="AB374" i="1" s="1"/>
  <c r="U374" i="1"/>
  <c r="AM372" i="1"/>
  <c r="AL372" i="1"/>
  <c r="AK372" i="1"/>
  <c r="W372" i="1"/>
  <c r="AB372" i="1" s="1"/>
  <c r="U372" i="1"/>
  <c r="AM1320" i="1"/>
  <c r="AL1320" i="1"/>
  <c r="AK1320" i="1"/>
  <c r="W1320" i="1"/>
  <c r="AB1320" i="1" s="1"/>
  <c r="U1320" i="1"/>
  <c r="AM1069" i="1"/>
  <c r="AL1069" i="1"/>
  <c r="AK1069" i="1"/>
  <c r="W1069" i="1"/>
  <c r="AB1069" i="1" s="1"/>
  <c r="U1069" i="1"/>
  <c r="AM1067" i="1"/>
  <c r="AL1067" i="1"/>
  <c r="AK1067" i="1"/>
  <c r="W1067" i="1"/>
  <c r="AB1067" i="1" s="1"/>
  <c r="U1067" i="1"/>
  <c r="AM1058" i="1"/>
  <c r="AL1058" i="1"/>
  <c r="AK1058" i="1"/>
  <c r="W1058" i="1"/>
  <c r="AB1058" i="1" s="1"/>
  <c r="U1058" i="1"/>
  <c r="AM1057" i="1"/>
  <c r="AL1057" i="1"/>
  <c r="AK1057" i="1"/>
  <c r="W1057" i="1"/>
  <c r="AB1057" i="1" s="1"/>
  <c r="U1057" i="1"/>
  <c r="AM1050" i="1"/>
  <c r="AL1050" i="1"/>
  <c r="AK1050" i="1"/>
  <c r="W1050" i="1"/>
  <c r="AB1050" i="1" s="1"/>
  <c r="U1050" i="1"/>
  <c r="AM1049" i="1"/>
  <c r="AL1049" i="1"/>
  <c r="AK1049" i="1"/>
  <c r="W1049" i="1"/>
  <c r="AB1049" i="1" s="1"/>
  <c r="U1049" i="1"/>
  <c r="AM1056" i="1"/>
  <c r="AL1056" i="1"/>
  <c r="AK1056" i="1"/>
  <c r="W1056" i="1"/>
  <c r="AB1056" i="1" s="1"/>
  <c r="U1056" i="1"/>
  <c r="AM1047" i="1"/>
  <c r="AL1047" i="1"/>
  <c r="AK1047" i="1"/>
  <c r="W1047" i="1"/>
  <c r="AB1047" i="1" s="1"/>
  <c r="U1047" i="1"/>
  <c r="AM1046" i="1"/>
  <c r="AL1046" i="1"/>
  <c r="AK1046" i="1"/>
  <c r="W1046" i="1"/>
  <c r="AB1046" i="1" s="1"/>
  <c r="U1046" i="1"/>
  <c r="AM1045" i="1"/>
  <c r="AL1045" i="1"/>
  <c r="AK1045" i="1"/>
  <c r="W1045" i="1"/>
  <c r="AB1045" i="1" s="1"/>
  <c r="U1045" i="1"/>
  <c r="AM1044" i="1"/>
  <c r="AL1044" i="1"/>
  <c r="AK1044" i="1"/>
  <c r="W1044" i="1"/>
  <c r="AB1044" i="1" s="1"/>
  <c r="U1044" i="1"/>
  <c r="AM1042" i="1"/>
  <c r="AL1042" i="1"/>
  <c r="AK1042" i="1"/>
  <c r="W1042" i="1"/>
  <c r="AB1042" i="1" s="1"/>
  <c r="U1042" i="1"/>
  <c r="AM1041" i="1"/>
  <c r="AL1041" i="1"/>
  <c r="AK1041" i="1"/>
  <c r="W1041" i="1"/>
  <c r="AB1041" i="1" s="1"/>
  <c r="U1041" i="1"/>
  <c r="AM1040" i="1"/>
  <c r="AL1040" i="1"/>
  <c r="AK1040" i="1"/>
  <c r="W1040" i="1"/>
  <c r="AB1040" i="1" s="1"/>
  <c r="U1040" i="1"/>
  <c r="AM1024" i="1"/>
  <c r="AL1024" i="1"/>
  <c r="AK1024" i="1"/>
  <c r="W1024" i="1"/>
  <c r="AB1024" i="1" s="1"/>
  <c r="U1024" i="1"/>
  <c r="AM1025" i="1"/>
  <c r="AL1025" i="1"/>
  <c r="AK1025" i="1"/>
  <c r="W1025" i="1"/>
  <c r="AB1025" i="1" s="1"/>
  <c r="U1025" i="1"/>
  <c r="AM1022" i="1"/>
  <c r="AL1022" i="1"/>
  <c r="AK1022" i="1"/>
  <c r="W1022" i="1"/>
  <c r="AB1022" i="1" s="1"/>
  <c r="U1022" i="1"/>
  <c r="AM1033" i="1"/>
  <c r="AL1033" i="1"/>
  <c r="AK1033" i="1"/>
  <c r="W1033" i="1"/>
  <c r="AB1033" i="1" s="1"/>
  <c r="U1033" i="1"/>
  <c r="AM1032" i="1"/>
  <c r="AL1032" i="1"/>
  <c r="AK1032" i="1"/>
  <c r="W1032" i="1"/>
  <c r="AB1032" i="1" s="1"/>
  <c r="U1032" i="1"/>
  <c r="AM1031" i="1"/>
  <c r="AL1031" i="1"/>
  <c r="AK1031" i="1"/>
  <c r="W1031" i="1"/>
  <c r="AB1031" i="1" s="1"/>
  <c r="U1031" i="1"/>
  <c r="AM1021" i="1"/>
  <c r="AL1021" i="1"/>
  <c r="AK1021" i="1"/>
  <c r="W1021" i="1"/>
  <c r="AB1021" i="1" s="1"/>
  <c r="U1021" i="1"/>
  <c r="AM1020" i="1"/>
  <c r="AL1020" i="1"/>
  <c r="AK1020" i="1"/>
  <c r="W1020" i="1"/>
  <c r="AB1020" i="1" s="1"/>
  <c r="U1020" i="1"/>
  <c r="AM1019" i="1"/>
  <c r="AL1019" i="1"/>
  <c r="AK1019" i="1"/>
  <c r="W1019" i="1"/>
  <c r="AB1019" i="1" s="1"/>
  <c r="U1019" i="1"/>
  <c r="AM1017" i="1"/>
  <c r="AL1017" i="1"/>
  <c r="AK1017" i="1"/>
  <c r="W1017" i="1"/>
  <c r="AB1017" i="1" s="1"/>
  <c r="U1017" i="1"/>
  <c r="AM1016" i="1"/>
  <c r="AL1016" i="1"/>
  <c r="AK1016" i="1"/>
  <c r="W1016" i="1"/>
  <c r="AB1016" i="1" s="1"/>
  <c r="U1016" i="1"/>
  <c r="AM1015" i="1"/>
  <c r="AL1015" i="1"/>
  <c r="AK1015" i="1"/>
  <c r="W1015" i="1"/>
  <c r="AB1015" i="1" s="1"/>
  <c r="U1015" i="1"/>
  <c r="AM1008" i="1"/>
  <c r="AL1008" i="1"/>
  <c r="AK1008" i="1"/>
  <c r="W1008" i="1"/>
  <c r="AB1008" i="1" s="1"/>
  <c r="U1008" i="1"/>
  <c r="AM1007" i="1"/>
  <c r="AL1007" i="1"/>
  <c r="AK1007" i="1"/>
  <c r="W1007" i="1"/>
  <c r="AB1007" i="1" s="1"/>
  <c r="U1007" i="1"/>
  <c r="AM1006" i="1"/>
  <c r="AL1006" i="1"/>
  <c r="AK1006" i="1"/>
  <c r="W1006" i="1"/>
  <c r="AB1006" i="1" s="1"/>
  <c r="U1006" i="1"/>
  <c r="AM1000" i="1"/>
  <c r="AL1000" i="1"/>
  <c r="AK1000" i="1"/>
  <c r="W1000" i="1"/>
  <c r="AB1000" i="1" s="1"/>
  <c r="U1000" i="1"/>
  <c r="AM993" i="1"/>
  <c r="AL993" i="1"/>
  <c r="AK993" i="1"/>
  <c r="W993" i="1"/>
  <c r="AB993" i="1" s="1"/>
  <c r="U993" i="1"/>
  <c r="AM992" i="1"/>
  <c r="AL992" i="1"/>
  <c r="AK992" i="1"/>
  <c r="W992" i="1"/>
  <c r="AB992" i="1" s="1"/>
  <c r="U992" i="1"/>
  <c r="AM990" i="1"/>
  <c r="AL990" i="1"/>
  <c r="AK990" i="1"/>
  <c r="W990" i="1"/>
  <c r="AB990" i="1" s="1"/>
  <c r="U990" i="1"/>
  <c r="AM989" i="1"/>
  <c r="AL989" i="1"/>
  <c r="AK989" i="1"/>
  <c r="W989" i="1"/>
  <c r="AB989" i="1" s="1"/>
  <c r="U989" i="1"/>
  <c r="AM988" i="1"/>
  <c r="AL988" i="1"/>
  <c r="AK988" i="1"/>
  <c r="W988" i="1"/>
  <c r="AB988" i="1" s="1"/>
  <c r="U988" i="1"/>
  <c r="AM979" i="1"/>
  <c r="AL979" i="1"/>
  <c r="AK979" i="1"/>
  <c r="W979" i="1"/>
  <c r="AB979" i="1" s="1"/>
  <c r="U979" i="1"/>
  <c r="AM980" i="1"/>
  <c r="AL980" i="1"/>
  <c r="AK980" i="1"/>
  <c r="W980" i="1"/>
  <c r="AB980" i="1" s="1"/>
  <c r="U980" i="1"/>
  <c r="AM981" i="1"/>
  <c r="AL981" i="1"/>
  <c r="AK981" i="1"/>
  <c r="W981" i="1"/>
  <c r="AB981" i="1" s="1"/>
  <c r="U981" i="1"/>
  <c r="AM976" i="1"/>
  <c r="AL976" i="1"/>
  <c r="AK976" i="1"/>
  <c r="W976" i="1"/>
  <c r="AB976" i="1" s="1"/>
  <c r="U976" i="1"/>
  <c r="AM977" i="1"/>
  <c r="AL977" i="1"/>
  <c r="AK977" i="1"/>
  <c r="W977" i="1"/>
  <c r="AB977" i="1" s="1"/>
  <c r="U977" i="1"/>
  <c r="AM975" i="1"/>
  <c r="AL975" i="1"/>
  <c r="AK975" i="1"/>
  <c r="W975" i="1"/>
  <c r="AB975" i="1" s="1"/>
  <c r="U975" i="1"/>
  <c r="AM581" i="1"/>
  <c r="AL581" i="1"/>
  <c r="AK581" i="1"/>
  <c r="W581" i="1"/>
  <c r="AB581" i="1" s="1"/>
  <c r="U581" i="1"/>
  <c r="AM580" i="1"/>
  <c r="AL580" i="1"/>
  <c r="AK580" i="1"/>
  <c r="W580" i="1"/>
  <c r="AB580" i="1" s="1"/>
  <c r="U580" i="1"/>
  <c r="AM579" i="1"/>
  <c r="AL579" i="1"/>
  <c r="AK579" i="1"/>
  <c r="W579" i="1"/>
  <c r="AB579" i="1" s="1"/>
  <c r="U579" i="1"/>
  <c r="AM555" i="1"/>
  <c r="AL555" i="1"/>
  <c r="AK555" i="1"/>
  <c r="W555" i="1"/>
  <c r="AB555" i="1" s="1"/>
  <c r="U555" i="1"/>
  <c r="AM537" i="1"/>
  <c r="AL537" i="1"/>
  <c r="AK537" i="1"/>
  <c r="W537" i="1"/>
  <c r="AB537" i="1" s="1"/>
  <c r="U537" i="1"/>
  <c r="AM561" i="1"/>
  <c r="AL561" i="1"/>
  <c r="AK561" i="1"/>
  <c r="W561" i="1"/>
  <c r="AB561" i="1" s="1"/>
  <c r="U561" i="1"/>
  <c r="AM563" i="1"/>
  <c r="AL563" i="1"/>
  <c r="AK563" i="1"/>
  <c r="W563" i="1"/>
  <c r="AB563" i="1" s="1"/>
  <c r="U563" i="1"/>
  <c r="AM545" i="1"/>
  <c r="AL545" i="1"/>
  <c r="AK545" i="1"/>
  <c r="W545" i="1"/>
  <c r="AB545" i="1" s="1"/>
  <c r="U545" i="1"/>
  <c r="AM543" i="1"/>
  <c r="AL543" i="1"/>
  <c r="AK543" i="1"/>
  <c r="W543" i="1"/>
  <c r="AB543" i="1" s="1"/>
  <c r="U543" i="1"/>
  <c r="AM571" i="1"/>
  <c r="AL571" i="1"/>
  <c r="AK571" i="1"/>
  <c r="W571" i="1"/>
  <c r="AB571" i="1" s="1"/>
  <c r="U571" i="1"/>
  <c r="AM570" i="1"/>
  <c r="AL570" i="1"/>
  <c r="AK570" i="1"/>
  <c r="W570" i="1"/>
  <c r="AB570" i="1" s="1"/>
  <c r="U570" i="1"/>
  <c r="AM572" i="1"/>
  <c r="AL572" i="1"/>
  <c r="AK572" i="1"/>
  <c r="W572" i="1"/>
  <c r="AB572" i="1" s="1"/>
  <c r="U572" i="1"/>
  <c r="AM573" i="1"/>
  <c r="AL573" i="1"/>
  <c r="AK573" i="1"/>
  <c r="W573" i="1"/>
  <c r="AB573" i="1" s="1"/>
  <c r="U573" i="1"/>
  <c r="AM553" i="1"/>
  <c r="AL553" i="1"/>
  <c r="AK553" i="1"/>
  <c r="W553" i="1"/>
  <c r="AB553" i="1" s="1"/>
  <c r="U553" i="1"/>
  <c r="AM535" i="1"/>
  <c r="AL535" i="1"/>
  <c r="AK535" i="1"/>
  <c r="W535" i="1"/>
  <c r="AB535" i="1" s="1"/>
  <c r="U535" i="1"/>
  <c r="AM550" i="1"/>
  <c r="AL550" i="1"/>
  <c r="AK550" i="1"/>
  <c r="W550" i="1"/>
  <c r="AB550" i="1" s="1"/>
  <c r="U550" i="1"/>
  <c r="AM532" i="1"/>
  <c r="AL532" i="1"/>
  <c r="AK532" i="1"/>
  <c r="W532" i="1"/>
  <c r="AB532" i="1" s="1"/>
  <c r="U532" i="1"/>
  <c r="AM1447" i="1"/>
  <c r="AL1447" i="1"/>
  <c r="AK1447" i="1"/>
  <c r="W1447" i="1"/>
  <c r="AB1447" i="1" s="1"/>
  <c r="U1447" i="1"/>
  <c r="AM806" i="1"/>
  <c r="AL806" i="1"/>
  <c r="AK806" i="1"/>
  <c r="W806" i="1"/>
  <c r="AB806" i="1" s="1"/>
  <c r="U806" i="1"/>
  <c r="AM799" i="1"/>
  <c r="AL799" i="1"/>
  <c r="AK799" i="1"/>
  <c r="W799" i="1"/>
  <c r="AB799" i="1" s="1"/>
  <c r="U799" i="1"/>
  <c r="AM798" i="1"/>
  <c r="AL798" i="1"/>
  <c r="AK798" i="1"/>
  <c r="W798" i="1"/>
  <c r="AB798" i="1" s="1"/>
  <c r="U798" i="1"/>
  <c r="AM771" i="1"/>
  <c r="AL771" i="1"/>
  <c r="AK771" i="1"/>
  <c r="W771" i="1"/>
  <c r="AB771" i="1" s="1"/>
  <c r="U771" i="1"/>
  <c r="AM767" i="1"/>
  <c r="AL767" i="1"/>
  <c r="AK767" i="1"/>
  <c r="W767" i="1"/>
  <c r="AB767" i="1" s="1"/>
  <c r="U767" i="1"/>
  <c r="AM766" i="1"/>
  <c r="AL766" i="1"/>
  <c r="AK766" i="1"/>
  <c r="W766" i="1"/>
  <c r="AB766" i="1" s="1"/>
  <c r="U766" i="1"/>
  <c r="AM787" i="1"/>
  <c r="AL787" i="1"/>
  <c r="AK787" i="1"/>
  <c r="W787" i="1"/>
  <c r="AB787" i="1" s="1"/>
  <c r="U787" i="1"/>
  <c r="AM782" i="1"/>
  <c r="AL782" i="1"/>
  <c r="AK782" i="1"/>
  <c r="W782" i="1"/>
  <c r="AB782" i="1" s="1"/>
  <c r="U782" i="1"/>
  <c r="AM783" i="1"/>
  <c r="AL783" i="1"/>
  <c r="AK783" i="1"/>
  <c r="W783" i="1"/>
  <c r="AB783" i="1" s="1"/>
  <c r="U783" i="1"/>
  <c r="AM737" i="1"/>
  <c r="AL737" i="1"/>
  <c r="AK737" i="1"/>
  <c r="W737" i="1"/>
  <c r="AB737" i="1" s="1"/>
  <c r="U737" i="1"/>
  <c r="AM633" i="1"/>
  <c r="AL633" i="1"/>
  <c r="AK633" i="1"/>
  <c r="W633" i="1"/>
  <c r="AB633" i="1" s="1"/>
  <c r="U633" i="1"/>
  <c r="AM634" i="1"/>
  <c r="AL634" i="1"/>
  <c r="AK634" i="1"/>
  <c r="W634" i="1"/>
  <c r="AB634" i="1" s="1"/>
  <c r="U634" i="1"/>
  <c r="AM627" i="1"/>
  <c r="AL627" i="1"/>
  <c r="AK627" i="1"/>
  <c r="W627" i="1"/>
  <c r="AB627" i="1" s="1"/>
  <c r="U627" i="1"/>
  <c r="AM625" i="1"/>
  <c r="AL625" i="1"/>
  <c r="AK625" i="1"/>
  <c r="W625" i="1"/>
  <c r="AB625" i="1" s="1"/>
  <c r="U625" i="1"/>
  <c r="AM621" i="1"/>
  <c r="AL621" i="1"/>
  <c r="AK621" i="1"/>
  <c r="W621" i="1"/>
  <c r="AB621" i="1" s="1"/>
  <c r="U621" i="1"/>
  <c r="AM619" i="1"/>
  <c r="AL619" i="1"/>
  <c r="AK619" i="1"/>
  <c r="W619" i="1"/>
  <c r="AB619" i="1" s="1"/>
  <c r="U619" i="1"/>
  <c r="AM613" i="1"/>
  <c r="AL613" i="1"/>
  <c r="AK613" i="1"/>
  <c r="W613" i="1"/>
  <c r="AB613" i="1" s="1"/>
  <c r="U613" i="1"/>
  <c r="AM607" i="1"/>
  <c r="AL607" i="1"/>
  <c r="AK607" i="1"/>
  <c r="W607" i="1"/>
  <c r="AB607" i="1" s="1"/>
  <c r="U607" i="1"/>
  <c r="AM597" i="1"/>
  <c r="AL597" i="1"/>
  <c r="AK597" i="1"/>
  <c r="W597" i="1"/>
  <c r="AB597" i="1" s="1"/>
  <c r="U597" i="1"/>
  <c r="AM596" i="1"/>
  <c r="AL596" i="1"/>
  <c r="AK596" i="1"/>
  <c r="W596" i="1"/>
  <c r="AB596" i="1" s="1"/>
  <c r="U596" i="1"/>
  <c r="AM598" i="1"/>
  <c r="AL598" i="1"/>
  <c r="AK598" i="1"/>
  <c r="W598" i="1"/>
  <c r="AB598" i="1" s="1"/>
  <c r="U598" i="1"/>
  <c r="AM599" i="1"/>
  <c r="AL599" i="1"/>
  <c r="AK599" i="1"/>
  <c r="W599" i="1"/>
  <c r="AB599" i="1" s="1"/>
  <c r="U599" i="1"/>
  <c r="AM601" i="1"/>
  <c r="AL601" i="1"/>
  <c r="AK601" i="1"/>
  <c r="W601" i="1"/>
  <c r="AB601" i="1" s="1"/>
  <c r="U601" i="1"/>
  <c r="AM594" i="1"/>
  <c r="AL594" i="1"/>
  <c r="AK594" i="1"/>
  <c r="W594" i="1"/>
  <c r="AB594" i="1" s="1"/>
  <c r="U594" i="1"/>
  <c r="AM44" i="1"/>
  <c r="AL44" i="1"/>
  <c r="AK44" i="1"/>
  <c r="W44" i="1"/>
  <c r="AB44" i="1" s="1"/>
  <c r="U44" i="1"/>
  <c r="AM43" i="1"/>
  <c r="AL43" i="1"/>
  <c r="AK43" i="1"/>
  <c r="W43" i="1"/>
  <c r="AB43" i="1" s="1"/>
  <c r="U43" i="1"/>
  <c r="AM42" i="1"/>
  <c r="AL42" i="1"/>
  <c r="AK42" i="1"/>
  <c r="W42" i="1"/>
  <c r="AB42" i="1" s="1"/>
  <c r="U42" i="1"/>
  <c r="AM41" i="1"/>
  <c r="AL41" i="1"/>
  <c r="AK41" i="1"/>
  <c r="W41" i="1"/>
  <c r="AB41" i="1" s="1"/>
  <c r="U41" i="1"/>
  <c r="AM39" i="1"/>
  <c r="AL39" i="1"/>
  <c r="AK39" i="1"/>
  <c r="W39" i="1"/>
  <c r="AB39" i="1" s="1"/>
  <c r="U39" i="1"/>
  <c r="AM37" i="1"/>
  <c r="AL37" i="1"/>
  <c r="AK37" i="1"/>
  <c r="W37" i="1"/>
  <c r="AB37" i="1" s="1"/>
  <c r="U37" i="1"/>
  <c r="AM158" i="1"/>
  <c r="AL158" i="1"/>
  <c r="AK158" i="1"/>
  <c r="W158" i="1"/>
  <c r="AB158" i="1" s="1"/>
  <c r="U158" i="1"/>
  <c r="AM133" i="1"/>
  <c r="AL133" i="1"/>
  <c r="AK133" i="1"/>
  <c r="W133" i="1"/>
  <c r="AB133" i="1" s="1"/>
  <c r="U133" i="1"/>
  <c r="AM132" i="1"/>
  <c r="AL132" i="1"/>
  <c r="AK132" i="1"/>
  <c r="W132" i="1"/>
  <c r="AB132" i="1" s="1"/>
  <c r="U132" i="1"/>
  <c r="AM134" i="1"/>
  <c r="AL134" i="1"/>
  <c r="AK134" i="1"/>
  <c r="W134" i="1"/>
  <c r="AB134" i="1" s="1"/>
  <c r="U134" i="1"/>
  <c r="AM135" i="1"/>
  <c r="AL135" i="1"/>
  <c r="AK135" i="1"/>
  <c r="W135" i="1"/>
  <c r="AB135" i="1" s="1"/>
  <c r="U135" i="1"/>
  <c r="AM136" i="1"/>
  <c r="AL136" i="1"/>
  <c r="AK136" i="1"/>
  <c r="W136" i="1"/>
  <c r="AB136" i="1" s="1"/>
  <c r="U136" i="1"/>
  <c r="AM137" i="1"/>
  <c r="AL137" i="1"/>
  <c r="AK137" i="1"/>
  <c r="W137" i="1"/>
  <c r="AB137" i="1" s="1"/>
  <c r="U137" i="1"/>
  <c r="AM138" i="1"/>
  <c r="AL138" i="1"/>
  <c r="AK138" i="1"/>
  <c r="W138" i="1"/>
  <c r="AB138" i="1" s="1"/>
  <c r="U138" i="1"/>
  <c r="AM149" i="1"/>
  <c r="AL149" i="1"/>
  <c r="AK149" i="1"/>
  <c r="W149" i="1"/>
  <c r="AB149" i="1" s="1"/>
  <c r="U149" i="1"/>
  <c r="AM150" i="1"/>
  <c r="AL150" i="1"/>
  <c r="AK150" i="1"/>
  <c r="W150" i="1"/>
  <c r="AB150" i="1" s="1"/>
  <c r="U150" i="1"/>
  <c r="AM126" i="1"/>
  <c r="AL126" i="1"/>
  <c r="AK126" i="1"/>
  <c r="W126" i="1"/>
  <c r="AB126" i="1" s="1"/>
  <c r="U126" i="1"/>
  <c r="AM208" i="1"/>
  <c r="AL208" i="1"/>
  <c r="AK208" i="1"/>
  <c r="W208" i="1"/>
  <c r="AB208" i="1" s="1"/>
  <c r="U208" i="1"/>
  <c r="AM207" i="1"/>
  <c r="AL207" i="1"/>
  <c r="AK207" i="1"/>
  <c r="W207" i="1"/>
  <c r="AB207" i="1" s="1"/>
  <c r="U207" i="1"/>
  <c r="AM205" i="1"/>
  <c r="AL205" i="1"/>
  <c r="AK205" i="1"/>
  <c r="W205" i="1"/>
  <c r="AB205" i="1" s="1"/>
  <c r="U205" i="1"/>
  <c r="AM204" i="1"/>
  <c r="AL204" i="1"/>
  <c r="AK204" i="1"/>
  <c r="W204" i="1"/>
  <c r="AB204" i="1" s="1"/>
  <c r="U204" i="1"/>
  <c r="AM203" i="1"/>
  <c r="AL203" i="1"/>
  <c r="AK203" i="1"/>
  <c r="W203" i="1"/>
  <c r="AB203" i="1" s="1"/>
  <c r="U203" i="1"/>
  <c r="AM201" i="1"/>
  <c r="AL201" i="1"/>
  <c r="AK201" i="1"/>
  <c r="W201" i="1"/>
  <c r="AB201" i="1" s="1"/>
  <c r="U201" i="1"/>
  <c r="AM199" i="1"/>
  <c r="AL199" i="1"/>
  <c r="AK199" i="1"/>
  <c r="W199" i="1"/>
  <c r="AB199" i="1" s="1"/>
  <c r="U199" i="1"/>
  <c r="AM198" i="1"/>
  <c r="AL198" i="1"/>
  <c r="AK198" i="1"/>
  <c r="W198" i="1"/>
  <c r="AB198" i="1" s="1"/>
  <c r="U198" i="1"/>
  <c r="AM191" i="1"/>
  <c r="AL191" i="1"/>
  <c r="AK191" i="1"/>
  <c r="W191" i="1"/>
  <c r="AB191" i="1" s="1"/>
  <c r="U191" i="1"/>
  <c r="AM190" i="1"/>
  <c r="AL190" i="1"/>
  <c r="AK190" i="1"/>
  <c r="W190" i="1"/>
  <c r="AB190" i="1" s="1"/>
  <c r="U190" i="1"/>
  <c r="AM189" i="1"/>
  <c r="AL189" i="1"/>
  <c r="AK189" i="1"/>
  <c r="W189" i="1"/>
  <c r="AB189" i="1" s="1"/>
  <c r="U189" i="1"/>
  <c r="AM188" i="1"/>
  <c r="AL188" i="1"/>
  <c r="AK188" i="1"/>
  <c r="W188" i="1"/>
  <c r="AB188" i="1" s="1"/>
  <c r="U188" i="1"/>
  <c r="AM226" i="1"/>
  <c r="AL226" i="1"/>
  <c r="AK226" i="1"/>
  <c r="W226" i="1"/>
  <c r="AB226" i="1" s="1"/>
  <c r="U226" i="1"/>
  <c r="AM227" i="1"/>
  <c r="AL227" i="1"/>
  <c r="AK227" i="1"/>
  <c r="W227" i="1"/>
  <c r="AB227" i="1" s="1"/>
  <c r="U227" i="1"/>
  <c r="AM222" i="1"/>
  <c r="AL222" i="1"/>
  <c r="AK222" i="1"/>
  <c r="W222" i="1"/>
  <c r="AB222" i="1" s="1"/>
  <c r="U222" i="1"/>
  <c r="AM223" i="1"/>
  <c r="AL223" i="1"/>
  <c r="AK223" i="1"/>
  <c r="W223" i="1"/>
  <c r="AB223" i="1" s="1"/>
  <c r="U223" i="1"/>
  <c r="AM224" i="1"/>
  <c r="AL224" i="1"/>
  <c r="AK224" i="1"/>
  <c r="W224" i="1"/>
  <c r="AB224" i="1" s="1"/>
  <c r="U224" i="1"/>
  <c r="AM220" i="1"/>
  <c r="AL220" i="1"/>
  <c r="AK220" i="1"/>
  <c r="W220" i="1"/>
  <c r="AB220" i="1" s="1"/>
  <c r="U220" i="1"/>
  <c r="AM214" i="1"/>
  <c r="AL214" i="1"/>
  <c r="AK214" i="1"/>
  <c r="W214" i="1"/>
  <c r="AB214" i="1" s="1"/>
  <c r="U214" i="1"/>
  <c r="AM213" i="1"/>
  <c r="AL213" i="1"/>
  <c r="AK213" i="1"/>
  <c r="W213" i="1"/>
  <c r="AB213" i="1" s="1"/>
  <c r="U213" i="1"/>
  <c r="AM212" i="1"/>
  <c r="AL212" i="1"/>
  <c r="AK212" i="1"/>
  <c r="W212" i="1"/>
  <c r="AB212" i="1" s="1"/>
  <c r="U212" i="1"/>
  <c r="AM217" i="1"/>
  <c r="AL217" i="1"/>
  <c r="AK217" i="1"/>
  <c r="W217" i="1"/>
  <c r="AB217" i="1" s="1"/>
  <c r="U217" i="1"/>
  <c r="AM218" i="1"/>
  <c r="AL218" i="1"/>
  <c r="AK218" i="1"/>
  <c r="W218" i="1"/>
  <c r="AB218" i="1" s="1"/>
  <c r="U218" i="1"/>
  <c r="AM215" i="1"/>
  <c r="AL215" i="1"/>
  <c r="AK215" i="1"/>
  <c r="W215" i="1"/>
  <c r="AB215" i="1" s="1"/>
  <c r="U215" i="1"/>
  <c r="AM244" i="1"/>
  <c r="AL244" i="1"/>
  <c r="AK244" i="1"/>
  <c r="W244" i="1"/>
  <c r="AB244" i="1" s="1"/>
  <c r="U244" i="1"/>
  <c r="AM243" i="1"/>
  <c r="AL243" i="1"/>
  <c r="AK243" i="1"/>
  <c r="W243" i="1"/>
  <c r="AB243" i="1" s="1"/>
  <c r="U243" i="1"/>
  <c r="AM242" i="1"/>
  <c r="AL242" i="1"/>
  <c r="AK242" i="1"/>
  <c r="W242" i="1"/>
  <c r="AB242" i="1" s="1"/>
  <c r="U242" i="1"/>
  <c r="AM168" i="1"/>
  <c r="AL168" i="1"/>
  <c r="AK168" i="1"/>
  <c r="W168" i="1"/>
  <c r="AB168" i="1" s="1"/>
  <c r="U168" i="1"/>
  <c r="AM167" i="1"/>
  <c r="AL167" i="1"/>
  <c r="AK167" i="1"/>
  <c r="W167" i="1"/>
  <c r="AB167" i="1" s="1"/>
  <c r="U167" i="1"/>
  <c r="AM101" i="1"/>
  <c r="AL101" i="1"/>
  <c r="AK101" i="1"/>
  <c r="W101" i="1"/>
  <c r="AB101" i="1" s="1"/>
  <c r="U101" i="1"/>
  <c r="AM102" i="1"/>
  <c r="AL102" i="1"/>
  <c r="AK102" i="1"/>
  <c r="W102" i="1"/>
  <c r="AB102" i="1" s="1"/>
  <c r="U102" i="1"/>
  <c r="AM90" i="1"/>
  <c r="AL90" i="1"/>
  <c r="AK90" i="1"/>
  <c r="W90" i="1"/>
  <c r="AB90" i="1" s="1"/>
  <c r="U90" i="1"/>
  <c r="AM91" i="1"/>
  <c r="AL91" i="1"/>
  <c r="AK91" i="1"/>
  <c r="W91" i="1"/>
  <c r="AB91" i="1" s="1"/>
  <c r="U91" i="1"/>
  <c r="AM66" i="1"/>
  <c r="AL66" i="1"/>
  <c r="AK66" i="1"/>
  <c r="W66" i="1"/>
  <c r="AB66" i="1" s="1"/>
  <c r="U66" i="1"/>
  <c r="AM63" i="1"/>
  <c r="AL63" i="1"/>
  <c r="AK63" i="1"/>
  <c r="W63" i="1"/>
  <c r="AB63" i="1" s="1"/>
  <c r="U63" i="1"/>
  <c r="AM65" i="1"/>
  <c r="AL65" i="1"/>
  <c r="AK65" i="1"/>
  <c r="W65" i="1"/>
  <c r="AB65" i="1" s="1"/>
  <c r="U65" i="1"/>
  <c r="AM62" i="1"/>
  <c r="AL62" i="1"/>
  <c r="AK62" i="1"/>
  <c r="W62" i="1"/>
  <c r="AB62" i="1" s="1"/>
  <c r="U62" i="1"/>
  <c r="AM697" i="1"/>
  <c r="AL697" i="1"/>
  <c r="AK697" i="1"/>
  <c r="W697" i="1"/>
  <c r="AB697" i="1" s="1"/>
  <c r="U697" i="1"/>
  <c r="AM699" i="1"/>
  <c r="AL699" i="1"/>
  <c r="AK699" i="1"/>
  <c r="W699" i="1"/>
  <c r="AB699" i="1" s="1"/>
  <c r="U699" i="1"/>
  <c r="AM717" i="1"/>
  <c r="AL717" i="1"/>
  <c r="AK717" i="1"/>
  <c r="W717" i="1"/>
  <c r="AB717" i="1" s="1"/>
  <c r="U717" i="1"/>
  <c r="AM718" i="1"/>
  <c r="AL718" i="1"/>
  <c r="AK718" i="1"/>
  <c r="W718" i="1"/>
  <c r="AB718" i="1" s="1"/>
  <c r="U718" i="1"/>
  <c r="AM708" i="1"/>
  <c r="AL708" i="1"/>
  <c r="AK708" i="1"/>
  <c r="W708" i="1"/>
  <c r="AB708" i="1" s="1"/>
  <c r="U708" i="1"/>
  <c r="AM713" i="1"/>
  <c r="AL713" i="1"/>
  <c r="AK713" i="1"/>
  <c r="W713" i="1"/>
  <c r="AB713" i="1" s="1"/>
  <c r="U713" i="1"/>
  <c r="AM712" i="1"/>
  <c r="AL712" i="1"/>
  <c r="AK712" i="1"/>
  <c r="W712" i="1"/>
  <c r="AB712" i="1" s="1"/>
  <c r="U712" i="1"/>
  <c r="AM710" i="1"/>
  <c r="AL710" i="1"/>
  <c r="AK710" i="1"/>
  <c r="W710" i="1"/>
  <c r="AB710" i="1" s="1"/>
  <c r="U710" i="1"/>
  <c r="AM685" i="1"/>
  <c r="AL685" i="1"/>
  <c r="AK685" i="1"/>
  <c r="W685" i="1"/>
  <c r="AB685" i="1" s="1"/>
  <c r="U685" i="1"/>
  <c r="AM684" i="1"/>
  <c r="AL684" i="1"/>
  <c r="AK684" i="1"/>
  <c r="W684" i="1"/>
  <c r="AB684" i="1" s="1"/>
  <c r="U684" i="1"/>
  <c r="AM686" i="1"/>
  <c r="AL686" i="1"/>
  <c r="AK686" i="1"/>
  <c r="W686" i="1"/>
  <c r="AB686" i="1" s="1"/>
  <c r="U686" i="1"/>
  <c r="AM687" i="1"/>
  <c r="AL687" i="1"/>
  <c r="AK687" i="1"/>
  <c r="W687" i="1"/>
  <c r="AB687" i="1" s="1"/>
  <c r="U687" i="1"/>
  <c r="AM688" i="1"/>
  <c r="AL688" i="1"/>
  <c r="AK688" i="1"/>
  <c r="W688" i="1"/>
  <c r="AB688" i="1" s="1"/>
  <c r="U688" i="1"/>
  <c r="AM48" i="1"/>
  <c r="AL48" i="1"/>
  <c r="AK48" i="1"/>
  <c r="W48" i="1"/>
  <c r="AB48" i="1" s="1"/>
  <c r="U48" i="1"/>
  <c r="AM562" i="1"/>
  <c r="AL562" i="1"/>
  <c r="AK562" i="1"/>
  <c r="W562" i="1"/>
  <c r="AB562" i="1" s="1"/>
  <c r="U562" i="1"/>
  <c r="AM557" i="1"/>
  <c r="AL557" i="1"/>
  <c r="AK557" i="1"/>
  <c r="W557" i="1"/>
  <c r="AB557" i="1" s="1"/>
  <c r="U557" i="1"/>
  <c r="AM556" i="1"/>
  <c r="AL556" i="1"/>
  <c r="AK556" i="1"/>
  <c r="W556" i="1"/>
  <c r="AB556" i="1" s="1"/>
  <c r="U556" i="1"/>
  <c r="AM552" i="1"/>
  <c r="AL552" i="1"/>
  <c r="AK552" i="1"/>
  <c r="W552" i="1"/>
  <c r="AB552" i="1" s="1"/>
  <c r="U552" i="1"/>
  <c r="AM549" i="1"/>
  <c r="AL549" i="1"/>
  <c r="AK549" i="1"/>
  <c r="W549" i="1"/>
  <c r="AB549" i="1" s="1"/>
  <c r="U549" i="1"/>
  <c r="AM578" i="1"/>
  <c r="AL578" i="1"/>
  <c r="AK578" i="1"/>
  <c r="W578" i="1"/>
  <c r="AB578" i="1" s="1"/>
  <c r="U578" i="1"/>
  <c r="AM577" i="1"/>
  <c r="AL577" i="1"/>
  <c r="AK577" i="1"/>
  <c r="W577" i="1"/>
  <c r="AB577" i="1" s="1"/>
  <c r="U577" i="1"/>
  <c r="AM584" i="1"/>
  <c r="AL584" i="1"/>
  <c r="AK584" i="1"/>
  <c r="W584" i="1"/>
  <c r="AB584" i="1" s="1"/>
  <c r="U584" i="1"/>
  <c r="AM583" i="1"/>
  <c r="AL583" i="1"/>
  <c r="AK583" i="1"/>
  <c r="W583" i="1"/>
  <c r="AB583" i="1" s="1"/>
  <c r="U583" i="1"/>
  <c r="AM582" i="1"/>
  <c r="AL582" i="1"/>
  <c r="AK582" i="1"/>
  <c r="W582" i="1"/>
  <c r="AB582" i="1" s="1"/>
  <c r="U582" i="1"/>
  <c r="AM544" i="1"/>
  <c r="AL544" i="1"/>
  <c r="AK544" i="1"/>
  <c r="W544" i="1"/>
  <c r="AB544" i="1" s="1"/>
  <c r="U544" i="1"/>
  <c r="AM538" i="1"/>
  <c r="AL538" i="1"/>
  <c r="AK538" i="1"/>
  <c r="W538" i="1"/>
  <c r="AB538" i="1" s="1"/>
  <c r="U538" i="1"/>
  <c r="AM539" i="1"/>
  <c r="AL539" i="1"/>
  <c r="AK539" i="1"/>
  <c r="W539" i="1"/>
  <c r="AB539" i="1" s="1"/>
  <c r="U539" i="1"/>
  <c r="AM534" i="1"/>
  <c r="AL534" i="1"/>
  <c r="AK534" i="1"/>
  <c r="W534" i="1"/>
  <c r="AB534" i="1" s="1"/>
  <c r="U534" i="1"/>
  <c r="AM531" i="1"/>
  <c r="AL531" i="1"/>
  <c r="AK531" i="1"/>
  <c r="W531" i="1"/>
  <c r="AB531" i="1" s="1"/>
  <c r="U531" i="1"/>
  <c r="AM743" i="1"/>
  <c r="AL743" i="1"/>
  <c r="AK743" i="1"/>
  <c r="W743" i="1"/>
  <c r="AB743" i="1" s="1"/>
  <c r="U743" i="1"/>
  <c r="AM744" i="1"/>
  <c r="AL744" i="1"/>
  <c r="AK744" i="1"/>
  <c r="W744" i="1"/>
  <c r="AB744" i="1" s="1"/>
  <c r="U744" i="1"/>
  <c r="AM811" i="1"/>
  <c r="AL811" i="1"/>
  <c r="AK811" i="1"/>
  <c r="W811" i="1"/>
  <c r="AB811" i="1" s="1"/>
  <c r="U811" i="1"/>
  <c r="AM776" i="1"/>
  <c r="AL776" i="1"/>
  <c r="AK776" i="1"/>
  <c r="W776" i="1"/>
  <c r="AB776" i="1" s="1"/>
  <c r="U776" i="1"/>
  <c r="AM792" i="1"/>
  <c r="AL792" i="1"/>
  <c r="AK792" i="1"/>
  <c r="W792" i="1"/>
  <c r="AB792" i="1" s="1"/>
  <c r="U792" i="1"/>
  <c r="AM774" i="1"/>
  <c r="AL774" i="1"/>
  <c r="AK774" i="1"/>
  <c r="W774" i="1"/>
  <c r="AB774" i="1" s="1"/>
  <c r="U774" i="1"/>
  <c r="AM773" i="1"/>
  <c r="AL773" i="1"/>
  <c r="AK773" i="1"/>
  <c r="W773" i="1"/>
  <c r="AB773" i="1" s="1"/>
  <c r="U773" i="1"/>
  <c r="AM772" i="1"/>
  <c r="AL772" i="1"/>
  <c r="AK772" i="1"/>
  <c r="W772" i="1"/>
  <c r="AB772" i="1" s="1"/>
  <c r="U772" i="1"/>
  <c r="AM770" i="1"/>
  <c r="AL770" i="1"/>
  <c r="AK770" i="1"/>
  <c r="W770" i="1"/>
  <c r="AB770" i="1" s="1"/>
  <c r="U770" i="1"/>
  <c r="AM769" i="1"/>
  <c r="AL769" i="1"/>
  <c r="AK769" i="1"/>
  <c r="W769" i="1"/>
  <c r="AB769" i="1" s="1"/>
  <c r="U769" i="1"/>
  <c r="AM768" i="1"/>
  <c r="AL768" i="1"/>
  <c r="AK768" i="1"/>
  <c r="W768" i="1"/>
  <c r="AB768" i="1" s="1"/>
  <c r="U768" i="1"/>
  <c r="AM740" i="1"/>
  <c r="AL740" i="1"/>
  <c r="AK740" i="1"/>
  <c r="W740" i="1"/>
  <c r="AB740" i="1" s="1"/>
  <c r="U740" i="1"/>
  <c r="AM809" i="1"/>
  <c r="AL809" i="1"/>
  <c r="AK809" i="1"/>
  <c r="W809" i="1"/>
  <c r="AB809" i="1" s="1"/>
  <c r="U809" i="1"/>
  <c r="AM808" i="1"/>
  <c r="AL808" i="1"/>
  <c r="AK808" i="1"/>
  <c r="W808" i="1"/>
  <c r="AB808" i="1" s="1"/>
  <c r="U808" i="1"/>
  <c r="AM807" i="1"/>
  <c r="AL807" i="1"/>
  <c r="AK807" i="1"/>
  <c r="W807" i="1"/>
  <c r="AB807" i="1" s="1"/>
  <c r="U807" i="1"/>
  <c r="AM805" i="1"/>
  <c r="AL805" i="1"/>
  <c r="AK805" i="1"/>
  <c r="W805" i="1"/>
  <c r="AB805" i="1" s="1"/>
  <c r="U805" i="1"/>
  <c r="AM804" i="1"/>
  <c r="AL804" i="1"/>
  <c r="AK804" i="1"/>
  <c r="W804" i="1"/>
  <c r="AB804" i="1" s="1"/>
  <c r="U804" i="1"/>
  <c r="AM800" i="1"/>
  <c r="AL800" i="1"/>
  <c r="AK800" i="1"/>
  <c r="W800" i="1"/>
  <c r="AB800" i="1" s="1"/>
  <c r="U800" i="1"/>
  <c r="AM790" i="1"/>
  <c r="AL790" i="1"/>
  <c r="AK790" i="1"/>
  <c r="W790" i="1"/>
  <c r="AB790" i="1" s="1"/>
  <c r="U790" i="1"/>
  <c r="AM789" i="1"/>
  <c r="AL789" i="1"/>
  <c r="AK789" i="1"/>
  <c r="W789" i="1"/>
  <c r="AB789" i="1" s="1"/>
  <c r="U789" i="1"/>
  <c r="AM788" i="1"/>
  <c r="AL788" i="1"/>
  <c r="AK788" i="1"/>
  <c r="W788" i="1"/>
  <c r="AB788" i="1" s="1"/>
  <c r="U788" i="1"/>
  <c r="AM786" i="1"/>
  <c r="AL786" i="1"/>
  <c r="AK786" i="1"/>
  <c r="W786" i="1"/>
  <c r="AB786" i="1" s="1"/>
  <c r="U786" i="1"/>
  <c r="AM784" i="1"/>
  <c r="AL784" i="1"/>
  <c r="AK784" i="1"/>
  <c r="W784" i="1"/>
  <c r="AB784" i="1" s="1"/>
  <c r="U784" i="1"/>
  <c r="AM785" i="1"/>
  <c r="AL785" i="1"/>
  <c r="AK785" i="1"/>
  <c r="W785" i="1"/>
  <c r="AB785" i="1" s="1"/>
  <c r="U785" i="1"/>
  <c r="AM738" i="1"/>
  <c r="AL738" i="1"/>
  <c r="AK738" i="1"/>
  <c r="W738" i="1"/>
  <c r="AB738" i="1" s="1"/>
  <c r="U738" i="1"/>
  <c r="J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25" i="1"/>
  <c r="W25" i="1"/>
  <c r="AB25" i="1" s="1"/>
  <c r="AK25" i="1"/>
  <c r="AL25" i="1"/>
  <c r="AM25" i="1"/>
  <c r="U27" i="1"/>
  <c r="W27" i="1"/>
  <c r="AB27" i="1" s="1"/>
  <c r="AK27" i="1"/>
  <c r="AL27" i="1"/>
  <c r="AM27" i="1"/>
  <c r="U31" i="1"/>
  <c r="W31" i="1"/>
  <c r="AB31" i="1" s="1"/>
  <c r="AK31" i="1"/>
  <c r="AL31" i="1"/>
  <c r="AM31" i="1"/>
  <c r="U33" i="1"/>
  <c r="W33" i="1"/>
  <c r="AB33" i="1" s="1"/>
  <c r="AK33" i="1"/>
  <c r="AL33" i="1"/>
  <c r="AM33" i="1"/>
  <c r="U52" i="1"/>
  <c r="W52" i="1"/>
  <c r="AB52" i="1" s="1"/>
  <c r="AK52" i="1"/>
  <c r="AL52" i="1"/>
  <c r="AM52" i="1"/>
  <c r="U127" i="1"/>
  <c r="W127" i="1"/>
  <c r="AB127" i="1" s="1"/>
  <c r="AK127" i="1"/>
  <c r="AL127" i="1"/>
  <c r="AM127" i="1"/>
  <c r="U128" i="1"/>
  <c r="W128" i="1"/>
  <c r="AB128" i="1" s="1"/>
  <c r="AK128" i="1"/>
  <c r="AL128" i="1"/>
  <c r="AM128" i="1"/>
  <c r="U139" i="1"/>
  <c r="W139" i="1"/>
  <c r="AB139" i="1" s="1"/>
  <c r="AK139" i="1"/>
  <c r="AL139" i="1"/>
  <c r="AM139" i="1"/>
  <c r="U140" i="1"/>
  <c r="W140" i="1"/>
  <c r="AB140" i="1" s="1"/>
  <c r="AK140" i="1"/>
  <c r="AL140" i="1"/>
  <c r="AM140" i="1"/>
  <c r="U141" i="1"/>
  <c r="W141" i="1"/>
  <c r="AB141" i="1" s="1"/>
  <c r="AK141" i="1"/>
  <c r="AL141" i="1"/>
  <c r="AM141" i="1"/>
  <c r="U142" i="1"/>
  <c r="W142" i="1"/>
  <c r="AB142" i="1" s="1"/>
  <c r="AK142" i="1"/>
  <c r="AL142" i="1"/>
  <c r="AM142" i="1"/>
  <c r="U143" i="1"/>
  <c r="W143" i="1"/>
  <c r="AB143" i="1" s="1"/>
  <c r="AK143" i="1"/>
  <c r="AL143" i="1"/>
  <c r="AM143" i="1"/>
  <c r="U144" i="1"/>
  <c r="W144" i="1"/>
  <c r="AB144" i="1" s="1"/>
  <c r="AK144" i="1"/>
  <c r="AL144" i="1"/>
  <c r="AM144" i="1"/>
  <c r="U145" i="1"/>
  <c r="W145" i="1"/>
  <c r="AB145" i="1" s="1"/>
  <c r="AK145" i="1"/>
  <c r="AL145" i="1"/>
  <c r="AM145" i="1"/>
  <c r="U146" i="1"/>
  <c r="W146" i="1"/>
  <c r="AB146" i="1" s="1"/>
  <c r="AK146" i="1"/>
  <c r="AL146" i="1"/>
  <c r="AM146" i="1"/>
  <c r="U147" i="1"/>
  <c r="W147" i="1"/>
  <c r="AB147" i="1" s="1"/>
  <c r="AK147" i="1"/>
  <c r="AL147" i="1"/>
  <c r="AM147" i="1"/>
  <c r="U148" i="1"/>
  <c r="W148" i="1"/>
  <c r="AB148" i="1" s="1"/>
  <c r="AK148" i="1"/>
  <c r="AL148" i="1"/>
  <c r="AM148" i="1"/>
  <c r="U151" i="1"/>
  <c r="W151" i="1"/>
  <c r="AB151" i="1" s="1"/>
  <c r="AK151" i="1"/>
  <c r="AL151" i="1"/>
  <c r="AM151" i="1"/>
  <c r="U152" i="1"/>
  <c r="W152" i="1"/>
  <c r="AB152" i="1" s="1"/>
  <c r="AK152" i="1"/>
  <c r="AL152" i="1"/>
  <c r="AM152" i="1"/>
  <c r="U153" i="1"/>
  <c r="W153" i="1"/>
  <c r="AB153" i="1" s="1"/>
  <c r="AK153" i="1"/>
  <c r="AL153" i="1"/>
  <c r="AM153" i="1"/>
  <c r="U157" i="1"/>
  <c r="W157" i="1"/>
  <c r="AB157" i="1" s="1"/>
  <c r="AK157" i="1"/>
  <c r="AL157" i="1"/>
  <c r="AM157" i="1"/>
  <c r="U162" i="1"/>
  <c r="W162" i="1"/>
  <c r="AB162" i="1" s="1"/>
  <c r="AK162" i="1"/>
  <c r="AL162" i="1"/>
  <c r="AM162" i="1"/>
  <c r="U163" i="1"/>
  <c r="W163" i="1"/>
  <c r="AB163" i="1" s="1"/>
  <c r="AK163" i="1"/>
  <c r="AL163" i="1"/>
  <c r="AM163" i="1"/>
  <c r="U177" i="1"/>
  <c r="W177" i="1"/>
  <c r="AB177" i="1" s="1"/>
  <c r="AK177" i="1"/>
  <c r="AL177" i="1"/>
  <c r="AM177" i="1"/>
  <c r="U178" i="1"/>
  <c r="W178" i="1"/>
  <c r="AB178" i="1" s="1"/>
  <c r="AK178" i="1"/>
  <c r="AL178" i="1"/>
  <c r="AM178" i="1"/>
  <c r="U233" i="1"/>
  <c r="W233" i="1"/>
  <c r="AB233" i="1" s="1"/>
  <c r="AK233" i="1"/>
  <c r="AL233" i="1"/>
  <c r="AM233" i="1"/>
  <c r="U234" i="1"/>
  <c r="W234" i="1"/>
  <c r="AB234" i="1" s="1"/>
  <c r="AK234" i="1"/>
  <c r="AL234" i="1"/>
  <c r="AM234" i="1"/>
  <c r="U235" i="1"/>
  <c r="W235" i="1"/>
  <c r="AB235" i="1" s="1"/>
  <c r="AK235" i="1"/>
  <c r="AL235" i="1"/>
  <c r="AM235" i="1"/>
  <c r="U237" i="1"/>
  <c r="W237" i="1"/>
  <c r="AB237" i="1" s="1"/>
  <c r="AK237" i="1"/>
  <c r="AL237" i="1"/>
  <c r="AM237" i="1"/>
  <c r="U239" i="1"/>
  <c r="W239" i="1"/>
  <c r="AB239" i="1" s="1"/>
  <c r="AK239" i="1"/>
  <c r="AL239" i="1"/>
  <c r="AM239" i="1"/>
  <c r="U240" i="1"/>
  <c r="W240" i="1"/>
  <c r="AB240" i="1" s="1"/>
  <c r="AK240" i="1"/>
  <c r="AL240" i="1"/>
  <c r="AM240" i="1"/>
  <c r="U689" i="1"/>
  <c r="W689" i="1"/>
  <c r="AB689" i="1" s="1"/>
  <c r="AK689" i="1"/>
  <c r="AL689" i="1"/>
  <c r="AM689" i="1"/>
  <c r="X799" i="1" l="1"/>
  <c r="AC799" i="1" s="1"/>
  <c r="AJ799" i="1" s="1"/>
  <c r="AG799" i="1" s="1"/>
  <c r="AD799" i="1" s="1"/>
  <c r="S150" i="1"/>
  <c r="X1160" i="1" l="1"/>
  <c r="AC1160" i="1" s="1"/>
  <c r="AJ1160" i="1" s="1"/>
  <c r="AG1160" i="1" s="1"/>
  <c r="AD1160" i="1" s="1"/>
  <c r="S1176" i="1"/>
  <c r="S1251" i="1"/>
  <c r="S268" i="1"/>
  <c r="X1272" i="1"/>
  <c r="AC1272" i="1" s="1"/>
  <c r="AJ1272" i="1" s="1"/>
  <c r="AG1272" i="1" s="1"/>
  <c r="AD1272" i="1" s="1"/>
  <c r="S1271" i="1"/>
  <c r="S1300" i="1"/>
  <c r="S304" i="1"/>
  <c r="X710" i="1"/>
  <c r="AC710" i="1" s="1"/>
  <c r="AJ710" i="1" s="1"/>
  <c r="AG710" i="1" s="1"/>
  <c r="AD710" i="1" s="1"/>
  <c r="X753" i="1"/>
  <c r="AC753" i="1" s="1"/>
  <c r="AJ753" i="1" s="1"/>
  <c r="AG753" i="1" s="1"/>
  <c r="AD753" i="1" s="1"/>
  <c r="X168" i="1"/>
  <c r="AC168" i="1" s="1"/>
  <c r="AJ168" i="1" s="1"/>
  <c r="AG168" i="1" s="1"/>
  <c r="AD168" i="1" s="1"/>
  <c r="S374" i="1"/>
  <c r="S799" i="1"/>
  <c r="X150" i="1"/>
  <c r="AC150" i="1" s="1"/>
  <c r="AJ150" i="1" s="1"/>
  <c r="AG150" i="1" s="1"/>
  <c r="AD150" i="1" s="1"/>
  <c r="S6" i="1"/>
  <c r="S31" i="1"/>
  <c r="X218" i="1"/>
  <c r="AC218" i="1" s="1"/>
  <c r="AJ218" i="1" s="1"/>
  <c r="AG218" i="1" s="1"/>
  <c r="AD218" i="1" s="1"/>
  <c r="S1247" i="1"/>
  <c r="S519" i="1"/>
  <c r="S771" i="1"/>
  <c r="X278" i="1"/>
  <c r="AC278" i="1" s="1"/>
  <c r="AJ278" i="1" s="1"/>
  <c r="AG278" i="1" s="1"/>
  <c r="AD278" i="1" s="1"/>
  <c r="X758" i="1"/>
  <c r="AC758" i="1" s="1"/>
  <c r="AJ758" i="1" s="1"/>
  <c r="AG758" i="1" s="1"/>
  <c r="AD758" i="1" s="1"/>
  <c r="S758" i="1"/>
  <c r="S760" i="1"/>
  <c r="S153" i="1"/>
  <c r="S699" i="1"/>
  <c r="S711" i="1"/>
  <c r="S1200" i="1"/>
  <c r="X726" i="1"/>
  <c r="AC726" i="1" s="1"/>
  <c r="AJ726" i="1" s="1"/>
  <c r="AG726" i="1" s="1"/>
  <c r="AD726" i="1" s="1"/>
  <c r="S116" i="1"/>
  <c r="X116" i="1"/>
  <c r="AC116" i="1" s="1"/>
  <c r="AJ116" i="1" s="1"/>
  <c r="AG116" i="1" s="1"/>
  <c r="AD116" i="1" s="1"/>
  <c r="X627" i="1"/>
  <c r="AC627" i="1" s="1"/>
  <c r="AJ627" i="1" s="1"/>
  <c r="AG627" i="1" s="1"/>
  <c r="AD627" i="1" s="1"/>
  <c r="S627" i="1"/>
  <c r="S1433" i="1" l="1"/>
  <c r="S946" i="1"/>
  <c r="X946" i="1"/>
  <c r="AC946" i="1" s="1"/>
  <c r="AJ946" i="1" s="1"/>
  <c r="AG946" i="1" s="1"/>
  <c r="AD946" i="1" s="1"/>
  <c r="X886" i="1"/>
  <c r="AC886" i="1" s="1"/>
  <c r="AJ886" i="1" s="1"/>
  <c r="AG886" i="1" s="1"/>
  <c r="AD886" i="1" s="1"/>
  <c r="S886" i="1"/>
  <c r="S965" i="1"/>
  <c r="X965" i="1"/>
  <c r="AC965" i="1" s="1"/>
  <c r="AJ965" i="1" s="1"/>
  <c r="AG965" i="1" s="1"/>
  <c r="AD965" i="1" s="1"/>
  <c r="X862" i="1"/>
  <c r="AC862" i="1" s="1"/>
  <c r="AJ862" i="1" s="1"/>
  <c r="AG862" i="1" s="1"/>
  <c r="AD862" i="1" s="1"/>
  <c r="S862" i="1"/>
  <c r="S910" i="1"/>
  <c r="X910" i="1"/>
  <c r="AC910" i="1" s="1"/>
  <c r="AJ910" i="1" s="1"/>
  <c r="AG910" i="1" s="1"/>
  <c r="AD910" i="1" s="1"/>
  <c r="S953" i="1"/>
  <c r="X953" i="1"/>
  <c r="AC953" i="1" s="1"/>
  <c r="AJ953" i="1" s="1"/>
  <c r="AG953" i="1" s="1"/>
  <c r="AD953" i="1" s="1"/>
  <c r="S879" i="1"/>
  <c r="X879" i="1"/>
  <c r="AC879" i="1" s="1"/>
  <c r="AJ879" i="1" s="1"/>
  <c r="AG879" i="1" s="1"/>
  <c r="AD879" i="1" s="1"/>
  <c r="S942" i="1"/>
  <c r="X942" i="1"/>
  <c r="AC942" i="1" s="1"/>
  <c r="AJ942" i="1" s="1"/>
  <c r="AG942" i="1" s="1"/>
  <c r="AD942" i="1" s="1"/>
  <c r="S939" i="1"/>
  <c r="X939" i="1"/>
  <c r="AC939" i="1" s="1"/>
  <c r="AJ939" i="1" s="1"/>
  <c r="AG939" i="1" s="1"/>
  <c r="AD939" i="1" s="1"/>
  <c r="X870" i="1"/>
  <c r="AC870" i="1" s="1"/>
  <c r="AJ870" i="1" s="1"/>
  <c r="AG870" i="1" s="1"/>
  <c r="AD870" i="1" s="1"/>
  <c r="S870" i="1"/>
  <c r="X935" i="1"/>
  <c r="AC935" i="1" s="1"/>
  <c r="AJ935" i="1" s="1"/>
  <c r="AG935" i="1" s="1"/>
  <c r="AD935" i="1" s="1"/>
  <c r="S935" i="1"/>
  <c r="X866" i="1"/>
  <c r="AC866" i="1" s="1"/>
  <c r="AJ866" i="1" s="1"/>
  <c r="AG866" i="1" s="1"/>
  <c r="AD866" i="1" s="1"/>
  <c r="S866" i="1"/>
  <c r="X930" i="1"/>
  <c r="AC930" i="1" s="1"/>
  <c r="AJ930" i="1" s="1"/>
  <c r="AG930" i="1" s="1"/>
  <c r="AD930" i="1" s="1"/>
  <c r="S930" i="1"/>
  <c r="S841" i="1"/>
  <c r="X841" i="1"/>
  <c r="AC841" i="1" s="1"/>
  <c r="AJ841" i="1" s="1"/>
  <c r="AG841" i="1" s="1"/>
  <c r="AD841" i="1" s="1"/>
  <c r="X900" i="1"/>
  <c r="AC900" i="1" s="1"/>
  <c r="AJ900" i="1" s="1"/>
  <c r="AG900" i="1" s="1"/>
  <c r="AD900" i="1" s="1"/>
  <c r="S900" i="1"/>
  <c r="S838" i="1"/>
  <c r="X838" i="1"/>
  <c r="AC838" i="1" s="1"/>
  <c r="AJ838" i="1" s="1"/>
  <c r="AG838" i="1" s="1"/>
  <c r="AD838" i="1" s="1"/>
  <c r="S826" i="1"/>
  <c r="X826" i="1"/>
  <c r="AC826" i="1" s="1"/>
  <c r="AJ826" i="1" s="1"/>
  <c r="AG826" i="1" s="1"/>
  <c r="AD826" i="1" s="1"/>
  <c r="S875" i="1"/>
  <c r="X875" i="1"/>
  <c r="AC875" i="1" s="1"/>
  <c r="AJ875" i="1" s="1"/>
  <c r="AG875" i="1" s="1"/>
  <c r="AD875" i="1" s="1"/>
  <c r="S855" i="1"/>
  <c r="X855" i="1"/>
  <c r="AC855" i="1" s="1"/>
  <c r="AJ855" i="1" s="1"/>
  <c r="AG855" i="1" s="1"/>
  <c r="AD855" i="1" s="1"/>
  <c r="X921" i="1"/>
  <c r="AC921" i="1" s="1"/>
  <c r="AJ921" i="1" s="1"/>
  <c r="AG921" i="1" s="1"/>
  <c r="AD921" i="1" s="1"/>
  <c r="S921" i="1"/>
  <c r="S852" i="1"/>
  <c r="X852" i="1"/>
  <c r="AC852" i="1" s="1"/>
  <c r="AJ852" i="1" s="1"/>
  <c r="AG852" i="1" s="1"/>
  <c r="AD852" i="1" s="1"/>
  <c r="S948" i="1"/>
  <c r="X948" i="1"/>
  <c r="AC948" i="1" s="1"/>
  <c r="AJ948" i="1" s="1"/>
  <c r="AG948" i="1" s="1"/>
  <c r="AD948" i="1" s="1"/>
  <c r="S889" i="1"/>
  <c r="X889" i="1"/>
  <c r="AC889" i="1" s="1"/>
  <c r="AJ889" i="1" s="1"/>
  <c r="AG889" i="1" s="1"/>
  <c r="AD889" i="1" s="1"/>
  <c r="S938" i="1"/>
  <c r="X938" i="1"/>
  <c r="AC938" i="1" s="1"/>
  <c r="AJ938" i="1" s="1"/>
  <c r="AG938" i="1" s="1"/>
  <c r="AD938" i="1" s="1"/>
  <c r="S869" i="1"/>
  <c r="X869" i="1"/>
  <c r="AC869" i="1" s="1"/>
  <c r="AJ869" i="1" s="1"/>
  <c r="AG869" i="1" s="1"/>
  <c r="AD869" i="1" s="1"/>
  <c r="S934" i="1"/>
  <c r="X934" i="1"/>
  <c r="AC934" i="1" s="1"/>
  <c r="AJ934" i="1" s="1"/>
  <c r="AG934" i="1" s="1"/>
  <c r="AD934" i="1" s="1"/>
  <c r="S882" i="1"/>
  <c r="X882" i="1"/>
  <c r="AC882" i="1" s="1"/>
  <c r="AJ882" i="1" s="1"/>
  <c r="AG882" i="1" s="1"/>
  <c r="AD882" i="1" s="1"/>
  <c r="S834" i="1"/>
  <c r="X834" i="1"/>
  <c r="AC834" i="1" s="1"/>
  <c r="AJ834" i="1" s="1"/>
  <c r="AG834" i="1" s="1"/>
  <c r="AD834" i="1" s="1"/>
  <c r="X878" i="1"/>
  <c r="AC878" i="1" s="1"/>
  <c r="AJ878" i="1" s="1"/>
  <c r="AG878" i="1" s="1"/>
  <c r="AD878" i="1" s="1"/>
  <c r="S878" i="1"/>
  <c r="S927" i="1"/>
  <c r="X927" i="1"/>
  <c r="AC927" i="1" s="1"/>
  <c r="AJ927" i="1" s="1"/>
  <c r="AG927" i="1" s="1"/>
  <c r="AD927" i="1" s="1"/>
  <c r="X858" i="1"/>
  <c r="AC858" i="1" s="1"/>
  <c r="AJ858" i="1" s="1"/>
  <c r="AG858" i="1" s="1"/>
  <c r="AD858" i="1" s="1"/>
  <c r="S858" i="1"/>
  <c r="X854" i="1"/>
  <c r="AC854" i="1" s="1"/>
  <c r="AJ854" i="1" s="1"/>
  <c r="AG854" i="1" s="1"/>
  <c r="AD854" i="1" s="1"/>
  <c r="S854" i="1"/>
  <c r="X966" i="1"/>
  <c r="AC966" i="1" s="1"/>
  <c r="AJ966" i="1" s="1"/>
  <c r="AG966" i="1" s="1"/>
  <c r="AD966" i="1" s="1"/>
  <c r="S966" i="1"/>
  <c r="X896" i="1"/>
  <c r="AC896" i="1" s="1"/>
  <c r="AJ896" i="1" s="1"/>
  <c r="AG896" i="1" s="1"/>
  <c r="AD896" i="1" s="1"/>
  <c r="S896" i="1"/>
  <c r="X827" i="1"/>
  <c r="AC827" i="1" s="1"/>
  <c r="AJ827" i="1" s="1"/>
  <c r="AG827" i="1" s="1"/>
  <c r="AD827" i="1" s="1"/>
  <c r="S827" i="1"/>
  <c r="X936" i="1"/>
  <c r="AC936" i="1" s="1"/>
  <c r="AJ936" i="1" s="1"/>
  <c r="AG936" i="1" s="1"/>
  <c r="AD936" i="1" s="1"/>
  <c r="S936" i="1"/>
  <c r="X867" i="1"/>
  <c r="AC867" i="1" s="1"/>
  <c r="AJ867" i="1" s="1"/>
  <c r="AG867" i="1" s="1"/>
  <c r="AD867" i="1" s="1"/>
  <c r="S867" i="1"/>
  <c r="X864" i="1"/>
  <c r="AC864" i="1" s="1"/>
  <c r="AJ864" i="1" s="1"/>
  <c r="AG864" i="1" s="1"/>
  <c r="AD864" i="1" s="1"/>
  <c r="S864" i="1"/>
  <c r="S913" i="1"/>
  <c r="X913" i="1"/>
  <c r="AC913" i="1" s="1"/>
  <c r="AJ913" i="1" s="1"/>
  <c r="AG913" i="1" s="1"/>
  <c r="AD913" i="1" s="1"/>
  <c r="S844" i="1"/>
  <c r="X844" i="1"/>
  <c r="AC844" i="1" s="1"/>
  <c r="AJ844" i="1" s="1"/>
  <c r="AG844" i="1" s="1"/>
  <c r="AD844" i="1" s="1"/>
  <c r="S958" i="1"/>
  <c r="X958" i="1"/>
  <c r="AC958" i="1" s="1"/>
  <c r="AJ958" i="1" s="1"/>
  <c r="AG958" i="1" s="1"/>
  <c r="AD958" i="1" s="1"/>
  <c r="S909" i="1"/>
  <c r="X909" i="1"/>
  <c r="AC909" i="1" s="1"/>
  <c r="AJ909" i="1" s="1"/>
  <c r="AG909" i="1" s="1"/>
  <c r="AD909" i="1" s="1"/>
  <c r="X846" i="1"/>
  <c r="AC846" i="1" s="1"/>
  <c r="AJ846" i="1" s="1"/>
  <c r="AG846" i="1" s="1"/>
  <c r="AD846" i="1" s="1"/>
  <c r="S846" i="1"/>
  <c r="X959" i="1"/>
  <c r="AC959" i="1" s="1"/>
  <c r="AJ959" i="1" s="1"/>
  <c r="AG959" i="1" s="1"/>
  <c r="AD959" i="1" s="1"/>
  <c r="S959" i="1"/>
  <c r="X922" i="1"/>
  <c r="AC922" i="1" s="1"/>
  <c r="AJ922" i="1" s="1"/>
  <c r="AG922" i="1" s="1"/>
  <c r="AD922" i="1" s="1"/>
  <c r="S922" i="1"/>
  <c r="X899" i="1"/>
  <c r="AC899" i="1" s="1"/>
  <c r="AJ899" i="1" s="1"/>
  <c r="AG899" i="1" s="1"/>
  <c r="AD899" i="1" s="1"/>
  <c r="S899" i="1"/>
  <c r="S831" i="1"/>
  <c r="X831" i="1"/>
  <c r="AC831" i="1" s="1"/>
  <c r="AJ831" i="1" s="1"/>
  <c r="AG831" i="1" s="1"/>
  <c r="AD831" i="1" s="1"/>
  <c r="S917" i="1"/>
  <c r="X917" i="1"/>
  <c r="AC917" i="1" s="1"/>
  <c r="AJ917" i="1" s="1"/>
  <c r="AG917" i="1" s="1"/>
  <c r="AD917" i="1" s="1"/>
  <c r="X851" i="1"/>
  <c r="AC851" i="1" s="1"/>
  <c r="AJ851" i="1" s="1"/>
  <c r="AG851" i="1" s="1"/>
  <c r="AD851" i="1" s="1"/>
  <c r="S851" i="1"/>
  <c r="S916" i="1"/>
  <c r="X916" i="1"/>
  <c r="AC916" i="1" s="1"/>
  <c r="AJ916" i="1" s="1"/>
  <c r="AG916" i="1" s="1"/>
  <c r="AD916" i="1" s="1"/>
  <c r="S850" i="1"/>
  <c r="X850" i="1"/>
  <c r="AC850" i="1" s="1"/>
  <c r="AJ850" i="1" s="1"/>
  <c r="AG850" i="1" s="1"/>
  <c r="AD850" i="1" s="1"/>
  <c r="S960" i="1"/>
  <c r="X960" i="1"/>
  <c r="AC960" i="1" s="1"/>
  <c r="AJ960" i="1" s="1"/>
  <c r="AG960" i="1" s="1"/>
  <c r="AD960" i="1" s="1"/>
  <c r="S911" i="1"/>
  <c r="X911" i="1"/>
  <c r="AC911" i="1" s="1"/>
  <c r="AJ911" i="1" s="1"/>
  <c r="AG911" i="1" s="1"/>
  <c r="AD911" i="1" s="1"/>
  <c r="S842" i="1"/>
  <c r="X842" i="1"/>
  <c r="AC842" i="1" s="1"/>
  <c r="AJ842" i="1" s="1"/>
  <c r="AG842" i="1" s="1"/>
  <c r="AD842" i="1" s="1"/>
  <c r="S833" i="1"/>
  <c r="X833" i="1"/>
  <c r="AC833" i="1" s="1"/>
  <c r="AJ833" i="1" s="1"/>
  <c r="AG833" i="1" s="1"/>
  <c r="AD833" i="1" s="1"/>
  <c r="X881" i="1"/>
  <c r="AC881" i="1" s="1"/>
  <c r="AJ881" i="1" s="1"/>
  <c r="AG881" i="1" s="1"/>
  <c r="AD881" i="1" s="1"/>
  <c r="S881" i="1"/>
  <c r="S929" i="1"/>
  <c r="X929" i="1"/>
  <c r="AC929" i="1" s="1"/>
  <c r="AJ929" i="1" s="1"/>
  <c r="AG929" i="1" s="1"/>
  <c r="AD929" i="1" s="1"/>
  <c r="X863" i="1"/>
  <c r="AC863" i="1" s="1"/>
  <c r="AJ863" i="1" s="1"/>
  <c r="AG863" i="1" s="1"/>
  <c r="AD863" i="1" s="1"/>
  <c r="S863" i="1"/>
  <c r="X962" i="1"/>
  <c r="AC962" i="1" s="1"/>
  <c r="AJ962" i="1" s="1"/>
  <c r="AG962" i="1" s="1"/>
  <c r="AD962" i="1" s="1"/>
  <c r="S962" i="1"/>
  <c r="S902" i="1"/>
  <c r="X902" i="1"/>
  <c r="AC902" i="1" s="1"/>
  <c r="AJ902" i="1" s="1"/>
  <c r="AG902" i="1" s="1"/>
  <c r="AD902" i="1" s="1"/>
  <c r="S839" i="1"/>
  <c r="X839" i="1"/>
  <c r="AC839" i="1" s="1"/>
  <c r="AJ839" i="1" s="1"/>
  <c r="AG839" i="1" s="1"/>
  <c r="AD839" i="1" s="1"/>
  <c r="X950" i="1"/>
  <c r="AC950" i="1" s="1"/>
  <c r="AJ950" i="1" s="1"/>
  <c r="AG950" i="1" s="1"/>
  <c r="AD950" i="1" s="1"/>
  <c r="S950" i="1"/>
  <c r="X876" i="1"/>
  <c r="AC876" i="1" s="1"/>
  <c r="AJ876" i="1" s="1"/>
  <c r="AG876" i="1" s="1"/>
  <c r="AD876" i="1" s="1"/>
  <c r="S876" i="1"/>
  <c r="S947" i="1"/>
  <c r="X947" i="1"/>
  <c r="AC947" i="1" s="1"/>
  <c r="AJ947" i="1" s="1"/>
  <c r="AG947" i="1" s="1"/>
  <c r="AD947" i="1" s="1"/>
  <c r="S892" i="1"/>
  <c r="X892" i="1"/>
  <c r="AC892" i="1" s="1"/>
  <c r="AJ892" i="1" s="1"/>
  <c r="AG892" i="1" s="1"/>
  <c r="AD892" i="1" s="1"/>
  <c r="S963" i="1"/>
  <c r="X963" i="1"/>
  <c r="AC963" i="1" s="1"/>
  <c r="AJ963" i="1" s="1"/>
  <c r="AG963" i="1" s="1"/>
  <c r="AD963" i="1" s="1"/>
  <c r="X914" i="1"/>
  <c r="AC914" i="1" s="1"/>
  <c r="AJ914" i="1" s="1"/>
  <c r="AG914" i="1" s="1"/>
  <c r="AD914" i="1" s="1"/>
  <c r="S914" i="1"/>
  <c r="S845" i="1"/>
  <c r="X845" i="1"/>
  <c r="AC845" i="1" s="1"/>
  <c r="AJ845" i="1" s="1"/>
  <c r="AG845" i="1" s="1"/>
  <c r="AD845" i="1" s="1"/>
  <c r="S828" i="1"/>
  <c r="X828" i="1"/>
  <c r="AC828" i="1" s="1"/>
  <c r="AJ828" i="1" s="1"/>
  <c r="AG828" i="1" s="1"/>
  <c r="AD828" i="1" s="1"/>
  <c r="S888" i="1"/>
  <c r="X888" i="1"/>
  <c r="AC888" i="1" s="1"/>
  <c r="AJ888" i="1" s="1"/>
  <c r="AG888" i="1" s="1"/>
  <c r="AD888" i="1" s="1"/>
  <c r="X954" i="1"/>
  <c r="AC954" i="1" s="1"/>
  <c r="AJ954" i="1" s="1"/>
  <c r="AG954" i="1" s="1"/>
  <c r="AD954" i="1" s="1"/>
  <c r="S954" i="1"/>
  <c r="S925" i="1"/>
  <c r="X925" i="1"/>
  <c r="AC925" i="1" s="1"/>
  <c r="AJ925" i="1" s="1"/>
  <c r="AG925" i="1" s="1"/>
  <c r="AD925" i="1" s="1"/>
  <c r="S857" i="1"/>
  <c r="X857" i="1"/>
  <c r="AC857" i="1" s="1"/>
  <c r="AJ857" i="1" s="1"/>
  <c r="AG857" i="1" s="1"/>
  <c r="AD857" i="1" s="1"/>
  <c r="X897" i="1"/>
  <c r="AC897" i="1" s="1"/>
  <c r="AJ897" i="1" s="1"/>
  <c r="AG897" i="1" s="1"/>
  <c r="AD897" i="1" s="1"/>
  <c r="S897" i="1"/>
  <c r="X830" i="1"/>
  <c r="AC830" i="1" s="1"/>
  <c r="AJ830" i="1" s="1"/>
  <c r="AG830" i="1" s="1"/>
  <c r="AD830" i="1" s="1"/>
  <c r="S830" i="1"/>
  <c r="X941" i="1"/>
  <c r="AC941" i="1" s="1"/>
  <c r="AJ941" i="1" s="1"/>
  <c r="AG941" i="1" s="1"/>
  <c r="AD941" i="1" s="1"/>
  <c r="S941" i="1"/>
  <c r="S874" i="1"/>
  <c r="X874" i="1"/>
  <c r="AC874" i="1" s="1"/>
  <c r="AJ874" i="1" s="1"/>
  <c r="AG874" i="1" s="1"/>
  <c r="AD874" i="1" s="1"/>
  <c r="S891" i="1"/>
  <c r="X891" i="1"/>
  <c r="AC891" i="1" s="1"/>
  <c r="AJ891" i="1" s="1"/>
  <c r="AG891" i="1" s="1"/>
  <c r="AD891" i="1" s="1"/>
  <c r="S1372" i="1"/>
  <c r="S340" i="1"/>
  <c r="X1017" i="1"/>
  <c r="AC1017" i="1" s="1"/>
  <c r="AJ1017" i="1" s="1"/>
  <c r="AG1017" i="1" s="1"/>
  <c r="AD1017" i="1" s="1"/>
  <c r="X582" i="1"/>
  <c r="AC582" i="1" s="1"/>
  <c r="AJ582" i="1" s="1"/>
  <c r="AG582" i="1" s="1"/>
  <c r="AD582" i="1" s="1"/>
  <c r="S1160" i="1"/>
  <c r="X769" i="1"/>
  <c r="AC769" i="1" s="1"/>
  <c r="AJ769" i="1" s="1"/>
  <c r="AG769" i="1" s="1"/>
  <c r="AD769" i="1" s="1"/>
  <c r="S621" i="1"/>
  <c r="S1422" i="1"/>
  <c r="S1432" i="1"/>
  <c r="X1368" i="1"/>
  <c r="AC1368" i="1" s="1"/>
  <c r="AJ1368" i="1" s="1"/>
  <c r="AG1368" i="1" s="1"/>
  <c r="AD1368" i="1" s="1"/>
  <c r="S1" i="1"/>
  <c r="X4" i="1"/>
  <c r="AC4" i="1" s="1"/>
  <c r="AJ4" i="1" s="1"/>
  <c r="AG4" i="1" s="1"/>
  <c r="AD4" i="1" s="1"/>
  <c r="X1176" i="1"/>
  <c r="AC1176" i="1" s="1"/>
  <c r="AJ1176" i="1" s="1"/>
  <c r="AG1176" i="1" s="1"/>
  <c r="AD1176" i="1" s="1"/>
  <c r="X1066" i="1"/>
  <c r="AC1066" i="1" s="1"/>
  <c r="AJ1066" i="1" s="1"/>
  <c r="AG1066" i="1" s="1"/>
  <c r="AD1066" i="1" s="1"/>
  <c r="S177" i="1"/>
  <c r="X1339" i="1"/>
  <c r="AC1339" i="1" s="1"/>
  <c r="AJ1339" i="1" s="1"/>
  <c r="AG1339" i="1" s="1"/>
  <c r="AD1339" i="1" s="1"/>
  <c r="X280" i="1"/>
  <c r="AC280" i="1" s="1"/>
  <c r="AJ280" i="1" s="1"/>
  <c r="AG280" i="1" s="1"/>
  <c r="AD280" i="1" s="1"/>
  <c r="S514" i="1"/>
  <c r="X332" i="1"/>
  <c r="AC332" i="1" s="1"/>
  <c r="AJ332" i="1" s="1"/>
  <c r="AG332" i="1" s="1"/>
  <c r="AD332" i="1" s="1"/>
  <c r="S260" i="1"/>
  <c r="X1447" i="1"/>
  <c r="AC1447" i="1" s="1"/>
  <c r="AJ1447" i="1" s="1"/>
  <c r="AG1447" i="1" s="1"/>
  <c r="AD1447" i="1" s="1"/>
  <c r="S1040" i="1"/>
  <c r="S68" i="1"/>
  <c r="S282" i="1"/>
  <c r="X481" i="1"/>
  <c r="AC481" i="1" s="1"/>
  <c r="AJ481" i="1" s="1"/>
  <c r="AG481" i="1" s="1"/>
  <c r="AD481" i="1" s="1"/>
  <c r="S286" i="1"/>
  <c r="X1297" i="1"/>
  <c r="AC1297" i="1" s="1"/>
  <c r="AJ1297" i="1" s="1"/>
  <c r="AG1297" i="1" s="1"/>
  <c r="AD1297" i="1" s="1"/>
  <c r="S1345" i="1"/>
  <c r="X1251" i="1"/>
  <c r="AC1251" i="1" s="1"/>
  <c r="AJ1251" i="1" s="1"/>
  <c r="AG1251" i="1" s="1"/>
  <c r="AD1251" i="1" s="1"/>
  <c r="X1159" i="1"/>
  <c r="AC1159" i="1" s="1"/>
  <c r="AJ1159" i="1" s="1"/>
  <c r="AG1159" i="1" s="1"/>
  <c r="AD1159" i="1" s="1"/>
  <c r="S984" i="1"/>
  <c r="X764" i="1"/>
  <c r="AC764" i="1" s="1"/>
  <c r="AJ764" i="1" s="1"/>
  <c r="AG764" i="1" s="1"/>
  <c r="AD764" i="1" s="1"/>
  <c r="X1421" i="1"/>
  <c r="AC1421" i="1" s="1"/>
  <c r="AJ1421" i="1" s="1"/>
  <c r="AG1421" i="1" s="1"/>
  <c r="AD1421" i="1" s="1"/>
  <c r="S470" i="1"/>
  <c r="S1136" i="1"/>
  <c r="S1181" i="1"/>
  <c r="X1435" i="1"/>
  <c r="AC1435" i="1" s="1"/>
  <c r="AJ1435" i="1" s="1"/>
  <c r="AG1435" i="1" s="1"/>
  <c r="AD1435" i="1" s="1"/>
  <c r="X254" i="1"/>
  <c r="AC254" i="1" s="1"/>
  <c r="AJ254" i="1" s="1"/>
  <c r="AG254" i="1" s="1"/>
  <c r="AD254" i="1" s="1"/>
  <c r="X259" i="1"/>
  <c r="AC259" i="1" s="1"/>
  <c r="AJ259" i="1" s="1"/>
  <c r="AG259" i="1" s="1"/>
  <c r="AD259" i="1" s="1"/>
  <c r="X190" i="1"/>
  <c r="AC190" i="1" s="1"/>
  <c r="AJ190" i="1" s="1"/>
  <c r="AG190" i="1" s="1"/>
  <c r="AD190" i="1" s="1"/>
  <c r="X721" i="1"/>
  <c r="AC721" i="1" s="1"/>
  <c r="AJ721" i="1" s="1"/>
  <c r="AG721" i="1" s="1"/>
  <c r="AD721" i="1" s="1"/>
  <c r="S715" i="1"/>
  <c r="S701" i="1"/>
  <c r="X720" i="1"/>
  <c r="AC720" i="1" s="1"/>
  <c r="AJ720" i="1" s="1"/>
  <c r="AG720" i="1" s="1"/>
  <c r="AD720" i="1" s="1"/>
  <c r="X703" i="1"/>
  <c r="AC703" i="1" s="1"/>
  <c r="AJ703" i="1" s="1"/>
  <c r="AG703" i="1" s="1"/>
  <c r="AD703" i="1" s="1"/>
  <c r="X719" i="1"/>
  <c r="AC719" i="1" s="1"/>
  <c r="AJ719" i="1" s="1"/>
  <c r="AG719" i="1" s="1"/>
  <c r="AD719" i="1" s="1"/>
  <c r="S1010" i="1"/>
  <c r="S430" i="1"/>
  <c r="X268" i="1"/>
  <c r="AC268" i="1" s="1"/>
  <c r="AJ268" i="1" s="1"/>
  <c r="AG268" i="1" s="1"/>
  <c r="AD268" i="1" s="1"/>
  <c r="S1423" i="1"/>
  <c r="S1284" i="1"/>
  <c r="S669" i="1"/>
  <c r="S673" i="1"/>
  <c r="X665" i="1"/>
  <c r="AC665" i="1" s="1"/>
  <c r="AJ665" i="1" s="1"/>
  <c r="AG665" i="1" s="1"/>
  <c r="AD665" i="1" s="1"/>
  <c r="X1386" i="1"/>
  <c r="AC1386" i="1" s="1"/>
  <c r="AJ1386" i="1" s="1"/>
  <c r="AG1386" i="1" s="1"/>
  <c r="AD1386" i="1" s="1"/>
  <c r="S137" i="1"/>
  <c r="S1272" i="1"/>
  <c r="X1300" i="1"/>
  <c r="AC1300" i="1" s="1"/>
  <c r="AJ1300" i="1" s="1"/>
  <c r="AG1300" i="1" s="1"/>
  <c r="AD1300" i="1" s="1"/>
  <c r="X1271" i="1"/>
  <c r="AC1271" i="1" s="1"/>
  <c r="AJ1271" i="1" s="1"/>
  <c r="AG1271" i="1" s="1"/>
  <c r="AD1271" i="1" s="1"/>
  <c r="X304" i="1"/>
  <c r="AC304" i="1" s="1"/>
  <c r="AJ304" i="1" s="1"/>
  <c r="AG304" i="1" s="1"/>
  <c r="AD304" i="1" s="1"/>
  <c r="S1267" i="1"/>
  <c r="X1264" i="1"/>
  <c r="AC1264" i="1" s="1"/>
  <c r="AJ1264" i="1" s="1"/>
  <c r="AG1264" i="1" s="1"/>
  <c r="AD1264" i="1" s="1"/>
  <c r="S1277" i="1"/>
  <c r="S1283" i="1"/>
  <c r="S1265" i="1"/>
  <c r="X1270" i="1"/>
  <c r="AC1270" i="1" s="1"/>
  <c r="AJ1270" i="1" s="1"/>
  <c r="AG1270" i="1" s="1"/>
  <c r="AD1270" i="1" s="1"/>
  <c r="X1292" i="1"/>
  <c r="AC1292" i="1" s="1"/>
  <c r="AJ1292" i="1" s="1"/>
  <c r="AG1292" i="1" s="1"/>
  <c r="AD1292" i="1" s="1"/>
  <c r="X1291" i="1"/>
  <c r="AC1291" i="1" s="1"/>
  <c r="AJ1291" i="1" s="1"/>
  <c r="AG1291" i="1" s="1"/>
  <c r="AD1291" i="1" s="1"/>
  <c r="S1299" i="1"/>
  <c r="X1286" i="1"/>
  <c r="AC1286" i="1" s="1"/>
  <c r="AJ1286" i="1" s="1"/>
  <c r="AG1286" i="1" s="1"/>
  <c r="AD1286" i="1" s="1"/>
  <c r="X1269" i="1"/>
  <c r="AC1269" i="1" s="1"/>
  <c r="AJ1269" i="1" s="1"/>
  <c r="AG1269" i="1" s="1"/>
  <c r="AD1269" i="1" s="1"/>
  <c r="X1281" i="1"/>
  <c r="AC1281" i="1" s="1"/>
  <c r="AJ1281" i="1" s="1"/>
  <c r="AG1281" i="1" s="1"/>
  <c r="AD1281" i="1" s="1"/>
  <c r="S1262" i="1"/>
  <c r="X1280" i="1"/>
  <c r="AC1280" i="1" s="1"/>
  <c r="AJ1280" i="1" s="1"/>
  <c r="AG1280" i="1" s="1"/>
  <c r="AD1280" i="1" s="1"/>
  <c r="S1278" i="1"/>
  <c r="S1293" i="1"/>
  <c r="S1295" i="1"/>
  <c r="S1298" i="1"/>
  <c r="S1287" i="1"/>
  <c r="S1273" i="1"/>
  <c r="S1294" i="1"/>
  <c r="S1263" i="1"/>
  <c r="X1279" i="1"/>
  <c r="AC1279" i="1" s="1"/>
  <c r="AJ1279" i="1" s="1"/>
  <c r="AG1279" i="1" s="1"/>
  <c r="AD1279" i="1" s="1"/>
  <c r="S1301" i="1"/>
  <c r="X1285" i="1"/>
  <c r="AC1285" i="1" s="1"/>
  <c r="AJ1285" i="1" s="1"/>
  <c r="AG1285" i="1" s="1"/>
  <c r="AD1285" i="1" s="1"/>
  <c r="X178" i="1"/>
  <c r="AC178" i="1" s="1"/>
  <c r="AJ178" i="1" s="1"/>
  <c r="AG178" i="1" s="1"/>
  <c r="AD178" i="1" s="1"/>
  <c r="S634" i="1"/>
  <c r="S422" i="1"/>
  <c r="X1418" i="1"/>
  <c r="AC1418" i="1" s="1"/>
  <c r="AJ1418" i="1" s="1"/>
  <c r="AG1418" i="1" s="1"/>
  <c r="AD1418" i="1" s="1"/>
  <c r="S753" i="1"/>
  <c r="S710" i="1"/>
  <c r="X1381" i="1"/>
  <c r="AC1381" i="1" s="1"/>
  <c r="AJ1381" i="1" s="1"/>
  <c r="AG1381" i="1" s="1"/>
  <c r="AD1381" i="1" s="1"/>
  <c r="X1404" i="1"/>
  <c r="AC1404" i="1" s="1"/>
  <c r="AJ1404" i="1" s="1"/>
  <c r="AG1404" i="1" s="1"/>
  <c r="AD1404" i="1" s="1"/>
  <c r="S1392" i="1"/>
  <c r="X1384" i="1"/>
  <c r="AC1384" i="1" s="1"/>
  <c r="AJ1384" i="1" s="1"/>
  <c r="AG1384" i="1" s="1"/>
  <c r="AD1384" i="1" s="1"/>
  <c r="X1406" i="1"/>
  <c r="AC1406" i="1" s="1"/>
  <c r="AJ1406" i="1" s="1"/>
  <c r="AG1406" i="1" s="1"/>
  <c r="AD1406" i="1" s="1"/>
  <c r="S1387" i="1"/>
  <c r="S1069" i="1"/>
  <c r="S550" i="1"/>
  <c r="S1383" i="1"/>
  <c r="S1438" i="1"/>
  <c r="S1356" i="1"/>
  <c r="X1374" i="1"/>
  <c r="AC1374" i="1" s="1"/>
  <c r="AJ1374" i="1" s="1"/>
  <c r="AG1374" i="1" s="1"/>
  <c r="AD1374" i="1" s="1"/>
  <c r="S1362" i="1"/>
  <c r="S1360" i="1"/>
  <c r="S1369" i="1"/>
  <c r="X1359" i="1"/>
  <c r="AC1359" i="1" s="1"/>
  <c r="AJ1359" i="1" s="1"/>
  <c r="AG1359" i="1" s="1"/>
  <c r="AD1359" i="1" s="1"/>
  <c r="S1354" i="1"/>
  <c r="X1347" i="1"/>
  <c r="AC1347" i="1" s="1"/>
  <c r="AJ1347" i="1" s="1"/>
  <c r="AG1347" i="1" s="1"/>
  <c r="AD1347" i="1" s="1"/>
  <c r="S1342" i="1"/>
  <c r="S1340" i="1"/>
  <c r="S1337" i="1"/>
  <c r="S728" i="1"/>
  <c r="S1212" i="1"/>
  <c r="S162" i="1"/>
  <c r="X1216" i="1"/>
  <c r="AC1216" i="1" s="1"/>
  <c r="AJ1216" i="1" s="1"/>
  <c r="AG1216" i="1" s="1"/>
  <c r="AD1216" i="1" s="1"/>
  <c r="S201" i="1"/>
  <c r="S582" i="1"/>
  <c r="S326" i="1"/>
  <c r="S1052" i="1"/>
  <c r="X6" i="1"/>
  <c r="AC6" i="1" s="1"/>
  <c r="AJ6" i="1" s="1"/>
  <c r="AG6" i="1" s="1"/>
  <c r="AD6" i="1" s="1"/>
  <c r="S990" i="1"/>
  <c r="X1126" i="1"/>
  <c r="AC1126" i="1" s="1"/>
  <c r="AJ1126" i="1" s="1"/>
  <c r="AG1126" i="1" s="1"/>
  <c r="AD1126" i="1" s="1"/>
  <c r="S168" i="1"/>
  <c r="X1194" i="1"/>
  <c r="AC1194" i="1" s="1"/>
  <c r="AJ1194" i="1" s="1"/>
  <c r="AG1194" i="1" s="1"/>
  <c r="AD1194" i="1" s="1"/>
  <c r="S218" i="1"/>
  <c r="X1245" i="1"/>
  <c r="AC1245" i="1" s="1"/>
  <c r="AJ1245" i="1" s="1"/>
  <c r="AG1245" i="1" s="1"/>
  <c r="AD1245" i="1" s="1"/>
  <c r="X374" i="1"/>
  <c r="AC374" i="1" s="1"/>
  <c r="AJ374" i="1" s="1"/>
  <c r="AG374" i="1" s="1"/>
  <c r="AD374" i="1" s="1"/>
  <c r="X1044" i="1"/>
  <c r="AC1044" i="1" s="1"/>
  <c r="AJ1044" i="1" s="1"/>
  <c r="AG1044" i="1" s="1"/>
  <c r="AD1044" i="1" s="1"/>
  <c r="S5" i="1"/>
  <c r="S426" i="1"/>
  <c r="X580" i="1"/>
  <c r="AC580" i="1" s="1"/>
  <c r="AJ580" i="1" s="1"/>
  <c r="AG580" i="1" s="1"/>
  <c r="AD580" i="1" s="1"/>
  <c r="S1165" i="1"/>
  <c r="X1150" i="1"/>
  <c r="AC1150" i="1" s="1"/>
  <c r="AJ1150" i="1" s="1"/>
  <c r="AG1150" i="1" s="1"/>
  <c r="AD1150" i="1" s="1"/>
  <c r="X743" i="1"/>
  <c r="AC743" i="1" s="1"/>
  <c r="AJ743" i="1" s="1"/>
  <c r="AG743" i="1" s="1"/>
  <c r="AD743" i="1" s="1"/>
  <c r="S278" i="1"/>
  <c r="X771" i="1"/>
  <c r="AC771" i="1" s="1"/>
  <c r="AJ771" i="1" s="1"/>
  <c r="AG771" i="1" s="1"/>
  <c r="AD771" i="1" s="1"/>
  <c r="X1247" i="1"/>
  <c r="AC1247" i="1" s="1"/>
  <c r="AJ1247" i="1" s="1"/>
  <c r="AG1247" i="1" s="1"/>
  <c r="AD1247" i="1" s="1"/>
  <c r="X31" i="1"/>
  <c r="AC31" i="1" s="1"/>
  <c r="AJ31" i="1" s="1"/>
  <c r="AG31" i="1" s="1"/>
  <c r="AD31" i="1" s="1"/>
  <c r="S737" i="1"/>
  <c r="S375" i="1"/>
  <c r="X760" i="1"/>
  <c r="AC760" i="1" s="1"/>
  <c r="AJ760" i="1" s="1"/>
  <c r="AG760" i="1" s="1"/>
  <c r="AD760" i="1" s="1"/>
  <c r="X621" i="1"/>
  <c r="AC621" i="1" s="1"/>
  <c r="AJ621" i="1" s="1"/>
  <c r="AG621" i="1" s="1"/>
  <c r="AD621" i="1" s="1"/>
  <c r="X1002" i="1"/>
  <c r="AC1002" i="1" s="1"/>
  <c r="AJ1002" i="1" s="1"/>
  <c r="AG1002" i="1" s="1"/>
  <c r="AD1002" i="1" s="1"/>
  <c r="X1200" i="1"/>
  <c r="AC1200" i="1" s="1"/>
  <c r="AJ1200" i="1" s="1"/>
  <c r="AG1200" i="1" s="1"/>
  <c r="AD1200" i="1" s="1"/>
  <c r="X980" i="1"/>
  <c r="AC980" i="1" s="1"/>
  <c r="AJ980" i="1" s="1"/>
  <c r="AG980" i="1" s="1"/>
  <c r="AD980" i="1" s="1"/>
  <c r="X519" i="1"/>
  <c r="AC519" i="1" s="1"/>
  <c r="AJ519" i="1" s="1"/>
  <c r="AG519" i="1" s="1"/>
  <c r="AD519" i="1" s="1"/>
  <c r="S797" i="1"/>
  <c r="X153" i="1"/>
  <c r="AC153" i="1" s="1"/>
  <c r="AJ153" i="1" s="1"/>
  <c r="AG153" i="1" s="1"/>
  <c r="AD153" i="1" s="1"/>
  <c r="X711" i="1"/>
  <c r="AC711" i="1" s="1"/>
  <c r="AJ711" i="1" s="1"/>
  <c r="AG711" i="1" s="1"/>
  <c r="AD711" i="1" s="1"/>
  <c r="X340" i="1"/>
  <c r="AC340" i="1" s="1"/>
  <c r="AJ340" i="1" s="1"/>
  <c r="AG340" i="1" s="1"/>
  <c r="AD340" i="1" s="1"/>
  <c r="X135" i="1"/>
  <c r="AC135" i="1" s="1"/>
  <c r="AJ135" i="1" s="1"/>
  <c r="AG135" i="1" s="1"/>
  <c r="AD135" i="1" s="1"/>
  <c r="X708" i="1"/>
  <c r="AC708" i="1" s="1"/>
  <c r="AJ708" i="1" s="1"/>
  <c r="AG708" i="1" s="1"/>
  <c r="AD708" i="1" s="1"/>
  <c r="X699" i="1"/>
  <c r="AC699" i="1" s="1"/>
  <c r="AJ699" i="1" s="1"/>
  <c r="AG699" i="1" s="1"/>
  <c r="AD699" i="1" s="1"/>
  <c r="S52" i="1"/>
  <c r="S1068" i="1"/>
  <c r="S726" i="1"/>
  <c r="S750" i="1"/>
  <c r="X750" i="1"/>
  <c r="AC750" i="1" s="1"/>
  <c r="AJ750" i="1" s="1"/>
  <c r="AG750" i="1" s="1"/>
  <c r="AD750" i="1" s="1"/>
  <c r="X1128" i="1"/>
  <c r="AC1128" i="1" s="1"/>
  <c r="AJ1128" i="1" s="1"/>
  <c r="AG1128" i="1" s="1"/>
  <c r="AD1128" i="1" s="1"/>
  <c r="S1128" i="1"/>
  <c r="X1070" i="1"/>
  <c r="AC1070" i="1" s="1"/>
  <c r="AJ1070" i="1" s="1"/>
  <c r="AG1070" i="1" s="1"/>
  <c r="AD1070" i="1" s="1"/>
  <c r="S1070" i="1"/>
  <c r="X1232" i="1"/>
  <c r="AC1232" i="1" s="1"/>
  <c r="AJ1232" i="1" s="1"/>
  <c r="AG1232" i="1" s="1"/>
  <c r="AD1232" i="1" s="1"/>
  <c r="S1232" i="1"/>
  <c r="X687" i="1"/>
  <c r="AC687" i="1" s="1"/>
  <c r="AJ687" i="1" s="1"/>
  <c r="AG687" i="1" s="1"/>
  <c r="AD687" i="1" s="1"/>
  <c r="S687" i="1"/>
  <c r="X583" i="1"/>
  <c r="AC583" i="1" s="1"/>
  <c r="AJ583" i="1" s="1"/>
  <c r="AG583" i="1" s="1"/>
  <c r="AD583" i="1" s="1"/>
  <c r="S583" i="1"/>
  <c r="X524" i="1"/>
  <c r="AC524" i="1" s="1"/>
  <c r="AJ524" i="1" s="1"/>
  <c r="AG524" i="1" s="1"/>
  <c r="AD524" i="1" s="1"/>
  <c r="S524" i="1"/>
  <c r="X403" i="1"/>
  <c r="AC403" i="1" s="1"/>
  <c r="AJ403" i="1" s="1"/>
  <c r="AG403" i="1" s="1"/>
  <c r="AD403" i="1" s="1"/>
  <c r="S403" i="1"/>
  <c r="X300" i="1"/>
  <c r="AC300" i="1" s="1"/>
  <c r="AJ300" i="1" s="1"/>
  <c r="AG300" i="1" s="1"/>
  <c r="AD300" i="1" s="1"/>
  <c r="S300" i="1"/>
  <c r="X277" i="1"/>
  <c r="AC277" i="1" s="1"/>
  <c r="AJ277" i="1" s="1"/>
  <c r="AG277" i="1" s="1"/>
  <c r="AD277" i="1" s="1"/>
  <c r="S277" i="1"/>
  <c r="X261" i="1"/>
  <c r="AC261" i="1" s="1"/>
  <c r="AJ261" i="1" s="1"/>
  <c r="AG261" i="1" s="1"/>
  <c r="AD261" i="1" s="1"/>
  <c r="S261" i="1"/>
  <c r="S257" i="1"/>
  <c r="S243" i="1"/>
  <c r="X243" i="1"/>
  <c r="AC243" i="1" s="1"/>
  <c r="AJ243" i="1" s="1"/>
  <c r="AG243" i="1" s="1"/>
  <c r="AD243" i="1" s="1"/>
  <c r="X173" i="1"/>
  <c r="AC173" i="1" s="1"/>
  <c r="AJ173" i="1" s="1"/>
  <c r="AG173" i="1" s="1"/>
  <c r="AD173" i="1" s="1"/>
  <c r="S173" i="1"/>
  <c r="X140" i="1"/>
  <c r="AC140" i="1" s="1"/>
  <c r="AJ140" i="1" s="1"/>
  <c r="AG140" i="1" s="1"/>
  <c r="AD140" i="1" s="1"/>
  <c r="S140" i="1"/>
  <c r="S37" i="1"/>
  <c r="X37" i="1"/>
  <c r="AC37" i="1" s="1"/>
  <c r="AJ37" i="1" s="1"/>
  <c r="AG37" i="1" s="1"/>
  <c r="AD37" i="1" s="1"/>
  <c r="S790" i="1"/>
  <c r="X790" i="1"/>
  <c r="AC790" i="1" s="1"/>
  <c r="AJ790" i="1" s="1"/>
  <c r="AG790" i="1" s="1"/>
  <c r="AD790" i="1" s="1"/>
  <c r="S727" i="1"/>
  <c r="X727" i="1"/>
  <c r="AC727" i="1" s="1"/>
  <c r="AJ727" i="1" s="1"/>
  <c r="AG727" i="1" s="1"/>
  <c r="AD727" i="1" s="1"/>
  <c r="X525" i="1"/>
  <c r="AC525" i="1" s="1"/>
  <c r="AJ525" i="1" s="1"/>
  <c r="AG525" i="1" s="1"/>
  <c r="AD525" i="1" s="1"/>
  <c r="S525" i="1"/>
  <c r="X415" i="1"/>
  <c r="AC415" i="1" s="1"/>
  <c r="AJ415" i="1" s="1"/>
  <c r="AG415" i="1" s="1"/>
  <c r="AD415" i="1" s="1"/>
  <c r="S415" i="1"/>
  <c r="S599" i="1"/>
  <c r="X599" i="1"/>
  <c r="AC599" i="1" s="1"/>
  <c r="AJ599" i="1" s="1"/>
  <c r="AG599" i="1" s="1"/>
  <c r="AD599" i="1" s="1"/>
  <c r="S44" i="1"/>
  <c r="X44" i="1"/>
  <c r="AC44" i="1" s="1"/>
  <c r="AJ44" i="1" s="1"/>
  <c r="AG44" i="1" s="1"/>
  <c r="AD44" i="1" s="1"/>
  <c r="S126" i="1"/>
  <c r="X126" i="1"/>
  <c r="AC126" i="1" s="1"/>
  <c r="AJ126" i="1" s="1"/>
  <c r="AG126" i="1" s="1"/>
  <c r="AD126" i="1" s="1"/>
  <c r="X1051" i="1"/>
  <c r="AC1051" i="1" s="1"/>
  <c r="AJ1051" i="1" s="1"/>
  <c r="AG1051" i="1" s="1"/>
  <c r="AD1051" i="1" s="1"/>
  <c r="S1051" i="1"/>
  <c r="S1060" i="1"/>
  <c r="X1060" i="1"/>
  <c r="AC1060" i="1" s="1"/>
  <c r="AJ1060" i="1" s="1"/>
  <c r="AG1060" i="1" s="1"/>
  <c r="AD1060" i="1" s="1"/>
  <c r="X500" i="1"/>
  <c r="AC500" i="1" s="1"/>
  <c r="AJ500" i="1" s="1"/>
  <c r="AG500" i="1" s="1"/>
  <c r="AD500" i="1" s="1"/>
  <c r="S500" i="1"/>
  <c r="S199" i="1"/>
  <c r="X199" i="1"/>
  <c r="AC199" i="1" s="1"/>
  <c r="AJ199" i="1" s="1"/>
  <c r="AG199" i="1" s="1"/>
  <c r="AD199" i="1" s="1"/>
  <c r="S1166" i="1"/>
  <c r="X1166" i="1"/>
  <c r="AC1166" i="1" s="1"/>
  <c r="AJ1166" i="1" s="1"/>
  <c r="AG1166" i="1" s="1"/>
  <c r="AD1166" i="1" s="1"/>
  <c r="X1138" i="1"/>
  <c r="AC1138" i="1" s="1"/>
  <c r="AJ1138" i="1" s="1"/>
  <c r="AG1138" i="1" s="1"/>
  <c r="AD1138" i="1" s="1"/>
  <c r="S1138" i="1"/>
  <c r="X414" i="1"/>
  <c r="AC414" i="1" s="1"/>
  <c r="AJ414" i="1" s="1"/>
  <c r="AG414" i="1" s="1"/>
  <c r="AD414" i="1" s="1"/>
  <c r="S414" i="1"/>
  <c r="X1243" i="1"/>
  <c r="AC1243" i="1" s="1"/>
  <c r="AJ1243" i="1" s="1"/>
  <c r="AG1243" i="1" s="1"/>
  <c r="AD1243" i="1" s="1"/>
  <c r="S1243" i="1"/>
  <c r="X447" i="1"/>
  <c r="AC447" i="1" s="1"/>
  <c r="AJ447" i="1" s="1"/>
  <c r="AG447" i="1" s="1"/>
  <c r="AD447" i="1" s="1"/>
  <c r="S447" i="1"/>
  <c r="S3" i="1"/>
  <c r="X3" i="1"/>
  <c r="AC3" i="1" s="1"/>
  <c r="AJ3" i="1" s="1"/>
  <c r="AG3" i="1" s="1"/>
  <c r="AD3" i="1" s="1"/>
  <c r="X152" i="1"/>
  <c r="AC152" i="1" s="1"/>
  <c r="AJ152" i="1" s="1"/>
  <c r="AG152" i="1" s="1"/>
  <c r="AD152" i="1" s="1"/>
  <c r="S152" i="1"/>
  <c r="S496" i="1"/>
  <c r="X496" i="1"/>
  <c r="AC496" i="1" s="1"/>
  <c r="AJ496" i="1" s="1"/>
  <c r="AG496" i="1" s="1"/>
  <c r="AD496" i="1" s="1"/>
  <c r="S1035" i="1"/>
  <c r="X1035" i="1"/>
  <c r="AC1035" i="1" s="1"/>
  <c r="AJ1035" i="1" s="1"/>
  <c r="AG1035" i="1" s="1"/>
  <c r="AD1035" i="1" s="1"/>
  <c r="X350" i="1"/>
  <c r="AC350" i="1" s="1"/>
  <c r="AJ350" i="1" s="1"/>
  <c r="AG350" i="1" s="1"/>
  <c r="AD350" i="1" s="1"/>
  <c r="S350" i="1"/>
  <c r="X1134" i="1"/>
  <c r="AC1134" i="1" s="1"/>
  <c r="AJ1134" i="1" s="1"/>
  <c r="AG1134" i="1" s="1"/>
  <c r="AD1134" i="1" s="1"/>
  <c r="S1134" i="1"/>
  <c r="S215" i="1"/>
  <c r="X215" i="1"/>
  <c r="AC215" i="1" s="1"/>
  <c r="AJ215" i="1" s="1"/>
  <c r="AG215" i="1" s="1"/>
  <c r="AD215" i="1" s="1"/>
  <c r="X1046" i="1"/>
  <c r="AC1046" i="1" s="1"/>
  <c r="AJ1046" i="1" s="1"/>
  <c r="AG1046" i="1" s="1"/>
  <c r="AD1046" i="1" s="1"/>
  <c r="S1046" i="1"/>
  <c r="X788" i="1"/>
  <c r="AC788" i="1" s="1"/>
  <c r="AJ788" i="1" s="1"/>
  <c r="AG788" i="1" s="1"/>
  <c r="AD788" i="1" s="1"/>
  <c r="S788" i="1"/>
  <c r="X1148" i="1"/>
  <c r="AC1148" i="1" s="1"/>
  <c r="AJ1148" i="1" s="1"/>
  <c r="AG1148" i="1" s="1"/>
  <c r="AD1148" i="1" s="1"/>
  <c r="S1148" i="1"/>
  <c r="X117" i="1"/>
  <c r="AC117" i="1" s="1"/>
  <c r="AJ117" i="1" s="1"/>
  <c r="AG117" i="1" s="1"/>
  <c r="AD117" i="1" s="1"/>
  <c r="S117" i="1"/>
  <c r="X754" i="1"/>
  <c r="AC754" i="1" s="1"/>
  <c r="AJ754" i="1" s="1"/>
  <c r="AG754" i="1" s="1"/>
  <c r="AD754" i="1" s="1"/>
  <c r="S754" i="1"/>
  <c r="S106" i="1"/>
  <c r="X106" i="1"/>
  <c r="AC106" i="1" s="1"/>
  <c r="AJ106" i="1" s="1"/>
  <c r="AG106" i="1" s="1"/>
  <c r="AD106" i="1" s="1"/>
  <c r="S769" i="1" l="1"/>
  <c r="X446" i="1"/>
  <c r="AC446" i="1" s="1"/>
  <c r="AJ446" i="1" s="1"/>
  <c r="AG446" i="1" s="1"/>
  <c r="AD446" i="1" s="1"/>
  <c r="S1017" i="1"/>
  <c r="S1179" i="1"/>
  <c r="X78" i="1"/>
  <c r="AC78" i="1" s="1"/>
  <c r="AJ78" i="1" s="1"/>
  <c r="AG78" i="1" s="1"/>
  <c r="AD78" i="1" s="1"/>
  <c r="S78" i="1"/>
  <c r="X924" i="1"/>
  <c r="AC924" i="1" s="1"/>
  <c r="AJ924" i="1" s="1"/>
  <c r="AG924" i="1" s="1"/>
  <c r="AD924" i="1" s="1"/>
  <c r="S924" i="1"/>
  <c r="X951" i="1"/>
  <c r="AC951" i="1" s="1"/>
  <c r="AJ951" i="1" s="1"/>
  <c r="AG951" i="1" s="1"/>
  <c r="AD951" i="1" s="1"/>
  <c r="S951" i="1"/>
  <c r="S755" i="1"/>
  <c r="S1015" i="1"/>
  <c r="S460" i="1"/>
  <c r="X177" i="1"/>
  <c r="AC177" i="1" s="1"/>
  <c r="AJ177" i="1" s="1"/>
  <c r="AG177" i="1" s="1"/>
  <c r="AD177" i="1" s="1"/>
  <c r="X1181" i="1"/>
  <c r="AC1181" i="1" s="1"/>
  <c r="AJ1181" i="1" s="1"/>
  <c r="AG1181" i="1" s="1"/>
  <c r="AD1181" i="1" s="1"/>
  <c r="S772" i="1"/>
  <c r="S1139" i="1"/>
  <c r="X260" i="1"/>
  <c r="AC260" i="1" s="1"/>
  <c r="AJ260" i="1" s="1"/>
  <c r="AG260" i="1" s="1"/>
  <c r="AD260" i="1" s="1"/>
  <c r="S481" i="1"/>
  <c r="S445" i="1"/>
  <c r="X1320" i="1"/>
  <c r="AC1320" i="1" s="1"/>
  <c r="AJ1320" i="1" s="1"/>
  <c r="AG1320" i="1" s="1"/>
  <c r="AD1320" i="1" s="1"/>
  <c r="S712" i="1"/>
  <c r="S242" i="1"/>
  <c r="S4" i="1"/>
  <c r="X1346" i="1"/>
  <c r="AC1346" i="1" s="1"/>
  <c r="AJ1346" i="1" s="1"/>
  <c r="AG1346" i="1" s="1"/>
  <c r="AD1346" i="1" s="1"/>
  <c r="X282" i="1"/>
  <c r="AC282" i="1" s="1"/>
  <c r="AJ282" i="1" s="1"/>
  <c r="AG282" i="1" s="1"/>
  <c r="AD282" i="1" s="1"/>
  <c r="S520" i="1"/>
  <c r="S213" i="1"/>
  <c r="X1065" i="1"/>
  <c r="AC1065" i="1" s="1"/>
  <c r="AJ1065" i="1" s="1"/>
  <c r="AG1065" i="1" s="1"/>
  <c r="AD1065" i="1" s="1"/>
  <c r="S43" i="1"/>
  <c r="S1041" i="1"/>
  <c r="S770" i="1"/>
  <c r="X1" i="1"/>
  <c r="AC1" i="1" s="1"/>
  <c r="AJ1" i="1" s="1"/>
  <c r="AG1" i="1" s="1"/>
  <c r="AD1" i="1" s="1"/>
  <c r="S767" i="1"/>
  <c r="X1040" i="1"/>
  <c r="AC1040" i="1" s="1"/>
  <c r="AJ1040" i="1" s="1"/>
  <c r="AG1040" i="1" s="1"/>
  <c r="AD1040" i="1" s="1"/>
  <c r="X68" i="1"/>
  <c r="AC68" i="1" s="1"/>
  <c r="AJ68" i="1" s="1"/>
  <c r="AG68" i="1" s="1"/>
  <c r="AD68" i="1" s="1"/>
  <c r="X1154" i="1"/>
  <c r="AC1154" i="1" s="1"/>
  <c r="AJ1154" i="1" s="1"/>
  <c r="AG1154" i="1" s="1"/>
  <c r="AD1154" i="1" s="1"/>
  <c r="S1066" i="1"/>
  <c r="S1164" i="1"/>
  <c r="S1193" i="1"/>
  <c r="X286" i="1"/>
  <c r="AC286" i="1" s="1"/>
  <c r="AJ286" i="1" s="1"/>
  <c r="AG286" i="1" s="1"/>
  <c r="AD286" i="1" s="1"/>
  <c r="X523" i="1"/>
  <c r="AC523" i="1" s="1"/>
  <c r="AJ523" i="1" s="1"/>
  <c r="AG523" i="1" s="1"/>
  <c r="AD523" i="1" s="1"/>
  <c r="S493" i="1"/>
  <c r="S1178" i="1"/>
  <c r="S688" i="1"/>
  <c r="S237" i="1"/>
  <c r="X1001" i="1"/>
  <c r="AC1001" i="1" s="1"/>
  <c r="AJ1001" i="1" s="1"/>
  <c r="AG1001" i="1" s="1"/>
  <c r="AD1001" i="1" s="1"/>
  <c r="S764" i="1"/>
  <c r="X1343" i="1"/>
  <c r="AC1343" i="1" s="1"/>
  <c r="AJ1343" i="1" s="1"/>
  <c r="AG1343" i="1" s="1"/>
  <c r="AD1343" i="1" s="1"/>
  <c r="X191" i="1"/>
  <c r="AC191" i="1" s="1"/>
  <c r="AJ191" i="1" s="1"/>
  <c r="AG191" i="1" s="1"/>
  <c r="AD191" i="1" s="1"/>
  <c r="S535" i="1"/>
  <c r="S1159" i="1"/>
  <c r="X514" i="1"/>
  <c r="AC514" i="1" s="1"/>
  <c r="AJ514" i="1" s="1"/>
  <c r="AG514" i="1" s="1"/>
  <c r="AD514" i="1" s="1"/>
  <c r="X977" i="1"/>
  <c r="AC977" i="1" s="1"/>
  <c r="AJ977" i="1" s="1"/>
  <c r="AG977" i="1" s="1"/>
  <c r="AD977" i="1" s="1"/>
  <c r="X69" i="1"/>
  <c r="AC69" i="1" s="1"/>
  <c r="AJ69" i="1" s="1"/>
  <c r="AG69" i="1" s="1"/>
  <c r="AD69" i="1" s="1"/>
  <c r="S607" i="1"/>
  <c r="X984" i="1"/>
  <c r="AC984" i="1" s="1"/>
  <c r="AJ984" i="1" s="1"/>
  <c r="AG984" i="1" s="1"/>
  <c r="AD984" i="1" s="1"/>
  <c r="S697" i="1"/>
  <c r="S255" i="1"/>
  <c r="S464" i="1"/>
  <c r="S332" i="1"/>
  <c r="S981" i="1"/>
  <c r="X1158" i="1"/>
  <c r="AC1158" i="1" s="1"/>
  <c r="AJ1158" i="1" s="1"/>
  <c r="AG1158" i="1" s="1"/>
  <c r="AD1158" i="1" s="1"/>
  <c r="S787" i="1"/>
  <c r="X328" i="1"/>
  <c r="AC328" i="1" s="1"/>
  <c r="AJ328" i="1" s="1"/>
  <c r="AG328" i="1" s="1"/>
  <c r="AD328" i="1" s="1"/>
  <c r="X696" i="1"/>
  <c r="AC696" i="1" s="1"/>
  <c r="AJ696" i="1" s="1"/>
  <c r="AG696" i="1" s="1"/>
  <c r="AD696" i="1" s="1"/>
  <c r="S315" i="1"/>
  <c r="X1237" i="1"/>
  <c r="AC1237" i="1" s="1"/>
  <c r="AJ1237" i="1" s="1"/>
  <c r="AG1237" i="1" s="1"/>
  <c r="AD1237" i="1" s="1"/>
  <c r="X1167" i="1"/>
  <c r="AC1167" i="1" s="1"/>
  <c r="AJ1167" i="1" s="1"/>
  <c r="AG1167" i="1" s="1"/>
  <c r="AD1167" i="1" s="1"/>
  <c r="X470" i="1"/>
  <c r="AC470" i="1" s="1"/>
  <c r="AJ470" i="1" s="1"/>
  <c r="AG470" i="1" s="1"/>
  <c r="AD470" i="1" s="1"/>
  <c r="X499" i="1"/>
  <c r="AC499" i="1" s="1"/>
  <c r="AJ499" i="1" s="1"/>
  <c r="AG499" i="1" s="1"/>
  <c r="AD499" i="1" s="1"/>
  <c r="S280" i="1"/>
  <c r="X776" i="1"/>
  <c r="AC776" i="1" s="1"/>
  <c r="AJ776" i="1" s="1"/>
  <c r="AG776" i="1" s="1"/>
  <c r="AD776" i="1" s="1"/>
  <c r="S413" i="1"/>
  <c r="S1236" i="1"/>
  <c r="S1447" i="1"/>
  <c r="S1297" i="1"/>
  <c r="X701" i="1"/>
  <c r="AC701" i="1" s="1"/>
  <c r="AJ701" i="1" s="1"/>
  <c r="AG701" i="1" s="1"/>
  <c r="AD701" i="1" s="1"/>
  <c r="X1366" i="1"/>
  <c r="AC1366" i="1" s="1"/>
  <c r="AJ1366" i="1" s="1"/>
  <c r="AG1366" i="1" s="1"/>
  <c r="AD1366" i="1" s="1"/>
  <c r="X1136" i="1"/>
  <c r="AC1136" i="1" s="1"/>
  <c r="AJ1136" i="1" s="1"/>
  <c r="AG1136" i="1" s="1"/>
  <c r="AD1136" i="1" s="1"/>
  <c r="S719" i="1"/>
  <c r="X715" i="1"/>
  <c r="AC715" i="1" s="1"/>
  <c r="AJ715" i="1" s="1"/>
  <c r="AG715" i="1" s="1"/>
  <c r="AD715" i="1" s="1"/>
  <c r="X424" i="1"/>
  <c r="AC424" i="1" s="1"/>
  <c r="AJ424" i="1" s="1"/>
  <c r="AG424" i="1" s="1"/>
  <c r="AD424" i="1" s="1"/>
  <c r="S1239" i="1"/>
  <c r="X596" i="1"/>
  <c r="AC596" i="1" s="1"/>
  <c r="AJ596" i="1" s="1"/>
  <c r="AG596" i="1" s="1"/>
  <c r="AD596" i="1" s="1"/>
  <c r="X189" i="1"/>
  <c r="AC189" i="1" s="1"/>
  <c r="AJ189" i="1" s="1"/>
  <c r="AG189" i="1" s="1"/>
  <c r="AD189" i="1" s="1"/>
  <c r="X1132" i="1"/>
  <c r="AC1132" i="1" s="1"/>
  <c r="AJ1132" i="1" s="1"/>
  <c r="AG1132" i="1" s="1"/>
  <c r="AD1132" i="1" s="1"/>
  <c r="X67" i="1"/>
  <c r="AC67" i="1" s="1"/>
  <c r="AJ67" i="1" s="1"/>
  <c r="AG67" i="1" s="1"/>
  <c r="AD67" i="1" s="1"/>
  <c r="S1057" i="1"/>
  <c r="X510" i="1"/>
  <c r="AC510" i="1" s="1"/>
  <c r="AJ510" i="1" s="1"/>
  <c r="AG510" i="1" s="1"/>
  <c r="AD510" i="1" s="1"/>
  <c r="S380" i="1"/>
  <c r="S757" i="1"/>
  <c r="X1010" i="1"/>
  <c r="AC1010" i="1" s="1"/>
  <c r="AJ1010" i="1" s="1"/>
  <c r="AG1010" i="1" s="1"/>
  <c r="AD1010" i="1" s="1"/>
  <c r="S254" i="1"/>
  <c r="S64" i="1"/>
  <c r="X142" i="1"/>
  <c r="AC142" i="1" s="1"/>
  <c r="AJ142" i="1" s="1"/>
  <c r="AG142" i="1" s="1"/>
  <c r="AD142" i="1" s="1"/>
  <c r="X661" i="1"/>
  <c r="AC661" i="1" s="1"/>
  <c r="AJ661" i="1" s="1"/>
  <c r="AG661" i="1" s="1"/>
  <c r="AD661" i="1" s="1"/>
  <c r="X205" i="1"/>
  <c r="AC205" i="1" s="1"/>
  <c r="AJ205" i="1" s="1"/>
  <c r="AG205" i="1" s="1"/>
  <c r="AD205" i="1" s="1"/>
  <c r="S259" i="1"/>
  <c r="S190" i="1"/>
  <c r="S720" i="1"/>
  <c r="S721" i="1"/>
  <c r="X1353" i="1"/>
  <c r="AC1353" i="1" s="1"/>
  <c r="AJ1353" i="1" s="1"/>
  <c r="AG1353" i="1" s="1"/>
  <c r="AD1353" i="1" s="1"/>
  <c r="S703" i="1"/>
  <c r="S692" i="1"/>
  <c r="X430" i="1"/>
  <c r="AC430" i="1" s="1"/>
  <c r="AJ430" i="1" s="1"/>
  <c r="AG430" i="1" s="1"/>
  <c r="AD430" i="1" s="1"/>
  <c r="X77" i="1"/>
  <c r="AC77" i="1" s="1"/>
  <c r="AJ77" i="1" s="1"/>
  <c r="AG77" i="1" s="1"/>
  <c r="AD77" i="1" s="1"/>
  <c r="S77" i="1"/>
  <c r="S716" i="1"/>
  <c r="X716" i="1"/>
  <c r="AC716" i="1" s="1"/>
  <c r="AJ716" i="1" s="1"/>
  <c r="AG716" i="1" s="1"/>
  <c r="AD716" i="1" s="1"/>
  <c r="S704" i="1"/>
  <c r="X704" i="1"/>
  <c r="AC704" i="1" s="1"/>
  <c r="AJ704" i="1" s="1"/>
  <c r="AG704" i="1" s="1"/>
  <c r="AD704" i="1" s="1"/>
  <c r="X80" i="1"/>
  <c r="AC80" i="1" s="1"/>
  <c r="AJ80" i="1" s="1"/>
  <c r="AG80" i="1" s="1"/>
  <c r="AD80" i="1" s="1"/>
  <c r="S80" i="1"/>
  <c r="X76" i="1"/>
  <c r="AC76" i="1" s="1"/>
  <c r="AJ76" i="1" s="1"/>
  <c r="AG76" i="1" s="1"/>
  <c r="AD76" i="1" s="1"/>
  <c r="S76" i="1"/>
  <c r="S74" i="1"/>
  <c r="X74" i="1"/>
  <c r="AC74" i="1" s="1"/>
  <c r="AJ74" i="1" s="1"/>
  <c r="AG74" i="1" s="1"/>
  <c r="AD74" i="1" s="1"/>
  <c r="S713" i="1"/>
  <c r="X75" i="1"/>
  <c r="AC75" i="1" s="1"/>
  <c r="AJ75" i="1" s="1"/>
  <c r="AG75" i="1" s="1"/>
  <c r="AD75" i="1" s="1"/>
  <c r="S75" i="1"/>
  <c r="S73" i="1"/>
  <c r="X73" i="1"/>
  <c r="AC73" i="1" s="1"/>
  <c r="AJ73" i="1" s="1"/>
  <c r="AG73" i="1" s="1"/>
  <c r="AD73" i="1" s="1"/>
  <c r="S702" i="1"/>
  <c r="X702" i="1"/>
  <c r="AC702" i="1" s="1"/>
  <c r="AJ702" i="1" s="1"/>
  <c r="AG702" i="1" s="1"/>
  <c r="AD702" i="1" s="1"/>
  <c r="X79" i="1"/>
  <c r="AC79" i="1" s="1"/>
  <c r="AJ79" i="1" s="1"/>
  <c r="AG79" i="1" s="1"/>
  <c r="AD79" i="1" s="1"/>
  <c r="S79" i="1"/>
  <c r="X1399" i="1"/>
  <c r="AC1399" i="1" s="1"/>
  <c r="AJ1399" i="1" s="1"/>
  <c r="AG1399" i="1" s="1"/>
  <c r="AD1399" i="1" s="1"/>
  <c r="S1344" i="1"/>
  <c r="X137" i="1"/>
  <c r="AC137" i="1" s="1"/>
  <c r="AJ137" i="1" s="1"/>
  <c r="AG137" i="1" s="1"/>
  <c r="AD137" i="1" s="1"/>
  <c r="X1284" i="1"/>
  <c r="AC1284" i="1" s="1"/>
  <c r="AJ1284" i="1" s="1"/>
  <c r="AG1284" i="1" s="1"/>
  <c r="AD1284" i="1" s="1"/>
  <c r="X669" i="1"/>
  <c r="AC669" i="1" s="1"/>
  <c r="AJ669" i="1" s="1"/>
  <c r="AG669" i="1" s="1"/>
  <c r="AD669" i="1" s="1"/>
  <c r="S1338" i="1"/>
  <c r="X673" i="1"/>
  <c r="AC673" i="1" s="1"/>
  <c r="AJ673" i="1" s="1"/>
  <c r="AG673" i="1" s="1"/>
  <c r="AD673" i="1" s="1"/>
  <c r="S665" i="1"/>
  <c r="S1335" i="1"/>
  <c r="X1335" i="1"/>
  <c r="AC1335" i="1" s="1"/>
  <c r="AJ1335" i="1" s="1"/>
  <c r="AG1335" i="1" s="1"/>
  <c r="AD1335" i="1" s="1"/>
  <c r="S1357" i="1"/>
  <c r="X1357" i="1"/>
  <c r="AC1357" i="1" s="1"/>
  <c r="AJ1357" i="1" s="1"/>
  <c r="AG1357" i="1" s="1"/>
  <c r="AD1357" i="1" s="1"/>
  <c r="S1096" i="1"/>
  <c r="X1096" i="1"/>
  <c r="AC1096" i="1" s="1"/>
  <c r="AJ1096" i="1" s="1"/>
  <c r="AG1096" i="1" s="1"/>
  <c r="AD1096" i="1" s="1"/>
  <c r="S1446" i="1"/>
  <c r="X1446" i="1"/>
  <c r="AC1446" i="1" s="1"/>
  <c r="AJ1446" i="1" s="1"/>
  <c r="AG1446" i="1" s="1"/>
  <c r="AD1446" i="1" s="1"/>
  <c r="X1358" i="1"/>
  <c r="AC1358" i="1" s="1"/>
  <c r="AJ1358" i="1" s="1"/>
  <c r="AG1358" i="1" s="1"/>
  <c r="AD1358" i="1" s="1"/>
  <c r="S1358" i="1"/>
  <c r="S1349" i="1"/>
  <c r="X1349" i="1"/>
  <c r="AC1349" i="1" s="1"/>
  <c r="AJ1349" i="1" s="1"/>
  <c r="AG1349" i="1" s="1"/>
  <c r="AD1349" i="1" s="1"/>
  <c r="X1090" i="1"/>
  <c r="AC1090" i="1" s="1"/>
  <c r="AJ1090" i="1" s="1"/>
  <c r="AG1090" i="1" s="1"/>
  <c r="AD1090" i="1" s="1"/>
  <c r="S1090" i="1"/>
  <c r="S1308" i="1"/>
  <c r="X1308" i="1"/>
  <c r="AC1308" i="1" s="1"/>
  <c r="AJ1308" i="1" s="1"/>
  <c r="AG1308" i="1" s="1"/>
  <c r="AD1308" i="1" s="1"/>
  <c r="S1322" i="1"/>
  <c r="X1322" i="1"/>
  <c r="AC1322" i="1" s="1"/>
  <c r="AJ1322" i="1" s="1"/>
  <c r="AG1322" i="1" s="1"/>
  <c r="AD1322" i="1" s="1"/>
  <c r="S1350" i="1"/>
  <c r="X1350" i="1"/>
  <c r="AC1350" i="1" s="1"/>
  <c r="AJ1350" i="1" s="1"/>
  <c r="AG1350" i="1" s="1"/>
  <c r="AD1350" i="1" s="1"/>
  <c r="S1306" i="1"/>
  <c r="X1306" i="1"/>
  <c r="AC1306" i="1" s="1"/>
  <c r="AJ1306" i="1" s="1"/>
  <c r="AG1306" i="1" s="1"/>
  <c r="AD1306" i="1" s="1"/>
  <c r="S1082" i="1"/>
  <c r="X1082" i="1"/>
  <c r="AC1082" i="1" s="1"/>
  <c r="AJ1082" i="1" s="1"/>
  <c r="AG1082" i="1" s="1"/>
  <c r="AD1082" i="1" s="1"/>
  <c r="S1106" i="1"/>
  <c r="X1106" i="1"/>
  <c r="AC1106" i="1" s="1"/>
  <c r="AJ1106" i="1" s="1"/>
  <c r="AG1106" i="1" s="1"/>
  <c r="AD1106" i="1" s="1"/>
  <c r="X1095" i="1"/>
  <c r="AC1095" i="1" s="1"/>
  <c r="AJ1095" i="1" s="1"/>
  <c r="AG1095" i="1" s="1"/>
  <c r="AD1095" i="1" s="1"/>
  <c r="S1095" i="1"/>
  <c r="S1444" i="1"/>
  <c r="X1444" i="1"/>
  <c r="AC1444" i="1" s="1"/>
  <c r="AJ1444" i="1" s="1"/>
  <c r="AG1444" i="1" s="1"/>
  <c r="AD1444" i="1" s="1"/>
  <c r="S1321" i="1"/>
  <c r="X1321" i="1"/>
  <c r="AC1321" i="1" s="1"/>
  <c r="AJ1321" i="1" s="1"/>
  <c r="AG1321" i="1" s="1"/>
  <c r="AD1321" i="1" s="1"/>
  <c r="S1416" i="1"/>
  <c r="X1416" i="1"/>
  <c r="AC1416" i="1" s="1"/>
  <c r="AJ1416" i="1" s="1"/>
  <c r="AG1416" i="1" s="1"/>
  <c r="AD1416" i="1" s="1"/>
  <c r="S1415" i="1"/>
  <c r="X1415" i="1"/>
  <c r="AC1415" i="1" s="1"/>
  <c r="AJ1415" i="1" s="1"/>
  <c r="AG1415" i="1" s="1"/>
  <c r="AD1415" i="1" s="1"/>
  <c r="S1094" i="1"/>
  <c r="X1094" i="1"/>
  <c r="AC1094" i="1" s="1"/>
  <c r="AJ1094" i="1" s="1"/>
  <c r="AG1094" i="1" s="1"/>
  <c r="AD1094" i="1" s="1"/>
  <c r="S1323" i="1"/>
  <c r="X1323" i="1"/>
  <c r="AC1323" i="1" s="1"/>
  <c r="AJ1323" i="1" s="1"/>
  <c r="AG1323" i="1" s="1"/>
  <c r="AD1323" i="1" s="1"/>
  <c r="S1104" i="1"/>
  <c r="X1104" i="1"/>
  <c r="AC1104" i="1" s="1"/>
  <c r="AJ1104" i="1" s="1"/>
  <c r="AG1104" i="1" s="1"/>
  <c r="AD1104" i="1" s="1"/>
  <c r="S1088" i="1"/>
  <c r="X1088" i="1"/>
  <c r="AC1088" i="1" s="1"/>
  <c r="AJ1088" i="1" s="1"/>
  <c r="AG1088" i="1" s="1"/>
  <c r="AD1088" i="1" s="1"/>
  <c r="S1113" i="1"/>
  <c r="X1113" i="1"/>
  <c r="AC1113" i="1" s="1"/>
  <c r="AJ1113" i="1" s="1"/>
  <c r="AG1113" i="1" s="1"/>
  <c r="AD1113" i="1" s="1"/>
  <c r="S1445" i="1"/>
  <c r="X1445" i="1"/>
  <c r="AC1445" i="1" s="1"/>
  <c r="AJ1445" i="1" s="1"/>
  <c r="AG1445" i="1" s="1"/>
  <c r="AD1445" i="1" s="1"/>
  <c r="S1105" i="1"/>
  <c r="X1105" i="1"/>
  <c r="AC1105" i="1" s="1"/>
  <c r="AJ1105" i="1" s="1"/>
  <c r="AG1105" i="1" s="1"/>
  <c r="AD1105" i="1" s="1"/>
  <c r="S1110" i="1"/>
  <c r="X1110" i="1"/>
  <c r="AC1110" i="1" s="1"/>
  <c r="AJ1110" i="1" s="1"/>
  <c r="AG1110" i="1" s="1"/>
  <c r="AD1110" i="1" s="1"/>
  <c r="X85" i="1"/>
  <c r="AC85" i="1" s="1"/>
  <c r="AJ85" i="1" s="1"/>
  <c r="AG85" i="1" s="1"/>
  <c r="AD85" i="1" s="1"/>
  <c r="S85" i="1"/>
  <c r="S1305" i="1"/>
  <c r="X1305" i="1"/>
  <c r="AC1305" i="1" s="1"/>
  <c r="AJ1305" i="1" s="1"/>
  <c r="AG1305" i="1" s="1"/>
  <c r="AD1305" i="1" s="1"/>
  <c r="S1414" i="1"/>
  <c r="X1414" i="1"/>
  <c r="AC1414" i="1" s="1"/>
  <c r="AJ1414" i="1" s="1"/>
  <c r="AG1414" i="1" s="1"/>
  <c r="AD1414" i="1" s="1"/>
  <c r="S86" i="1"/>
  <c r="X86" i="1"/>
  <c r="AC86" i="1" s="1"/>
  <c r="AJ86" i="1" s="1"/>
  <c r="AG86" i="1" s="1"/>
  <c r="AD86" i="1" s="1"/>
  <c r="X1102" i="1"/>
  <c r="AC1102" i="1" s="1"/>
  <c r="AJ1102" i="1" s="1"/>
  <c r="AG1102" i="1" s="1"/>
  <c r="AD1102" i="1" s="1"/>
  <c r="S1102" i="1"/>
  <c r="S1334" i="1"/>
  <c r="X1334" i="1"/>
  <c r="AC1334" i="1" s="1"/>
  <c r="AJ1334" i="1" s="1"/>
  <c r="AG1334" i="1" s="1"/>
  <c r="AD1334" i="1" s="1"/>
  <c r="X96" i="1"/>
  <c r="AC96" i="1" s="1"/>
  <c r="AJ96" i="1" s="1"/>
  <c r="AG96" i="1" s="1"/>
  <c r="AD96" i="1" s="1"/>
  <c r="S96" i="1"/>
  <c r="S1111" i="1"/>
  <c r="X1111" i="1"/>
  <c r="AC1111" i="1" s="1"/>
  <c r="AJ1111" i="1" s="1"/>
  <c r="AG1111" i="1" s="1"/>
  <c r="AD1111" i="1" s="1"/>
  <c r="S1413" i="1"/>
  <c r="X1413" i="1"/>
  <c r="AC1413" i="1" s="1"/>
  <c r="AJ1413" i="1" s="1"/>
  <c r="AG1413" i="1" s="1"/>
  <c r="AD1413" i="1" s="1"/>
  <c r="S1083" i="1"/>
  <c r="X1083" i="1"/>
  <c r="AC1083" i="1" s="1"/>
  <c r="AJ1083" i="1" s="1"/>
  <c r="AG1083" i="1" s="1"/>
  <c r="AD1083" i="1" s="1"/>
  <c r="X1084" i="1"/>
  <c r="AC1084" i="1" s="1"/>
  <c r="AJ1084" i="1" s="1"/>
  <c r="AG1084" i="1" s="1"/>
  <c r="AD1084" i="1" s="1"/>
  <c r="S1084" i="1"/>
  <c r="S1324" i="1"/>
  <c r="X1324" i="1"/>
  <c r="AC1324" i="1" s="1"/>
  <c r="AJ1324" i="1" s="1"/>
  <c r="AG1324" i="1" s="1"/>
  <c r="AD1324" i="1" s="1"/>
  <c r="S1307" i="1"/>
  <c r="X1307" i="1"/>
  <c r="AC1307" i="1" s="1"/>
  <c r="AJ1307" i="1" s="1"/>
  <c r="AG1307" i="1" s="1"/>
  <c r="AD1307" i="1" s="1"/>
  <c r="X1089" i="1"/>
  <c r="AC1089" i="1" s="1"/>
  <c r="AJ1089" i="1" s="1"/>
  <c r="AG1089" i="1" s="1"/>
  <c r="AD1089" i="1" s="1"/>
  <c r="S1089" i="1"/>
  <c r="S95" i="1"/>
  <c r="X95" i="1"/>
  <c r="AC95" i="1" s="1"/>
  <c r="AJ95" i="1" s="1"/>
  <c r="AG95" i="1" s="1"/>
  <c r="AD95" i="1" s="1"/>
  <c r="X728" i="1"/>
  <c r="AC728" i="1" s="1"/>
  <c r="AJ728" i="1" s="1"/>
  <c r="AG728" i="1" s="1"/>
  <c r="AD728" i="1" s="1"/>
  <c r="S1285" i="1"/>
  <c r="X1267" i="1"/>
  <c r="AC1267" i="1" s="1"/>
  <c r="AJ1267" i="1" s="1"/>
  <c r="AG1267" i="1" s="1"/>
  <c r="AD1267" i="1" s="1"/>
  <c r="X1263" i="1"/>
  <c r="AC1263" i="1" s="1"/>
  <c r="AJ1263" i="1" s="1"/>
  <c r="AG1263" i="1" s="1"/>
  <c r="AD1263" i="1" s="1"/>
  <c r="S1286" i="1"/>
  <c r="X1287" i="1"/>
  <c r="AC1287" i="1" s="1"/>
  <c r="AJ1287" i="1" s="1"/>
  <c r="AG1287" i="1" s="1"/>
  <c r="AD1287" i="1" s="1"/>
  <c r="X1293" i="1"/>
  <c r="AC1293" i="1" s="1"/>
  <c r="AJ1293" i="1" s="1"/>
  <c r="AG1293" i="1" s="1"/>
  <c r="AD1293" i="1" s="1"/>
  <c r="X1283" i="1"/>
  <c r="AC1283" i="1" s="1"/>
  <c r="AJ1283" i="1" s="1"/>
  <c r="AG1283" i="1" s="1"/>
  <c r="AD1283" i="1" s="1"/>
  <c r="X1262" i="1"/>
  <c r="AC1262" i="1" s="1"/>
  <c r="AJ1262" i="1" s="1"/>
  <c r="AG1262" i="1" s="1"/>
  <c r="AD1262" i="1" s="1"/>
  <c r="S1347" i="1"/>
  <c r="X422" i="1"/>
  <c r="AC422" i="1" s="1"/>
  <c r="AJ422" i="1" s="1"/>
  <c r="AG422" i="1" s="1"/>
  <c r="AD422" i="1" s="1"/>
  <c r="X1369" i="1"/>
  <c r="AC1369" i="1" s="1"/>
  <c r="AJ1369" i="1" s="1"/>
  <c r="AG1369" i="1" s="1"/>
  <c r="AD1369" i="1" s="1"/>
  <c r="S1404" i="1"/>
  <c r="S1292" i="1"/>
  <c r="S1280" i="1"/>
  <c r="X1356" i="1"/>
  <c r="AC1356" i="1" s="1"/>
  <c r="AJ1356" i="1" s="1"/>
  <c r="AG1356" i="1" s="1"/>
  <c r="AD1356" i="1" s="1"/>
  <c r="S1224" i="1"/>
  <c r="S372" i="1"/>
  <c r="X1295" i="1"/>
  <c r="AC1295" i="1" s="1"/>
  <c r="AJ1295" i="1" s="1"/>
  <c r="AG1295" i="1" s="1"/>
  <c r="AD1295" i="1" s="1"/>
  <c r="S751" i="1"/>
  <c r="S1269" i="1"/>
  <c r="S1291" i="1"/>
  <c r="X1301" i="1"/>
  <c r="AC1301" i="1" s="1"/>
  <c r="AJ1301" i="1" s="1"/>
  <c r="AG1301" i="1" s="1"/>
  <c r="AD1301" i="1" s="1"/>
  <c r="S1281" i="1"/>
  <c r="X1278" i="1"/>
  <c r="AC1278" i="1" s="1"/>
  <c r="AJ1278" i="1" s="1"/>
  <c r="AG1278" i="1" s="1"/>
  <c r="AD1278" i="1" s="1"/>
  <c r="S1270" i="1"/>
  <c r="X1294" i="1"/>
  <c r="AC1294" i="1" s="1"/>
  <c r="AJ1294" i="1" s="1"/>
  <c r="AG1294" i="1" s="1"/>
  <c r="AD1294" i="1" s="1"/>
  <c r="X1277" i="1"/>
  <c r="AC1277" i="1" s="1"/>
  <c r="AJ1277" i="1" s="1"/>
  <c r="AG1277" i="1" s="1"/>
  <c r="AD1277" i="1" s="1"/>
  <c r="X1298" i="1"/>
  <c r="AC1298" i="1" s="1"/>
  <c r="AJ1298" i="1" s="1"/>
  <c r="AG1298" i="1" s="1"/>
  <c r="AD1298" i="1" s="1"/>
  <c r="S178" i="1"/>
  <c r="X1299" i="1"/>
  <c r="AC1299" i="1" s="1"/>
  <c r="AJ1299" i="1" s="1"/>
  <c r="AG1299" i="1" s="1"/>
  <c r="AD1299" i="1" s="1"/>
  <c r="X1265" i="1"/>
  <c r="AC1265" i="1" s="1"/>
  <c r="AJ1265" i="1" s="1"/>
  <c r="AG1265" i="1" s="1"/>
  <c r="AD1265" i="1" s="1"/>
  <c r="X1273" i="1"/>
  <c r="AC1273" i="1" s="1"/>
  <c r="AJ1273" i="1" s="1"/>
  <c r="AG1273" i="1" s="1"/>
  <c r="AD1273" i="1" s="1"/>
  <c r="S1264" i="1"/>
  <c r="S172" i="1"/>
  <c r="S1279" i="1"/>
  <c r="S1266" i="1"/>
  <c r="X1069" i="1"/>
  <c r="AC1069" i="1" s="1"/>
  <c r="AJ1069" i="1" s="1"/>
  <c r="AG1069" i="1" s="1"/>
  <c r="AD1069" i="1" s="1"/>
  <c r="X1432" i="1"/>
  <c r="AC1432" i="1" s="1"/>
  <c r="AJ1432" i="1" s="1"/>
  <c r="AG1432" i="1" s="1"/>
  <c r="AD1432" i="1" s="1"/>
  <c r="S157" i="1"/>
  <c r="S1384" i="1"/>
  <c r="X550" i="1"/>
  <c r="AC550" i="1" s="1"/>
  <c r="AJ550" i="1" s="1"/>
  <c r="AG550" i="1" s="1"/>
  <c r="AD550" i="1" s="1"/>
  <c r="X634" i="1"/>
  <c r="AC634" i="1" s="1"/>
  <c r="AJ634" i="1" s="1"/>
  <c r="AG634" i="1" s="1"/>
  <c r="AD634" i="1" s="1"/>
  <c r="S1406" i="1"/>
  <c r="X1362" i="1"/>
  <c r="AC1362" i="1" s="1"/>
  <c r="AJ1362" i="1" s="1"/>
  <c r="AG1362" i="1" s="1"/>
  <c r="AD1362" i="1" s="1"/>
  <c r="S1435" i="1"/>
  <c r="S1421" i="1"/>
  <c r="X1392" i="1"/>
  <c r="AC1392" i="1" s="1"/>
  <c r="AJ1392" i="1" s="1"/>
  <c r="AG1392" i="1" s="1"/>
  <c r="AD1392" i="1" s="1"/>
  <c r="S1386" i="1"/>
  <c r="X1387" i="1"/>
  <c r="AC1387" i="1" s="1"/>
  <c r="AJ1387" i="1" s="1"/>
  <c r="AG1387" i="1" s="1"/>
  <c r="AD1387" i="1" s="1"/>
  <c r="X1340" i="1"/>
  <c r="AC1340" i="1" s="1"/>
  <c r="AJ1340" i="1" s="1"/>
  <c r="AG1340" i="1" s="1"/>
  <c r="AD1340" i="1" s="1"/>
  <c r="X1212" i="1"/>
  <c r="AC1212" i="1" s="1"/>
  <c r="AJ1212" i="1" s="1"/>
  <c r="AG1212" i="1" s="1"/>
  <c r="AD1212" i="1" s="1"/>
  <c r="S391" i="1"/>
  <c r="S571" i="1"/>
  <c r="X1422" i="1"/>
  <c r="AC1422" i="1" s="1"/>
  <c r="AJ1422" i="1" s="1"/>
  <c r="AG1422" i="1" s="1"/>
  <c r="AD1422" i="1" s="1"/>
  <c r="X1433" i="1"/>
  <c r="AC1433" i="1" s="1"/>
  <c r="AJ1433" i="1" s="1"/>
  <c r="AG1433" i="1" s="1"/>
  <c r="AD1433" i="1" s="1"/>
  <c r="S1418" i="1"/>
  <c r="S1374" i="1"/>
  <c r="X1372" i="1"/>
  <c r="AC1372" i="1" s="1"/>
  <c r="AJ1372" i="1" s="1"/>
  <c r="AG1372" i="1" s="1"/>
  <c r="AD1372" i="1" s="1"/>
  <c r="X162" i="1"/>
  <c r="AC162" i="1" s="1"/>
  <c r="AJ162" i="1" s="1"/>
  <c r="AG162" i="1" s="1"/>
  <c r="AD162" i="1" s="1"/>
  <c r="X1423" i="1"/>
  <c r="AC1423" i="1" s="1"/>
  <c r="AJ1423" i="1" s="1"/>
  <c r="AG1423" i="1" s="1"/>
  <c r="AD1423" i="1" s="1"/>
  <c r="X1354" i="1"/>
  <c r="AC1354" i="1" s="1"/>
  <c r="AJ1354" i="1" s="1"/>
  <c r="AG1354" i="1" s="1"/>
  <c r="AD1354" i="1" s="1"/>
  <c r="X1342" i="1"/>
  <c r="AC1342" i="1" s="1"/>
  <c r="AJ1342" i="1" s="1"/>
  <c r="AG1342" i="1" s="1"/>
  <c r="AD1342" i="1" s="1"/>
  <c r="X1438" i="1"/>
  <c r="AC1438" i="1" s="1"/>
  <c r="AJ1438" i="1" s="1"/>
  <c r="AG1438" i="1" s="1"/>
  <c r="AD1438" i="1" s="1"/>
  <c r="S1339" i="1"/>
  <c r="S1368" i="1"/>
  <c r="X1345" i="1"/>
  <c r="AC1345" i="1" s="1"/>
  <c r="AJ1345" i="1" s="1"/>
  <c r="AG1345" i="1" s="1"/>
  <c r="AD1345" i="1" s="1"/>
  <c r="S1390" i="1"/>
  <c r="X1383" i="1"/>
  <c r="AC1383" i="1" s="1"/>
  <c r="AJ1383" i="1" s="1"/>
  <c r="AG1383" i="1" s="1"/>
  <c r="AD1383" i="1" s="1"/>
  <c r="S1431" i="1"/>
  <c r="S1419" i="1"/>
  <c r="S1405" i="1"/>
  <c r="X1436" i="1"/>
  <c r="AC1436" i="1" s="1"/>
  <c r="AJ1436" i="1" s="1"/>
  <c r="AG1436" i="1" s="1"/>
  <c r="AD1436" i="1" s="1"/>
  <c r="S1228" i="1"/>
  <c r="S1389" i="1"/>
  <c r="X1337" i="1"/>
  <c r="AC1337" i="1" s="1"/>
  <c r="AJ1337" i="1" s="1"/>
  <c r="AG1337" i="1" s="1"/>
  <c r="AD1337" i="1" s="1"/>
  <c r="X1398" i="1"/>
  <c r="AC1398" i="1" s="1"/>
  <c r="AJ1398" i="1" s="1"/>
  <c r="AG1398" i="1" s="1"/>
  <c r="AD1398" i="1" s="1"/>
  <c r="S1379" i="1"/>
  <c r="X1379" i="1"/>
  <c r="AC1379" i="1" s="1"/>
  <c r="AJ1379" i="1" s="1"/>
  <c r="AG1379" i="1" s="1"/>
  <c r="AD1379" i="1" s="1"/>
  <c r="S1381" i="1"/>
  <c r="S1359" i="1"/>
  <c r="X1429" i="1"/>
  <c r="AC1429" i="1" s="1"/>
  <c r="AJ1429" i="1" s="1"/>
  <c r="AG1429" i="1" s="1"/>
  <c r="AD1429" i="1" s="1"/>
  <c r="X1360" i="1"/>
  <c r="AC1360" i="1" s="1"/>
  <c r="AJ1360" i="1" s="1"/>
  <c r="AG1360" i="1" s="1"/>
  <c r="AD1360" i="1" s="1"/>
  <c r="X1402" i="1"/>
  <c r="AC1402" i="1" s="1"/>
  <c r="AJ1402" i="1" s="1"/>
  <c r="AG1402" i="1" s="1"/>
  <c r="AD1402" i="1" s="1"/>
  <c r="S1380" i="1"/>
  <c r="X1382" i="1"/>
  <c r="AC1382" i="1" s="1"/>
  <c r="AJ1382" i="1" s="1"/>
  <c r="AG1382" i="1" s="1"/>
  <c r="AD1382" i="1" s="1"/>
  <c r="X1403" i="1"/>
  <c r="AC1403" i="1" s="1"/>
  <c r="AJ1403" i="1" s="1"/>
  <c r="AG1403" i="1" s="1"/>
  <c r="AD1403" i="1" s="1"/>
  <c r="X1425" i="1"/>
  <c r="AC1425" i="1" s="1"/>
  <c r="AJ1425" i="1" s="1"/>
  <c r="AG1425" i="1" s="1"/>
  <c r="AD1425" i="1" s="1"/>
  <c r="S1391" i="1"/>
  <c r="S1401" i="1"/>
  <c r="X1401" i="1"/>
  <c r="AC1401" i="1" s="1"/>
  <c r="AJ1401" i="1" s="1"/>
  <c r="AG1401" i="1" s="1"/>
  <c r="AD1401" i="1" s="1"/>
  <c r="S1355" i="1"/>
  <c r="X1355" i="1"/>
  <c r="AC1355" i="1" s="1"/>
  <c r="AJ1355" i="1" s="1"/>
  <c r="AG1355" i="1" s="1"/>
  <c r="AD1355" i="1" s="1"/>
  <c r="X1361" i="1"/>
  <c r="AC1361" i="1" s="1"/>
  <c r="AJ1361" i="1" s="1"/>
  <c r="AG1361" i="1" s="1"/>
  <c r="AD1361" i="1" s="1"/>
  <c r="S1361" i="1"/>
  <c r="S1341" i="1"/>
  <c r="S1336" i="1"/>
  <c r="X326" i="1"/>
  <c r="AC326" i="1" s="1"/>
  <c r="AJ326" i="1" s="1"/>
  <c r="AG326" i="1" s="1"/>
  <c r="AD326" i="1" s="1"/>
  <c r="X1052" i="1"/>
  <c r="AC1052" i="1" s="1"/>
  <c r="AJ1052" i="1" s="1"/>
  <c r="AG1052" i="1" s="1"/>
  <c r="AD1052" i="1" s="1"/>
  <c r="X549" i="1"/>
  <c r="AC549" i="1" s="1"/>
  <c r="AJ549" i="1" s="1"/>
  <c r="AG549" i="1" s="1"/>
  <c r="AD549" i="1" s="1"/>
  <c r="X201" i="1"/>
  <c r="AC201" i="1" s="1"/>
  <c r="AJ201" i="1" s="1"/>
  <c r="AG201" i="1" s="1"/>
  <c r="AD201" i="1" s="1"/>
  <c r="S1216" i="1"/>
  <c r="S1150" i="1"/>
  <c r="S792" i="1"/>
  <c r="X322" i="1"/>
  <c r="AC322" i="1" s="1"/>
  <c r="AJ322" i="1" s="1"/>
  <c r="AG322" i="1" s="1"/>
  <c r="AD322" i="1" s="1"/>
  <c r="S1123" i="1"/>
  <c r="S1245" i="1"/>
  <c r="S331" i="1"/>
  <c r="X5" i="1"/>
  <c r="AC5" i="1" s="1"/>
  <c r="AJ5" i="1" s="1"/>
  <c r="AG5" i="1" s="1"/>
  <c r="AD5" i="1" s="1"/>
  <c r="S580" i="1"/>
  <c r="S1126" i="1"/>
  <c r="X1179" i="1"/>
  <c r="AC1179" i="1" s="1"/>
  <c r="AJ1179" i="1" s="1"/>
  <c r="AG1179" i="1" s="1"/>
  <c r="AD1179" i="1" s="1"/>
  <c r="S1031" i="1"/>
  <c r="S597" i="1"/>
  <c r="S1044" i="1"/>
  <c r="S784" i="1"/>
  <c r="S317" i="1"/>
  <c r="X990" i="1"/>
  <c r="AC990" i="1" s="1"/>
  <c r="AJ990" i="1" s="1"/>
  <c r="AG990" i="1" s="1"/>
  <c r="AD990" i="1" s="1"/>
  <c r="S1194" i="1"/>
  <c r="S1002" i="1"/>
  <c r="S1254" i="1"/>
  <c r="X1011" i="1"/>
  <c r="AC1011" i="1" s="1"/>
  <c r="AJ1011" i="1" s="1"/>
  <c r="AG1011" i="1" s="1"/>
  <c r="AD1011" i="1" s="1"/>
  <c r="X375" i="1"/>
  <c r="AC375" i="1" s="1"/>
  <c r="AJ375" i="1" s="1"/>
  <c r="AG375" i="1" s="1"/>
  <c r="AD375" i="1" s="1"/>
  <c r="X1165" i="1"/>
  <c r="AC1165" i="1" s="1"/>
  <c r="AJ1165" i="1" s="1"/>
  <c r="AG1165" i="1" s="1"/>
  <c r="AD1165" i="1" s="1"/>
  <c r="X718" i="1"/>
  <c r="AC718" i="1" s="1"/>
  <c r="AJ718" i="1" s="1"/>
  <c r="AG718" i="1" s="1"/>
  <c r="AD718" i="1" s="1"/>
  <c r="X426" i="1"/>
  <c r="AC426" i="1" s="1"/>
  <c r="AJ426" i="1" s="1"/>
  <c r="AG426" i="1" s="1"/>
  <c r="AD426" i="1" s="1"/>
  <c r="S789" i="1"/>
  <c r="S1238" i="1"/>
  <c r="S135" i="1"/>
  <c r="X797" i="1"/>
  <c r="AC797" i="1" s="1"/>
  <c r="AJ797" i="1" s="1"/>
  <c r="AG797" i="1" s="1"/>
  <c r="AD797" i="1" s="1"/>
  <c r="X808" i="1"/>
  <c r="AC808" i="1" s="1"/>
  <c r="AJ808" i="1" s="1"/>
  <c r="AG808" i="1" s="1"/>
  <c r="AD808" i="1" s="1"/>
  <c r="X1255" i="1"/>
  <c r="AC1255" i="1" s="1"/>
  <c r="AJ1255" i="1" s="1"/>
  <c r="AG1255" i="1" s="1"/>
  <c r="AD1255" i="1" s="1"/>
  <c r="S495" i="1"/>
  <c r="S743" i="1"/>
  <c r="S446" i="1"/>
  <c r="S975" i="1"/>
  <c r="X796" i="1"/>
  <c r="AC796" i="1" s="1"/>
  <c r="AJ796" i="1" s="1"/>
  <c r="AG796" i="1" s="1"/>
  <c r="AD796" i="1" s="1"/>
  <c r="S980" i="1"/>
  <c r="X737" i="1"/>
  <c r="AC737" i="1" s="1"/>
  <c r="AJ737" i="1" s="1"/>
  <c r="AG737" i="1" s="1"/>
  <c r="AD737" i="1" s="1"/>
  <c r="S708" i="1"/>
  <c r="S1016" i="1"/>
  <c r="X1016" i="1"/>
  <c r="AC1016" i="1" s="1"/>
  <c r="AJ1016" i="1" s="1"/>
  <c r="AG1016" i="1" s="1"/>
  <c r="AD1016" i="1" s="1"/>
  <c r="X581" i="1"/>
  <c r="AC581" i="1" s="1"/>
  <c r="AJ581" i="1" s="1"/>
  <c r="AG581" i="1" s="1"/>
  <c r="AD581" i="1" s="1"/>
  <c r="S581" i="1"/>
  <c r="X52" i="1"/>
  <c r="AC52" i="1" s="1"/>
  <c r="AJ52" i="1" s="1"/>
  <c r="AG52" i="1" s="1"/>
  <c r="AD52" i="1" s="1"/>
  <c r="X1068" i="1"/>
  <c r="AC1068" i="1" s="1"/>
  <c r="AJ1068" i="1" s="1"/>
  <c r="AG1068" i="1" s="1"/>
  <c r="AD1068" i="1" s="1"/>
  <c r="S1230" i="1"/>
  <c r="X1230" i="1"/>
  <c r="AC1230" i="1" s="1"/>
  <c r="AJ1230" i="1" s="1"/>
  <c r="AG1230" i="1" s="1"/>
  <c r="AD1230" i="1" s="1"/>
  <c r="S1188" i="1"/>
  <c r="X1188" i="1"/>
  <c r="AC1188" i="1" s="1"/>
  <c r="AJ1188" i="1" s="1"/>
  <c r="AG1188" i="1" s="1"/>
  <c r="AD1188" i="1" s="1"/>
  <c r="X979" i="1"/>
  <c r="AC979" i="1" s="1"/>
  <c r="AJ979" i="1" s="1"/>
  <c r="AG979" i="1" s="1"/>
  <c r="AD979" i="1" s="1"/>
  <c r="S979" i="1"/>
  <c r="S809" i="1"/>
  <c r="X809" i="1"/>
  <c r="AC809" i="1" s="1"/>
  <c r="AJ809" i="1" s="1"/>
  <c r="AG809" i="1" s="1"/>
  <c r="AD809" i="1" s="1"/>
  <c r="S577" i="1"/>
  <c r="X577" i="1"/>
  <c r="AC577" i="1" s="1"/>
  <c r="AJ577" i="1" s="1"/>
  <c r="AG577" i="1" s="1"/>
  <c r="AD577" i="1" s="1"/>
  <c r="X561" i="1"/>
  <c r="AC561" i="1" s="1"/>
  <c r="AJ561" i="1" s="1"/>
  <c r="AG561" i="1" s="1"/>
  <c r="AD561" i="1" s="1"/>
  <c r="S561" i="1"/>
  <c r="X531" i="1"/>
  <c r="AC531" i="1" s="1"/>
  <c r="AJ531" i="1" s="1"/>
  <c r="AG531" i="1" s="1"/>
  <c r="AD531" i="1" s="1"/>
  <c r="S531" i="1"/>
  <c r="X466" i="1"/>
  <c r="AC466" i="1" s="1"/>
  <c r="AJ466" i="1" s="1"/>
  <c r="AG466" i="1" s="1"/>
  <c r="AD466" i="1" s="1"/>
  <c r="S466" i="1"/>
  <c r="X405" i="1"/>
  <c r="AC405" i="1" s="1"/>
  <c r="AJ405" i="1" s="1"/>
  <c r="AG405" i="1" s="1"/>
  <c r="AD405" i="1" s="1"/>
  <c r="S405" i="1"/>
  <c r="X389" i="1"/>
  <c r="AC389" i="1" s="1"/>
  <c r="AJ389" i="1" s="1"/>
  <c r="AG389" i="1" s="1"/>
  <c r="AD389" i="1" s="1"/>
  <c r="S389" i="1"/>
  <c r="S376" i="1"/>
  <c r="X376" i="1"/>
  <c r="AC376" i="1" s="1"/>
  <c r="AJ376" i="1" s="1"/>
  <c r="AG376" i="1" s="1"/>
  <c r="AD376" i="1" s="1"/>
  <c r="S346" i="1"/>
  <c r="X346" i="1"/>
  <c r="AC346" i="1" s="1"/>
  <c r="AJ346" i="1" s="1"/>
  <c r="AG346" i="1" s="1"/>
  <c r="AD346" i="1" s="1"/>
  <c r="S305" i="1"/>
  <c r="X305" i="1"/>
  <c r="AC305" i="1" s="1"/>
  <c r="AJ305" i="1" s="1"/>
  <c r="AG305" i="1" s="1"/>
  <c r="AD305" i="1" s="1"/>
  <c r="S264" i="1"/>
  <c r="X264" i="1"/>
  <c r="AC264" i="1" s="1"/>
  <c r="AJ264" i="1" s="1"/>
  <c r="AG264" i="1" s="1"/>
  <c r="AD264" i="1" s="1"/>
  <c r="X257" i="1"/>
  <c r="AC257" i="1" s="1"/>
  <c r="AJ257" i="1" s="1"/>
  <c r="AG257" i="1" s="1"/>
  <c r="AD257" i="1" s="1"/>
  <c r="X39" i="1"/>
  <c r="AC39" i="1" s="1"/>
  <c r="AJ39" i="1" s="1"/>
  <c r="AG39" i="1" s="1"/>
  <c r="AD39" i="1" s="1"/>
  <c r="S39" i="1"/>
  <c r="S27" i="1"/>
  <c r="X27" i="1"/>
  <c r="AC27" i="1" s="1"/>
  <c r="AJ27" i="1" s="1"/>
  <c r="AG27" i="1" s="1"/>
  <c r="AD27" i="1" s="1"/>
  <c r="S1246" i="1"/>
  <c r="X1246" i="1"/>
  <c r="AC1246" i="1" s="1"/>
  <c r="AJ1246" i="1" s="1"/>
  <c r="AG1246" i="1" s="1"/>
  <c r="AD1246" i="1" s="1"/>
  <c r="S660" i="1"/>
  <c r="X660" i="1"/>
  <c r="AC660" i="1" s="1"/>
  <c r="AJ660" i="1" s="1"/>
  <c r="AG660" i="1" s="1"/>
  <c r="AD660" i="1" s="1"/>
  <c r="X451" i="1"/>
  <c r="AC451" i="1" s="1"/>
  <c r="AJ451" i="1" s="1"/>
  <c r="AG451" i="1" s="1"/>
  <c r="AD451" i="1" s="1"/>
  <c r="S451" i="1"/>
  <c r="S1213" i="1"/>
  <c r="X1213" i="1"/>
  <c r="AC1213" i="1" s="1"/>
  <c r="AJ1213" i="1" s="1"/>
  <c r="AG1213" i="1" s="1"/>
  <c r="AD1213" i="1" s="1"/>
  <c r="X444" i="1"/>
  <c r="AC444" i="1" s="1"/>
  <c r="AJ444" i="1" s="1"/>
  <c r="AG444" i="1" s="1"/>
  <c r="AD444" i="1" s="1"/>
  <c r="S444" i="1"/>
  <c r="X41" i="1"/>
  <c r="AC41" i="1" s="1"/>
  <c r="AJ41" i="1" s="1"/>
  <c r="AG41" i="1" s="1"/>
  <c r="AD41" i="1" s="1"/>
  <c r="S41" i="1"/>
  <c r="X657" i="1"/>
  <c r="AC657" i="1" s="1"/>
  <c r="AJ657" i="1" s="1"/>
  <c r="AG657" i="1" s="1"/>
  <c r="AD657" i="1" s="1"/>
  <c r="S657" i="1"/>
  <c r="X1058" i="1"/>
  <c r="AC1058" i="1" s="1"/>
  <c r="AJ1058" i="1" s="1"/>
  <c r="AG1058" i="1" s="1"/>
  <c r="AD1058" i="1" s="1"/>
  <c r="S1058" i="1"/>
  <c r="S1199" i="1"/>
  <c r="X1199" i="1"/>
  <c r="AC1199" i="1" s="1"/>
  <c r="AJ1199" i="1" s="1"/>
  <c r="AG1199" i="1" s="1"/>
  <c r="AD1199" i="1" s="1"/>
  <c r="X468" i="1"/>
  <c r="AC468" i="1" s="1"/>
  <c r="AJ468" i="1" s="1"/>
  <c r="AG468" i="1" s="1"/>
  <c r="AD468" i="1" s="1"/>
  <c r="S468" i="1"/>
  <c r="S485" i="1"/>
  <c r="X485" i="1"/>
  <c r="AC485" i="1" s="1"/>
  <c r="AJ485" i="1" s="1"/>
  <c r="AG485" i="1" s="1"/>
  <c r="AD485" i="1" s="1"/>
  <c r="S1244" i="1"/>
  <c r="X1244" i="1"/>
  <c r="AC1244" i="1" s="1"/>
  <c r="AJ1244" i="1" s="1"/>
  <c r="AG1244" i="1" s="1"/>
  <c r="AD1244" i="1" s="1"/>
  <c r="X1222" i="1"/>
  <c r="AC1222" i="1" s="1"/>
  <c r="AJ1222" i="1" s="1"/>
  <c r="AG1222" i="1" s="1"/>
  <c r="AD1222" i="1" s="1"/>
  <c r="S1222" i="1"/>
  <c r="S613" i="1"/>
  <c r="X613" i="1"/>
  <c r="AC613" i="1" s="1"/>
  <c r="AJ613" i="1" s="1"/>
  <c r="AG613" i="1" s="1"/>
  <c r="AD613" i="1" s="1"/>
  <c r="S149" i="1"/>
  <c r="X149" i="1"/>
  <c r="AC149" i="1" s="1"/>
  <c r="AJ149" i="1" s="1"/>
  <c r="AG149" i="1" s="1"/>
  <c r="AD149" i="1" s="1"/>
  <c r="S329" i="1"/>
  <c r="X329" i="1"/>
  <c r="AC329" i="1" s="1"/>
  <c r="AJ329" i="1" s="1"/>
  <c r="AG329" i="1" s="1"/>
  <c r="AD329" i="1" s="1"/>
  <c r="S1186" i="1"/>
  <c r="X1186" i="1"/>
  <c r="AC1186" i="1" s="1"/>
  <c r="AJ1186" i="1" s="1"/>
  <c r="AG1186" i="1" s="1"/>
  <c r="AD1186" i="1" s="1"/>
  <c r="X482" i="1"/>
  <c r="AC482" i="1" s="1"/>
  <c r="AJ482" i="1" s="1"/>
  <c r="AG482" i="1" s="1"/>
  <c r="AD482" i="1" s="1"/>
  <c r="S482" i="1"/>
  <c r="X212" i="1"/>
  <c r="AC212" i="1" s="1"/>
  <c r="AJ212" i="1" s="1"/>
  <c r="AG212" i="1" s="1"/>
  <c r="AD212" i="1" s="1"/>
  <c r="S212" i="1"/>
  <c r="X443" i="1"/>
  <c r="AC443" i="1" s="1"/>
  <c r="AJ443" i="1" s="1"/>
  <c r="AG443" i="1" s="1"/>
  <c r="AD443" i="1" s="1"/>
  <c r="S443" i="1"/>
  <c r="S233" i="1"/>
  <c r="X233" i="1"/>
  <c r="AC233" i="1" s="1"/>
  <c r="AJ233" i="1" s="1"/>
  <c r="AG233" i="1" s="1"/>
  <c r="AD233" i="1" s="1"/>
  <c r="S508" i="1"/>
  <c r="X508" i="1"/>
  <c r="AC508" i="1" s="1"/>
  <c r="AJ508" i="1" s="1"/>
  <c r="AG508" i="1" s="1"/>
  <c r="AD508" i="1" s="1"/>
  <c r="X138" i="1"/>
  <c r="AC138" i="1" s="1"/>
  <c r="AJ138" i="1" s="1"/>
  <c r="AG138" i="1" s="1"/>
  <c r="AD138" i="1" s="1"/>
  <c r="S138" i="1"/>
  <c r="S741" i="1"/>
  <c r="X741" i="1"/>
  <c r="AC741" i="1" s="1"/>
  <c r="AJ741" i="1" s="1"/>
  <c r="AG741" i="1" s="1"/>
  <c r="AD741" i="1" s="1"/>
  <c r="X584" i="1"/>
  <c r="AC584" i="1" s="1"/>
  <c r="AJ584" i="1" s="1"/>
  <c r="AG584" i="1" s="1"/>
  <c r="AD584" i="1" s="1"/>
  <c r="S584" i="1"/>
  <c r="S992" i="1"/>
  <c r="X992" i="1"/>
  <c r="AC992" i="1" s="1"/>
  <c r="AJ992" i="1" s="1"/>
  <c r="AG992" i="1" s="1"/>
  <c r="AD992" i="1" s="1"/>
  <c r="S1006" i="1"/>
  <c r="X1006" i="1"/>
  <c r="AC1006" i="1" s="1"/>
  <c r="AJ1006" i="1" s="1"/>
  <c r="AG1006" i="1" s="1"/>
  <c r="AD1006" i="1" s="1"/>
  <c r="S774" i="1"/>
  <c r="X774" i="1"/>
  <c r="AC774" i="1" s="1"/>
  <c r="AJ774" i="1" s="1"/>
  <c r="AG774" i="1" s="1"/>
  <c r="AD774" i="1" s="1"/>
  <c r="X284" i="1"/>
  <c r="AC284" i="1" s="1"/>
  <c r="AJ284" i="1" s="1"/>
  <c r="AG284" i="1" s="1"/>
  <c r="AD284" i="1" s="1"/>
  <c r="S284" i="1"/>
  <c r="S479" i="1"/>
  <c r="X479" i="1"/>
  <c r="AC479" i="1" s="1"/>
  <c r="AJ479" i="1" s="1"/>
  <c r="AG479" i="1" s="1"/>
  <c r="AD479" i="1" s="1"/>
  <c r="S1149" i="1"/>
  <c r="X1149" i="1"/>
  <c r="AC1149" i="1" s="1"/>
  <c r="AJ1149" i="1" s="1"/>
  <c r="AG1149" i="1" s="1"/>
  <c r="AD1149" i="1" s="1"/>
  <c r="X1252" i="1"/>
  <c r="AC1252" i="1" s="1"/>
  <c r="AJ1252" i="1" s="1"/>
  <c r="AG1252" i="1" s="1"/>
  <c r="AD1252" i="1" s="1"/>
  <c r="S1252" i="1"/>
  <c r="S151" i="1"/>
  <c r="X151" i="1"/>
  <c r="AC151" i="1" s="1"/>
  <c r="AJ151" i="1" s="1"/>
  <c r="AG151" i="1" s="1"/>
  <c r="AD151" i="1" s="1"/>
  <c r="X240" i="1"/>
  <c r="AC240" i="1" s="1"/>
  <c r="AJ240" i="1" s="1"/>
  <c r="AG240" i="1" s="1"/>
  <c r="AD240" i="1" s="1"/>
  <c r="S240" i="1"/>
  <c r="S217" i="1"/>
  <c r="X217" i="1"/>
  <c r="AC217" i="1" s="1"/>
  <c r="AJ217" i="1" s="1"/>
  <c r="AG217" i="1" s="1"/>
  <c r="AD217" i="1" s="1"/>
  <c r="X425" i="1"/>
  <c r="AC425" i="1" s="1"/>
  <c r="AJ425" i="1" s="1"/>
  <c r="AG425" i="1" s="1"/>
  <c r="AD425" i="1" s="1"/>
  <c r="S425" i="1"/>
  <c r="S579" i="1"/>
  <c r="X579" i="1"/>
  <c r="AC579" i="1" s="1"/>
  <c r="AJ579" i="1" s="1"/>
  <c r="AG579" i="1" s="1"/>
  <c r="AD579" i="1" s="1"/>
  <c r="S318" i="1"/>
  <c r="X318" i="1"/>
  <c r="AC318" i="1" s="1"/>
  <c r="AJ318" i="1" s="1"/>
  <c r="AG318" i="1" s="1"/>
  <c r="AD318" i="1" s="1"/>
  <c r="S133" i="1"/>
  <c r="X133" i="1"/>
  <c r="AC133" i="1" s="1"/>
  <c r="AJ133" i="1" s="1"/>
  <c r="AG133" i="1" s="1"/>
  <c r="AD133" i="1" s="1"/>
  <c r="S136" i="1"/>
  <c r="X136" i="1"/>
  <c r="AC136" i="1" s="1"/>
  <c r="AJ136" i="1" s="1"/>
  <c r="AG136" i="1" s="1"/>
  <c r="AD136" i="1" s="1"/>
  <c r="X188" i="1"/>
  <c r="AC188" i="1" s="1"/>
  <c r="AJ188" i="1" s="1"/>
  <c r="AG188" i="1" s="1"/>
  <c r="AD188" i="1" s="1"/>
  <c r="S188" i="1"/>
  <c r="S1048" i="1"/>
  <c r="X1048" i="1"/>
  <c r="AC1048" i="1" s="1"/>
  <c r="AJ1048" i="1" s="1"/>
  <c r="AG1048" i="1" s="1"/>
  <c r="AD1048" i="1" s="1"/>
  <c r="S1027" i="1"/>
  <c r="X1027" i="1"/>
  <c r="AC1027" i="1" s="1"/>
  <c r="AJ1027" i="1" s="1"/>
  <c r="AG1027" i="1" s="1"/>
  <c r="AD1027" i="1" s="1"/>
  <c r="X555" i="1"/>
  <c r="AC555" i="1" s="1"/>
  <c r="AJ555" i="1" s="1"/>
  <c r="AG555" i="1" s="1"/>
  <c r="AD555" i="1" s="1"/>
  <c r="S555" i="1"/>
  <c r="X2" i="1"/>
  <c r="AC2" i="1" s="1"/>
  <c r="AJ2" i="1" s="1"/>
  <c r="AG2" i="1" s="1"/>
  <c r="AD2" i="1" s="1"/>
  <c r="S2" i="1"/>
  <c r="X1145" i="1"/>
  <c r="AC1145" i="1" s="1"/>
  <c r="AJ1145" i="1" s="1"/>
  <c r="AG1145" i="1" s="1"/>
  <c r="AD1145" i="1" s="1"/>
  <c r="S1145" i="1"/>
  <c r="S1221" i="1"/>
  <c r="X1221" i="1"/>
  <c r="AC1221" i="1" s="1"/>
  <c r="AJ1221" i="1" s="1"/>
  <c r="AG1221" i="1" s="1"/>
  <c r="AD1221" i="1" s="1"/>
  <c r="S33" i="1"/>
  <c r="X33" i="1"/>
  <c r="AC33" i="1" s="1"/>
  <c r="AJ33" i="1" s="1"/>
  <c r="AG33" i="1" s="1"/>
  <c r="AD33" i="1" s="1"/>
  <c r="S223" i="1"/>
  <c r="X223" i="1"/>
  <c r="AC223" i="1" s="1"/>
  <c r="AJ223" i="1" s="1"/>
  <c r="AG223" i="1" s="1"/>
  <c r="AD223" i="1" s="1"/>
  <c r="S104" i="1"/>
  <c r="X104" i="1"/>
  <c r="AC104" i="1" s="1"/>
  <c r="AJ104" i="1" s="1"/>
  <c r="AG104" i="1" s="1"/>
  <c r="AD104" i="1" s="1"/>
  <c r="X1143" i="1"/>
  <c r="AC1143" i="1" s="1"/>
  <c r="AJ1143" i="1" s="1"/>
  <c r="AG1143" i="1" s="1"/>
  <c r="AD1143" i="1" s="1"/>
  <c r="S1143" i="1"/>
  <c r="X532" i="1"/>
  <c r="AC532" i="1" s="1"/>
  <c r="AJ532" i="1" s="1"/>
  <c r="AG532" i="1" s="1"/>
  <c r="AD532" i="1" s="1"/>
  <c r="S532" i="1"/>
  <c r="X454" i="1"/>
  <c r="AC454" i="1" s="1"/>
  <c r="AJ454" i="1" s="1"/>
  <c r="AG454" i="1" s="1"/>
  <c r="AD454" i="1" s="1"/>
  <c r="S454" i="1"/>
  <c r="X1033" i="1"/>
  <c r="AC1033" i="1" s="1"/>
  <c r="AJ1033" i="1" s="1"/>
  <c r="AG1033" i="1" s="1"/>
  <c r="AD1033" i="1" s="1"/>
  <c r="S1033" i="1"/>
  <c r="S128" i="1"/>
  <c r="X128" i="1"/>
  <c r="AC128" i="1" s="1"/>
  <c r="AJ128" i="1" s="1"/>
  <c r="AG128" i="1" s="1"/>
  <c r="AD128" i="1" s="1"/>
  <c r="S1023" i="1"/>
  <c r="X1023" i="1"/>
  <c r="AC1023" i="1" s="1"/>
  <c r="AJ1023" i="1" s="1"/>
  <c r="AG1023" i="1" s="1"/>
  <c r="AD1023" i="1" s="1"/>
  <c r="X1163" i="1"/>
  <c r="AC1163" i="1" s="1"/>
  <c r="AJ1163" i="1" s="1"/>
  <c r="AG1163" i="1" s="1"/>
  <c r="AD1163" i="1" s="1"/>
  <c r="S1163" i="1"/>
  <c r="S163" i="1"/>
  <c r="X163" i="1"/>
  <c r="AC163" i="1" s="1"/>
  <c r="AJ163" i="1" s="1"/>
  <c r="AG163" i="1" s="1"/>
  <c r="AD163" i="1" s="1"/>
  <c r="S1026" i="1"/>
  <c r="X1026" i="1"/>
  <c r="AC1026" i="1" s="1"/>
  <c r="AJ1026" i="1" s="1"/>
  <c r="AG1026" i="1" s="1"/>
  <c r="AD1026" i="1" s="1"/>
  <c r="X689" i="1"/>
  <c r="AC689" i="1" s="1"/>
  <c r="AJ689" i="1" s="1"/>
  <c r="AG689" i="1" s="1"/>
  <c r="AD689" i="1" s="1"/>
  <c r="S689" i="1"/>
  <c r="S765" i="1"/>
  <c r="X765" i="1"/>
  <c r="AC765" i="1" s="1"/>
  <c r="AJ765" i="1" s="1"/>
  <c r="AG765" i="1" s="1"/>
  <c r="AD765" i="1" s="1"/>
  <c r="X457" i="1"/>
  <c r="AC457" i="1" s="1"/>
  <c r="AJ457" i="1" s="1"/>
  <c r="AG457" i="1" s="1"/>
  <c r="AD457" i="1" s="1"/>
  <c r="S457" i="1"/>
  <c r="S1021" i="1"/>
  <c r="X1021" i="1"/>
  <c r="AC1021" i="1" s="1"/>
  <c r="AJ1021" i="1" s="1"/>
  <c r="AG1021" i="1" s="1"/>
  <c r="AD1021" i="1" s="1"/>
  <c r="S1185" i="1"/>
  <c r="X1185" i="1"/>
  <c r="AC1185" i="1" s="1"/>
  <c r="AJ1185" i="1" s="1"/>
  <c r="AG1185" i="1" s="1"/>
  <c r="AD1185" i="1" s="1"/>
  <c r="X578" i="1"/>
  <c r="AC578" i="1" s="1"/>
  <c r="AJ578" i="1" s="1"/>
  <c r="AG578" i="1" s="1"/>
  <c r="AD578" i="1" s="1"/>
  <c r="S578" i="1"/>
  <c r="S145" i="1"/>
  <c r="X145" i="1"/>
  <c r="AC145" i="1" s="1"/>
  <c r="AJ145" i="1" s="1"/>
  <c r="AG145" i="1" s="1"/>
  <c r="AD145" i="1" s="1"/>
  <c r="S783" i="1"/>
  <c r="X783" i="1"/>
  <c r="AC783" i="1" s="1"/>
  <c r="AJ783" i="1" s="1"/>
  <c r="AG783" i="1" s="1"/>
  <c r="AD783" i="1" s="1"/>
  <c r="S633" i="1"/>
  <c r="X633" i="1"/>
  <c r="AC633" i="1" s="1"/>
  <c r="AJ633" i="1" s="1"/>
  <c r="AG633" i="1" s="1"/>
  <c r="AD633" i="1" s="1"/>
  <c r="X507" i="1"/>
  <c r="AC507" i="1" s="1"/>
  <c r="AJ507" i="1" s="1"/>
  <c r="AG507" i="1" s="1"/>
  <c r="AD507" i="1" s="1"/>
  <c r="S507" i="1"/>
  <c r="X756" i="1"/>
  <c r="AC756" i="1" s="1"/>
  <c r="AJ756" i="1" s="1"/>
  <c r="AG756" i="1" s="1"/>
  <c r="AD756" i="1" s="1"/>
  <c r="S756" i="1"/>
  <c r="S1022" i="1"/>
  <c r="X1022" i="1"/>
  <c r="AC1022" i="1" s="1"/>
  <c r="AJ1022" i="1" s="1"/>
  <c r="AG1022" i="1" s="1"/>
  <c r="AD1022" i="1" s="1"/>
  <c r="S553" i="1"/>
  <c r="X553" i="1"/>
  <c r="AC553" i="1" s="1"/>
  <c r="AJ553" i="1" s="1"/>
  <c r="AG553" i="1" s="1"/>
  <c r="AD553" i="1" s="1"/>
  <c r="S7" i="1"/>
  <c r="X7" i="1"/>
  <c r="AC7" i="1" s="1"/>
  <c r="AJ7" i="1" s="1"/>
  <c r="AG7" i="1" s="1"/>
  <c r="AD7" i="1" s="1"/>
  <c r="S1024" i="1"/>
  <c r="X1024" i="1"/>
  <c r="AC1024" i="1" s="1"/>
  <c r="AJ1024" i="1" s="1"/>
  <c r="AG1024" i="1" s="1"/>
  <c r="AD1024" i="1" s="1"/>
  <c r="S1231" i="1"/>
  <c r="X1231" i="1"/>
  <c r="AC1231" i="1" s="1"/>
  <c r="AJ1231" i="1" s="1"/>
  <c r="AG1231" i="1" s="1"/>
  <c r="AD1231" i="1" s="1"/>
  <c r="S319" i="1"/>
  <c r="X319" i="1"/>
  <c r="AC319" i="1" s="1"/>
  <c r="AJ319" i="1" s="1"/>
  <c r="AG319" i="1" s="1"/>
  <c r="AD319" i="1" s="1"/>
  <c r="S102" i="1"/>
  <c r="X102" i="1"/>
  <c r="AC102" i="1" s="1"/>
  <c r="AJ102" i="1" s="1"/>
  <c r="AG102" i="1" s="1"/>
  <c r="AD102" i="1" s="1"/>
  <c r="X478" i="1"/>
  <c r="AC478" i="1" s="1"/>
  <c r="AJ478" i="1" s="1"/>
  <c r="AG478" i="1" s="1"/>
  <c r="AD478" i="1" s="1"/>
  <c r="S478" i="1"/>
  <c r="S244" i="1"/>
  <c r="X244" i="1"/>
  <c r="AC244" i="1" s="1"/>
  <c r="AJ244" i="1" s="1"/>
  <c r="AG244" i="1" s="1"/>
  <c r="AD244" i="1" s="1"/>
  <c r="S397" i="1"/>
  <c r="X397" i="1"/>
  <c r="AC397" i="1" s="1"/>
  <c r="AJ397" i="1" s="1"/>
  <c r="AG397" i="1" s="1"/>
  <c r="AD397" i="1" s="1"/>
  <c r="X594" i="1"/>
  <c r="AC594" i="1" s="1"/>
  <c r="AJ594" i="1" s="1"/>
  <c r="AG594" i="1" s="1"/>
  <c r="AD594" i="1" s="1"/>
  <c r="S594" i="1"/>
  <c r="X224" i="1"/>
  <c r="AC224" i="1" s="1"/>
  <c r="AJ224" i="1" s="1"/>
  <c r="AG224" i="1" s="1"/>
  <c r="AD224" i="1" s="1"/>
  <c r="S224" i="1"/>
  <c r="S804" i="1"/>
  <c r="X804" i="1"/>
  <c r="AC804" i="1" s="1"/>
  <c r="AJ804" i="1" s="1"/>
  <c r="AG804" i="1" s="1"/>
  <c r="AD804" i="1" s="1"/>
  <c r="S63" i="1"/>
  <c r="X63" i="1"/>
  <c r="AC63" i="1" s="1"/>
  <c r="AJ63" i="1" s="1"/>
  <c r="AG63" i="1" s="1"/>
  <c r="AD63" i="1" s="1"/>
  <c r="S993" i="1"/>
  <c r="X993" i="1"/>
  <c r="AC993" i="1" s="1"/>
  <c r="AJ993" i="1" s="1"/>
  <c r="AG993" i="1" s="1"/>
  <c r="AD993" i="1" s="1"/>
  <c r="X988" i="1"/>
  <c r="AC988" i="1" s="1"/>
  <c r="AJ988" i="1" s="1"/>
  <c r="AG988" i="1" s="1"/>
  <c r="AD988" i="1" s="1"/>
  <c r="S988" i="1"/>
  <c r="X755" i="1"/>
  <c r="AC755" i="1" s="1"/>
  <c r="AJ755" i="1" s="1"/>
  <c r="AG755" i="1" s="1"/>
  <c r="AD755" i="1" s="1"/>
  <c r="S976" i="1"/>
  <c r="X976" i="1"/>
  <c r="AC976" i="1" s="1"/>
  <c r="AJ976" i="1" s="1"/>
  <c r="AG976" i="1" s="1"/>
  <c r="AD976" i="1" s="1"/>
  <c r="S714" i="1"/>
  <c r="X714" i="1"/>
  <c r="AC714" i="1" s="1"/>
  <c r="AJ714" i="1" s="1"/>
  <c r="AG714" i="1" s="1"/>
  <c r="AD714" i="1" s="1"/>
  <c r="S469" i="1"/>
  <c r="X469" i="1"/>
  <c r="AC469" i="1" s="1"/>
  <c r="AJ469" i="1" s="1"/>
  <c r="AG469" i="1" s="1"/>
  <c r="AD469" i="1" s="1"/>
  <c r="X1125" i="1"/>
  <c r="AC1125" i="1" s="1"/>
  <c r="AJ1125" i="1" s="1"/>
  <c r="AG1125" i="1" s="1"/>
  <c r="AD1125" i="1" s="1"/>
  <c r="S1125" i="1"/>
  <c r="X1049" i="1"/>
  <c r="AC1049" i="1" s="1"/>
  <c r="AJ1049" i="1" s="1"/>
  <c r="AG1049" i="1" s="1"/>
  <c r="AD1049" i="1" s="1"/>
  <c r="S1049" i="1"/>
  <c r="S1229" i="1"/>
  <c r="X1229" i="1"/>
  <c r="AC1229" i="1" s="1"/>
  <c r="AJ1229" i="1" s="1"/>
  <c r="AG1229" i="1" s="1"/>
  <c r="AD1229" i="1" s="1"/>
  <c r="S1007" i="1"/>
  <c r="X1007" i="1"/>
  <c r="AC1007" i="1" s="1"/>
  <c r="AJ1007" i="1" s="1"/>
  <c r="AG1007" i="1" s="1"/>
  <c r="AD1007" i="1" s="1"/>
  <c r="X1045" i="1"/>
  <c r="AC1045" i="1" s="1"/>
  <c r="AJ1045" i="1" s="1"/>
  <c r="AG1045" i="1" s="1"/>
  <c r="AD1045" i="1" s="1"/>
  <c r="S1045" i="1"/>
  <c r="X338" i="1"/>
  <c r="AC338" i="1" s="1"/>
  <c r="AJ338" i="1" s="1"/>
  <c r="AG338" i="1" s="1"/>
  <c r="AD338" i="1" s="1"/>
  <c r="S338" i="1"/>
  <c r="S134" i="1"/>
  <c r="X134" i="1"/>
  <c r="AC134" i="1" s="1"/>
  <c r="AJ134" i="1" s="1"/>
  <c r="AG134" i="1" s="1"/>
  <c r="AD134" i="1" s="1"/>
  <c r="S227" i="1"/>
  <c r="X227" i="1"/>
  <c r="AC227" i="1" s="1"/>
  <c r="AJ227" i="1" s="1"/>
  <c r="AG227" i="1" s="1"/>
  <c r="AD227" i="1" s="1"/>
  <c r="S619" i="1"/>
  <c r="X619" i="1"/>
  <c r="AC619" i="1" s="1"/>
  <c r="AJ619" i="1" s="1"/>
  <c r="AG619" i="1" s="1"/>
  <c r="AD619" i="1" s="1"/>
  <c r="X239" i="1"/>
  <c r="AC239" i="1" s="1"/>
  <c r="AJ239" i="1" s="1"/>
  <c r="AG239" i="1" s="1"/>
  <c r="AD239" i="1" s="1"/>
  <c r="S239" i="1"/>
  <c r="S1036" i="1"/>
  <c r="X1036" i="1"/>
  <c r="AC1036" i="1" s="1"/>
  <c r="AJ1036" i="1" s="1"/>
  <c r="AG1036" i="1" s="1"/>
  <c r="AD1036" i="1" s="1"/>
  <c r="S1161" i="1"/>
  <c r="X1161" i="1"/>
  <c r="AC1161" i="1" s="1"/>
  <c r="AJ1161" i="1" s="1"/>
  <c r="AG1161" i="1" s="1"/>
  <c r="AD1161" i="1" s="1"/>
  <c r="S1156" i="1"/>
  <c r="X1156" i="1"/>
  <c r="AC1156" i="1" s="1"/>
  <c r="AJ1156" i="1" s="1"/>
  <c r="AG1156" i="1" s="1"/>
  <c r="AD1156" i="1" s="1"/>
  <c r="X91" i="1"/>
  <c r="AC91" i="1" s="1"/>
  <c r="AJ91" i="1" s="1"/>
  <c r="AG91" i="1" s="1"/>
  <c r="AD91" i="1" s="1"/>
  <c r="S91" i="1"/>
  <c r="X313" i="1"/>
  <c r="AC313" i="1" s="1"/>
  <c r="AJ313" i="1" s="1"/>
  <c r="AG313" i="1" s="1"/>
  <c r="AD313" i="1" s="1"/>
  <c r="S313" i="1"/>
  <c r="S1147" i="1"/>
  <c r="X1147" i="1"/>
  <c r="AC1147" i="1" s="1"/>
  <c r="AJ1147" i="1" s="1"/>
  <c r="AG1147" i="1" s="1"/>
  <c r="AD1147" i="1" s="1"/>
  <c r="S1192" i="1"/>
  <c r="X1192" i="1"/>
  <c r="AC1192" i="1" s="1"/>
  <c r="AJ1192" i="1" s="1"/>
  <c r="AG1192" i="1" s="1"/>
  <c r="AD1192" i="1" s="1"/>
  <c r="S1162" i="1"/>
  <c r="X1162" i="1"/>
  <c r="AC1162" i="1" s="1"/>
  <c r="AJ1162" i="1" s="1"/>
  <c r="AG1162" i="1" s="1"/>
  <c r="AD1162" i="1" s="1"/>
  <c r="X1214" i="1"/>
  <c r="AC1214" i="1" s="1"/>
  <c r="AJ1214" i="1" s="1"/>
  <c r="AG1214" i="1" s="1"/>
  <c r="AD1214" i="1" s="1"/>
  <c r="S1214" i="1"/>
  <c r="X1253" i="1"/>
  <c r="AC1253" i="1" s="1"/>
  <c r="AJ1253" i="1" s="1"/>
  <c r="AG1253" i="1" s="1"/>
  <c r="AD1253" i="1" s="1"/>
  <c r="S1253" i="1"/>
  <c r="S1008" i="1"/>
  <c r="X1008" i="1"/>
  <c r="AC1008" i="1" s="1"/>
  <c r="AJ1008" i="1" s="1"/>
  <c r="AG1008" i="1" s="1"/>
  <c r="AD1008" i="1" s="1"/>
  <c r="S515" i="1"/>
  <c r="X515" i="1"/>
  <c r="AC515" i="1" s="1"/>
  <c r="AJ515" i="1" s="1"/>
  <c r="AG515" i="1" s="1"/>
  <c r="AD515" i="1" s="1"/>
  <c r="S562" i="1"/>
  <c r="X562" i="1"/>
  <c r="AC562" i="1" s="1"/>
  <c r="AJ562" i="1" s="1"/>
  <c r="AG562" i="1" s="1"/>
  <c r="AD562" i="1" s="1"/>
  <c r="X806" i="1"/>
  <c r="AC806" i="1" s="1"/>
  <c r="AJ806" i="1" s="1"/>
  <c r="AG806" i="1" s="1"/>
  <c r="AD806" i="1" s="1"/>
  <c r="S806" i="1"/>
  <c r="S505" i="1"/>
  <c r="X505" i="1"/>
  <c r="AC505" i="1" s="1"/>
  <c r="AJ505" i="1" s="1"/>
  <c r="AG505" i="1" s="1"/>
  <c r="AD505" i="1" s="1"/>
  <c r="S458" i="1"/>
  <c r="X458" i="1"/>
  <c r="AC458" i="1" s="1"/>
  <c r="AJ458" i="1" s="1"/>
  <c r="AG458" i="1" s="1"/>
  <c r="AD458" i="1" s="1"/>
  <c r="S441" i="1"/>
  <c r="X441" i="1"/>
  <c r="AC441" i="1" s="1"/>
  <c r="AJ441" i="1" s="1"/>
  <c r="AG441" i="1" s="1"/>
  <c r="AD441" i="1" s="1"/>
  <c r="S427" i="1"/>
  <c r="X427" i="1"/>
  <c r="AC427" i="1" s="1"/>
  <c r="AJ427" i="1" s="1"/>
  <c r="AG427" i="1" s="1"/>
  <c r="AD427" i="1" s="1"/>
  <c r="S543" i="1"/>
  <c r="X543" i="1"/>
  <c r="AC543" i="1" s="1"/>
  <c r="AJ543" i="1" s="1"/>
  <c r="AG543" i="1" s="1"/>
  <c r="AD543" i="1" s="1"/>
  <c r="X1177" i="1"/>
  <c r="AC1177" i="1" s="1"/>
  <c r="AJ1177" i="1" s="1"/>
  <c r="AG1177" i="1" s="1"/>
  <c r="AD1177" i="1" s="1"/>
  <c r="S1177" i="1"/>
  <c r="S66" i="1"/>
  <c r="X66" i="1"/>
  <c r="AC66" i="1" s="1"/>
  <c r="AJ66" i="1" s="1"/>
  <c r="AG66" i="1" s="1"/>
  <c r="AD66" i="1" s="1"/>
  <c r="X504" i="1"/>
  <c r="AC504" i="1" s="1"/>
  <c r="AJ504" i="1" s="1"/>
  <c r="AG504" i="1" s="1"/>
  <c r="AD504" i="1" s="1"/>
  <c r="S504" i="1"/>
  <c r="S220" i="1"/>
  <c r="X220" i="1"/>
  <c r="AC220" i="1" s="1"/>
  <c r="AJ220" i="1" s="1"/>
  <c r="AG220" i="1" s="1"/>
  <c r="AD220" i="1" s="1"/>
  <c r="S308" i="1"/>
  <c r="X308" i="1"/>
  <c r="AC308" i="1" s="1"/>
  <c r="AJ308" i="1" s="1"/>
  <c r="AG308" i="1" s="1"/>
  <c r="AD308" i="1" s="1"/>
  <c r="S740" i="1"/>
  <c r="X740" i="1"/>
  <c r="AC740" i="1" s="1"/>
  <c r="AJ740" i="1" s="1"/>
  <c r="AG740" i="1" s="1"/>
  <c r="AD740" i="1" s="1"/>
  <c r="S1019" i="1"/>
  <c r="X1019" i="1"/>
  <c r="AC1019" i="1" s="1"/>
  <c r="AJ1019" i="1" s="1"/>
  <c r="AG1019" i="1" s="1"/>
  <c r="AD1019" i="1" s="1"/>
  <c r="S1121" i="1"/>
  <c r="X1121" i="1"/>
  <c r="AC1121" i="1" s="1"/>
  <c r="AJ1121" i="1" s="1"/>
  <c r="AG1121" i="1" s="1"/>
  <c r="AD1121" i="1" s="1"/>
  <c r="S139" i="1"/>
  <c r="X139" i="1"/>
  <c r="AC139" i="1" s="1"/>
  <c r="AJ139" i="1" s="1"/>
  <c r="AG139" i="1" s="1"/>
  <c r="AD139" i="1" s="1"/>
  <c r="X419" i="1"/>
  <c r="AC419" i="1" s="1"/>
  <c r="AJ419" i="1" s="1"/>
  <c r="AG419" i="1" s="1"/>
  <c r="AD419" i="1" s="1"/>
  <c r="S419" i="1"/>
  <c r="S222" i="1"/>
  <c r="X222" i="1"/>
  <c r="AC222" i="1" s="1"/>
  <c r="AJ222" i="1" s="1"/>
  <c r="AG222" i="1" s="1"/>
  <c r="AD222" i="1" s="1"/>
  <c r="X226" i="1"/>
  <c r="AC226" i="1" s="1"/>
  <c r="AJ226" i="1" s="1"/>
  <c r="AG226" i="1" s="1"/>
  <c r="AD226" i="1" s="1"/>
  <c r="S226" i="1"/>
  <c r="S1067" i="1"/>
  <c r="X1067" i="1"/>
  <c r="AC1067" i="1" s="1"/>
  <c r="AJ1067" i="1" s="1"/>
  <c r="AG1067" i="1" s="1"/>
  <c r="AD1067" i="1" s="1"/>
  <c r="X748" i="1"/>
  <c r="AC748" i="1" s="1"/>
  <c r="AJ748" i="1" s="1"/>
  <c r="AG748" i="1" s="1"/>
  <c r="AD748" i="1" s="1"/>
  <c r="S748" i="1"/>
  <c r="S522" i="1"/>
  <c r="X522" i="1"/>
  <c r="AC522" i="1" s="1"/>
  <c r="AJ522" i="1" s="1"/>
  <c r="AG522" i="1" s="1"/>
  <c r="AD522" i="1" s="1"/>
  <c r="S303" i="1"/>
  <c r="X303" i="1"/>
  <c r="AC303" i="1" s="1"/>
  <c r="AJ303" i="1" s="1"/>
  <c r="AG303" i="1" s="1"/>
  <c r="AD303" i="1" s="1"/>
  <c r="X486" i="1"/>
  <c r="AC486" i="1" s="1"/>
  <c r="AJ486" i="1" s="1"/>
  <c r="AG486" i="1" s="1"/>
  <c r="AD486" i="1" s="1"/>
  <c r="S486" i="1"/>
  <c r="S989" i="1"/>
  <c r="X989" i="1"/>
  <c r="AC989" i="1" s="1"/>
  <c r="AJ989" i="1" s="1"/>
  <c r="AG989" i="1" s="1"/>
  <c r="AD989" i="1" s="1"/>
  <c r="S781" i="1"/>
  <c r="X781" i="1"/>
  <c r="AC781" i="1" s="1"/>
  <c r="AJ781" i="1" s="1"/>
  <c r="AG781" i="1" s="1"/>
  <c r="AD781" i="1" s="1"/>
  <c r="X147" i="1"/>
  <c r="AC147" i="1" s="1"/>
  <c r="AJ147" i="1" s="1"/>
  <c r="AG147" i="1" s="1"/>
  <c r="AD147" i="1" s="1"/>
  <c r="S147" i="1"/>
  <c r="S491" i="1"/>
  <c r="X491" i="1"/>
  <c r="AC491" i="1" s="1"/>
  <c r="AJ491" i="1" s="1"/>
  <c r="AG491" i="1" s="1"/>
  <c r="AD491" i="1" s="1"/>
  <c r="S684" i="1"/>
  <c r="X684" i="1"/>
  <c r="AC684" i="1" s="1"/>
  <c r="AJ684" i="1" s="1"/>
  <c r="AG684" i="1" s="1"/>
  <c r="AD684" i="1" s="1"/>
  <c r="S132" i="1"/>
  <c r="X132" i="1"/>
  <c r="AC132" i="1" s="1"/>
  <c r="AJ132" i="1" s="1"/>
  <c r="AG132" i="1" s="1"/>
  <c r="AD132" i="1" s="1"/>
  <c r="S1025" i="1"/>
  <c r="X1025" i="1"/>
  <c r="AC1025" i="1" s="1"/>
  <c r="AJ1025" i="1" s="1"/>
  <c r="AG1025" i="1" s="1"/>
  <c r="AD1025" i="1" s="1"/>
  <c r="S484" i="1"/>
  <c r="X484" i="1"/>
  <c r="AC484" i="1" s="1"/>
  <c r="AJ484" i="1" s="1"/>
  <c r="AG484" i="1" s="1"/>
  <c r="AD484" i="1" s="1"/>
  <c r="X1137" i="1"/>
  <c r="AC1137" i="1" s="1"/>
  <c r="AJ1137" i="1" s="1"/>
  <c r="AG1137" i="1" s="1"/>
  <c r="AD1137" i="1" s="1"/>
  <c r="S1137" i="1"/>
  <c r="S686" i="1"/>
  <c r="X686" i="1"/>
  <c r="AC686" i="1" s="1"/>
  <c r="AJ686" i="1" s="1"/>
  <c r="AG686" i="1" s="1"/>
  <c r="AD686" i="1" s="1"/>
  <c r="S709" i="1"/>
  <c r="X709" i="1"/>
  <c r="AC709" i="1" s="1"/>
  <c r="AJ709" i="1" s="1"/>
  <c r="AG709" i="1" s="1"/>
  <c r="AD709" i="1" s="1"/>
  <c r="S738" i="1"/>
  <c r="X738" i="1"/>
  <c r="AC738" i="1" s="1"/>
  <c r="AJ738" i="1" s="1"/>
  <c r="AG738" i="1" s="1"/>
  <c r="AD738" i="1" s="1"/>
  <c r="S208" i="1"/>
  <c r="X208" i="1"/>
  <c r="AC208" i="1" s="1"/>
  <c r="AJ208" i="1" s="1"/>
  <c r="AG208" i="1" s="1"/>
  <c r="AD208" i="1" s="1"/>
  <c r="S556" i="1"/>
  <c r="X556" i="1"/>
  <c r="AC556" i="1" s="1"/>
  <c r="AJ556" i="1" s="1"/>
  <c r="AG556" i="1" s="1"/>
  <c r="AD556" i="1" s="1"/>
  <c r="S598" i="1"/>
  <c r="X598" i="1"/>
  <c r="AC598" i="1" s="1"/>
  <c r="AJ598" i="1" s="1"/>
  <c r="AG598" i="1" s="1"/>
  <c r="AD598" i="1" s="1"/>
  <c r="S148" i="1"/>
  <c r="X148" i="1"/>
  <c r="AC148" i="1" s="1"/>
  <c r="AJ148" i="1" s="1"/>
  <c r="AG148" i="1" s="1"/>
  <c r="AD148" i="1" s="1"/>
  <c r="X538" i="1"/>
  <c r="AC538" i="1" s="1"/>
  <c r="AJ538" i="1" s="1"/>
  <c r="AG538" i="1" s="1"/>
  <c r="AD538" i="1" s="1"/>
  <c r="S538" i="1"/>
  <c r="S1223" i="1"/>
  <c r="X1223" i="1"/>
  <c r="AC1223" i="1" s="1"/>
  <c r="AJ1223" i="1" s="1"/>
  <c r="AG1223" i="1" s="1"/>
  <c r="AD1223" i="1" s="1"/>
  <c r="S1195" i="1"/>
  <c r="X1195" i="1"/>
  <c r="AC1195" i="1" s="1"/>
  <c r="AJ1195" i="1" s="1"/>
  <c r="AG1195" i="1" s="1"/>
  <c r="AD1195" i="1" s="1"/>
  <c r="S517" i="1"/>
  <c r="X517" i="1"/>
  <c r="AC517" i="1" s="1"/>
  <c r="AJ517" i="1" s="1"/>
  <c r="AG517" i="1" s="1"/>
  <c r="AD517" i="1" s="1"/>
  <c r="S570" i="1"/>
  <c r="X570" i="1"/>
  <c r="AC570" i="1" s="1"/>
  <c r="AJ570" i="1" s="1"/>
  <c r="AG570" i="1" s="1"/>
  <c r="AD570" i="1" s="1"/>
  <c r="S752" i="1"/>
  <c r="X752" i="1"/>
  <c r="AC752" i="1" s="1"/>
  <c r="AJ752" i="1" s="1"/>
  <c r="AG752" i="1" s="1"/>
  <c r="AD752" i="1" s="1"/>
  <c r="S811" i="1"/>
  <c r="X811" i="1"/>
  <c r="AC811" i="1" s="1"/>
  <c r="AJ811" i="1" s="1"/>
  <c r="AG811" i="1" s="1"/>
  <c r="AD811" i="1" s="1"/>
  <c r="X557" i="1"/>
  <c r="AC557" i="1" s="1"/>
  <c r="AJ557" i="1" s="1"/>
  <c r="AG557" i="1" s="1"/>
  <c r="AD557" i="1" s="1"/>
  <c r="S557" i="1"/>
  <c r="S1047" i="1"/>
  <c r="X1047" i="1"/>
  <c r="AC1047" i="1" s="1"/>
  <c r="AJ1047" i="1" s="1"/>
  <c r="AG1047" i="1" s="1"/>
  <c r="AD1047" i="1" s="1"/>
  <c r="X744" i="1"/>
  <c r="AC744" i="1" s="1"/>
  <c r="AJ744" i="1" s="1"/>
  <c r="AG744" i="1" s="1"/>
  <c r="AD744" i="1" s="1"/>
  <c r="S744" i="1"/>
  <c r="S1215" i="1"/>
  <c r="X1215" i="1"/>
  <c r="AC1215" i="1" s="1"/>
  <c r="AJ1215" i="1" s="1"/>
  <c r="AG1215" i="1" s="1"/>
  <c r="AD1215" i="1" s="1"/>
  <c r="X1220" i="1"/>
  <c r="AC1220" i="1" s="1"/>
  <c r="AJ1220" i="1" s="1"/>
  <c r="AG1220" i="1" s="1"/>
  <c r="AD1220" i="1" s="1"/>
  <c r="S1220" i="1"/>
  <c r="X659" i="1"/>
  <c r="AC659" i="1" s="1"/>
  <c r="AJ659" i="1" s="1"/>
  <c r="AG659" i="1" s="1"/>
  <c r="AD659" i="1" s="1"/>
  <c r="S659" i="1"/>
  <c r="S729" i="1"/>
  <c r="X729" i="1"/>
  <c r="AC729" i="1" s="1"/>
  <c r="AJ729" i="1" s="1"/>
  <c r="AG729" i="1" s="1"/>
  <c r="AD729" i="1" s="1"/>
  <c r="S1000" i="1"/>
  <c r="X1000" i="1"/>
  <c r="AC1000" i="1" s="1"/>
  <c r="AJ1000" i="1" s="1"/>
  <c r="AG1000" i="1" s="1"/>
  <c r="AD1000" i="1" s="1"/>
  <c r="S786" i="1"/>
  <c r="X786" i="1"/>
  <c r="AC786" i="1" s="1"/>
  <c r="AJ786" i="1" s="1"/>
  <c r="AG786" i="1" s="1"/>
  <c r="AD786" i="1" s="1"/>
  <c r="X573" i="1"/>
  <c r="AC573" i="1" s="1"/>
  <c r="AJ573" i="1" s="1"/>
  <c r="AG573" i="1" s="1"/>
  <c r="AD573" i="1" s="1"/>
  <c r="S573" i="1"/>
  <c r="S601" i="1"/>
  <c r="X601" i="1"/>
  <c r="AC601" i="1" s="1"/>
  <c r="AJ601" i="1" s="1"/>
  <c r="AG601" i="1" s="1"/>
  <c r="AD601" i="1" s="1"/>
  <c r="S459" i="1"/>
  <c r="X459" i="1"/>
  <c r="AC459" i="1" s="1"/>
  <c r="AJ459" i="1" s="1"/>
  <c r="AG459" i="1" s="1"/>
  <c r="AD459" i="1" s="1"/>
  <c r="S1050" i="1"/>
  <c r="X1050" i="1"/>
  <c r="AC1050" i="1" s="1"/>
  <c r="AJ1050" i="1" s="1"/>
  <c r="AG1050" i="1" s="1"/>
  <c r="AD1050" i="1" s="1"/>
  <c r="X1197" i="1"/>
  <c r="AC1197" i="1" s="1"/>
  <c r="AJ1197" i="1" s="1"/>
  <c r="AG1197" i="1" s="1"/>
  <c r="AD1197" i="1" s="1"/>
  <c r="S1197" i="1"/>
  <c r="X420" i="1"/>
  <c r="AC420" i="1" s="1"/>
  <c r="AJ420" i="1" s="1"/>
  <c r="AG420" i="1" s="1"/>
  <c r="AD420" i="1" s="1"/>
  <c r="S420" i="1"/>
  <c r="S539" i="1"/>
  <c r="X539" i="1"/>
  <c r="AC539" i="1" s="1"/>
  <c r="AJ539" i="1" s="1"/>
  <c r="AG539" i="1" s="1"/>
  <c r="AD539" i="1" s="1"/>
  <c r="S214" i="1"/>
  <c r="X214" i="1"/>
  <c r="AC214" i="1" s="1"/>
  <c r="AJ214" i="1" s="1"/>
  <c r="AG214" i="1" s="1"/>
  <c r="AD214" i="1" s="1"/>
  <c r="S534" i="1"/>
  <c r="X534" i="1"/>
  <c r="AC534" i="1" s="1"/>
  <c r="AJ534" i="1" s="1"/>
  <c r="AG534" i="1" s="1"/>
  <c r="AD534" i="1" s="1"/>
  <c r="X429" i="1"/>
  <c r="AC429" i="1" s="1"/>
  <c r="AJ429" i="1" s="1"/>
  <c r="AG429" i="1" s="1"/>
  <c r="AD429" i="1" s="1"/>
  <c r="S429" i="1"/>
  <c r="S316" i="1"/>
  <c r="X316" i="1"/>
  <c r="AC316" i="1" s="1"/>
  <c r="AJ316" i="1" s="1"/>
  <c r="AG316" i="1" s="1"/>
  <c r="AD316" i="1" s="1"/>
  <c r="S780" i="1"/>
  <c r="X780" i="1"/>
  <c r="AC780" i="1" s="1"/>
  <c r="AJ780" i="1" s="1"/>
  <c r="AG780" i="1" s="1"/>
  <c r="AD780" i="1" s="1"/>
  <c r="X700" i="1"/>
  <c r="AC700" i="1" s="1"/>
  <c r="AJ700" i="1" s="1"/>
  <c r="AG700" i="1" s="1"/>
  <c r="AD700" i="1" s="1"/>
  <c r="S700" i="1"/>
  <c r="X544" i="1"/>
  <c r="AC544" i="1" s="1"/>
  <c r="AJ544" i="1" s="1"/>
  <c r="AG544" i="1" s="1"/>
  <c r="AD544" i="1" s="1"/>
  <c r="S544" i="1"/>
  <c r="X283" i="1"/>
  <c r="AC283" i="1" s="1"/>
  <c r="AJ283" i="1" s="1"/>
  <c r="AG283" i="1" s="1"/>
  <c r="AD283" i="1" s="1"/>
  <c r="S283" i="1"/>
  <c r="S807" i="1"/>
  <c r="X807" i="1"/>
  <c r="AC807" i="1" s="1"/>
  <c r="AJ807" i="1" s="1"/>
  <c r="AG807" i="1" s="1"/>
  <c r="AD807" i="1" s="1"/>
  <c r="S1061" i="1"/>
  <c r="X1061" i="1"/>
  <c r="AC1061" i="1" s="1"/>
  <c r="AJ1061" i="1" s="1"/>
  <c r="AG1061" i="1" s="1"/>
  <c r="AD1061" i="1" s="1"/>
  <c r="S471" i="1"/>
  <c r="X471" i="1"/>
  <c r="AC471" i="1" s="1"/>
  <c r="AJ471" i="1" s="1"/>
  <c r="AG471" i="1" s="1"/>
  <c r="AD471" i="1" s="1"/>
  <c r="S1042" i="1"/>
  <c r="X1042" i="1"/>
  <c r="AC1042" i="1" s="1"/>
  <c r="AJ1042" i="1" s="1"/>
  <c r="AG1042" i="1" s="1"/>
  <c r="AD1042" i="1" s="1"/>
  <c r="X456" i="1"/>
  <c r="AC456" i="1" s="1"/>
  <c r="AJ456" i="1" s="1"/>
  <c r="AG456" i="1" s="1"/>
  <c r="AD456" i="1" s="1"/>
  <c r="S456" i="1"/>
  <c r="S625" i="1"/>
  <c r="X625" i="1"/>
  <c r="AC625" i="1" s="1"/>
  <c r="AJ625" i="1" s="1"/>
  <c r="AG625" i="1" s="1"/>
  <c r="AD625" i="1" s="1"/>
  <c r="S572" i="1"/>
  <c r="X572" i="1"/>
  <c r="AC572" i="1" s="1"/>
  <c r="AJ572" i="1" s="1"/>
  <c r="AG572" i="1" s="1"/>
  <c r="AD572" i="1" s="1"/>
  <c r="S766" i="1"/>
  <c r="X766" i="1"/>
  <c r="AC766" i="1" s="1"/>
  <c r="AJ766" i="1" s="1"/>
  <c r="AG766" i="1" s="1"/>
  <c r="AD766" i="1" s="1"/>
  <c r="S1196" i="1"/>
  <c r="X1196" i="1"/>
  <c r="AC1196" i="1" s="1"/>
  <c r="AJ1196" i="1" s="1"/>
  <c r="AG1196" i="1" s="1"/>
  <c r="AD1196" i="1" s="1"/>
  <c r="S339" i="1"/>
  <c r="X339" i="1"/>
  <c r="AC339" i="1" s="1"/>
  <c r="AJ339" i="1" s="1"/>
  <c r="AG339" i="1" s="1"/>
  <c r="AD339" i="1" s="1"/>
  <c r="X537" i="1"/>
  <c r="AC537" i="1" s="1"/>
  <c r="AJ537" i="1" s="1"/>
  <c r="AG537" i="1" s="1"/>
  <c r="AD537" i="1" s="1"/>
  <c r="S537" i="1"/>
  <c r="X1041" i="1" l="1"/>
  <c r="AC1041" i="1" s="1"/>
  <c r="AJ1041" i="1" s="1"/>
  <c r="AG1041" i="1" s="1"/>
  <c r="AD1041" i="1" s="1"/>
  <c r="X1015" i="1"/>
  <c r="AC1015" i="1" s="1"/>
  <c r="AJ1015" i="1" s="1"/>
  <c r="AG1015" i="1" s="1"/>
  <c r="AD1015" i="1" s="1"/>
  <c r="X520" i="1"/>
  <c r="AC520" i="1" s="1"/>
  <c r="AJ520" i="1" s="1"/>
  <c r="AG520" i="1" s="1"/>
  <c r="AD520" i="1" s="1"/>
  <c r="X445" i="1"/>
  <c r="AC445" i="1" s="1"/>
  <c r="AJ445" i="1" s="1"/>
  <c r="AG445" i="1" s="1"/>
  <c r="AD445" i="1" s="1"/>
  <c r="X1139" i="1"/>
  <c r="AC1139" i="1" s="1"/>
  <c r="AJ1139" i="1" s="1"/>
  <c r="AG1139" i="1" s="1"/>
  <c r="AD1139" i="1" s="1"/>
  <c r="X712" i="1"/>
  <c r="AC712" i="1" s="1"/>
  <c r="AJ712" i="1" s="1"/>
  <c r="AG712" i="1" s="1"/>
  <c r="AD712" i="1" s="1"/>
  <c r="X43" i="1"/>
  <c r="AC43" i="1" s="1"/>
  <c r="AJ43" i="1" s="1"/>
  <c r="AG43" i="1" s="1"/>
  <c r="AD43" i="1" s="1"/>
  <c r="X770" i="1"/>
  <c r="AC770" i="1" s="1"/>
  <c r="AJ770" i="1" s="1"/>
  <c r="AG770" i="1" s="1"/>
  <c r="AD770" i="1" s="1"/>
  <c r="S1320" i="1"/>
  <c r="X983" i="1"/>
  <c r="AC983" i="1" s="1"/>
  <c r="AJ983" i="1" s="1"/>
  <c r="AG983" i="1" s="1"/>
  <c r="AD983" i="1" s="1"/>
  <c r="X772" i="1"/>
  <c r="AC772" i="1" s="1"/>
  <c r="AJ772" i="1" s="1"/>
  <c r="AG772" i="1" s="1"/>
  <c r="AD772" i="1" s="1"/>
  <c r="X460" i="1"/>
  <c r="AC460" i="1" s="1"/>
  <c r="AJ460" i="1" s="1"/>
  <c r="AG460" i="1" s="1"/>
  <c r="AD460" i="1" s="1"/>
  <c r="X213" i="1"/>
  <c r="AC213" i="1" s="1"/>
  <c r="AJ213" i="1" s="1"/>
  <c r="AG213" i="1" s="1"/>
  <c r="AD213" i="1" s="1"/>
  <c r="X767" i="1"/>
  <c r="AC767" i="1" s="1"/>
  <c r="AJ767" i="1" s="1"/>
  <c r="AG767" i="1" s="1"/>
  <c r="AD767" i="1" s="1"/>
  <c r="S1346" i="1"/>
  <c r="X242" i="1"/>
  <c r="AC242" i="1" s="1"/>
  <c r="AJ242" i="1" s="1"/>
  <c r="AG242" i="1" s="1"/>
  <c r="AD242" i="1" s="1"/>
  <c r="S1065" i="1"/>
  <c r="S1237" i="1"/>
  <c r="S523" i="1"/>
  <c r="X237" i="1"/>
  <c r="AC237" i="1" s="1"/>
  <c r="AJ237" i="1" s="1"/>
  <c r="AG237" i="1" s="1"/>
  <c r="AD237" i="1" s="1"/>
  <c r="S1154" i="1"/>
  <c r="X688" i="1"/>
  <c r="AC688" i="1" s="1"/>
  <c r="AJ688" i="1" s="1"/>
  <c r="AG688" i="1" s="1"/>
  <c r="AD688" i="1" s="1"/>
  <c r="X1236" i="1"/>
  <c r="AC1236" i="1" s="1"/>
  <c r="AJ1236" i="1" s="1"/>
  <c r="AG1236" i="1" s="1"/>
  <c r="AD1236" i="1" s="1"/>
  <c r="S1001" i="1"/>
  <c r="S1343" i="1"/>
  <c r="S191" i="1"/>
  <c r="S69" i="1"/>
  <c r="X255" i="1"/>
  <c r="AC255" i="1" s="1"/>
  <c r="AJ255" i="1" s="1"/>
  <c r="AG255" i="1" s="1"/>
  <c r="AD255" i="1" s="1"/>
  <c r="S67" i="1"/>
  <c r="X1164" i="1"/>
  <c r="AC1164" i="1" s="1"/>
  <c r="AJ1164" i="1" s="1"/>
  <c r="AG1164" i="1" s="1"/>
  <c r="AD1164" i="1" s="1"/>
  <c r="S1158" i="1"/>
  <c r="X1178" i="1"/>
  <c r="AC1178" i="1" s="1"/>
  <c r="AJ1178" i="1" s="1"/>
  <c r="AG1178" i="1" s="1"/>
  <c r="AD1178" i="1" s="1"/>
  <c r="S977" i="1"/>
  <c r="X315" i="1"/>
  <c r="AC315" i="1" s="1"/>
  <c r="AJ315" i="1" s="1"/>
  <c r="AG315" i="1" s="1"/>
  <c r="AD315" i="1" s="1"/>
  <c r="X1193" i="1"/>
  <c r="AC1193" i="1" s="1"/>
  <c r="AJ1193" i="1" s="1"/>
  <c r="AG1193" i="1" s="1"/>
  <c r="AD1193" i="1" s="1"/>
  <c r="X493" i="1"/>
  <c r="AC493" i="1" s="1"/>
  <c r="AJ493" i="1" s="1"/>
  <c r="AG493" i="1" s="1"/>
  <c r="AD493" i="1" s="1"/>
  <c r="X535" i="1"/>
  <c r="AC535" i="1" s="1"/>
  <c r="AJ535" i="1" s="1"/>
  <c r="AG535" i="1" s="1"/>
  <c r="AD535" i="1" s="1"/>
  <c r="X981" i="1"/>
  <c r="AC981" i="1" s="1"/>
  <c r="AJ981" i="1" s="1"/>
  <c r="AG981" i="1" s="1"/>
  <c r="AD981" i="1" s="1"/>
  <c r="S1167" i="1"/>
  <c r="X697" i="1"/>
  <c r="AC697" i="1" s="1"/>
  <c r="AJ697" i="1" s="1"/>
  <c r="AG697" i="1" s="1"/>
  <c r="AD697" i="1" s="1"/>
  <c r="S1400" i="1"/>
  <c r="X1020" i="1"/>
  <c r="AC1020" i="1" s="1"/>
  <c r="AJ1020" i="1" s="1"/>
  <c r="AG1020" i="1" s="1"/>
  <c r="AD1020" i="1" s="1"/>
  <c r="S661" i="1"/>
  <c r="S1132" i="1"/>
  <c r="X207" i="1"/>
  <c r="AC207" i="1" s="1"/>
  <c r="AJ207" i="1" s="1"/>
  <c r="AG207" i="1" s="1"/>
  <c r="AD207" i="1" s="1"/>
  <c r="S142" i="1"/>
  <c r="S158" i="1"/>
  <c r="X464" i="1"/>
  <c r="AC464" i="1" s="1"/>
  <c r="AJ464" i="1" s="1"/>
  <c r="AG464" i="1" s="1"/>
  <c r="AD464" i="1" s="1"/>
  <c r="S499" i="1"/>
  <c r="X787" i="1"/>
  <c r="AC787" i="1" s="1"/>
  <c r="AJ787" i="1" s="1"/>
  <c r="AG787" i="1" s="1"/>
  <c r="AD787" i="1" s="1"/>
  <c r="S696" i="1"/>
  <c r="X413" i="1"/>
  <c r="AC413" i="1" s="1"/>
  <c r="AJ413" i="1" s="1"/>
  <c r="AG413" i="1" s="1"/>
  <c r="AD413" i="1" s="1"/>
  <c r="S1366" i="1"/>
  <c r="X64" i="1"/>
  <c r="AC64" i="1" s="1"/>
  <c r="AJ64" i="1" s="1"/>
  <c r="AG64" i="1" s="1"/>
  <c r="AD64" i="1" s="1"/>
  <c r="X607" i="1"/>
  <c r="AC607" i="1" s="1"/>
  <c r="AJ607" i="1" s="1"/>
  <c r="AG607" i="1" s="1"/>
  <c r="AD607" i="1" s="1"/>
  <c r="S776" i="1"/>
  <c r="S596" i="1"/>
  <c r="S328" i="1"/>
  <c r="X692" i="1"/>
  <c r="AC692" i="1" s="1"/>
  <c r="AJ692" i="1" s="1"/>
  <c r="AG692" i="1" s="1"/>
  <c r="AD692" i="1" s="1"/>
  <c r="X1239" i="1"/>
  <c r="AC1239" i="1" s="1"/>
  <c r="AJ1239" i="1" s="1"/>
  <c r="AG1239" i="1" s="1"/>
  <c r="AD1239" i="1" s="1"/>
  <c r="S424" i="1"/>
  <c r="X1057" i="1"/>
  <c r="AC1057" i="1" s="1"/>
  <c r="AJ1057" i="1" s="1"/>
  <c r="AG1057" i="1" s="1"/>
  <c r="AD1057" i="1" s="1"/>
  <c r="S205" i="1"/>
  <c r="S189" i="1"/>
  <c r="S204" i="1"/>
  <c r="X757" i="1"/>
  <c r="AC757" i="1" s="1"/>
  <c r="AJ757" i="1" s="1"/>
  <c r="AG757" i="1" s="1"/>
  <c r="AD757" i="1" s="1"/>
  <c r="S510" i="1"/>
  <c r="X380" i="1"/>
  <c r="AC380" i="1" s="1"/>
  <c r="AJ380" i="1" s="1"/>
  <c r="AG380" i="1" s="1"/>
  <c r="AD380" i="1" s="1"/>
  <c r="X1127" i="1"/>
  <c r="AC1127" i="1" s="1"/>
  <c r="AJ1127" i="1" s="1"/>
  <c r="AG1127" i="1" s="1"/>
  <c r="AD1127" i="1" s="1"/>
  <c r="X713" i="1"/>
  <c r="AC713" i="1" s="1"/>
  <c r="AJ713" i="1" s="1"/>
  <c r="AG713" i="1" s="1"/>
  <c r="AD713" i="1" s="1"/>
  <c r="S1353" i="1"/>
  <c r="X1344" i="1"/>
  <c r="AC1344" i="1" s="1"/>
  <c r="AJ1344" i="1" s="1"/>
  <c r="AG1344" i="1" s="1"/>
  <c r="AD1344" i="1" s="1"/>
  <c r="X1338" i="1"/>
  <c r="AC1338" i="1" s="1"/>
  <c r="AJ1338" i="1" s="1"/>
  <c r="AG1338" i="1" s="1"/>
  <c r="AD1338" i="1" s="1"/>
  <c r="X1224" i="1"/>
  <c r="AC1224" i="1" s="1"/>
  <c r="AJ1224" i="1" s="1"/>
  <c r="AG1224" i="1" s="1"/>
  <c r="AD1224" i="1" s="1"/>
  <c r="X372" i="1"/>
  <c r="AC372" i="1" s="1"/>
  <c r="AJ372" i="1" s="1"/>
  <c r="AG372" i="1" s="1"/>
  <c r="AD372" i="1" s="1"/>
  <c r="X751" i="1"/>
  <c r="AC751" i="1" s="1"/>
  <c r="AJ751" i="1" s="1"/>
  <c r="AG751" i="1" s="1"/>
  <c r="AD751" i="1" s="1"/>
  <c r="X172" i="1"/>
  <c r="AC172" i="1" s="1"/>
  <c r="AJ172" i="1" s="1"/>
  <c r="AG172" i="1" s="1"/>
  <c r="AD172" i="1" s="1"/>
  <c r="X1266" i="1"/>
  <c r="AC1266" i="1" s="1"/>
  <c r="AJ1266" i="1" s="1"/>
  <c r="AG1266" i="1" s="1"/>
  <c r="AD1266" i="1" s="1"/>
  <c r="X157" i="1"/>
  <c r="AC157" i="1" s="1"/>
  <c r="AJ157" i="1" s="1"/>
  <c r="AG157" i="1" s="1"/>
  <c r="AD157" i="1" s="1"/>
  <c r="S1436" i="1"/>
  <c r="X571" i="1"/>
  <c r="AC571" i="1" s="1"/>
  <c r="AJ571" i="1" s="1"/>
  <c r="AG571" i="1" s="1"/>
  <c r="AD571" i="1" s="1"/>
  <c r="S1382" i="1"/>
  <c r="X1228" i="1"/>
  <c r="AC1228" i="1" s="1"/>
  <c r="AJ1228" i="1" s="1"/>
  <c r="AG1228" i="1" s="1"/>
  <c r="AD1228" i="1" s="1"/>
  <c r="X391" i="1"/>
  <c r="AC391" i="1" s="1"/>
  <c r="AJ391" i="1" s="1"/>
  <c r="AG391" i="1" s="1"/>
  <c r="AD391" i="1" s="1"/>
  <c r="X1419" i="1"/>
  <c r="AC1419" i="1" s="1"/>
  <c r="AJ1419" i="1" s="1"/>
  <c r="AG1419" i="1" s="1"/>
  <c r="AD1419" i="1" s="1"/>
  <c r="S1403" i="1"/>
  <c r="X331" i="1"/>
  <c r="AC331" i="1" s="1"/>
  <c r="AJ331" i="1" s="1"/>
  <c r="AG331" i="1" s="1"/>
  <c r="AD331" i="1" s="1"/>
  <c r="S983" i="1"/>
  <c r="S549" i="1"/>
  <c r="X495" i="1"/>
  <c r="AC495" i="1" s="1"/>
  <c r="AJ495" i="1" s="1"/>
  <c r="AG495" i="1" s="1"/>
  <c r="AD495" i="1" s="1"/>
  <c r="X597" i="1"/>
  <c r="AC597" i="1" s="1"/>
  <c r="AJ597" i="1" s="1"/>
  <c r="AG597" i="1" s="1"/>
  <c r="AD597" i="1" s="1"/>
  <c r="X1389" i="1"/>
  <c r="AC1389" i="1" s="1"/>
  <c r="AJ1389" i="1" s="1"/>
  <c r="AG1389" i="1" s="1"/>
  <c r="AD1389" i="1" s="1"/>
  <c r="S1402" i="1"/>
  <c r="S1429" i="1"/>
  <c r="X1390" i="1"/>
  <c r="AC1390" i="1" s="1"/>
  <c r="AJ1390" i="1" s="1"/>
  <c r="AG1390" i="1" s="1"/>
  <c r="AD1390" i="1" s="1"/>
  <c r="S1398" i="1"/>
  <c r="X1431" i="1"/>
  <c r="AC1431" i="1" s="1"/>
  <c r="AJ1431" i="1" s="1"/>
  <c r="AG1431" i="1" s="1"/>
  <c r="AD1431" i="1" s="1"/>
  <c r="X1391" i="1"/>
  <c r="AC1391" i="1" s="1"/>
  <c r="AJ1391" i="1" s="1"/>
  <c r="AG1391" i="1" s="1"/>
  <c r="AD1391" i="1" s="1"/>
  <c r="X1341" i="1"/>
  <c r="AC1341" i="1" s="1"/>
  <c r="AJ1341" i="1" s="1"/>
  <c r="AG1341" i="1" s="1"/>
  <c r="AD1341" i="1" s="1"/>
  <c r="S1399" i="1"/>
  <c r="X1336" i="1"/>
  <c r="AC1336" i="1" s="1"/>
  <c r="AJ1336" i="1" s="1"/>
  <c r="AG1336" i="1" s="1"/>
  <c r="AD1336" i="1" s="1"/>
  <c r="X1420" i="1"/>
  <c r="AC1420" i="1" s="1"/>
  <c r="AJ1420" i="1" s="1"/>
  <c r="AG1420" i="1" s="1"/>
  <c r="AD1420" i="1" s="1"/>
  <c r="S1420" i="1"/>
  <c r="X1380" i="1"/>
  <c r="AC1380" i="1" s="1"/>
  <c r="AJ1380" i="1" s="1"/>
  <c r="AG1380" i="1" s="1"/>
  <c r="AD1380" i="1" s="1"/>
  <c r="S1378" i="1"/>
  <c r="X1378" i="1"/>
  <c r="AC1378" i="1" s="1"/>
  <c r="AJ1378" i="1" s="1"/>
  <c r="AG1378" i="1" s="1"/>
  <c r="AD1378" i="1" s="1"/>
  <c r="S1388" i="1"/>
  <c r="X1388" i="1"/>
  <c r="AC1388" i="1" s="1"/>
  <c r="AJ1388" i="1" s="1"/>
  <c r="AG1388" i="1" s="1"/>
  <c r="AD1388" i="1" s="1"/>
  <c r="X1405" i="1"/>
  <c r="AC1405" i="1" s="1"/>
  <c r="AJ1405" i="1" s="1"/>
  <c r="AG1405" i="1" s="1"/>
  <c r="AD1405" i="1" s="1"/>
  <c r="X1397" i="1"/>
  <c r="AC1397" i="1" s="1"/>
  <c r="AJ1397" i="1" s="1"/>
  <c r="AG1397" i="1" s="1"/>
  <c r="AD1397" i="1" s="1"/>
  <c r="S1397" i="1"/>
  <c r="S1437" i="1"/>
  <c r="X1437" i="1"/>
  <c r="AC1437" i="1" s="1"/>
  <c r="AJ1437" i="1" s="1"/>
  <c r="AG1437" i="1" s="1"/>
  <c r="AD1437" i="1" s="1"/>
  <c r="S1425" i="1"/>
  <c r="X1430" i="1"/>
  <c r="AC1430" i="1" s="1"/>
  <c r="AJ1430" i="1" s="1"/>
  <c r="AG1430" i="1" s="1"/>
  <c r="AD1430" i="1" s="1"/>
  <c r="S1430" i="1"/>
  <c r="X1396" i="1"/>
  <c r="AC1396" i="1" s="1"/>
  <c r="AJ1396" i="1" s="1"/>
  <c r="AG1396" i="1" s="1"/>
  <c r="AD1396" i="1" s="1"/>
  <c r="X1371" i="1"/>
  <c r="AC1371" i="1" s="1"/>
  <c r="AJ1371" i="1" s="1"/>
  <c r="AG1371" i="1" s="1"/>
  <c r="AD1371" i="1" s="1"/>
  <c r="S1371" i="1"/>
  <c r="X1352" i="1"/>
  <c r="AC1352" i="1" s="1"/>
  <c r="AJ1352" i="1" s="1"/>
  <c r="AG1352" i="1" s="1"/>
  <c r="AD1352" i="1" s="1"/>
  <c r="S1351" i="1"/>
  <c r="X792" i="1"/>
  <c r="AC792" i="1" s="1"/>
  <c r="AJ792" i="1" s="1"/>
  <c r="AG792" i="1" s="1"/>
  <c r="AD792" i="1" s="1"/>
  <c r="S322" i="1"/>
  <c r="X1031" i="1"/>
  <c r="AC1031" i="1" s="1"/>
  <c r="AJ1031" i="1" s="1"/>
  <c r="AG1031" i="1" s="1"/>
  <c r="AD1031" i="1" s="1"/>
  <c r="S718" i="1"/>
  <c r="S1255" i="1"/>
  <c r="S1011" i="1"/>
  <c r="X317" i="1"/>
  <c r="AC317" i="1" s="1"/>
  <c r="AJ317" i="1" s="1"/>
  <c r="AG317" i="1" s="1"/>
  <c r="AD317" i="1" s="1"/>
  <c r="X1123" i="1"/>
  <c r="AC1123" i="1" s="1"/>
  <c r="AJ1123" i="1" s="1"/>
  <c r="AG1123" i="1" s="1"/>
  <c r="AD1123" i="1" s="1"/>
  <c r="X784" i="1"/>
  <c r="AC784" i="1" s="1"/>
  <c r="AJ784" i="1" s="1"/>
  <c r="AG784" i="1" s="1"/>
  <c r="AD784" i="1" s="1"/>
  <c r="X975" i="1"/>
  <c r="AC975" i="1" s="1"/>
  <c r="AJ975" i="1" s="1"/>
  <c r="AG975" i="1" s="1"/>
  <c r="AD975" i="1" s="1"/>
  <c r="X1254" i="1"/>
  <c r="AC1254" i="1" s="1"/>
  <c r="AJ1254" i="1" s="1"/>
  <c r="AG1254" i="1" s="1"/>
  <c r="AD1254" i="1" s="1"/>
  <c r="X789" i="1"/>
  <c r="AC789" i="1" s="1"/>
  <c r="AJ789" i="1" s="1"/>
  <c r="AG789" i="1" s="1"/>
  <c r="AD789" i="1" s="1"/>
  <c r="S808" i="1"/>
  <c r="S62" i="1"/>
  <c r="X62" i="1"/>
  <c r="AC62" i="1" s="1"/>
  <c r="AJ62" i="1" s="1"/>
  <c r="AG62" i="1" s="1"/>
  <c r="AD62" i="1" s="1"/>
  <c r="X1238" i="1"/>
  <c r="AC1238" i="1" s="1"/>
  <c r="AJ1238" i="1" s="1"/>
  <c r="AG1238" i="1" s="1"/>
  <c r="AD1238" i="1" s="1"/>
  <c r="S796" i="1"/>
  <c r="X158" i="1"/>
  <c r="AC158" i="1" s="1"/>
  <c r="AJ158" i="1" s="1"/>
  <c r="AG158" i="1" s="1"/>
  <c r="AD158" i="1" s="1"/>
  <c r="X782" i="1"/>
  <c r="AC782" i="1" s="1"/>
  <c r="AJ782" i="1" s="1"/>
  <c r="AG782" i="1" s="1"/>
  <c r="AD782" i="1" s="1"/>
  <c r="S782" i="1"/>
  <c r="X354" i="1"/>
  <c r="AC354" i="1" s="1"/>
  <c r="AJ354" i="1" s="1"/>
  <c r="AG354" i="1" s="1"/>
  <c r="AD354" i="1" s="1"/>
  <c r="S354" i="1"/>
  <c r="S309" i="1"/>
  <c r="X309" i="1"/>
  <c r="AC309" i="1" s="1"/>
  <c r="AJ309" i="1" s="1"/>
  <c r="AG309" i="1" s="1"/>
  <c r="AD309" i="1" s="1"/>
  <c r="S262" i="1"/>
  <c r="X262" i="1"/>
  <c r="AC262" i="1" s="1"/>
  <c r="AJ262" i="1" s="1"/>
  <c r="AG262" i="1" s="1"/>
  <c r="AD262" i="1" s="1"/>
  <c r="X90" i="1"/>
  <c r="AC90" i="1" s="1"/>
  <c r="AJ90" i="1" s="1"/>
  <c r="AG90" i="1" s="1"/>
  <c r="AD90" i="1" s="1"/>
  <c r="S90" i="1"/>
  <c r="X42" i="1"/>
  <c r="AC42" i="1" s="1"/>
  <c r="AJ42" i="1" s="1"/>
  <c r="AG42" i="1" s="1"/>
  <c r="AD42" i="1" s="1"/>
  <c r="S42" i="1"/>
  <c r="S306" i="1"/>
  <c r="X306" i="1"/>
  <c r="AC306" i="1" s="1"/>
  <c r="AJ306" i="1" s="1"/>
  <c r="AG306" i="1" s="1"/>
  <c r="AD306" i="1" s="1"/>
  <c r="S1032" i="1"/>
  <c r="X1032" i="1"/>
  <c r="AC1032" i="1" s="1"/>
  <c r="AJ1032" i="1" s="1"/>
  <c r="AG1032" i="1" s="1"/>
  <c r="AD1032" i="1" s="1"/>
  <c r="X1056" i="1"/>
  <c r="AC1056" i="1" s="1"/>
  <c r="AJ1056" i="1" s="1"/>
  <c r="AG1056" i="1" s="1"/>
  <c r="AD1056" i="1" s="1"/>
  <c r="S1056" i="1"/>
  <c r="X805" i="1"/>
  <c r="AC805" i="1" s="1"/>
  <c r="AJ805" i="1" s="1"/>
  <c r="AG805" i="1" s="1"/>
  <c r="AD805" i="1" s="1"/>
  <c r="S805" i="1"/>
  <c r="S198" i="1"/>
  <c r="X198" i="1"/>
  <c r="AC198" i="1" s="1"/>
  <c r="AJ198" i="1" s="1"/>
  <c r="AG198" i="1" s="1"/>
  <c r="AD198" i="1" s="1"/>
  <c r="S234" i="1"/>
  <c r="X234" i="1"/>
  <c r="AC234" i="1" s="1"/>
  <c r="AJ234" i="1" s="1"/>
  <c r="AG234" i="1" s="1"/>
  <c r="AD234" i="1" s="1"/>
  <c r="S203" i="1"/>
  <c r="X203" i="1"/>
  <c r="AC203" i="1" s="1"/>
  <c r="AJ203" i="1" s="1"/>
  <c r="AG203" i="1" s="1"/>
  <c r="AD203" i="1" s="1"/>
  <c r="S800" i="1"/>
  <c r="X800" i="1"/>
  <c r="AC800" i="1" s="1"/>
  <c r="AJ800" i="1" s="1"/>
  <c r="AG800" i="1" s="1"/>
  <c r="AD800" i="1" s="1"/>
  <c r="X144" i="1"/>
  <c r="AC144" i="1" s="1"/>
  <c r="AJ144" i="1" s="1"/>
  <c r="AG144" i="1" s="1"/>
  <c r="AD144" i="1" s="1"/>
  <c r="S144" i="1"/>
  <c r="X563" i="1"/>
  <c r="AC563" i="1" s="1"/>
  <c r="AJ563" i="1" s="1"/>
  <c r="AG563" i="1" s="1"/>
  <c r="AD563" i="1" s="1"/>
  <c r="S563" i="1"/>
  <c r="S509" i="1"/>
  <c r="X509" i="1"/>
  <c r="AC509" i="1" s="1"/>
  <c r="AJ509" i="1" s="1"/>
  <c r="AG509" i="1" s="1"/>
  <c r="AD509" i="1" s="1"/>
  <c r="S773" i="1"/>
  <c r="X773" i="1"/>
  <c r="AC773" i="1" s="1"/>
  <c r="AJ773" i="1" s="1"/>
  <c r="AG773" i="1" s="1"/>
  <c r="AD773" i="1" s="1"/>
  <c r="S768" i="1"/>
  <c r="X768" i="1"/>
  <c r="AC768" i="1" s="1"/>
  <c r="AJ768" i="1" s="1"/>
  <c r="AG768" i="1" s="1"/>
  <c r="AD768" i="1" s="1"/>
  <c r="S490" i="1"/>
  <c r="X490" i="1"/>
  <c r="AC490" i="1" s="1"/>
  <c r="AJ490" i="1" s="1"/>
  <c r="AG490" i="1" s="1"/>
  <c r="AD490" i="1" s="1"/>
  <c r="S378" i="1"/>
  <c r="X378" i="1"/>
  <c r="AC378" i="1" s="1"/>
  <c r="AJ378" i="1" s="1"/>
  <c r="AG378" i="1" s="1"/>
  <c r="AD378" i="1" s="1"/>
  <c r="S65" i="1"/>
  <c r="X65" i="1"/>
  <c r="AC65" i="1" s="1"/>
  <c r="AJ65" i="1" s="1"/>
  <c r="AG65" i="1" s="1"/>
  <c r="AD65" i="1" s="1"/>
  <c r="S146" i="1"/>
  <c r="X146" i="1"/>
  <c r="AC146" i="1" s="1"/>
  <c r="AJ146" i="1" s="1"/>
  <c r="AG146" i="1" s="1"/>
  <c r="AD146" i="1" s="1"/>
  <c r="S722" i="1"/>
  <c r="X722" i="1"/>
  <c r="AC722" i="1" s="1"/>
  <c r="AJ722" i="1" s="1"/>
  <c r="AG722" i="1" s="1"/>
  <c r="AD722" i="1" s="1"/>
  <c r="X141" i="1"/>
  <c r="AC141" i="1" s="1"/>
  <c r="AJ141" i="1" s="1"/>
  <c r="AG141" i="1" s="1"/>
  <c r="AD141" i="1" s="1"/>
  <c r="S141" i="1"/>
  <c r="X167" i="1"/>
  <c r="AC167" i="1" s="1"/>
  <c r="AJ167" i="1" s="1"/>
  <c r="AG167" i="1" s="1"/>
  <c r="AD167" i="1" s="1"/>
  <c r="S167" i="1"/>
  <c r="S452" i="1"/>
  <c r="X452" i="1"/>
  <c r="AC452" i="1" s="1"/>
  <c r="AJ452" i="1" s="1"/>
  <c r="AG452" i="1" s="1"/>
  <c r="AD452" i="1" s="1"/>
  <c r="S127" i="1"/>
  <c r="X127" i="1"/>
  <c r="AC127" i="1" s="1"/>
  <c r="AJ127" i="1" s="1"/>
  <c r="AG127" i="1" s="1"/>
  <c r="AD127" i="1" s="1"/>
  <c r="X1198" i="1"/>
  <c r="AC1198" i="1" s="1"/>
  <c r="AJ1198" i="1" s="1"/>
  <c r="AG1198" i="1" s="1"/>
  <c r="AD1198" i="1" s="1"/>
  <c r="S1198" i="1"/>
  <c r="S235" i="1"/>
  <c r="X235" i="1"/>
  <c r="AC235" i="1" s="1"/>
  <c r="AJ235" i="1" s="1"/>
  <c r="AG235" i="1" s="1"/>
  <c r="AD235" i="1" s="1"/>
  <c r="S321" i="1"/>
  <c r="X321" i="1"/>
  <c r="AC321" i="1" s="1"/>
  <c r="AJ321" i="1" s="1"/>
  <c r="AG321" i="1" s="1"/>
  <c r="AD321" i="1" s="1"/>
  <c r="X48" i="1"/>
  <c r="AC48" i="1" s="1"/>
  <c r="AJ48" i="1" s="1"/>
  <c r="AG48" i="1" s="1"/>
  <c r="AD48" i="1" s="1"/>
  <c r="S48" i="1"/>
  <c r="S749" i="1"/>
  <c r="X749" i="1"/>
  <c r="AC749" i="1" s="1"/>
  <c r="AJ749" i="1" s="1"/>
  <c r="AG749" i="1" s="1"/>
  <c r="AD749" i="1" s="1"/>
  <c r="S143" i="1"/>
  <c r="X143" i="1"/>
  <c r="AC143" i="1" s="1"/>
  <c r="AJ143" i="1" s="1"/>
  <c r="AG143" i="1" s="1"/>
  <c r="AD143" i="1" s="1"/>
  <c r="S25" i="1"/>
  <c r="X25" i="1"/>
  <c r="AC25" i="1" s="1"/>
  <c r="AJ25" i="1" s="1"/>
  <c r="AG25" i="1" s="1"/>
  <c r="AD25" i="1" s="1"/>
  <c r="X685" i="1"/>
  <c r="AC685" i="1" s="1"/>
  <c r="AJ685" i="1" s="1"/>
  <c r="AG685" i="1" s="1"/>
  <c r="AD685" i="1" s="1"/>
  <c r="S685" i="1"/>
  <c r="S690" i="1"/>
  <c r="X690" i="1"/>
  <c r="AC690" i="1" s="1"/>
  <c r="AJ690" i="1" s="1"/>
  <c r="AG690" i="1" s="1"/>
  <c r="AD690" i="1" s="1"/>
  <c r="S785" i="1"/>
  <c r="X785" i="1"/>
  <c r="AC785" i="1" s="1"/>
  <c r="AJ785" i="1" s="1"/>
  <c r="AG785" i="1" s="1"/>
  <c r="AD785" i="1" s="1"/>
  <c r="X281" i="1"/>
  <c r="AC281" i="1" s="1"/>
  <c r="AJ281" i="1" s="1"/>
  <c r="AG281" i="1" s="1"/>
  <c r="AD281" i="1" s="1"/>
  <c r="S281" i="1"/>
  <c r="S798" i="1"/>
  <c r="X798" i="1"/>
  <c r="AC798" i="1" s="1"/>
  <c r="AJ798" i="1" s="1"/>
  <c r="AG798" i="1" s="1"/>
  <c r="AD798" i="1" s="1"/>
  <c r="X1187" i="1"/>
  <c r="AC1187" i="1" s="1"/>
  <c r="AJ1187" i="1" s="1"/>
  <c r="AG1187" i="1" s="1"/>
  <c r="AD1187" i="1" s="1"/>
  <c r="S1187" i="1"/>
  <c r="S302" i="1"/>
  <c r="X302" i="1"/>
  <c r="AC302" i="1" s="1"/>
  <c r="AJ302" i="1" s="1"/>
  <c r="AG302" i="1" s="1"/>
  <c r="AD302" i="1" s="1"/>
  <c r="S101" i="1"/>
  <c r="X101" i="1"/>
  <c r="AC101" i="1" s="1"/>
  <c r="AJ101" i="1" s="1"/>
  <c r="AG101" i="1" s="1"/>
  <c r="AD101" i="1" s="1"/>
  <c r="X423" i="1"/>
  <c r="AC423" i="1" s="1"/>
  <c r="AJ423" i="1" s="1"/>
  <c r="AG423" i="1" s="1"/>
  <c r="AD423" i="1" s="1"/>
  <c r="S423" i="1"/>
  <c r="S552" i="1"/>
  <c r="X552" i="1"/>
  <c r="AC552" i="1" s="1"/>
  <c r="AJ552" i="1" s="1"/>
  <c r="AG552" i="1" s="1"/>
  <c r="AD552" i="1" s="1"/>
  <c r="S545" i="1"/>
  <c r="X545" i="1"/>
  <c r="AC545" i="1" s="1"/>
  <c r="AJ545" i="1" s="1"/>
  <c r="AG545" i="1" s="1"/>
  <c r="AD545" i="1" s="1"/>
  <c r="X498" i="1"/>
  <c r="AC498" i="1" s="1"/>
  <c r="AJ498" i="1" s="1"/>
  <c r="AG498" i="1" s="1"/>
  <c r="AD498" i="1" s="1"/>
  <c r="S498" i="1"/>
  <c r="X717" i="1"/>
  <c r="AC717" i="1" s="1"/>
  <c r="AJ717" i="1" s="1"/>
  <c r="AG717" i="1" s="1"/>
  <c r="AD717" i="1" s="1"/>
  <c r="S717" i="1"/>
  <c r="X1071" i="1"/>
  <c r="AC1071" i="1" s="1"/>
  <c r="AJ1071" i="1" s="1"/>
  <c r="AG1071" i="1" s="1"/>
  <c r="AD1071" i="1" s="1"/>
  <c r="S1071" i="1"/>
  <c r="S1020" i="1" l="1"/>
  <c r="X1400" i="1"/>
  <c r="AC1400" i="1" s="1"/>
  <c r="AJ1400" i="1" s="1"/>
  <c r="AG1400" i="1" s="1"/>
  <c r="AD1400" i="1" s="1"/>
  <c r="S207" i="1"/>
  <c r="S1396" i="1"/>
  <c r="S1127" i="1"/>
  <c r="X204" i="1"/>
  <c r="AC204" i="1" s="1"/>
  <c r="AJ204" i="1" s="1"/>
  <c r="AG204" i="1" s="1"/>
  <c r="AD204" i="1" s="1"/>
  <c r="S1352" i="1"/>
  <c r="X1351" i="1"/>
  <c r="AC1351" i="1" s="1"/>
  <c r="AJ1351" i="1" s="1"/>
  <c r="AG1351" i="1" s="1"/>
  <c r="AD1351" i="1" s="1"/>
</calcChain>
</file>

<file path=xl/sharedStrings.xml><?xml version="1.0" encoding="utf-8"?>
<sst xmlns="http://schemas.openxmlformats.org/spreadsheetml/2006/main" count="7327" uniqueCount="1388">
  <si>
    <t xml:space="preserve">Colors Brasilia, Calypso &amp; Carribean 3/4" x 3/4" Medley Pattern </t>
  </si>
  <si>
    <t>Chocolate Cross Cut Honed 18" x 18" Field</t>
  </si>
  <si>
    <t>Classic Volcano Flamed Finish 18" x 18"</t>
  </si>
  <si>
    <t>Golden Volcano Flamed Finish 18" x 18"</t>
  </si>
  <si>
    <t>Salem Cream Brushed Finish 18" x 18" Field</t>
  </si>
  <si>
    <t>Changes:</t>
  </si>
  <si>
    <t>Discontinued Products:</t>
  </si>
  <si>
    <t>New Products:</t>
  </si>
  <si>
    <t>Umbria 2" x 12" Decorative Stone Accent Strip</t>
  </si>
  <si>
    <t>Moved from Disc. Ch 3:  Sedona 8" x 12" Field w/Rustic Tooled Edges</t>
  </si>
  <si>
    <t>Chapter 11 Antiquity</t>
  </si>
  <si>
    <t>Chapter 16 Provence</t>
  </si>
  <si>
    <t>Chapter 12 Campagna</t>
  </si>
  <si>
    <t>Chapter 9 Pietra Opus II</t>
  </si>
  <si>
    <t>Chapter 9 Pietra Opus</t>
  </si>
  <si>
    <t>Chapter 8 Facets</t>
  </si>
  <si>
    <t>Chapter 14 Raindrops</t>
  </si>
  <si>
    <t>Chapter 7 Confetti</t>
  </si>
  <si>
    <t xml:space="preserve">Chapter 1 Classic Shapes </t>
  </si>
  <si>
    <t>Chapter 4 Antico Portuguese</t>
  </si>
  <si>
    <t>Chapter 11 Antiquity Stone</t>
  </si>
  <si>
    <t xml:space="preserve">Chapter 10 Casual Elements </t>
  </si>
  <si>
    <t>Chapter 3 Naturaleza Series</t>
  </si>
  <si>
    <t>Chapter 1 Suite Glass</t>
  </si>
  <si>
    <t>Chapter 11 - Align</t>
  </si>
  <si>
    <t>Chapter 16 - Park Place</t>
  </si>
  <si>
    <t>Moved from Disc. Ch 3:  Sedona 1/2" x 1/2" Pebbles Mosaic</t>
  </si>
  <si>
    <t>Moved from Disc. Ch 3:  Waves 4" x 10-1/4" Micro Mosaic</t>
  </si>
  <si>
    <t>Moved from Disc. Ch 3:  Braids "B" 3-1/2" x 9-1/2" Micro Mosaic</t>
  </si>
  <si>
    <t>Ch 14 RainDrops II</t>
  </si>
  <si>
    <t>Ledger Stone</t>
  </si>
  <si>
    <t>Entire Series</t>
  </si>
  <si>
    <t>Entire series</t>
  </si>
  <si>
    <t>Chapter 8 Athena Series</t>
  </si>
  <si>
    <t>Entire Series *see "Changes" section below</t>
  </si>
  <si>
    <t>Ch 7 Crossroads</t>
  </si>
  <si>
    <t>Being re-named "Courtly"</t>
  </si>
  <si>
    <t>Contempo          Terra          Traditional</t>
  </si>
  <si>
    <t xml:space="preserve"> Décor</t>
  </si>
  <si>
    <t>(1 Piece Repeat Pattern)</t>
  </si>
  <si>
    <t>Chapter 3 - Stream Stone</t>
  </si>
  <si>
    <t>Global Grey          Transitional Taupe          West End White</t>
  </si>
  <si>
    <t>(Mesh-Mounted)</t>
  </si>
  <si>
    <t>Pattern Mosaics:</t>
  </si>
  <si>
    <t>Listellos &amp; Mouldings:</t>
  </si>
  <si>
    <t>1-7/8" x 12"</t>
  </si>
  <si>
    <t xml:space="preserve">Sedona-Sequoia 3" x 6" &amp; 6" x 6" field tile, 1-1/4" x 2" mosaic, 6" x 12" </t>
  </si>
  <si>
    <t xml:space="preserve">Mercurio Mosaic Border &amp; 6" x 6" Mosaic Deco Dot/Corner .  Color </t>
  </si>
  <si>
    <t>Transitional Taupe</t>
  </si>
  <si>
    <t>Global Grey</t>
  </si>
  <si>
    <t>Bass Black</t>
  </si>
  <si>
    <t>Ch 3 Stream Stone</t>
  </si>
  <si>
    <t xml:space="preserve">a) Brushed surface is not available in the color Transitional Taupe. </t>
  </si>
  <si>
    <t xml:space="preserve">3 colors added:  Alaska White (Quartzite), Dakota (Quartzite) &amp; Utah (Quartzite).   </t>
  </si>
  <si>
    <t>Chapter 10 Breakwater</t>
  </si>
  <si>
    <t>3" x 9"</t>
  </si>
  <si>
    <t>Chapter 1 - Suite Glass</t>
  </si>
  <si>
    <t>Polaris White</t>
  </si>
  <si>
    <t xml:space="preserve">Sconce Water Feature in both colors, Black Gold &amp; Bronze. </t>
  </si>
  <si>
    <t>Re-named Chapter 9 - Pietra Opus II</t>
  </si>
  <si>
    <t xml:space="preserve">Crown and Dome mouldings in colors Almond Crème Marble &amp; </t>
  </si>
  <si>
    <t xml:space="preserve">Alpaca Travertine removed from this Chapter.  Same items can </t>
  </si>
  <si>
    <t xml:space="preserve">still be found in Chapter 11 Antiquity Stone.   </t>
  </si>
  <si>
    <t xml:space="preserve">     "</t>
  </si>
  <si>
    <t xml:space="preserve">       "                    "</t>
  </si>
  <si>
    <t xml:space="preserve">All Stone Matrix Mouldings items:  Diamond "V", Grass Cloth, Jute, Leather Weave, </t>
  </si>
  <si>
    <t>Linen Square &amp; Raffia.</t>
  </si>
  <si>
    <t xml:space="preserve">      "      "         "            "</t>
  </si>
  <si>
    <t>Micro 5/8" x 5/8" Mosaic now named Gemma Honey.</t>
  </si>
  <si>
    <t>Brushed or Honed</t>
  </si>
  <si>
    <t xml:space="preserve">Six colors of field tiles with liners and 30 mosaics. </t>
  </si>
  <si>
    <t xml:space="preserve">2" x 3" Bar &amp; 2-1/2" Hex previously sold by piece are now </t>
  </si>
  <si>
    <t>Mesh-Mounted and sold by the sheet.</t>
  </si>
  <si>
    <t xml:space="preserve">4" x 8" Field Tile available in 10 colors.  Color Iceberg Marble (Polished) </t>
  </si>
  <si>
    <t xml:space="preserve">added. Dome &amp; Crown Mouldings added to some of the colors.  Fire &amp; Ice </t>
  </si>
  <si>
    <t xml:space="preserve">Loose 2" x 2" Glass Inserts and several Mosaics.  </t>
  </si>
  <si>
    <t>Glisten</t>
  </si>
  <si>
    <t>0.90 SF/Sheet</t>
  </si>
  <si>
    <t xml:space="preserve">Ivory, Medium Noce &amp; Parma Travertine 18" x 18" Field Tile.  </t>
  </si>
  <si>
    <t xml:space="preserve">Colors Almond Creme Marble, Alpaca Travertine &amp; Walnut </t>
  </si>
  <si>
    <t>Travertine in the 16" x 16" Antique Finish Field Tile.</t>
  </si>
  <si>
    <t xml:space="preserve">        "                 "           "</t>
  </si>
  <si>
    <t>All Micro Mosaic Rosoni Panels.</t>
  </si>
  <si>
    <t xml:space="preserve">Sedona 8" x 12" field tile &amp; 1/2" x 1/2" Pebbles mosaic.  Philadelphia </t>
  </si>
  <si>
    <t xml:space="preserve">Travertine field tile sizes:  12" x 12", 12" x 24" &amp; 24" x 24" and 2" x 2" </t>
  </si>
  <si>
    <t xml:space="preserve">mosaic.  Modular Pattern Colors Opus Classic Travertine &amp; Opus Noce </t>
  </si>
  <si>
    <t xml:space="preserve">Travertine.  Quartz &amp; Slate 16" x 16" field tile.  Golden, Ivory, Mystic </t>
  </si>
  <si>
    <t xml:space="preserve">Green &amp; Walnut 18" x 18" field tile.  Faux Stone Moulding Colors Gold </t>
  </si>
  <si>
    <t xml:space="preserve">Travertine, Light Travertine, Noce Travertine &amp; Sedona-Sequoia in these </t>
  </si>
  <si>
    <t xml:space="preserve">moldings:  Mega Ogee, MO Stop/Corner, Mega Crown, MC Stop/Corner, </t>
  </si>
  <si>
    <t xml:space="preserve">Renaissance &amp; Romanesque.  Duomo, Rialto &amp; Venezia Multi Color </t>
  </si>
  <si>
    <t xml:space="preserve">Domes.  Basket Split Face Mosaic Giallo w/Luna Dot, Diamond Split </t>
  </si>
  <si>
    <t xml:space="preserve">Face Mosaics in colors Classic w/Noce Dot, Cream w/Nero Dot &amp; Noce </t>
  </si>
  <si>
    <t xml:space="preserve">w/Luna Dot.  The following Decorative Stone Accents:  Messina, Giallo </t>
  </si>
  <si>
    <t xml:space="preserve">Travertine, Light Travertine, Noce Travertine, MM9 - Plato, Braids "B", </t>
  </si>
  <si>
    <t xml:space="preserve">Capri Dot-Dash &amp; Waves.            </t>
  </si>
  <si>
    <t xml:space="preserve">       "             "        "</t>
  </si>
  <si>
    <t xml:space="preserve">       "</t>
  </si>
  <si>
    <t>Date</t>
  </si>
  <si>
    <t>Announced</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</si>
  <si>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</si>
  <si>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</si>
  <si>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</si>
  <si>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</si>
  <si>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</si>
  <si>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</si>
  <si>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</si>
  <si>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</si>
  <si>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</si>
  <si>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</si>
  <si>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</si>
  <si>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</si>
  <si>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</si>
  <si>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</si>
  <si>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</si>
  <si>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</si>
  <si>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</si>
  <si>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</si>
  <si>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</si>
  <si>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</si>
  <si>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</si>
  <si>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</si>
  <si>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</si>
  <si>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</si>
  <si>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</si>
  <si>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</si>
  <si>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</si>
  <si>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</si>
  <si>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</si>
  <si>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</si>
  <si>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</si>
  <si>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</si>
  <si>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</si>
  <si>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</si>
  <si>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</si>
  <si>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</si>
  <si>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</si>
  <si>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</si>
  <si>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</si>
  <si>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</si>
  <si>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</si>
  <si>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</si>
  <si>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</si>
  <si>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</si>
  <si>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</si>
  <si>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</si>
  <si>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Full Carton</t>
  </si>
  <si>
    <t>a</t>
  </si>
  <si>
    <t>Notes:</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</si>
  <si>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</si>
  <si>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</si>
  <si>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</si>
  <si>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</si>
  <si>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</si>
  <si>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</si>
  <si>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</si>
  <si>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</si>
  <si>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</si>
  <si>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</si>
  <si>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</si>
  <si>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</si>
  <si>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</si>
  <si>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</si>
  <si>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</si>
  <si>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</si>
  <si>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</si>
  <si>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</si>
  <si>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</si>
  <si>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</si>
  <si>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</si>
  <si>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</si>
  <si>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</si>
  <si>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</si>
  <si>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</si>
  <si>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</si>
  <si>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</si>
  <si>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</si>
  <si>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</si>
  <si>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</si>
  <si>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</si>
  <si>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</si>
  <si>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</si>
  <si>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x</t>
  </si>
  <si>
    <t>Jeffrey Court</t>
  </si>
  <si>
    <t>J</t>
  </si>
  <si>
    <t>A</t>
  </si>
  <si>
    <t>Color:</t>
  </si>
  <si>
    <t xml:space="preserve"> </t>
  </si>
  <si>
    <t>4" x 8"</t>
  </si>
  <si>
    <t>4" x 4"</t>
  </si>
  <si>
    <t>Diamond</t>
  </si>
  <si>
    <t>Deco</t>
  </si>
  <si>
    <t>6" x 6"</t>
  </si>
  <si>
    <t>4" x 12"</t>
  </si>
  <si>
    <t>3" x 6"</t>
  </si>
  <si>
    <t>Bullnose</t>
  </si>
  <si>
    <t>3" x 3"</t>
  </si>
  <si>
    <t>12" x 12"</t>
  </si>
  <si>
    <t>18" x 18"</t>
  </si>
  <si>
    <t>3/4" x 8"</t>
  </si>
  <si>
    <t>Dome</t>
  </si>
  <si>
    <t>Crown</t>
  </si>
  <si>
    <t>3/4" x 12"</t>
  </si>
  <si>
    <t>6" x 12"</t>
  </si>
  <si>
    <t>3" x 12"</t>
  </si>
  <si>
    <t>Liner</t>
  </si>
  <si>
    <t>6" x 8"</t>
  </si>
  <si>
    <t>Bullnose Corner</t>
  </si>
  <si>
    <t>4" x 6"</t>
  </si>
  <si>
    <t>SET</t>
  </si>
  <si>
    <t>Santa Inez</t>
  </si>
  <si>
    <t>Brushed</t>
  </si>
  <si>
    <t>Polished</t>
  </si>
  <si>
    <t>6" x 18"</t>
  </si>
  <si>
    <t>MEDALLIONS</t>
  </si>
  <si>
    <t>www.jeffreycourt.com</t>
  </si>
  <si>
    <t>Honed</t>
  </si>
  <si>
    <t>b</t>
  </si>
  <si>
    <t>Yes</t>
  </si>
  <si>
    <t>continued on next page</t>
  </si>
  <si>
    <t>Mosaic</t>
  </si>
  <si>
    <t>Listello</t>
  </si>
  <si>
    <t>You can enter a value in the column labeled "Adj." to change your price manually.</t>
  </si>
  <si>
    <t>Moulding</t>
  </si>
  <si>
    <t>2 PC/SET</t>
  </si>
  <si>
    <t>5" x 5"</t>
  </si>
  <si>
    <t>Note:</t>
  </si>
  <si>
    <t>Ch 5 Artisan Heritage II</t>
  </si>
  <si>
    <t>added Linea &amp; Medley Patterns/Mosaics</t>
  </si>
  <si>
    <t>Ch 16 Provence</t>
  </si>
  <si>
    <t>Ch 17 Irish Ice</t>
  </si>
  <si>
    <t xml:space="preserve">Ch 18 Mozart's Mosaics  </t>
  </si>
  <si>
    <t>Ch 2 Island Shades</t>
  </si>
  <si>
    <t>Ch 4 Antico Portuguese</t>
  </si>
  <si>
    <t>Ch 2 First Choice Relief Tiles</t>
  </si>
  <si>
    <t>Algarve</t>
  </si>
  <si>
    <t>Braganca</t>
  </si>
  <si>
    <t>Lisbon</t>
  </si>
  <si>
    <t>Alentejo</t>
  </si>
  <si>
    <t xml:space="preserve">Litoral </t>
  </si>
  <si>
    <t>Statuario</t>
  </si>
  <si>
    <t>Santarem</t>
  </si>
  <si>
    <t>6" x 24"</t>
  </si>
  <si>
    <t>11-3/4" x 11-3/4"</t>
  </si>
  <si>
    <t>Ch 8 Facets</t>
  </si>
  <si>
    <t>Color Canton Jade 3/4" x 8" Raindrops Dome</t>
  </si>
  <si>
    <t>Color Canton Jade 3/4" x 3/4" Dots Pattern Mosaic</t>
  </si>
  <si>
    <t>3/4" x 1-5/8" Brick Pattern Mosaics; Amazonia &amp; Bali Green</t>
  </si>
  <si>
    <t>Combi Pattern Mosaics; Jamaica &amp; Scandinavian</t>
  </si>
  <si>
    <t>Manhattan Sky (Polished)</t>
  </si>
  <si>
    <t>Lexington</t>
  </si>
  <si>
    <t>Madison</t>
  </si>
  <si>
    <t>Metropolitan</t>
  </si>
  <si>
    <t>Subway</t>
  </si>
  <si>
    <t>9-1/2" x 9-1/2"</t>
  </si>
  <si>
    <t>Terrace on the Park</t>
  </si>
  <si>
    <t>Times Square</t>
  </si>
  <si>
    <t>Empire Beige (Polished)</t>
  </si>
  <si>
    <t>Herringbone Styx</t>
  </si>
  <si>
    <t>Trax</t>
  </si>
  <si>
    <t>Rex</t>
  </si>
  <si>
    <t>Mosaic Blends:</t>
  </si>
  <si>
    <t>11-1/8" x 12-1/8"</t>
  </si>
  <si>
    <t>(5 PCS/SF)</t>
  </si>
  <si>
    <t>(6 PCS/SF)</t>
  </si>
  <si>
    <t>Suede (Grey Marble)</t>
  </si>
  <si>
    <t>Pale (Light Limestone)          Shadow (Medium Limestone)</t>
  </si>
  <si>
    <t>Chapter 11 Align</t>
  </si>
  <si>
    <t>Chapter 16 Park Place</t>
  </si>
  <si>
    <t>3" x 10"</t>
  </si>
  <si>
    <t>Chapter 5 Artisan Heritage II</t>
  </si>
  <si>
    <t>Chapter 7 Crossroads</t>
  </si>
  <si>
    <t xml:space="preserve">Brick Pattern 1" x 2". </t>
  </si>
  <si>
    <t>Chapter 8 Courtly</t>
  </si>
  <si>
    <t>Chapter 17 Irish Ice</t>
  </si>
  <si>
    <t xml:space="preserve">1/2" x 1/2".  </t>
  </si>
  <si>
    <t xml:space="preserve">        "    "        "</t>
  </si>
  <si>
    <t>Belle Mare</t>
  </si>
  <si>
    <t>Belle Mare 11" x 12" Mosaic added.</t>
  </si>
  <si>
    <t>Rail</t>
  </si>
  <si>
    <t>Base</t>
  </si>
  <si>
    <t>Chapter 10 Break Water</t>
  </si>
  <si>
    <t>Chapter 6 Nob Hill</t>
  </si>
  <si>
    <t>Re-Introduced Collection</t>
  </si>
  <si>
    <t>Spanish Key &amp; Crossroads Hex Floor Tile, Beaded Resin Liners &amp; Resin Dot A, B &amp; C.</t>
  </si>
  <si>
    <t xml:space="preserve">     "      "    "     "</t>
  </si>
  <si>
    <t xml:space="preserve">     "      "        "</t>
  </si>
  <si>
    <t>Hill:  Dot-Dash Pattern B, Octagon Pattern C and Rectangles &amp; Dot B.</t>
  </si>
  <si>
    <t xml:space="preserve">Three Multicolor Mosaics from Chapter 11 Antiquity Stone are now back in Chapter 6 Nob </t>
  </si>
  <si>
    <t xml:space="preserve">The following formats are now available again in this Chapter.  They are:  12" x 9" </t>
  </si>
  <si>
    <t xml:space="preserve">     "      "     "        "    "</t>
  </si>
  <si>
    <t xml:space="preserve">All formats in the following colors:  Mystic Green Limestone (Honed), Golden Travertine, </t>
  </si>
  <si>
    <t xml:space="preserve">Ivory Travertine, Philadelphia Travertine, Walnut Travertine and Cappuccino Onyx.  Also </t>
  </si>
  <si>
    <t xml:space="preserve">the following Natural Stone and Onyx Mosaics:  Marcella Crema, Marcella Onyx, 5/8" x 5/8" </t>
  </si>
  <si>
    <r>
      <t xml:space="preserve">Gold, Ivory &amp; Walnut, Basket Weave Cappuccino Cream, Gemma 5/8" x 5/8" </t>
    </r>
    <r>
      <rPr>
        <u/>
        <sz val="10"/>
        <rFont val="Arial"/>
        <family val="2"/>
      </rPr>
      <t>Cinnamon</t>
    </r>
    <r>
      <rPr>
        <sz val="10"/>
        <rFont val="Arial"/>
        <family val="2"/>
      </rPr>
      <t xml:space="preserve"> &amp; </t>
    </r>
  </si>
  <si>
    <r>
      <t xml:space="preserve">Sticks </t>
    </r>
    <r>
      <rPr>
        <u/>
        <sz val="10"/>
        <rFont val="Arial"/>
        <family val="2"/>
      </rPr>
      <t>Cinnamon</t>
    </r>
    <r>
      <rPr>
        <sz val="10"/>
        <rFont val="Arial"/>
        <family val="2"/>
      </rPr>
      <t xml:space="preserve">, </t>
    </r>
    <r>
      <rPr>
        <u/>
        <sz val="10"/>
        <rFont val="Arial"/>
        <family val="2"/>
      </rPr>
      <t>Espresso</t>
    </r>
    <r>
      <rPr>
        <sz val="10"/>
        <rFont val="Arial"/>
        <family val="2"/>
      </rPr>
      <t xml:space="preserve"> and </t>
    </r>
    <r>
      <rPr>
        <u/>
        <sz val="10"/>
        <rFont val="Arial"/>
        <family val="2"/>
      </rPr>
      <t>Latte</t>
    </r>
    <r>
      <rPr>
        <sz val="10"/>
        <rFont val="Arial"/>
        <family val="2"/>
      </rPr>
      <t xml:space="preserve">. </t>
    </r>
  </si>
  <si>
    <r>
      <t xml:space="preserve">Multi Color Polished, Stone &amp; Resin </t>
    </r>
    <r>
      <rPr>
        <u/>
        <sz val="10"/>
        <rFont val="Arial"/>
        <family val="2"/>
      </rPr>
      <t>Medley A</t>
    </r>
    <r>
      <rPr>
        <sz val="10"/>
        <rFont val="Arial"/>
        <family val="2"/>
      </rPr>
      <t xml:space="preserve">, </t>
    </r>
    <r>
      <rPr>
        <u/>
        <sz val="10"/>
        <rFont val="Arial"/>
        <family val="2"/>
      </rPr>
      <t>Medley B</t>
    </r>
    <r>
      <rPr>
        <sz val="10"/>
        <rFont val="Arial"/>
        <family val="2"/>
      </rPr>
      <t xml:space="preserve">, &amp; </t>
    </r>
    <r>
      <rPr>
        <u/>
        <sz val="10"/>
        <rFont val="Arial"/>
        <family val="2"/>
      </rPr>
      <t>Medley C</t>
    </r>
    <r>
      <rPr>
        <sz val="10"/>
        <rFont val="Arial"/>
        <family val="2"/>
      </rPr>
      <t xml:space="preserve">, Random Travertine </t>
    </r>
  </si>
  <si>
    <r>
      <rPr>
        <u/>
        <sz val="10"/>
        <rFont val="Arial"/>
        <family val="2"/>
      </rPr>
      <t>Latte</t>
    </r>
    <r>
      <rPr>
        <sz val="10"/>
        <rFont val="Arial"/>
        <family val="2"/>
      </rPr>
      <t xml:space="preserve">, Pannini Onyx, Pebbles 1/2" x 1/2"  </t>
    </r>
    <r>
      <rPr>
        <u/>
        <sz val="10"/>
        <rFont val="Arial"/>
        <family val="2"/>
      </rPr>
      <t>Gelato</t>
    </r>
    <r>
      <rPr>
        <sz val="10"/>
        <rFont val="Arial"/>
        <family val="2"/>
      </rPr>
      <t xml:space="preserve">, </t>
    </r>
    <r>
      <rPr>
        <u/>
        <sz val="10"/>
        <rFont val="Arial"/>
        <family val="2"/>
      </rPr>
      <t>Cafe Au Lait</t>
    </r>
    <r>
      <rPr>
        <sz val="10"/>
        <rFont val="Arial"/>
        <family val="2"/>
      </rPr>
      <t xml:space="preserve"> &amp; </t>
    </r>
    <r>
      <rPr>
        <u/>
        <sz val="10"/>
        <rFont val="Arial"/>
        <family val="2"/>
      </rPr>
      <t>Cappuccino</t>
    </r>
    <r>
      <rPr>
        <sz val="10"/>
        <rFont val="Arial"/>
        <family val="2"/>
      </rPr>
      <t xml:space="preserve">, </t>
    </r>
  </si>
  <si>
    <t>Chapter 15 Statuario</t>
  </si>
  <si>
    <t xml:space="preserve">      "      "      "</t>
  </si>
  <si>
    <r>
      <t xml:space="preserve">All items </t>
    </r>
    <r>
      <rPr>
        <b/>
        <u/>
        <sz val="10"/>
        <rFont val="Arial"/>
        <family val="2"/>
      </rPr>
      <t>EXCEPT</t>
    </r>
    <r>
      <rPr>
        <sz val="10"/>
        <rFont val="Arial"/>
        <family val="2"/>
      </rPr>
      <t xml:space="preserve">:  Statuario Brushed 18" x 18" Field Tile, Statuario Brushed 2" x 2" </t>
    </r>
  </si>
  <si>
    <t>Mosaic and Statuario Polished Brick 2" x 4" Mosaic.</t>
  </si>
  <si>
    <t xml:space="preserve">     "       "        "</t>
  </si>
  <si>
    <t>Chapter 17 - Atlas</t>
  </si>
  <si>
    <t>Wall Street White (Honed)</t>
  </si>
  <si>
    <t>Chapter 17 Atlas</t>
  </si>
  <si>
    <t xml:space="preserve">Hand-crafted Crackle ceramic tile. </t>
  </si>
  <si>
    <t>6" x 16"</t>
  </si>
  <si>
    <t>Gemma 5/8" x 5/8" Honey Mosaic.</t>
  </si>
  <si>
    <t xml:space="preserve">New mosaic patterns added and three colors added to the Marble Field Tiles, Mosaics &amp; Mouldings.  </t>
  </si>
  <si>
    <t>Chapter 15 - Classic Statuario</t>
  </si>
  <si>
    <t>Re-named Chapter 15 Classic Statuario.</t>
  </si>
  <si>
    <t>8" x 12"</t>
  </si>
  <si>
    <t>Honed Mosaics:</t>
  </si>
  <si>
    <t>Octagon w/Botticino Dot</t>
  </si>
  <si>
    <t>Octagon w/Black Dot</t>
  </si>
  <si>
    <t>Mini Sticks</t>
  </si>
  <si>
    <t>2" x 4" Brick</t>
  </si>
  <si>
    <t>2" Square</t>
  </si>
  <si>
    <t>11-1/4" x 12"</t>
  </si>
  <si>
    <t>11-1/4" x 11-1/4"</t>
  </si>
  <si>
    <t>Drawn Stone:</t>
  </si>
  <si>
    <t>Floral Imprint</t>
  </si>
  <si>
    <t>Hindu Temple</t>
  </si>
  <si>
    <t>7/8" x 12"</t>
  </si>
  <si>
    <t>3-7/8" x 12"</t>
  </si>
  <si>
    <t>Statuario Brushed 2" x 2" Mosaic, Statuario Polished Brick 2" x 4" Mosaic.</t>
  </si>
  <si>
    <t>Five new Field Tile sizes, nine new Mosaic patterns, four Moulding pieces and three Water Jet Borders.</t>
  </si>
  <si>
    <r>
      <t xml:space="preserve">Chapter 9 Pietra Opus </t>
    </r>
    <r>
      <rPr>
        <sz val="10"/>
        <rFont val="Arial"/>
        <family val="2"/>
      </rPr>
      <t>(formally known as Pietra Opus II)</t>
    </r>
  </si>
  <si>
    <r>
      <t xml:space="preserve">Chapter 15 Classic Statuario </t>
    </r>
    <r>
      <rPr>
        <sz val="10"/>
        <rFont val="Arial"/>
        <family val="2"/>
      </rPr>
      <t>(formally known as Statuario)</t>
    </r>
  </si>
  <si>
    <t xml:space="preserve">Re-named Chapter 9 - Pietra Opus.  Items in color Honey Onyx now re-named Onyx.  The Iceberg </t>
  </si>
  <si>
    <t>Marble 12" x 12" Mosaic, "Mosaic w/Glass" now known as "Winward Plains" Mosaic.</t>
  </si>
  <si>
    <t xml:space="preserve">     "       "            "</t>
  </si>
  <si>
    <t>Chapter 2 - Vintage Studio</t>
  </si>
  <si>
    <t>Chapter 2 Island Shades</t>
  </si>
  <si>
    <t>Chapter 2 Vintage Studio</t>
  </si>
  <si>
    <t>Ramp Edge</t>
  </si>
  <si>
    <t>Ceramic Wall Tile, Glass Mosaics, Mouldings and Trim.</t>
  </si>
  <si>
    <t>Entire Chapter.</t>
  </si>
  <si>
    <t xml:space="preserve">Entire Chapter except for the Crushed Mood Glass Mosaics Dot Pattern 1" x 1" and </t>
  </si>
  <si>
    <t xml:space="preserve">Entire Chapter except for the Glass Mosaics Crystal Rounds 1" and the Gemstones </t>
  </si>
  <si>
    <t xml:space="preserve">Entire Chapter except for the Frosted Glass Medleys Mosaic 9/16" x 9/16". </t>
  </si>
  <si>
    <t xml:space="preserve">Entire Chapter, (consisting of the Frosted Glass Medleys Mosaic 9/16" x 9/16"). </t>
  </si>
  <si>
    <t>1/2" x 6"</t>
  </si>
  <si>
    <t>All Mosaics are Mesh-Mounted.</t>
  </si>
  <si>
    <t>0.92 SF/Sheet</t>
  </si>
  <si>
    <t>0.77 SF/Sheet</t>
  </si>
  <si>
    <t>0.88 SF/Sheet</t>
  </si>
  <si>
    <t>0.96 SF/Sheet</t>
  </si>
  <si>
    <t xml:space="preserve">New 6" x 18" Field Tile, Crowns and Domes in natural stone and a new Passion Glass crushed </t>
  </si>
  <si>
    <t>glass mosaic.</t>
  </si>
  <si>
    <t xml:space="preserve">      "</t>
  </si>
  <si>
    <t xml:space="preserve">12" x 9" Spanish Key &amp; Crossroads Hex Floor Tile, Crushed Mood Glass 1" x 1" Dot Pattern Mosaic, </t>
  </si>
  <si>
    <t>Beaded Resin Liners &amp; Resin Dot A, B &amp; C.</t>
  </si>
  <si>
    <t>0.91 SF/Sheet</t>
  </si>
  <si>
    <t>0.95 SF/Sheet</t>
  </si>
  <si>
    <t>0.87 SF/Sheet</t>
  </si>
  <si>
    <t>0.83 SF/Sheet</t>
  </si>
  <si>
    <t>0.85 SF/Sheet</t>
  </si>
  <si>
    <t>1.03 SF/Sheet</t>
  </si>
  <si>
    <t>0.93 SF/Sheet</t>
  </si>
  <si>
    <t>0.79 SF/Sheet</t>
  </si>
  <si>
    <t>0.62 SF/Sheet</t>
  </si>
  <si>
    <t>a,b</t>
  </si>
  <si>
    <t>c</t>
  </si>
  <si>
    <t>d</t>
  </si>
  <si>
    <t>Chapter 14 Duality</t>
  </si>
  <si>
    <t xml:space="preserve">Chapter 4 Antico Portuguese </t>
  </si>
  <si>
    <t>Chapter 13 Olde California</t>
  </si>
  <si>
    <t>Chapter 14 RainDrops II</t>
  </si>
  <si>
    <t xml:space="preserve">Consists of 8 colors of Natural Stone 6" x 18" Field Tile, Crown &amp; Dome also found in Chapter 3 Stream Stone, Chapter 7 Crossroads and Chapter 9 Pietra Opus.  A "Perfecta Blend" Mosaic comprised of Glass &amp; Natural Stone available in eight colors &amp; a "Trifecta Blend" Mosaic comprised of Glass, Natural Stone &amp; Metal also available in 8 colors.      </t>
  </si>
  <si>
    <t>All formats in the following colors:  Flashed Terra Cotta (Unglazed Paver), Azore Blue, Caffe, Iberian Ivory, Country Gray, Madiera Green, Mustard Field, Olive &amp; Terra Cotta.</t>
  </si>
  <si>
    <t>All formats in the following colors:  Mission Terra Cotta, Capistrano, Carmel, Monterey, San Fernando &amp; Santa Barbara.</t>
  </si>
  <si>
    <t>Chapter 5 Elegant Tones</t>
  </si>
  <si>
    <t>Glazed Ceramic Wall Tile, Ceramic and Glass Mosaics, Mouldings, Trim and metalized liners.</t>
  </si>
  <si>
    <t>11-1/2" x 11-3/4"</t>
  </si>
  <si>
    <t>http://www.jeffreycourt.com/tile-chapter/suite-glass/</t>
  </si>
  <si>
    <t>http://www.jeffreycourt.com/tile-chapter/vintage-studio/</t>
  </si>
  <si>
    <t>http://www.jeffreycourt.com/tile-chapter/stream-stone/</t>
  </si>
  <si>
    <t>http://www.jeffreycourt.com/tile-chapter/align/</t>
  </si>
  <si>
    <t>http://www.jeffreycourt.com/tile-chapter/park-place/</t>
  </si>
  <si>
    <t>7/8" x 6"</t>
  </si>
  <si>
    <t>Brushwork Mosaic added, available in all six colors and two color blends.  Composition Mosaic added, available in two color blends only.</t>
  </si>
  <si>
    <t>Chapter 4 Via</t>
  </si>
  <si>
    <t>Border Décor</t>
  </si>
  <si>
    <t>Insert Décor</t>
  </si>
  <si>
    <t>San Leandro</t>
  </si>
  <si>
    <t>San Simeon</t>
  </si>
  <si>
    <t>Chapter 4 - Via</t>
  </si>
  <si>
    <t>Brunus          Ignus          Viride</t>
  </si>
  <si>
    <t>10" x 10"</t>
  </si>
  <si>
    <t>8" x 16"</t>
  </si>
  <si>
    <t>6-3/4" x 7-7/8"</t>
  </si>
  <si>
    <t>8-7/8" x 12-1/4"</t>
  </si>
  <si>
    <t>7-7/8" Octagon</t>
  </si>
  <si>
    <t>2" x 5"</t>
  </si>
  <si>
    <t>Quarter Round</t>
  </si>
  <si>
    <t>Beak</t>
  </si>
  <si>
    <t>3/4" x 5"</t>
  </si>
  <si>
    <t>1-1/4" x 5"</t>
  </si>
  <si>
    <t>1-1/4" x 6"</t>
  </si>
  <si>
    <t>Estela</t>
  </si>
  <si>
    <t>Felipe</t>
  </si>
  <si>
    <t>a) This item is 10mm thick.</t>
  </si>
  <si>
    <t>b) This item is 16.5mm thick.</t>
  </si>
  <si>
    <t>b,c</t>
  </si>
  <si>
    <t>b,d</t>
  </si>
  <si>
    <t>Stained Insert</t>
  </si>
  <si>
    <t>Naturalis</t>
  </si>
  <si>
    <t xml:space="preserve"> 1.44 PCS/SF</t>
  </si>
  <si>
    <t xml:space="preserve"> 1.12 PCS/SF</t>
  </si>
  <si>
    <t>Hand Painted Decorative Patterns (10mm thick):</t>
  </si>
  <si>
    <t>Latin inspired traditional hand painted/crafted tiles.</t>
  </si>
  <si>
    <t>The following patterns in colors Contempo, Terra &amp; Traditional are being carried over from the previous Chapter 4 Antico Portuguese:   Algarve, Braganca &amp; Lisbon 5" x 5" 4 Piece Pattern Décor's.  Alentejo, Litoral &amp; Santarem, 5" x 5" 1 Piece Repeat Pattern Décor's.</t>
  </si>
  <si>
    <t>(4 Piece Repeat Pattern, sold by piece)</t>
  </si>
  <si>
    <t>Entire Chapter which includes the following patterns in colors Contempo, Terra &amp; Traditional:  Cabo Mondego, Monte Real &amp; Sintra 5" x 5" 4 Piece Pattern Décor's.  Baixo, Faro, Leiria &amp; Setubal 5" x 5" 1 Piece Repeat Pattern Décor's.  Castelo Branco &amp; Minho 5" x 5" Border.  All 2-1/2" x 5" Linear Liners and 2-1/2" x 2-1/2" Linear Corners.</t>
  </si>
  <si>
    <t>5.74 PCS/SF</t>
  </si>
  <si>
    <t>3.17 PCS/SF</t>
  </si>
  <si>
    <t>4.80 PCS/SF</t>
  </si>
  <si>
    <t xml:space="preserve"> 1.85 PCS/SF</t>
  </si>
  <si>
    <r>
      <t xml:space="preserve">Chapter 4 - Via - </t>
    </r>
    <r>
      <rPr>
        <i/>
        <u/>
        <sz val="8"/>
        <rFont val="Arial"/>
        <family val="2"/>
      </rPr>
      <t>continued</t>
    </r>
  </si>
  <si>
    <t>1</t>
  </si>
  <si>
    <t>2-3</t>
  </si>
  <si>
    <t>5-6</t>
  </si>
  <si>
    <t>6-7</t>
  </si>
  <si>
    <t>Colors Country Road, Garden, Mineral and Splash in both the 3" x 6" Field Tile &amp; 3/4" x 8" Liner formats.  The following mosaic patterns in all colors:  Collage, Cosmos, Melange, Symmetry, Terrain and Wicker.  Colors Astoria and Palanga only in the Belle Mare mosaic pattern &amp; color Keys only in the Glisten mosaic pattern.</t>
  </si>
  <si>
    <t>Field - Beveled</t>
  </si>
  <si>
    <t>10-3/4" x 11-7/8"</t>
  </si>
  <si>
    <t>Chapter 3 Stream Stone</t>
  </si>
  <si>
    <t xml:space="preserve">Existing 30917 Platinum Mosaic (Stone/Glass/Stainless) now known as "Platinum A Mosaic (Stone/Glass/Stainless)".  Existing 30914 3" x 11" Hip Listel now known as "Hip Listel A".   </t>
  </si>
  <si>
    <t>2" x 12" Metropolitan Liner (30915), 3" x 12" Urban Tracks Listel (30913) and the 4" x 12" City Border (30912).</t>
  </si>
  <si>
    <t>3" x 6" Beveled/Honed Field Tile in all colors added.  New Mosaic patterns added:  1" Hexagon A, 1" Hexagon B, 1" Hexagon C, 1" Hexagon D, Lustrous A, Lustrous B, Lustrous C, Platinum B (Stone/Glass/Stainless) and Platinum C (Stone/Glass/Stainless).  Also, a 3" x 11" Hip Listel B added.</t>
  </si>
  <si>
    <t>12-3/8" x 12"</t>
  </si>
  <si>
    <t>11-3/4" x 12"</t>
  </si>
  <si>
    <t>0.97 SF/Sheet</t>
  </si>
  <si>
    <t>3-1/4" x 11-1/4"</t>
  </si>
  <si>
    <t>Gloss</t>
  </si>
  <si>
    <t>Buff          Dew          Haze</t>
  </si>
  <si>
    <t>Arica          Boracay          Trikora          Varadero</t>
  </si>
  <si>
    <t>Satin</t>
  </si>
  <si>
    <t>5/8" Hex</t>
  </si>
  <si>
    <t>Champagne          Diamond          Hazel          Silhouette</t>
  </si>
  <si>
    <t>11" x 11-1/4"</t>
  </si>
  <si>
    <t>11-1/8" x 12"</t>
  </si>
  <si>
    <t>10-1/8" x 11-1/4"</t>
  </si>
  <si>
    <t>3/4" Penny Round</t>
  </si>
  <si>
    <t>11-1/8" x 11-7/8"</t>
  </si>
  <si>
    <t>Beveled Elongated Hex</t>
  </si>
  <si>
    <t>10-1/2" x 11-3/8"</t>
  </si>
  <si>
    <t>0.82 SF/Sheet</t>
  </si>
  <si>
    <t>Droplet</t>
  </si>
  <si>
    <t>10-1/4" x 10-3/8"</t>
  </si>
  <si>
    <t>0.73 SF/Sheet</t>
  </si>
  <si>
    <t xml:space="preserve">Satin Finish 3" x 6" Field Tile and 3/4" x 8" Liners added as well as 5/8" Hex, 3/4" Penny Round, Beveled Elongated Hex and Droplet Mosaic patterns.  All available in colors Champagne, Diamond, Hazel and Silhouette. </t>
  </si>
  <si>
    <t>http://www.jeffreycourt.com/tile-chapter/via/</t>
  </si>
  <si>
    <t>Frost          Mica          Titanium</t>
  </si>
  <si>
    <t>d) For every piece of 7-7/8"Octagon, you will need one piece of a 3" x 3" Insert which together equals 0.377 SF.  All 3" Inserts in</t>
  </si>
  <si>
    <t>Chapter 4 Via work with the Octagon.</t>
  </si>
  <si>
    <t xml:space="preserve">Chapter 12 - Ashland &amp; Halsted </t>
  </si>
  <si>
    <t>Chapter 12 Ashland &amp; Halsted</t>
  </si>
  <si>
    <t>Chapter 12 - Ashland &amp; Halsted</t>
  </si>
  <si>
    <t>Cast Iron          Galvanized          Reclaimed</t>
  </si>
  <si>
    <t>3/4" x 6"</t>
  </si>
  <si>
    <t>Elevation Brick</t>
  </si>
  <si>
    <t>Elongated Hex</t>
  </si>
  <si>
    <t>Mini Brick</t>
  </si>
  <si>
    <t>12" x 12-3/8"</t>
  </si>
  <si>
    <t>11-7/8" x 9-7/8"</t>
  </si>
  <si>
    <t>12-1/8" x 10-5/8"</t>
  </si>
  <si>
    <t>11-3/8" x 11-5/8"</t>
  </si>
  <si>
    <t>Glazed Porcelain Floor &amp; Wall Mosaics:</t>
  </si>
  <si>
    <t>Classic          Distressed          Ivory          Welded</t>
  </si>
  <si>
    <t>1" Hexagon</t>
  </si>
  <si>
    <t>0.81 SF/Sheet</t>
  </si>
  <si>
    <t>0.89 SF/Sheet</t>
  </si>
  <si>
    <t>Glass Wall Mosaics:</t>
  </si>
  <si>
    <t>Cadmium          Carbon          Nitrogen          Oxygen</t>
  </si>
  <si>
    <t>Industrie Glass</t>
  </si>
  <si>
    <t>10-7/8" x 12-1/4"</t>
  </si>
  <si>
    <t>District Glazed Ceramic Wall Field Tiles &amp; Liners:</t>
  </si>
  <si>
    <t>Canvas          Concrete          Plaster</t>
  </si>
  <si>
    <t>2-1/4" x 7-3/4"</t>
  </si>
  <si>
    <t>District Brick</t>
  </si>
  <si>
    <t>District</t>
  </si>
  <si>
    <t>1/2" x 7-3/4"</t>
  </si>
  <si>
    <t>Yesterday's Glass</t>
  </si>
  <si>
    <t>Yesterday's Glass Wall Field Tile:</t>
  </si>
  <si>
    <t>Lava Stone Wall Field Tiles, Mosaics &amp; Liners:</t>
  </si>
  <si>
    <t>c,e</t>
  </si>
  <si>
    <t xml:space="preserve">a) Lava Stone elements are Basalt natural stone with a glaze applied &amp; fired onto it, therefore these "natural stones" require a few extra </t>
  </si>
  <si>
    <t>installation procedures that are standard in the industry.  It is also recommended that a high-quality white thin-set be used.  A grey thin-set</t>
  </si>
  <si>
    <t xml:space="preserve">can "bleed through" and alter the color of many natural stones.  It is imperative that a high-quality "natural look" penetrating sealer be used </t>
  </si>
  <si>
    <t>prior to grouting and followed with another application after grouting to prevent staining.</t>
  </si>
  <si>
    <t>b) Elevation Brick Mosaics are not designed to be grouted, they should only be dry-set.  If grouted the three-dimensional layers will trap</t>
  </si>
  <si>
    <t>grout in the low spots of the mosaic creating an unsatisfactory look.</t>
  </si>
  <si>
    <t>c) White polymer modified thin-set mortars meeting ANSI 118.4 or 118.11 are recommended.  Cutting Tiles:  A professional grade wet saw</t>
  </si>
  <si>
    <t>outfitted with a high quality diamond blade designed for cutting glass tiles is required.  Always cut tile with the face up.  Sanding of cut edges</t>
  </si>
  <si>
    <t xml:space="preserve">is recommended to "ease" sharp edge. </t>
  </si>
  <si>
    <t>e) Jeffrey Court recommends that Yesterday's Glass be installed butt-jointed, or with a grout joint of 1/16" or less.  If a grout joint is desired,</t>
  </si>
  <si>
    <t>non-sanded grouts should be used.</t>
  </si>
  <si>
    <t>http://www.jeffreycourt.com/catalog/ashland-halsted/</t>
  </si>
  <si>
    <t>Install all elements with a white high-quality latex modified thin-set mortar.  Also the tight joints contained in Chapter 16 also require the use</t>
  </si>
  <si>
    <t>Jeffrey Court highly recommends sealing all natural stone tiles with a high quality sealer prior to grouting to ensure an easy cleaning and as</t>
  </si>
  <si>
    <t>part of a maintenance regimen.  Consult sealer manufacturer for reapplication recommendations as part of an ongoing maintenance routine.</t>
  </si>
  <si>
    <t>1" x 4" Brick</t>
  </si>
  <si>
    <t xml:space="preserve">Plaza 11-1/2" x 12" Mosaic , Skyline 11-3/4" x11-3/4" Mosaic and the MOMA 4-1/2" x 13-1/2" Border in colors Empire Beige (Polished) and Manhattan Sky (Polished).  Also the MOMA 4-1/2" x 13-1/2" Border in color Gramercy Grey (Polished).    </t>
  </si>
  <si>
    <t>Gapstow</t>
  </si>
  <si>
    <t>Grand Central</t>
  </si>
  <si>
    <t>Perry Avenue</t>
  </si>
  <si>
    <t>10" x 5-7/8"</t>
  </si>
  <si>
    <t>0.40 SF/Sheet</t>
  </si>
  <si>
    <t>11" x 8-1/4"</t>
  </si>
  <si>
    <t>0.63 SF/Sheet</t>
  </si>
  <si>
    <t>8" x 8"</t>
  </si>
  <si>
    <t>0.44 SF/Sheet</t>
  </si>
  <si>
    <t>Added to Chapter:  3" x 6" Beveled Field Tile in color Wall Street White (Honed).  Gapstow 10" x 5-7/8" Mosaic , Grand Central 11" x 8-1/4" Mosaic and the Perry Avenue 8" x 8" Mosaic in colors Empire Beige (Polished), Gramercy Grey (Polished) and Manhattan Sky (Polished).</t>
  </si>
  <si>
    <t>0.54 SF/Sheet</t>
  </si>
  <si>
    <t>Specialty Brick</t>
  </si>
  <si>
    <t>2-7/8" x 9-3/4"</t>
  </si>
  <si>
    <t>Comprised of 4 unique color offerings:  Serra (red), Cabrillo (white), Dias (brown) and Grego (grey).  These 2-7/8" x 9-3/4" bricks each deliver a rustic vibe.</t>
  </si>
  <si>
    <t>Jeffrey Court strongly recommends laying out and blending the tiles prior to installation.</t>
  </si>
  <si>
    <t>Cabrillo Brick          Dias Brick          Grego Brick          Serra Brick</t>
  </si>
  <si>
    <t>http://www.jeffreycourt.com/catalog/brick-tile/</t>
  </si>
  <si>
    <t>Chapter 18 Mozart's Mosaics</t>
  </si>
  <si>
    <t>Coastline 11-3/8" x 10-7/8" Mosaic and Lighthouse 11-5/8" x 11-5/8" Mosaic in all colors.</t>
  </si>
  <si>
    <t>Hex</t>
  </si>
  <si>
    <t>5-3/16" x 9-1/8" Hex Field Tile, Nu Oasis 9-1/4" x 10-1/2" Mosaic and The Canyons 12" x 12-3/8" Mosaic added and available in all colors.</t>
  </si>
  <si>
    <t>Chapter 15 Classic Statuario</t>
  </si>
  <si>
    <t>A new and improved process that strengthens the existing composition of the Drawn Stone products has been implemented.  The Drawn Stone items are now manufactured using a water-friendly process that results in more durable and easier to install tile.  This new process includes manufacturing Drawn Stone tile using cured, waterproof inks that are sealed with a crystal clear, 3-part acrylic top coat. Drawn Stone tiles are now also pre-sealed for dry or wet installation, adding yet another benefit to the new process.  Please refer to full maintenance &amp; care instructions for details.</t>
  </si>
  <si>
    <t>10-7/8" x 11-3/8"</t>
  </si>
  <si>
    <t>12-1/8" x 12-5/8"</t>
  </si>
  <si>
    <t>1.06 SF/Sheet</t>
  </si>
  <si>
    <t>1-7/8" x 11-7/8"</t>
  </si>
  <si>
    <t>11-1/2" x 13-1/8"</t>
  </si>
  <si>
    <t>1.04 SF/Sheet</t>
  </si>
  <si>
    <t>11" x 12-7/16"</t>
  </si>
  <si>
    <t>12-15/16" x 15-1/4"</t>
  </si>
  <si>
    <t>1.36 SF/Sheet</t>
  </si>
  <si>
    <t>10-15/16" x 11-3/4"</t>
  </si>
  <si>
    <t>(1.33 PCS/SF)</t>
  </si>
  <si>
    <t>8" x 9-1/4"</t>
  </si>
  <si>
    <t>Diamond Deco</t>
  </si>
  <si>
    <t>Hex Deco</t>
  </si>
  <si>
    <t>Graph</t>
  </si>
  <si>
    <t>Loom</t>
  </si>
  <si>
    <t>Compass</t>
  </si>
  <si>
    <t>Geode</t>
  </si>
  <si>
    <t>Mouldings:</t>
  </si>
  <si>
    <t>3/4" x 11-7/8"</t>
  </si>
  <si>
    <t>11-7/8" x 12-1/4"</t>
  </si>
  <si>
    <t>1.01 SF/Sheet</t>
  </si>
  <si>
    <t>Convex</t>
  </si>
  <si>
    <t>0.86 SF/Sheet</t>
  </si>
  <si>
    <t>10-5/8" x 11-3/4"</t>
  </si>
  <si>
    <t>Jax - Pale w/Shadow Dot</t>
  </si>
  <si>
    <t>Jax - Shadow w/Pale Dot</t>
  </si>
  <si>
    <t>Jax - Suede w/Shadow Dot</t>
  </si>
  <si>
    <t xml:space="preserve">Brix Mosaic in all colors.  3" x 3" Flora, Highland, Moorish and Piazza Carved Decos in all colors.  3/8" x 11-7/8" Align Dome and 1-5/8" x 11-7/8" Regina Crown in all colors. </t>
  </si>
  <si>
    <t xml:space="preserve">6" x 18" and 8" x 9-1/4" Hex Field Tile formats, Convex Mosaic, 3/4" x 11-7/8" Dome and 1-7/8" x 11-7/8" Crown added and are available in all colors.  Drawn Stone decoratives and Jax Mosaics also added.      </t>
  </si>
  <si>
    <t>Fifty-Third Avenue</t>
  </si>
  <si>
    <t>Wall:</t>
  </si>
  <si>
    <t>0.78 SF/Sheet</t>
  </si>
  <si>
    <t>1.00 SF/Sheet</t>
  </si>
  <si>
    <t>0.94 SF/Sheet</t>
  </si>
  <si>
    <t>Field Tile, Mosaics, Mouldings &amp; Finishing Pieces.</t>
  </si>
  <si>
    <t>Item # Lookup:</t>
  </si>
  <si>
    <t>JCC01</t>
  </si>
  <si>
    <t>JCC02</t>
  </si>
  <si>
    <t>JCC03</t>
  </si>
  <si>
    <t>JCC04</t>
  </si>
  <si>
    <t>JCC07</t>
  </si>
  <si>
    <t>JCC09</t>
  </si>
  <si>
    <t>JCC10</t>
  </si>
  <si>
    <t>JCC11</t>
  </si>
  <si>
    <t>JCC12</t>
  </si>
  <si>
    <t>JCC14</t>
  </si>
  <si>
    <t>JCC15</t>
  </si>
  <si>
    <t>JCC16</t>
  </si>
  <si>
    <t>JCSP</t>
  </si>
  <si>
    <t>Chapter 5 Studio Gazette</t>
  </si>
  <si>
    <t>Glass Mosaics:</t>
  </si>
  <si>
    <t>Entire Chapter with the exception of the Hue Stack Etched Glass Mosaic in colors Aluminum (P21 #JCC05ALUMHUE) and Twine only which will be continued in the new and improved version of Chapter 5 which is due to be released later this month or early in the month of August 2017.</t>
  </si>
  <si>
    <t>10-11</t>
  </si>
  <si>
    <t>Chapter 18 - Rotunda</t>
  </si>
  <si>
    <t>JCC18</t>
  </si>
  <si>
    <t>Field - Hexagon</t>
  </si>
  <si>
    <t>3/8" Composition</t>
  </si>
  <si>
    <t>2" x 10" Chevron</t>
  </si>
  <si>
    <t>12-5/8" x 12-5/8"</t>
  </si>
  <si>
    <t>10-3/4" x 11-3/8"</t>
  </si>
  <si>
    <t>10-1/2" x 14-1/4"</t>
  </si>
  <si>
    <t>1.10 SF/Sheet</t>
  </si>
  <si>
    <t>0.84 SF/Sheet</t>
  </si>
  <si>
    <t>Dolomite (Honed)</t>
  </si>
  <si>
    <t>Calacatta Gold (Polished)</t>
  </si>
  <si>
    <t>Baton Rouge</t>
  </si>
  <si>
    <t>Olympia</t>
  </si>
  <si>
    <t>Saint Paul</t>
  </si>
  <si>
    <t>8-1/8" x 14-3/4"</t>
  </si>
  <si>
    <t>6-3/8" x 12-3/8"</t>
  </si>
  <si>
    <t>Nero Marquina (Polished)</t>
  </si>
  <si>
    <t>Augusta</t>
  </si>
  <si>
    <t>Juneau</t>
  </si>
  <si>
    <t>Montpelier</t>
  </si>
  <si>
    <t>10" x 12-5/8"</t>
  </si>
  <si>
    <t>Tunisian Grey (Honed)</t>
  </si>
  <si>
    <t>Jeweled Mosaics:</t>
  </si>
  <si>
    <t>Stone &amp; Porcelain Mosaics:</t>
  </si>
  <si>
    <t>9-1/4" x 12-3/8"</t>
  </si>
  <si>
    <t>10" x 13"</t>
  </si>
  <si>
    <t>A high-quality white thin set is recommended for best installation results.  A natural look penetrating sealer is recommended and should</t>
  </si>
  <si>
    <t>be used before and after grouting.</t>
  </si>
  <si>
    <t>Nero Marquina</t>
  </si>
  <si>
    <t>Beige</t>
  </si>
  <si>
    <t>Chapter 18 Rotunda</t>
  </si>
  <si>
    <t>Natural Stone Field Tile, Mosaics &amp; Mouldings.</t>
  </si>
  <si>
    <t>http://www.jeffreycourt.com/chapters/18-rotunda/</t>
  </si>
  <si>
    <t>Composition 11-3/4" x 11-3/4" Mosaic in the Natural Blend color only due to production issues.</t>
  </si>
  <si>
    <t>Reservoir</t>
  </si>
  <si>
    <t>Entire Collection.</t>
  </si>
  <si>
    <t>https://www.jeffreycourt.com/chapters/reservoir/</t>
  </si>
  <si>
    <t>6" x 24" Porcelain Panels available in 3 "Natural Stone Look" color options &amp; 2 "Wood Look" color options.</t>
  </si>
  <si>
    <t>Field - Porcelain Panel</t>
  </si>
  <si>
    <t>1.00 SF/Panel</t>
  </si>
  <si>
    <t>JCRE</t>
  </si>
  <si>
    <t>Chapter 8 - Europa Arte</t>
  </si>
  <si>
    <t>Florence</t>
  </si>
  <si>
    <t>Verona</t>
  </si>
  <si>
    <t>Palermo</t>
  </si>
  <si>
    <t>Chapter 8 Europa Arta</t>
  </si>
  <si>
    <t>JCC08</t>
  </si>
  <si>
    <t>Acquerello Porcelain Series</t>
  </si>
  <si>
    <t>Cielo          Fresco          Giardino          Urbano</t>
  </si>
  <si>
    <t>(Ceramic)</t>
  </si>
  <si>
    <t>Fabrica Porcelain Series</t>
  </si>
  <si>
    <t>Chenille          Hemp          Muslin          Tweed</t>
  </si>
  <si>
    <t>3" x 17"</t>
  </si>
  <si>
    <t>Artista Ceramic Series</t>
  </si>
  <si>
    <t>Agave          Caramelo          Paloma          Pardo          Rica</t>
  </si>
  <si>
    <t>12-3/8" x 12-3/8"</t>
  </si>
  <si>
    <t>Pennello Ceramic Series</t>
  </si>
  <si>
    <t>Brezza          Cotone          Creama          Delfino          Latte          Minta</t>
  </si>
  <si>
    <t>4" x 16"</t>
  </si>
  <si>
    <t>a) Not available in Color Fresco.</t>
  </si>
  <si>
    <t>5/8" x 11-3/4"</t>
  </si>
  <si>
    <t>Ramp Edge (Bullnose Stick)</t>
  </si>
  <si>
    <t>Dome (Pencil Moulding)</t>
  </si>
  <si>
    <t>No items from Chapter 16 Park Place can be used on shower floors except the Madison Mosaics.</t>
  </si>
  <si>
    <t>Chapter 6 - Reef Glass</t>
  </si>
  <si>
    <t>JCC06</t>
  </si>
  <si>
    <t>Nori</t>
  </si>
  <si>
    <t>Pebble</t>
  </si>
  <si>
    <t>Reed</t>
  </si>
  <si>
    <t>Shoal</t>
  </si>
  <si>
    <t>Strand</t>
  </si>
  <si>
    <t>10-7/8" x 12-1/2"</t>
  </si>
  <si>
    <t>9-1/2" x 15-3/8"</t>
  </si>
  <si>
    <t>9-1/2" x 10-7/8"</t>
  </si>
  <si>
    <t>10-1/2" x 11-3/4"</t>
  </si>
  <si>
    <t>0.71 SF/Sheet</t>
  </si>
  <si>
    <t xml:space="preserve">Chapter 6 - Reef Glass </t>
  </si>
  <si>
    <t>Chapter 6 Reef Glass</t>
  </si>
  <si>
    <t>Glass Field Tile, Mosaics &amp; Finishing Piece.</t>
  </si>
  <si>
    <t>a) The Pebble Mosaic may also be installed on shower floors.</t>
  </si>
  <si>
    <t>Composition 11-3/4" x 11-3/4" Mosaic now discontinued in the Organic Blend color as well due to production issues.  Brushwork 12-3/8" x 13" Mosaic in the Antique Lace, Crisp Linen, Enchanted Shadow, Mountain Mist, Natural Burlap &amp; Starry White colors only due to production issues.</t>
  </si>
  <si>
    <t>Chapter 14 - The Press</t>
  </si>
  <si>
    <t>https://www.jeffreycourt.com/chapters/14-the-press/</t>
  </si>
  <si>
    <t>5/8" Glass Hexagon Mosaics.</t>
  </si>
  <si>
    <t>Chapter 14 The Press</t>
  </si>
  <si>
    <t>12" x 12-1/4"</t>
  </si>
  <si>
    <t>5/8" Hexagon</t>
  </si>
  <si>
    <t>1.02 SF/Sheet</t>
  </si>
  <si>
    <t>Daily</t>
  </si>
  <si>
    <t>Union</t>
  </si>
  <si>
    <t>12-5/8" x 13-1/4"</t>
  </si>
  <si>
    <t>13-1/8" x 15-3/8"</t>
  </si>
  <si>
    <t>1.16 SF/Sheet</t>
  </si>
  <si>
    <t>1.40 SF/Sheet</t>
  </si>
  <si>
    <t>4" x 4" Bullnose in color Riverwash only.  3" x 3" Bullnose Corner and  4" x 4" Bullnose Corner in all colors.</t>
  </si>
  <si>
    <t>a) Not available in color White.</t>
  </si>
  <si>
    <t xml:space="preserve">11-1/4" x 11-5/8" </t>
  </si>
  <si>
    <t>12" x 12-3/4"</t>
  </si>
  <si>
    <t>1" Penny Round</t>
  </si>
  <si>
    <t xml:space="preserve">10-7/8" x 12-3/8" </t>
  </si>
  <si>
    <t>1-3/4" Herringbone</t>
  </si>
  <si>
    <t>Coit Nouveau</t>
  </si>
  <si>
    <t>11-3/8" x 12-1/8"</t>
  </si>
  <si>
    <t>Waterfall</t>
  </si>
  <si>
    <t>Botanic Imprint</t>
  </si>
  <si>
    <t>Mediterranean Manor</t>
  </si>
  <si>
    <t>Roman Sanctuary</t>
  </si>
  <si>
    <t>4-1/8" x 9" Pond Border, 4-1/8" x 12" Ripple Border and the 2" x 12" Stream Liner only.</t>
  </si>
  <si>
    <t>Trims:</t>
  </si>
  <si>
    <t>8" Hexagon Field Tile, four Mosaics and five new Drawn Stone patterned offerings added.</t>
  </si>
  <si>
    <t>8" x 9-1/4" Hexagon</t>
  </si>
  <si>
    <t>Colors Antique Lace and Natural Burlap in all formats.  Brushwork Mosaic in all colors, (Natural Blend and Organic Blend).  1-3/16" x 6" Beam Moulding in all colors.</t>
  </si>
  <si>
    <t>Onyx (Polished) 3/4" x 12" Dome only.</t>
  </si>
  <si>
    <t>3-4</t>
  </si>
  <si>
    <t>https://www.jeffreycourt.com/chapters/6-reef-glass/</t>
  </si>
  <si>
    <t>https://www.jeffreycourt.com/chapters/8-europa-arte/</t>
  </si>
  <si>
    <t>Chapter 7 - Cubist</t>
  </si>
  <si>
    <t>Bardiglio</t>
  </si>
  <si>
    <t>A high-quality white thinset meeting ANSI 118.4 or 118.11 is recommended for best installation results.  For all Advant and Abstract</t>
  </si>
  <si>
    <t>mosaics a nonsanded grout is recommended to be sure each grout joint receives coverage.  A natural look penetrating sealer is</t>
  </si>
  <si>
    <t>recommended and should be used before &amp; after grouting.  Be sure to keep the film over the metal accents during grouting &amp; cleaning</t>
  </si>
  <si>
    <t>of the Avant, Abstract and Cave mosaics to prevent scratching and damaging of the metal during installation.  A professional grade wet</t>
  </si>
  <si>
    <t>Honed/Polished</t>
  </si>
  <si>
    <t>11-1/2" x 13-1/4"</t>
  </si>
  <si>
    <t>2" Hexagon</t>
  </si>
  <si>
    <t>11-3/8" x 11-3/4"</t>
  </si>
  <si>
    <t>Mod Herringbone</t>
  </si>
  <si>
    <t>1.05 SF/Sheet</t>
  </si>
  <si>
    <t>Abstract</t>
  </si>
  <si>
    <t>Avant</t>
  </si>
  <si>
    <t>Carve</t>
  </si>
  <si>
    <t>12" x 12-1/8"</t>
  </si>
  <si>
    <t>12-7/8" x 12-7/8"</t>
  </si>
  <si>
    <t>8-1/2" x 9-7/8"</t>
  </si>
  <si>
    <t>Thassos</t>
  </si>
  <si>
    <t>Gold          Silver</t>
  </si>
  <si>
    <t>Honed/Matte</t>
  </si>
  <si>
    <t>Natural Stone Mosaics with Metal Accents:</t>
  </si>
  <si>
    <t>a) Mosaic is made of Thassos Honed and accented with Bardiglio Polished marble.</t>
  </si>
  <si>
    <t>b) Mosaic is made of Thassos Honed and accented with Nero Marquina Polished marble.</t>
  </si>
  <si>
    <t>c) Mosaic is made of Thassos Honed marble and accented with either Gold or Silver Matte metal pieces.</t>
  </si>
  <si>
    <t>Oceanside Glass:</t>
  </si>
  <si>
    <t>Ash          Clay          Cobalt          Ice</t>
  </si>
  <si>
    <t>2-7/8" x 9"</t>
  </si>
  <si>
    <t>Clay          Cobalt          Ice/Ash</t>
  </si>
  <si>
    <t>Acute</t>
  </si>
  <si>
    <t>10-1/8" x 10-1/2"</t>
  </si>
  <si>
    <t>Clay          Cobalt          Ice</t>
  </si>
  <si>
    <t>9-3/8" x 11-1/8"</t>
  </si>
  <si>
    <t>Perpendicular</t>
  </si>
  <si>
    <t>0.72 SF/Sheet</t>
  </si>
  <si>
    <t>1.15 SF/Sheet</t>
  </si>
  <si>
    <t>0.43 SF/Sheet</t>
  </si>
  <si>
    <t>https://www.jeffreycourt.com/chapters/chapter-7-cubist/</t>
  </si>
  <si>
    <t>Chapter 7 Cubist</t>
  </si>
  <si>
    <t>Natural Stone Field Tile, Mosaics &amp; Trim Pieces and Glass Field Tile &amp; Mosaics.</t>
  </si>
  <si>
    <t>saw outfitted with a high quality diamond blade designed for cutting tiles is recommended.  Always cut tiles with the face up.  Sanding of</t>
  </si>
  <si>
    <t>cut glass edges is recommended to ease "sharp" edge.  Natural Stone mosaics are Mesh-Mounted and glass mosaics are Face-Mounted.</t>
  </si>
  <si>
    <t>A high-quality white thinset meeting ANSI 118.4 or 118.11 is recommended for best installation results.  Pre-sealing glass mosaics</t>
  </si>
  <si>
    <t>prior to grouting with an epoxy or urethane grout is required.  Jeffrey Court recommends using Laticrete StoneTech Grout Release.</t>
  </si>
  <si>
    <t>glass mosaics prior to grouting with an epoxy or urethane grout is required.  Jeffrey Court recommends using Laticrete StoneTech Grout Release.</t>
  </si>
  <si>
    <t>BulletProof Sealer or Laticrete StoneTech Heavy Duty Sealer is recommended as it will fill in any open pores and prevent staining.  It is</t>
  </si>
  <si>
    <t>important to follow the sealers application directions to be sure the sealing process is done properly.</t>
  </si>
  <si>
    <t>a) Not available in the Matte finish colors.</t>
  </si>
  <si>
    <r>
      <t>1" Hexagon A</t>
    </r>
    <r>
      <rPr>
        <i/>
        <sz val="8"/>
        <rFont val="Arial Narrow"/>
        <family val="2"/>
      </rPr>
      <t xml:space="preserve"> (Global Grey)</t>
    </r>
  </si>
  <si>
    <r>
      <t>1" Hexagon B</t>
    </r>
    <r>
      <rPr>
        <i/>
        <sz val="8"/>
        <rFont val="Arial Narrow"/>
        <family val="2"/>
      </rPr>
      <t xml:space="preserve"> (Transitional Taupe)</t>
    </r>
  </si>
  <si>
    <r>
      <t>1" Hexagon C</t>
    </r>
    <r>
      <rPr>
        <i/>
        <sz val="8"/>
        <rFont val="Arial Narrow"/>
        <family val="2"/>
      </rPr>
      <t xml:space="preserve"> (Textured Blend)</t>
    </r>
  </si>
  <si>
    <r>
      <t>1" Hexagon D</t>
    </r>
    <r>
      <rPr>
        <i/>
        <sz val="8"/>
        <rFont val="Arial Narrow"/>
        <family val="2"/>
      </rPr>
      <t xml:space="preserve"> (West End White)</t>
    </r>
  </si>
  <si>
    <r>
      <t>Lustrous A</t>
    </r>
    <r>
      <rPr>
        <i/>
        <sz val="8"/>
        <rFont val="Arial Narrow"/>
        <family val="2"/>
      </rPr>
      <t xml:space="preserve"> (Blend)</t>
    </r>
  </si>
  <si>
    <r>
      <t>Lustrous B</t>
    </r>
    <r>
      <rPr>
        <i/>
        <sz val="8"/>
        <rFont val="Arial Narrow"/>
        <family val="2"/>
      </rPr>
      <t xml:space="preserve"> (Blend)</t>
    </r>
  </si>
  <si>
    <r>
      <t>Lustrous C</t>
    </r>
    <r>
      <rPr>
        <i/>
        <sz val="8"/>
        <rFont val="Arial Narrow"/>
        <family val="2"/>
      </rPr>
      <t xml:space="preserve"> (Blend)</t>
    </r>
  </si>
  <si>
    <r>
      <t>Moderna A</t>
    </r>
    <r>
      <rPr>
        <i/>
        <sz val="8"/>
        <rFont val="Arial Narrow"/>
        <family val="2"/>
      </rPr>
      <t xml:space="preserve"> (Global Grey)</t>
    </r>
  </si>
  <si>
    <r>
      <t>Platinum A</t>
    </r>
    <r>
      <rPr>
        <i/>
        <sz val="8"/>
        <rFont val="Arial Narrow"/>
        <family val="2"/>
      </rPr>
      <t xml:space="preserve"> (Stone/Glass/Stainless)</t>
    </r>
  </si>
  <si>
    <r>
      <t>Platinum B</t>
    </r>
    <r>
      <rPr>
        <i/>
        <sz val="8"/>
        <rFont val="Arial Narrow"/>
        <family val="2"/>
      </rPr>
      <t xml:space="preserve"> (Stone/Glass/Stainless)</t>
    </r>
  </si>
  <si>
    <r>
      <t>Platinum C</t>
    </r>
    <r>
      <rPr>
        <i/>
        <sz val="8"/>
        <rFont val="Arial Narrow"/>
        <family val="2"/>
      </rPr>
      <t xml:space="preserve"> (Stone/Glass/Stainless)</t>
    </r>
  </si>
  <si>
    <r>
      <t>Sleek A</t>
    </r>
    <r>
      <rPr>
        <i/>
        <sz val="8"/>
        <rFont val="Arial Narrow"/>
        <family val="2"/>
      </rPr>
      <t xml:space="preserve"> (Blend)</t>
    </r>
  </si>
  <si>
    <r>
      <t>Sleek C</t>
    </r>
    <r>
      <rPr>
        <i/>
        <sz val="8"/>
        <rFont val="Arial Narrow"/>
        <family val="2"/>
      </rPr>
      <t xml:space="preserve"> (Blend)</t>
    </r>
  </si>
  <si>
    <r>
      <t>Sleek B</t>
    </r>
    <r>
      <rPr>
        <i/>
        <sz val="8"/>
        <rFont val="Arial Narrow"/>
        <family val="2"/>
      </rPr>
      <t xml:space="preserve"> (Blend)</t>
    </r>
  </si>
  <si>
    <r>
      <t>Hip Listel A</t>
    </r>
    <r>
      <rPr>
        <i/>
        <sz val="8"/>
        <rFont val="Arial Narrow"/>
        <family val="2"/>
      </rPr>
      <t xml:space="preserve"> (Blend)</t>
    </r>
  </si>
  <si>
    <r>
      <t>Hip Listel B</t>
    </r>
    <r>
      <rPr>
        <i/>
        <sz val="8"/>
        <rFont val="Arial Narrow"/>
        <family val="2"/>
      </rPr>
      <t xml:space="preserve"> (Blend)</t>
    </r>
  </si>
  <si>
    <r>
      <t>Moderna B</t>
    </r>
    <r>
      <rPr>
        <i/>
        <sz val="8"/>
        <rFont val="Arial Narrow"/>
        <family val="2"/>
      </rPr>
      <t xml:space="preserve"> (Transitional Taupe)</t>
    </r>
  </si>
  <si>
    <r>
      <t>Moderna C</t>
    </r>
    <r>
      <rPr>
        <i/>
        <sz val="8"/>
        <rFont val="Arial Narrow"/>
        <family val="2"/>
      </rPr>
      <t xml:space="preserve"> (Blend)</t>
    </r>
  </si>
  <si>
    <r>
      <t>Moderna D</t>
    </r>
    <r>
      <rPr>
        <i/>
        <sz val="8"/>
        <rFont val="Arial Narrow"/>
        <family val="2"/>
      </rPr>
      <t xml:space="preserve"> (West End White)</t>
    </r>
  </si>
  <si>
    <r>
      <t>Modernique A</t>
    </r>
    <r>
      <rPr>
        <i/>
        <sz val="8"/>
        <rFont val="Arial Narrow"/>
        <family val="2"/>
      </rPr>
      <t xml:space="preserve"> (Blend)</t>
    </r>
  </si>
  <si>
    <r>
      <t>Modernique B</t>
    </r>
    <r>
      <rPr>
        <i/>
        <sz val="8"/>
        <rFont val="Arial Narrow"/>
        <family val="2"/>
      </rPr>
      <t xml:space="preserve"> (Blend)</t>
    </r>
  </si>
  <si>
    <r>
      <t>Modernique C</t>
    </r>
    <r>
      <rPr>
        <i/>
        <sz val="8"/>
        <rFont val="Arial Narrow"/>
        <family val="2"/>
      </rPr>
      <t xml:space="preserve"> (Blend)</t>
    </r>
  </si>
  <si>
    <r>
      <t>Modish A</t>
    </r>
    <r>
      <rPr>
        <i/>
        <sz val="8"/>
        <rFont val="Arial Narrow"/>
        <family val="2"/>
      </rPr>
      <t xml:space="preserve"> (Blend)</t>
    </r>
  </si>
  <si>
    <r>
      <t>Modish B</t>
    </r>
    <r>
      <rPr>
        <i/>
        <sz val="8"/>
        <rFont val="Arial Narrow"/>
        <family val="2"/>
      </rPr>
      <t xml:space="preserve"> (Blend)</t>
    </r>
  </si>
  <si>
    <t xml:space="preserve">        c) This item is sold by the individual piece.</t>
  </si>
  <si>
    <t>1/2" x 7-7/8"</t>
  </si>
  <si>
    <t>a) All Chapter 11 Align items have a honed surface.</t>
  </si>
  <si>
    <r>
      <t>Harmony</t>
    </r>
    <r>
      <rPr>
        <i/>
        <sz val="8"/>
        <rFont val="Arial Narrow"/>
        <family val="2"/>
      </rPr>
      <t xml:space="preserve"> (Pale/Shadow Blend)</t>
    </r>
  </si>
  <si>
    <r>
      <t>Hex Mixed Medley</t>
    </r>
    <r>
      <rPr>
        <i/>
        <sz val="8"/>
        <rFont val="Arial Narrow"/>
        <family val="2"/>
      </rPr>
      <t xml:space="preserve"> (3 Color Blend)</t>
    </r>
  </si>
  <si>
    <r>
      <t>Merge</t>
    </r>
    <r>
      <rPr>
        <i/>
        <sz val="8"/>
        <rFont val="Arial Narrow"/>
        <family val="2"/>
      </rPr>
      <t xml:space="preserve"> (3 Color Blend)</t>
    </r>
  </si>
  <si>
    <r>
      <t>Stax</t>
    </r>
    <r>
      <rPr>
        <i/>
        <sz val="8"/>
        <rFont val="Arial Narrow"/>
        <family val="2"/>
      </rPr>
      <t xml:space="preserve"> (3 Color Blend)</t>
    </r>
  </si>
  <si>
    <r>
      <t>Woven</t>
    </r>
    <r>
      <rPr>
        <i/>
        <sz val="8"/>
        <rFont val="Arial Narrow"/>
        <family val="2"/>
      </rPr>
      <t xml:space="preserve"> (3 Color Blend)</t>
    </r>
  </si>
  <si>
    <t>Fifty-Third Avenue - Mohave Canyon Collection</t>
  </si>
  <si>
    <t>53107 11-3/4" x 11-3/4" Riverbend Mosaic.</t>
  </si>
  <si>
    <t>12" x 24"</t>
  </si>
  <si>
    <t>Color Enchanted Shadow in all formats.  3" x 3" Beveled Field in all colors.  4-1/2" x 6" Grand Moulding and 2-1/2" x 6" Sash Moulding in all colors.  11-1/2" x 11-1/2" Studio Glass Mosaic in all colors.</t>
  </si>
  <si>
    <t>Crisp Linen (Gloss)</t>
  </si>
  <si>
    <t>Mountain Mist (Gloss)</t>
  </si>
  <si>
    <t>Mountain Mist (Matte)</t>
  </si>
  <si>
    <t>Crisp Linen (Matte)</t>
  </si>
  <si>
    <t xml:space="preserve">   Starry White (Gloss)          </t>
  </si>
  <si>
    <t xml:space="preserve">   Starry White (Matte)</t>
  </si>
  <si>
    <t>2 Ounce Bottle of Stain in all colors.</t>
  </si>
  <si>
    <t>This price list is available electronically on an Excel spreadsheet at www.conestogatile.com/pricelists.</t>
  </si>
  <si>
    <t>Cove Base</t>
  </si>
  <si>
    <t>6" x 7-3/4"</t>
  </si>
  <si>
    <t>1-1/8" x 6"</t>
  </si>
  <si>
    <t>Porcelain Mosaics:</t>
  </si>
  <si>
    <t>Crescent White (Gloss)</t>
  </si>
  <si>
    <t>Crescent White (Matte)</t>
  </si>
  <si>
    <t>11" x 11-3/8"</t>
  </si>
  <si>
    <t>11-3/8" x 12-1/4"</t>
  </si>
  <si>
    <t xml:space="preserve">Entire Chapter except the following formats that are being moved to Chapter 2 Vintage Studio:  3" x 6", 3" x 12" and 6" x 12" Field Tile formats, 7/8" x 6" Rail and 1/2" x 6" Ramp Mouldings, 3" x 6" Bullnose and 3" x 3" Bullnose Corner and the Crescent White 1" Hexagon Porcelain Hexagon Mosaic. </t>
  </si>
  <si>
    <t>b) Allows for edge finishing of both flat and beveled field tiles in substitution of bullnose elements.</t>
  </si>
  <si>
    <t xml:space="preserve"> Crisp Breeze (Matte)</t>
  </si>
  <si>
    <t xml:space="preserve"> Crisp Breeze (Gloss)</t>
  </si>
  <si>
    <t xml:space="preserve">    Mountain Fog (Matte)</t>
  </si>
  <si>
    <t xml:space="preserve">    Mountain Fog (Gloss)          </t>
  </si>
  <si>
    <t>Items in color Onyx now re-named Honey Onyx.</t>
  </si>
  <si>
    <t xml:space="preserve">The following formats that are being moved to Chapter 2 Vintage Studio from the Discontinued Chapter 5 Studio Gazette are:  3" x 6", 3" x 12" and 6" x 12" Field Tile formats, 7/8" x 6" Rail and 1/2" x 6" Ramp Mouldings, 3" x 6" Bullnose and 3" x 3" Bullnose Corner and the Crescent White 1" Hexagon Porcelain Hexagon Mosaic.  Also, some new Field Tile, Mosaic and Trim formats have been added. </t>
  </si>
  <si>
    <t>Chapter 9 - Arroyo</t>
  </si>
  <si>
    <t>https://www.jeffreycourt.com/chapters/9-arroyo/</t>
  </si>
  <si>
    <t>Chapter 9 Arroyo</t>
  </si>
  <si>
    <t>Features four ceramic field tile formats in varying sizes, two 6” x 12” travertine stone fields, and six corresponding travertine mosaics.  To support the stone fields and mosaics is a travertine dome.</t>
  </si>
  <si>
    <t>Taupe</t>
  </si>
  <si>
    <t>Plateau</t>
  </si>
  <si>
    <t>Oasis</t>
  </si>
  <si>
    <t>Mirage</t>
  </si>
  <si>
    <t>Ceramic Field Tiles:</t>
  </si>
  <si>
    <t>8" x 24"</t>
  </si>
  <si>
    <t>9-1/2" x 27"</t>
  </si>
  <si>
    <t>12" x 35"</t>
  </si>
  <si>
    <t>Travertine Field Tiles, Mosaics &amp; Trims:</t>
  </si>
  <si>
    <t>11-7/8" x 14-3/8"</t>
  </si>
  <si>
    <t>Chevron - Beige</t>
  </si>
  <si>
    <t>Chevron - Taupe</t>
  </si>
  <si>
    <t>Parquet - Beige</t>
  </si>
  <si>
    <t>Parquet - Taupe</t>
  </si>
  <si>
    <t>Terrain - Beige</t>
  </si>
  <si>
    <t>Terrain - Taupe</t>
  </si>
  <si>
    <t>1.18 SF/Sheet</t>
  </si>
  <si>
    <t>&amp; Unfilled w/Tumbled Edges and the  Travertine Dome Trims are Honed &amp; Filled.</t>
  </si>
  <si>
    <t>The 6" x 12" Travertine Field Tiles are Honed &amp; Unfilled/Vein Cut, the Travertine Mesh-Mounted Mosaics are Honed</t>
  </si>
  <si>
    <t>Not to be used in Steam Showers or wet areas such as pools &amp; fountains, (can be used on standard shower walls).</t>
  </si>
  <si>
    <t>a) Can be used on Interior Floors, light traffic only.</t>
  </si>
  <si>
    <r>
      <t xml:space="preserve">Chapter 11 - Align - </t>
    </r>
    <r>
      <rPr>
        <i/>
        <u/>
        <sz val="8"/>
        <rFont val="Arial"/>
        <family val="2"/>
      </rPr>
      <t>continued</t>
    </r>
  </si>
  <si>
    <r>
      <t xml:space="preserve">Chapter 18 - Rotunda - </t>
    </r>
    <r>
      <rPr>
        <i/>
        <u/>
        <sz val="8"/>
        <rFont val="Arial"/>
        <family val="2"/>
      </rPr>
      <t>continued</t>
    </r>
  </si>
  <si>
    <t>3</t>
  </si>
  <si>
    <t>Hour Glass 11-5/8" x 12" Mosaic in all colors (Dawn, Dusk &amp; Midnight).</t>
  </si>
  <si>
    <t>Color "Gramercy Grey" now known as "Chelsea Grey".</t>
  </si>
  <si>
    <t>3" x 6" Broadway Border, 3" x 3" Broadway Border Corner, 3-1/4" x 11-3/4" City Line Border and 3-1/4" x 3-1/4" City Line Border Corner in all colors.</t>
  </si>
  <si>
    <t>Brooklyn Marquina (Polished)</t>
  </si>
  <si>
    <t>11-3/4" x 9-7/8"</t>
  </si>
  <si>
    <t>0.80 SF/Sheet</t>
  </si>
  <si>
    <t>9" x 8-5/8"</t>
  </si>
  <si>
    <t>11-1/4" x 13-1/8"</t>
  </si>
  <si>
    <t>Drawn Stone (Brushed):</t>
  </si>
  <si>
    <t>Ferry</t>
  </si>
  <si>
    <t>Bryant</t>
  </si>
  <si>
    <t>Color Brooklyn Marquina added.  Bryant and Ferry pattern mosaics added.</t>
  </si>
  <si>
    <t>9-1/8" x 13-1/4"</t>
  </si>
  <si>
    <t>0.25 SF/Sheet</t>
  </si>
  <si>
    <t>All mosaics with the exception of the Madison Mosaics use the primary color of the Wall Street White (Honed).</t>
  </si>
  <si>
    <t>will not have the same high reflective quality as Brooklyn Marquina (Polished), Gramercy Grey (Polished) and Empire Beige (Polished).</t>
  </si>
  <si>
    <t xml:space="preserve">of NON-SANDED white grout.  Seal all elements prior to, and after grouting with a high-quality penetrating sealer.  Manhattan Sky (Polished) </t>
  </si>
  <si>
    <r>
      <t xml:space="preserve">Chapter 16 - Park Place - </t>
    </r>
    <r>
      <rPr>
        <i/>
        <u/>
        <sz val="8"/>
        <rFont val="Arial"/>
        <family val="2"/>
      </rPr>
      <t>continued</t>
    </r>
  </si>
  <si>
    <t>2</t>
  </si>
  <si>
    <t>Chelsea Grey (Polished)</t>
  </si>
  <si>
    <t>Hartford - Beige</t>
  </si>
  <si>
    <t>Hartford - Grey</t>
  </si>
  <si>
    <t>Montgomery - Beige</t>
  </si>
  <si>
    <t>Montgomery - Grey</t>
  </si>
  <si>
    <t>11-7/8" x 11-7/8"</t>
  </si>
  <si>
    <t>Charleston</t>
  </si>
  <si>
    <t>0.98 SF/Sheet</t>
  </si>
  <si>
    <t>11-7/8" x 12"</t>
  </si>
  <si>
    <t>Trenton</t>
  </si>
  <si>
    <t>0.99 SF/Sheet</t>
  </si>
  <si>
    <t>Richmond</t>
  </si>
  <si>
    <t>11-1/8" x 13-3/8"</t>
  </si>
  <si>
    <t>Topeka - Beige</t>
  </si>
  <si>
    <t>Topeka - Grey</t>
  </si>
  <si>
    <t>Harrisburg - Grey/Beige</t>
  </si>
  <si>
    <t>The following Mosaic patterns have been added:  Charleston, Richmond and Trenton (Natural Stone) and Harrisburg and Topeka ( Natural Stone &amp; Porcelain).</t>
  </si>
  <si>
    <t>Black Tie Collection</t>
  </si>
  <si>
    <t>Chapter 10 - Eternal by Jeffrey Court</t>
  </si>
  <si>
    <t>Arabescato</t>
  </si>
  <si>
    <t>10" x 20"</t>
  </si>
  <si>
    <t>Ballet</t>
  </si>
  <si>
    <t>Ballroom</t>
  </si>
  <si>
    <t>Prestige</t>
  </si>
  <si>
    <t>Roulette</t>
  </si>
  <si>
    <t>Tuxedo</t>
  </si>
  <si>
    <t>12-1/4" x 16-1/4"</t>
  </si>
  <si>
    <t>10-1/8" x 13-1/8"</t>
  </si>
  <si>
    <t>10" x 10-3/8"</t>
  </si>
  <si>
    <t>16-7/8" x 11-7/8"</t>
  </si>
  <si>
    <t>Debutante Collection</t>
  </si>
  <si>
    <t>Couture</t>
  </si>
  <si>
    <t>Blush</t>
  </si>
  <si>
    <t>Nossa Norwegian</t>
  </si>
  <si>
    <t>Aristocrat</t>
  </si>
  <si>
    <t>Curtsy</t>
  </si>
  <si>
    <t>Grace</t>
  </si>
  <si>
    <t>Gown</t>
  </si>
  <si>
    <t>Tiara</t>
  </si>
  <si>
    <t>11-1/4" x 11-7/8"</t>
  </si>
  <si>
    <t>9-1/4" x 9-3/4"</t>
  </si>
  <si>
    <t>12" x 11-3/4"</t>
  </si>
  <si>
    <t>12" x 10-1/2"</t>
  </si>
  <si>
    <t>0.69 SF/Sheet</t>
  </si>
  <si>
    <t>Derby Collection</t>
  </si>
  <si>
    <t>Noble</t>
  </si>
  <si>
    <t>Breccia Capraia</t>
  </si>
  <si>
    <t>Fairway</t>
  </si>
  <si>
    <t>Gait</t>
  </si>
  <si>
    <t>Gallant</t>
  </si>
  <si>
    <t>Medallion</t>
  </si>
  <si>
    <t>8-3/4" x 11-1/2"</t>
  </si>
  <si>
    <t>14-3/4" x 16-3/8"</t>
  </si>
  <si>
    <t>7-3/4" x 13-1/4"</t>
  </si>
  <si>
    <t>1.67 SF/Sheet</t>
  </si>
  <si>
    <t>0.48 SF/Sheet</t>
  </si>
  <si>
    <t>Fete Collection</t>
  </si>
  <si>
    <t>2-1/2" x 10"</t>
  </si>
  <si>
    <t>Bocci</t>
  </si>
  <si>
    <t>Putt</t>
  </si>
  <si>
    <t>Fete Terrazzo</t>
  </si>
  <si>
    <t>18" x 36"</t>
  </si>
  <si>
    <t>Zebrino Gold</t>
  </si>
  <si>
    <t>Clubhouse</t>
  </si>
  <si>
    <t>Croquet</t>
  </si>
  <si>
    <t>Frolic</t>
  </si>
  <si>
    <t>8-3/4" x 11-5/8"</t>
  </si>
  <si>
    <t>10" x 15-3/4"</t>
  </si>
  <si>
    <t>11" x 11-5/8"</t>
  </si>
  <si>
    <t>0.70 SF/Sheet</t>
  </si>
  <si>
    <t>1.09 SF/Sheet</t>
  </si>
  <si>
    <t>Garden Party Collection</t>
  </si>
  <si>
    <t>Garland</t>
  </si>
  <si>
    <t>Flora</t>
  </si>
  <si>
    <t>Emerald</t>
  </si>
  <si>
    <t>Garden Party Terrazzo</t>
  </si>
  <si>
    <t>6-3/8" x 14-1/4"</t>
  </si>
  <si>
    <t>Carousel</t>
  </si>
  <si>
    <t>Eden</t>
  </si>
  <si>
    <t>10.98" x 11.77"</t>
  </si>
  <si>
    <t>Meadow</t>
  </si>
  <si>
    <t>Rook</t>
  </si>
  <si>
    <t>11-1/4" x 11-3/8"</t>
  </si>
  <si>
    <t>0.46 SF/Sheet</t>
  </si>
  <si>
    <t>Masquerade Ball Collection</t>
  </si>
  <si>
    <t>Lilac</t>
  </si>
  <si>
    <t>Chandelier</t>
  </si>
  <si>
    <t>Flair</t>
  </si>
  <si>
    <t>Plume</t>
  </si>
  <si>
    <t>Prim</t>
  </si>
  <si>
    <t>9.06" x 12"</t>
  </si>
  <si>
    <t>9-3/4" x 13-5/8"</t>
  </si>
  <si>
    <t>10-7/8" x 10-7/8"</t>
  </si>
  <si>
    <t>0.75 SF/Sheet</t>
  </si>
  <si>
    <t>Floor &amp; Wall:</t>
  </si>
  <si>
    <t>Matinee Collection</t>
  </si>
  <si>
    <t>Spotlight</t>
  </si>
  <si>
    <t>Debut</t>
  </si>
  <si>
    <t>Silver Screen</t>
  </si>
  <si>
    <t>Matinee Terrazzo</t>
  </si>
  <si>
    <t>Moonlight</t>
  </si>
  <si>
    <t>Masquerade Ball Terrazzo</t>
  </si>
  <si>
    <t>Curtain Call</t>
  </si>
  <si>
    <t>9-1/2" x 7-7/8"</t>
  </si>
  <si>
    <t>Reel</t>
  </si>
  <si>
    <t>Score</t>
  </si>
  <si>
    <t>12-3/4" x 12-3/4"</t>
  </si>
  <si>
    <t>12" x 14"</t>
  </si>
  <si>
    <t>Cinema</t>
  </si>
  <si>
    <t>14" x 15-3/4"</t>
  </si>
  <si>
    <t>1.33 SF/Sheet</t>
  </si>
  <si>
    <t>0.51 SF/Sheet</t>
  </si>
  <si>
    <t>1.12 SF/Sheet</t>
  </si>
  <si>
    <t>Chapter 10 Eternal by Jeffrey Court</t>
  </si>
  <si>
    <t>https://www.jeffreycourt.com/chapters/10-eternal-by-jeffrey-court/</t>
  </si>
  <si>
    <t>This collection is made up of seven mini-collections.  Each mini collection features one-of-a-kind mosaics and stunning field tiles in an array of materials ranging from premiere marble stones, mother of pearl shell, glass, terrazzo, and handmade ceramics.</t>
  </si>
  <si>
    <t>Chapter 8 Europa Arte</t>
  </si>
  <si>
    <t>Color Blanco Artista Octagon (Porcelain) Mosaic #80620 only.</t>
  </si>
  <si>
    <t>Pool by Jeffrey Court</t>
  </si>
  <si>
    <t>Auckland</t>
  </si>
  <si>
    <t>Kotor</t>
  </si>
  <si>
    <t>Mo'orea</t>
  </si>
  <si>
    <t>Venice</t>
  </si>
  <si>
    <t>Waimea</t>
  </si>
  <si>
    <t>Neko</t>
  </si>
  <si>
    <t>JCPO</t>
  </si>
  <si>
    <t>10-5/8" x 11"</t>
  </si>
  <si>
    <t>5-7/8" x 10-5/8"</t>
  </si>
  <si>
    <t>12-1/4" x 12-1/4"</t>
  </si>
  <si>
    <t>12" x 12-7/8"</t>
  </si>
  <si>
    <t>1.07 SF/Sheet</t>
  </si>
  <si>
    <t xml:space="preserve">  Porcelain Pavers:</t>
  </si>
  <si>
    <t>https://www.jeffreycourt.com/chapters/pool/</t>
  </si>
  <si>
    <t>The collection features recycled-glass mosaics in 4 patterns and 6 colors, and 20mm porcelain pavers in 2 sizes and 5 colors.  The mosaic patterns are a triangle, stack and herringbone, each using a combination of matte, gloss, and iridescent finishes.</t>
  </si>
  <si>
    <t>5/8" Herringbone</t>
  </si>
  <si>
    <t>5/8" Herringbone Border</t>
  </si>
  <si>
    <t>5/8" Herringbone Blend</t>
  </si>
  <si>
    <t>5/8" Herringbone Border Blend</t>
  </si>
  <si>
    <t>5/8" Stack Brick</t>
  </si>
  <si>
    <t>5/8" Stack Brick Blend</t>
  </si>
  <si>
    <t>7/8" Triangle</t>
  </si>
  <si>
    <t>7/8" Triangle Blend</t>
  </si>
  <si>
    <r>
      <t xml:space="preserve">Chapter 10 - Eternal by Jeffrey Court - </t>
    </r>
    <r>
      <rPr>
        <i/>
        <u/>
        <sz val="8"/>
        <rFont val="Arial"/>
        <family val="2"/>
      </rPr>
      <t>continued</t>
    </r>
  </si>
  <si>
    <r>
      <t xml:space="preserve">Pool by Jeffrey Court - </t>
    </r>
    <r>
      <rPr>
        <i/>
        <u/>
        <sz val="8"/>
        <rFont val="Arial"/>
        <family val="2"/>
      </rPr>
      <t>continued</t>
    </r>
  </si>
  <si>
    <r>
      <t xml:space="preserve">Chapter 10 - Eternal </t>
    </r>
    <r>
      <rPr>
        <sz val="8"/>
        <rFont val="Arial Narrow"/>
        <family val="2"/>
      </rPr>
      <t>by Jeffrey Court</t>
    </r>
  </si>
  <si>
    <t>Essentials by Jeffrey Court</t>
  </si>
  <si>
    <t>JCES</t>
  </si>
  <si>
    <t>West End White (Honed)</t>
  </si>
  <si>
    <t>Bermuda</t>
  </si>
  <si>
    <t>Cloudy Sunrise</t>
  </si>
  <si>
    <t>Gallery</t>
  </si>
  <si>
    <t>Heritage</t>
  </si>
  <si>
    <t>Pebble Harbor</t>
  </si>
  <si>
    <t>Royal Icing</t>
  </si>
  <si>
    <t>Starlet</t>
  </si>
  <si>
    <t>Verdigris</t>
  </si>
  <si>
    <t>11-3/8" x 11-7/8"</t>
  </si>
  <si>
    <t>9" x 9"</t>
  </si>
  <si>
    <t>0.56 SF/Sheet</t>
  </si>
  <si>
    <t>10-7/8" x 11-3/4"</t>
  </si>
  <si>
    <t>10-1/4" x 11-7/8"</t>
  </si>
  <si>
    <t>Basalt (Honed)</t>
  </si>
  <si>
    <t>10-1/2" x 10-3/4"</t>
  </si>
  <si>
    <t>Boulder</t>
  </si>
  <si>
    <t>Rocket</t>
  </si>
  <si>
    <t>Summer Parlor</t>
  </si>
  <si>
    <t>8-3/8" x 12-1/4"</t>
  </si>
  <si>
    <t>Global Grey (Honed)</t>
  </si>
  <si>
    <t>12" x 13"</t>
  </si>
  <si>
    <t>Artesian Leather</t>
  </si>
  <si>
    <t>1.08 SF/Sheet</t>
  </si>
  <si>
    <t>Cobble Rocks</t>
  </si>
  <si>
    <t>11-1/8" x 12-1/4"</t>
  </si>
  <si>
    <t>Graceful Cliffs</t>
  </si>
  <si>
    <t>Roman Bay</t>
  </si>
  <si>
    <t>10-1/4" x 11-5/8"</t>
  </si>
  <si>
    <t>Marfil (Honed)</t>
  </si>
  <si>
    <t>11-1/2" x 11-1/2"</t>
  </si>
  <si>
    <t>Coco Canvas</t>
  </si>
  <si>
    <t>Cream Ribbon</t>
  </si>
  <si>
    <t>11-5/8" x 12-1/8"</t>
  </si>
  <si>
    <t>Parchment</t>
  </si>
  <si>
    <t xml:space="preserve">  Porcelain Mosaics:</t>
  </si>
  <si>
    <t>1" x 3" Brick - White</t>
  </si>
  <si>
    <t>2" Square - Black</t>
  </si>
  <si>
    <t>2" Square - White</t>
  </si>
  <si>
    <t>2" Hexagon - White/Black</t>
  </si>
  <si>
    <t>10-3/4" x 12-3/8"</t>
  </si>
  <si>
    <t>2-3/4" Arabesque - White</t>
  </si>
  <si>
    <t>9-3/4" x 11-1/4"</t>
  </si>
  <si>
    <t>0.76 SF/Sheet</t>
  </si>
  <si>
    <t>3/4" Penny Round - White</t>
  </si>
  <si>
    <t>11-1/4" x 12-1/4"</t>
  </si>
  <si>
    <t>7/8" Hex - White</t>
  </si>
  <si>
    <t>10-1/8" x 11-5/8"</t>
  </si>
  <si>
    <t>7/8" Hex - Black</t>
  </si>
  <si>
    <t>2" x 6" Brick - White</t>
  </si>
  <si>
    <t>11-1/8" x 11-1/2"</t>
  </si>
  <si>
    <t xml:space="preserve">  Glass Mosaics:</t>
  </si>
  <si>
    <t>Dry Ice - White</t>
  </si>
  <si>
    <t>11-5/8" x 11-7/8"</t>
  </si>
  <si>
    <t>Mint Brick - White</t>
  </si>
  <si>
    <t>11-5/8" x 11-3/4"</t>
  </si>
  <si>
    <t xml:space="preserve">  Ceramic:</t>
  </si>
  <si>
    <t>White</t>
  </si>
  <si>
    <t>8" x 20"</t>
  </si>
  <si>
    <t>Collection of tile classics suitable for any design style.  The collection features neutral and earthy colors and the occasional pop of color, like blue and mint.  The use of stone, glass, ceramic, and porcelain provides a timeless look and durability.  The stone items are grouped by colors, including greys, creams, basalts, and whites.  Simplicity and versatility allow the items in the collection to be used together or in combination with Jeffrey Court’s other chapters to create enduring and distinct designs.</t>
  </si>
  <si>
    <t>Spec-09</t>
  </si>
  <si>
    <t>JCS9</t>
  </si>
  <si>
    <t xml:space="preserve">  Ceramics:</t>
  </si>
  <si>
    <t>Nova Gloss</t>
  </si>
  <si>
    <t>Nebula Gloss</t>
  </si>
  <si>
    <t>Nebula Matte</t>
  </si>
  <si>
    <t>Nova Matte</t>
  </si>
  <si>
    <t>Eclipse Matte</t>
  </si>
  <si>
    <t>Solar Gloss</t>
  </si>
  <si>
    <t>Solar Matte</t>
  </si>
  <si>
    <t>Meteor Gloss</t>
  </si>
  <si>
    <t>Meteor Matte</t>
  </si>
  <si>
    <t>Galaxy Gloss</t>
  </si>
  <si>
    <t>Galaxy Matte</t>
  </si>
  <si>
    <t>13.89 SF/CTN</t>
  </si>
  <si>
    <t>9.33 SF/CTN</t>
  </si>
  <si>
    <t>Field - Picket</t>
  </si>
  <si>
    <t>Field - 3D</t>
  </si>
  <si>
    <t>Escalate</t>
  </si>
  <si>
    <t>1.61 SF/CTN</t>
  </si>
  <si>
    <t>Field - Natural</t>
  </si>
  <si>
    <t>Field - Natural Sculpt</t>
  </si>
  <si>
    <t>Grey</t>
  </si>
  <si>
    <t>4.91 SF/CTN</t>
  </si>
  <si>
    <t>4.10 SF/CTN</t>
  </si>
  <si>
    <t>Evolve</t>
  </si>
  <si>
    <t>11.63 SF/CTN</t>
  </si>
  <si>
    <t>11-1/8" x 15-1/4"</t>
  </si>
  <si>
    <t>White Matte</t>
  </si>
  <si>
    <t>White Matte/Gloss</t>
  </si>
  <si>
    <t>Black Matte</t>
  </si>
  <si>
    <t>Black Matte/Gloss</t>
  </si>
  <si>
    <t>Grey Matte</t>
  </si>
  <si>
    <t>Grey Matte/Gloss</t>
  </si>
  <si>
    <t>2-1/2" x 8" Brick Herringbone</t>
  </si>
  <si>
    <t>10-5/8" x 15-7/8"</t>
  </si>
  <si>
    <t xml:space="preserve">  Ceramics/Mosaics:</t>
  </si>
  <si>
    <t>2-1/2" x 8" Brick Offset</t>
  </si>
  <si>
    <t>1.17 SF/Sheet</t>
  </si>
  <si>
    <t xml:space="preserve">  Natural Stone/Mosaics:</t>
  </si>
  <si>
    <t>Mosaic - Allure</t>
  </si>
  <si>
    <t>Mosaic - Eloquent</t>
  </si>
  <si>
    <t>8-7/8" x 10-1/8"</t>
  </si>
  <si>
    <t>Mosaic - Crest</t>
  </si>
  <si>
    <t>Grey/White</t>
  </si>
  <si>
    <t>14-7/8" x 22"</t>
  </si>
  <si>
    <t>Mosaic - Paramount</t>
  </si>
  <si>
    <t>2.27 SF/Sheet</t>
  </si>
  <si>
    <t>10-3/8" x 12-3/4"</t>
  </si>
  <si>
    <t>Mosaic - Opulence</t>
  </si>
  <si>
    <t>10-5/8" x 12-1/4"</t>
  </si>
  <si>
    <t>Mosaic - Posh</t>
  </si>
  <si>
    <t>10-3/4" x 12-1/8"</t>
  </si>
  <si>
    <t>Mosaic - Solemn</t>
  </si>
  <si>
    <t>Basalt</t>
  </si>
  <si>
    <t>Carrara</t>
  </si>
  <si>
    <t>11-1/2" x 13-3/8"</t>
  </si>
  <si>
    <t>Mosaic - Eminence</t>
  </si>
  <si>
    <t>7-3/8" x 14-3/4"</t>
  </si>
  <si>
    <t>Mosaic - High Profile</t>
  </si>
  <si>
    <t>Porcelain:</t>
  </si>
  <si>
    <t>8" x 48"</t>
  </si>
  <si>
    <t>12.80 SF/CTN</t>
  </si>
  <si>
    <t>Field - Calming</t>
  </si>
  <si>
    <t>Cream</t>
  </si>
  <si>
    <t>Field - Calming Contour</t>
  </si>
  <si>
    <t>Field - Calming Relief</t>
  </si>
  <si>
    <t>Field - Serene</t>
  </si>
  <si>
    <t>Field - Serene Contour</t>
  </si>
  <si>
    <t>Field - Serene Relief</t>
  </si>
  <si>
    <t>Ascend</t>
  </si>
  <si>
    <t>14.54 SF/CTN</t>
  </si>
  <si>
    <t>10.20" x 11.40"</t>
  </si>
  <si>
    <t>Glass/Mosaics:</t>
  </si>
  <si>
    <t>10-3/4" x 12-1/2"</t>
  </si>
  <si>
    <t>Mosaic - Brill Hexagon</t>
  </si>
  <si>
    <t>Pearl</t>
  </si>
  <si>
    <t>Burgundy</t>
  </si>
  <si>
    <t>Olive</t>
  </si>
  <si>
    <t>Azure</t>
  </si>
  <si>
    <t>Rose</t>
  </si>
  <si>
    <t>Mosaic - Strut</t>
  </si>
  <si>
    <t>Black</t>
  </si>
  <si>
    <t>Reservoir Collection is designed to have the shading and natural characteristics associated with stone and wood.  Jeffrey Court strongly</t>
  </si>
  <si>
    <t>recommends laying out and blending the tiles prior to installation.  It is recommended to use a 1/16” grout joint and a complimentary colored</t>
  </si>
  <si>
    <t>grout to make the grout joint virtually disappear.  A 33% offsetting of panels during installation will also help make the 3d pattern come to life.</t>
  </si>
  <si>
    <r>
      <t xml:space="preserve">Spec-09 - </t>
    </r>
    <r>
      <rPr>
        <i/>
        <u/>
        <sz val="8"/>
        <rFont val="Arial"/>
        <family val="2"/>
      </rPr>
      <t>continued</t>
    </r>
  </si>
  <si>
    <t>10-1/2" x 10-7/8"</t>
  </si>
  <si>
    <t>Chapter 5 - Modern Mixer</t>
  </si>
  <si>
    <t>JCC05</t>
  </si>
  <si>
    <t>Bourbon          Gibson          Spirits          Vermouth</t>
  </si>
  <si>
    <t>16" x 16" x 20mm</t>
  </si>
  <si>
    <t>3" Hexagon</t>
  </si>
  <si>
    <t>Chevron</t>
  </si>
  <si>
    <t>Cloven</t>
  </si>
  <si>
    <t>Sunder</t>
  </si>
  <si>
    <t>8-3/8" x 16-1/8"</t>
  </si>
  <si>
    <t>5/16" x 12"</t>
  </si>
  <si>
    <t>Transitional Liner</t>
  </si>
  <si>
    <t>Copper          Gold          Silver</t>
  </si>
  <si>
    <t>Please reference the Application Chart and Outline for Chapter 5 on their website, JeffreyCourt.com, for more details on</t>
  </si>
  <si>
    <t>recommended applications and installation instructions.</t>
  </si>
  <si>
    <r>
      <t xml:space="preserve">Chapter 6 - Reef Glass - </t>
    </r>
    <r>
      <rPr>
        <i/>
        <u/>
        <sz val="8"/>
        <rFont val="Arial"/>
        <family val="2"/>
      </rPr>
      <t>continued</t>
    </r>
  </si>
  <si>
    <t>https://www.jeffreycourt.com/chapters/5-modern-mixer/</t>
  </si>
  <si>
    <t>https://www.jeffreycourt.com/chapters/spec-09/</t>
  </si>
  <si>
    <t>Chapter 5 Modern Mixer</t>
  </si>
  <si>
    <t>Modern Mixer's terrazzo look tile is offered in 3 field tile formats, 4 colors and includes mosaics and liners.</t>
  </si>
  <si>
    <t xml:space="preserve">All Mosaics are Mesh-Mounted.  A quality white polymer modified thin-set mortar to install are recommended. </t>
  </si>
  <si>
    <t>Epoxy grouts are not recommended due to low flexibility.</t>
  </si>
  <si>
    <t>1/2" x 5-7/8"</t>
  </si>
  <si>
    <t>5/8" x 5-7/8"</t>
  </si>
  <si>
    <t xml:space="preserve">11" x 11-5/8" </t>
  </si>
  <si>
    <r>
      <t xml:space="preserve">Madison  </t>
    </r>
    <r>
      <rPr>
        <sz val="7"/>
        <rFont val="Arial Narrow"/>
        <family val="2"/>
      </rPr>
      <t>(Semi-Polished)</t>
    </r>
  </si>
  <si>
    <t>5-1/8" x 6"</t>
  </si>
  <si>
    <t>9-3/4" x 11-1/8"</t>
  </si>
  <si>
    <t>Parquet (Zen Bridge)</t>
  </si>
  <si>
    <t>Hexagon (Flicker)</t>
  </si>
  <si>
    <t>Parquet (Royal Bloom)</t>
  </si>
  <si>
    <t>8-3/4" x 11-3/8"</t>
  </si>
  <si>
    <t>Hexagon (Twinkle)</t>
  </si>
  <si>
    <t>Mini Brick (Snowpack) - White</t>
  </si>
  <si>
    <t>Mini Brick (Water Ripple) - Blue</t>
  </si>
  <si>
    <t>There are two finishing options to complete an installation.  1. The 5/8" Stack Brick, 5/8" Stack Brick Blend, and 7/8" Triangle Mosaics can</t>
  </si>
  <si>
    <t>be cut in half to create 6” borders.  For the 5/8” Herringbone pattern, a Herringbone Border with straight top and bottom edges perfect for</t>
  </si>
  <si>
    <t>finishing your designs without cutting in half.  2. To finish off outer edges, V-caps are available as special order item in eleven different color</t>
  </si>
  <si>
    <t>options that coordinate with the colors of the mosaics.  For detailed installation instructions for glass mosaics, please see the Pool Tile</t>
  </si>
  <si>
    <t>Installation Guide available on the Jeffrey Court website.  The Mosaics are paper faced and the V-Cap Trim pieces are plastic film faced.</t>
  </si>
  <si>
    <t>For detailed installation instructions for porcelain pavers, please see the Paver Installation Guide available on the Jeffrey Court website.</t>
  </si>
  <si>
    <t xml:space="preserve">  V-Cap Trim:</t>
  </si>
  <si>
    <t>1-1/4" x 12-1/4"</t>
  </si>
  <si>
    <t>V-Cap Trim</t>
  </si>
  <si>
    <t>Auckland Blend</t>
  </si>
  <si>
    <t>Kotor Blend</t>
  </si>
  <si>
    <t>Mo'orea Blend</t>
  </si>
  <si>
    <t>Venice Blend</t>
  </si>
  <si>
    <t>Waimea Blend</t>
  </si>
  <si>
    <t>4" x 24" x 20mm</t>
  </si>
  <si>
    <t>Field - Brick</t>
  </si>
  <si>
    <t>Dust</t>
  </si>
  <si>
    <t>3.11 SF/CTN</t>
  </si>
  <si>
    <t>Pewter</t>
  </si>
  <si>
    <t>Slate</t>
  </si>
  <si>
    <t>Ashes</t>
  </si>
  <si>
    <t>Tan</t>
  </si>
  <si>
    <t>10" x 17" x 20mm</t>
  </si>
  <si>
    <t>Field - Diamond</t>
  </si>
  <si>
    <t>2.85 SF/CTN</t>
  </si>
  <si>
    <t>8" x 15" x 20mm</t>
  </si>
  <si>
    <t>Field - Scale</t>
  </si>
  <si>
    <t>2.16 SF/CTN</t>
  </si>
  <si>
    <t>24" x 24" x 20mm</t>
  </si>
  <si>
    <t>7.67 SF/CTN</t>
  </si>
  <si>
    <t>1.72 SF/CTN</t>
  </si>
  <si>
    <t>Field - Terrazzo Paver</t>
  </si>
  <si>
    <t xml:space="preserve">  Terrazzo Pavers:</t>
  </si>
  <si>
    <t>a) Special Order.  Contact Customer Service for lead times.</t>
  </si>
  <si>
    <t>b) These items are also found in Chapter 5 Modern Mixer.</t>
  </si>
  <si>
    <t>a) These items are also found in Pool by Jeffrey Court series.</t>
  </si>
  <si>
    <t>Spirits</t>
  </si>
  <si>
    <t>Bourbon</t>
  </si>
  <si>
    <t>Gibson</t>
  </si>
  <si>
    <t>Vermouth</t>
  </si>
  <si>
    <t>Timberwolfe</t>
  </si>
  <si>
    <t>Wildwood</t>
  </si>
  <si>
    <t>Fresh Spring</t>
  </si>
  <si>
    <t>Stoneriver</t>
  </si>
  <si>
    <t>Elm Creek</t>
  </si>
  <si>
    <t>Asteroid Gloss</t>
  </si>
  <si>
    <t>Asteroid Matte</t>
  </si>
  <si>
    <t>White/Grey/Black Matte Blend</t>
  </si>
  <si>
    <t>3" x 18"</t>
  </si>
  <si>
    <t>Sesame</t>
  </si>
  <si>
    <t>Caraway</t>
  </si>
  <si>
    <t>Fennel</t>
  </si>
  <si>
    <t>Poppy</t>
  </si>
  <si>
    <t>Cabrillo</t>
  </si>
  <si>
    <t>Dias</t>
  </si>
  <si>
    <t>Grego</t>
  </si>
  <si>
    <t>Serra</t>
  </si>
  <si>
    <t>14-15</t>
  </si>
  <si>
    <t>10.76 SF/CTN</t>
  </si>
  <si>
    <t>10-1/2" x 12-1/8"</t>
  </si>
  <si>
    <t>Porcelain Paver Field Tile formats added in the following sizes:  4" x 24" x 20mm (Brick), 24" x 24" x 20mm, 10" x 17" x 20mm (Diamond) and 8" x 15" x 20mm (Scale).  They are available in colors Ashes, Dust, Pewter, Slate and Tan.  Glass 1-1/4" x 12-1/4" V-Cap Trim format added and is available in six colors and 5 color blends.</t>
  </si>
  <si>
    <t>Colors Asteroid Gloss, Asteroid Matte, Nebula Gloss and Nebula Matte added to select Ceramic Field Tile formats.  Porcelain 3" x 18" Field Tile format added and is available in four colors.</t>
  </si>
  <si>
    <t>32" x 32" x 20mm Porcelain Paver Field Tile format in colors 990098 Charcoal Concrete, 990097 Grey Concrete and 990096 Off-White Concrete.  20" x 40" x 20mm Porcelain Paver Field Tile format in colors 990099 Beige Limestone and 990100 Latte Limestone.</t>
  </si>
  <si>
    <t>Chapter 19 - European Countryside</t>
  </si>
  <si>
    <t>Chapter 19 European Countryside</t>
  </si>
  <si>
    <t>9-3/4" x 9-1/8"</t>
  </si>
  <si>
    <t>6-1/4" x 4-1/4"</t>
  </si>
  <si>
    <t>4-1/4" x 4-1/4"</t>
  </si>
  <si>
    <t>Arabesque</t>
  </si>
  <si>
    <t>Scallop</t>
  </si>
  <si>
    <t>Square</t>
  </si>
  <si>
    <t>Catalan</t>
  </si>
  <si>
    <t>JCC19</t>
  </si>
  <si>
    <t>Provence</t>
  </si>
  <si>
    <t>Tuscan</t>
  </si>
  <si>
    <t xml:space="preserve">  Wet Cast Concrete:</t>
  </si>
  <si>
    <t>Calacatta Oro</t>
  </si>
  <si>
    <t xml:space="preserve">6" x 12" </t>
  </si>
  <si>
    <t>Fluted</t>
  </si>
  <si>
    <t>Cobblestone</t>
  </si>
  <si>
    <t>11-1/2" x 12-1/4"</t>
  </si>
  <si>
    <t>Galloni</t>
  </si>
  <si>
    <t>12-1/8" x 13-1/2"</t>
  </si>
  <si>
    <t>Piazza</t>
  </si>
  <si>
    <t>1.13 SF/Sheet</t>
  </si>
  <si>
    <t>Venetian Beige</t>
  </si>
  <si>
    <t xml:space="preserve">6" x 24" </t>
  </si>
  <si>
    <t xml:space="preserve">18" x 18" </t>
  </si>
  <si>
    <t xml:space="preserve">  Natural Stone / Marble:</t>
  </si>
  <si>
    <t>https://www.jeffreycourt.com/chapters/european-countryside/</t>
  </si>
  <si>
    <t>Visit https://www.jeffreycourt.com/chapters/european-countryside for application and installation instructions.</t>
  </si>
  <si>
    <t>Wet-Cast Concrete Decorative Field Tiles, Calacatta Oro Marble Mosaics &amp; Field Tiles and Venetian Beige Marble Field Tiles.</t>
  </si>
  <si>
    <t>Starry White (Gloss)</t>
  </si>
  <si>
    <t>Starry White (Matte)</t>
  </si>
  <si>
    <t>90034 Dunes 8" x 24" Field Tile format only.</t>
  </si>
  <si>
    <t>Beige          Black          Grey          Navy          White</t>
  </si>
  <si>
    <t>Herald and Tribune 5/8" Hexagon Mosaics only in all colors.</t>
  </si>
  <si>
    <t>12-1/2" x 12-1/2"</t>
  </si>
  <si>
    <t>Register</t>
  </si>
  <si>
    <t>Color Beige added and is available in select formats.  Bulletin, Byline, Journal and Register Mosaics added and are available in select colors.</t>
  </si>
  <si>
    <t>Marbled Black          Marbled Grey          Marbled White</t>
  </si>
  <si>
    <t>Bulletin</t>
  </si>
  <si>
    <t>1/2" x 1/2"</t>
  </si>
  <si>
    <t>walls and floors).  A high-quality white thin set is recommended for best installation results.  The use of non-sanded grout is recommended.  Pre-sealing</t>
  </si>
  <si>
    <t>All Mosaics are Mesh-Mounted.  Not to be used in wet areas such as pools &amp; fountains, (can be used in Steam Showers and on standard shower</t>
  </si>
  <si>
    <t>Marbled White/Black</t>
  </si>
  <si>
    <t>Byline</t>
  </si>
  <si>
    <t>Marbled Multi</t>
  </si>
  <si>
    <t>Journal</t>
  </si>
  <si>
    <t>9-1/2" x 11-1/2"</t>
  </si>
  <si>
    <t>3/8" x 3/8"</t>
  </si>
  <si>
    <t>Eclipse Gloss</t>
  </si>
  <si>
    <t>9-10</t>
  </si>
  <si>
    <t xml:space="preserve">    </t>
  </si>
  <si>
    <t>https://www.jeffreycourt.com/chapters/essentials-by-jeffrey-court/</t>
  </si>
  <si>
    <t xml:space="preserve">Color White 8" x 12" Field Tile and 4" x 16" Bullnose formats only. </t>
  </si>
  <si>
    <t>Color Copper only in all formats.</t>
  </si>
  <si>
    <t>11-3/8" x 11-3/8"</t>
  </si>
  <si>
    <t>Petite Plaid</t>
  </si>
  <si>
    <t>11-5/8" x 11-5/8"</t>
  </si>
  <si>
    <t>Pointe Square</t>
  </si>
  <si>
    <t>13-1/8" x 13-1/8"</t>
  </si>
  <si>
    <t>Cross Parquet</t>
  </si>
  <si>
    <t>11-3/4" x 11-5/8"</t>
  </si>
  <si>
    <t>Proper Pillar</t>
  </si>
  <si>
    <t>Field - Fluted</t>
  </si>
  <si>
    <t>Scottish Chapel</t>
  </si>
  <si>
    <t>Parisian Revival</t>
  </si>
  <si>
    <t>0.75 SF/Each</t>
  </si>
  <si>
    <t>1.19 SF/Sheet</t>
  </si>
  <si>
    <t>Spanish Cathedral</t>
  </si>
  <si>
    <t>All Mosaics are Mesh-Mounted.  A high-quality white thinset meeting ANSI 118.4 or 118.11 is recommended for best installation results.</t>
  </si>
  <si>
    <t>15177 4" x 6" Petal Imprint Deco 2 PC/SET.</t>
  </si>
  <si>
    <t>15183 3" x 12" Cathedral Border.</t>
  </si>
  <si>
    <t>15181 3" x 12" Chateau Border.</t>
  </si>
  <si>
    <t>15191 3" x 12" Manor Border.</t>
  </si>
  <si>
    <t>15193 3" x 12" Sanctuary Border.</t>
  </si>
  <si>
    <t>15182 3" x 12" Temple Border.</t>
  </si>
  <si>
    <t>15175 4" x 6" Bouquet Imprint Deco.</t>
  </si>
  <si>
    <t>15178 6" x 6" French Chateau Deco.</t>
  </si>
  <si>
    <t>15168 11-1/4" x 11-1/4" Octagon w/White Dot Mosaic.</t>
  </si>
  <si>
    <t>15164 11-1/2" x 11-3/4" Random Stick Mosaic Mosaic.</t>
  </si>
  <si>
    <t xml:space="preserve">15201 6" x 6" Parisian Revival Deco. </t>
  </si>
  <si>
    <t xml:space="preserve">15200 6" x 6" Scottish Chapel Deco. </t>
  </si>
  <si>
    <t>15199 6" x 18" Honed Fluted Field Tile (0.75 SF/Each).</t>
  </si>
  <si>
    <t>15195 Cross Parquet Mosaic  (1.19 SF/Sheet).</t>
  </si>
  <si>
    <t>15197 Petite Plaid Mosaic  (0.89 SF/Sheet).</t>
  </si>
  <si>
    <t>15198 Pointe Square Mosaic  (0.93 SF/Sheet).</t>
  </si>
  <si>
    <t>15196 Proper Pillar Mosaic  (0.94 SF/Sheet).</t>
  </si>
  <si>
    <t>https://www.jeffreycourt.com/chapters/classic-statuario/</t>
  </si>
  <si>
    <t>West End White (a.k.a. Wall Street White)</t>
  </si>
  <si>
    <t>Mountain Mist (Gloss)          Mountain Mist (Matte)</t>
  </si>
  <si>
    <t xml:space="preserve">  </t>
  </si>
  <si>
    <t>Titanium</t>
  </si>
  <si>
    <t>d) The metallic glaze: "Titanium" require sealing to protect the surface from staining and fingerprints.  Laticrete StoneTech</t>
  </si>
  <si>
    <r>
      <t xml:space="preserve">Chapter 2 - Vintage Studio - </t>
    </r>
    <r>
      <rPr>
        <i/>
        <u/>
        <sz val="8"/>
        <rFont val="Arial"/>
        <family val="2"/>
      </rPr>
      <t>continued</t>
    </r>
  </si>
  <si>
    <t>1-2</t>
  </si>
  <si>
    <t>Aloe          Coconut          Lily          Marina          Oceana          Palm</t>
  </si>
  <si>
    <r>
      <t xml:space="preserve">Chapter 8 - Europa Arte - </t>
    </r>
    <r>
      <rPr>
        <i/>
        <u/>
        <sz val="8"/>
        <rFont val="Arial"/>
        <family val="2"/>
      </rPr>
      <t>continued</t>
    </r>
  </si>
  <si>
    <r>
      <t xml:space="preserve">Essentials by Jeffrey Court - </t>
    </r>
    <r>
      <rPr>
        <i/>
        <u/>
        <sz val="8"/>
        <rFont val="Arial"/>
        <family val="2"/>
      </rPr>
      <t>continued</t>
    </r>
  </si>
  <si>
    <t>4-5</t>
  </si>
  <si>
    <t>11-12</t>
  </si>
  <si>
    <t>Chapter 17 - Marmo Viaggio</t>
  </si>
  <si>
    <t>https://jeffreycourt.com/chapters/marmo-viaggio/</t>
  </si>
  <si>
    <t>Chapter 17 Marmo Viaggio</t>
  </si>
  <si>
    <t>This collection features a curated selection of natural stones.  Crystal White, Dolomite, Thassos, Nero Marquina, Calacatta Verde, Afyon Gold, Afyon Violet, Lilac, Venato, Volakas, Vanilla, and Silver Travertine.  Offered in honed and polished finishes.  Together, they highlight a range of expressive veining, nuanced tonal variation, and distinctive surface textures.</t>
  </si>
  <si>
    <t>JCC17</t>
  </si>
  <si>
    <t>Afyon Gold</t>
  </si>
  <si>
    <t>1.00 SF/Each</t>
  </si>
  <si>
    <t>10-1/4 x 11-5/8"</t>
  </si>
  <si>
    <t>Afyon Violet</t>
  </si>
  <si>
    <t>Calacatta Verde</t>
  </si>
  <si>
    <t>Crystal White</t>
  </si>
  <si>
    <t>Dolomite</t>
  </si>
  <si>
    <t>Silver Travertine</t>
  </si>
  <si>
    <t>Semi-Polished</t>
  </si>
  <si>
    <t>Double Bevel Threshold</t>
  </si>
  <si>
    <t>4" x 37" x 5/8"</t>
  </si>
  <si>
    <t>6" x 73" x 5/8"</t>
  </si>
  <si>
    <t>Vanilla</t>
  </si>
  <si>
    <t>6" x 24" x 5/8"</t>
  </si>
  <si>
    <t>6" x 12" x 5/8"</t>
  </si>
  <si>
    <t>Venato</t>
  </si>
  <si>
    <t>Volakas</t>
  </si>
  <si>
    <t>a) Made of engineered stone in coordinating Thassos color.</t>
  </si>
  <si>
    <t>For Installation &amp; Care Instructions go to:</t>
  </si>
  <si>
    <r>
      <t xml:space="preserve">Chapter 17 - Marmo Viaggio - </t>
    </r>
    <r>
      <rPr>
        <i/>
        <u/>
        <sz val="8"/>
        <color rgb="FF0000FF"/>
        <rFont val="Arial"/>
        <family val="2"/>
      </rPr>
      <t>continued</t>
    </r>
  </si>
  <si>
    <t>13-14</t>
  </si>
  <si>
    <t>16-17</t>
  </si>
  <si>
    <t>9-3/8 x 10-3/4"</t>
  </si>
  <si>
    <t>(0.70 SF/Sheet)</t>
  </si>
  <si>
    <t>(0.93 SF/Sheet)</t>
  </si>
  <si>
    <t>(0.83 SF/Sheet)</t>
  </si>
  <si>
    <t>(0.96 SF/Sheet)</t>
  </si>
  <si>
    <t>Discontinued 2/9/26</t>
  </si>
  <si>
    <t>3/4" Penny Round Mosaic only in all colors.</t>
  </si>
  <si>
    <t>Mercantile</t>
  </si>
  <si>
    <t>https://www.jeffreycourt.com/chapters/mercantile/</t>
  </si>
  <si>
    <t>JCME</t>
  </si>
  <si>
    <t>Brown          Green          Grey          White</t>
  </si>
  <si>
    <t>This ceramic tile collection is characterized by a singular rectangular form and a succinct selection of four adaptable colors, Mercantile is purposefully streamlined. This deliberate design strategy enables the nuanced variation and texture of each tile to shine, fostering depth and visual intrigue through minimalism. Whether applied to a kitchen backsplash, a bathroom wall, or as an accent feature, Mercantile provides reliable design that exudes a sense of stability, warmth, and timelessness.</t>
  </si>
  <si>
    <t>new</t>
  </si>
  <si>
    <t/>
  </si>
  <si>
    <t>8/1/25 (Updated)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</si>
</sst>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8" formatCode="m/d/yy"/>
  </numFmts>
  <fonts count="50"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i/>
      <u/>
      <sz val="8"/>
      <name val="Arial"/>
      <family val="2"/>
    </font>
    <font>
      <sz val="10"/>
      <name val="Copperplate Gothic Bold"/>
      <family val="2"/>
    </font>
    <font>
      <b/>
      <u/>
      <sz val="8"/>
      <name val="Arial Narrow"/>
      <family val="2"/>
    </font>
    <font>
      <b/>
      <i/>
      <sz val="8"/>
      <name val="Arial Narrow"/>
      <family val="2"/>
    </font>
    <font>
      <sz val="10"/>
      <name val="Arial Narrow"/>
      <family val="2"/>
    </font>
    <font>
      <b/>
      <sz val="12"/>
      <name val="Arial Narrow"/>
      <family val="2"/>
    </font>
    <font>
      <b/>
      <u/>
      <sz val="10"/>
      <name val="Arial"/>
      <family val="2"/>
    </font>
    <font>
      <u/>
      <sz val="10"/>
      <name val="Arial"/>
      <family val="2"/>
    </font>
    <font>
      <sz val="7"/>
      <name val="Arial Narrow"/>
      <family val="2"/>
    </font>
    <font>
      <sz val="10"/>
      <name val="Arial"/>
      <family val="2"/>
    </font>
    <font>
      <strike/>
      <sz val="10"/>
      <name val="Arial"/>
      <family val="2"/>
    </font>
    <font>
      <sz val="11"/>
      <color theme="1"/>
      <name val="Calibri"/>
      <family val="2"/>
      <scheme val="minor"/>
    </font>
    <font>
      <sz val="8"/>
      <color rgb="FFFF0000"/>
      <name val="Arial"/>
      <family val="2"/>
    </font>
    <font>
      <sz val="8"/>
      <color rgb="FF0000FF"/>
      <name val="Arial"/>
      <family val="2"/>
    </font>
    <font>
      <sz val="10"/>
      <color rgb="FF0000FF"/>
      <name val="Arial"/>
      <family val="2"/>
    </font>
    <font>
      <b/>
      <sz val="10"/>
      <color rgb="FF0000FF"/>
      <name val="Arial"/>
      <family val="2"/>
    </font>
    <font>
      <sz val="10"/>
      <color theme="1"/>
      <name val="Arial"/>
      <family val="2"/>
    </font>
    <font>
      <b/>
      <u/>
      <sz val="10"/>
      <color rgb="FF0000FF"/>
      <name val="Arial"/>
      <family val="2"/>
    </font>
    <font>
      <i/>
      <sz val="8"/>
      <color rgb="FF0000FF"/>
      <name val="Arial Narrow"/>
      <family val="2"/>
    </font>
    <font>
      <sz val="10"/>
      <color rgb="FF000000"/>
      <name val="Arial"/>
      <family val="2"/>
    </font>
    <font>
      <b/>
      <sz val="8"/>
      <color rgb="FF0000FF"/>
      <name val="Arial"/>
      <family val="2"/>
    </font>
    <font>
      <sz val="8"/>
      <color rgb="FF0000FF"/>
      <name val="Arial Narrow"/>
      <family val="2"/>
    </font>
    <font>
      <b/>
      <u/>
      <sz val="8"/>
      <color rgb="FF0000FF"/>
      <name val="Arial"/>
      <family val="2"/>
    </font>
    <font>
      <b/>
      <i/>
      <sz val="8"/>
      <color rgb="FF0000FF"/>
      <name val="Arial"/>
      <family val="2"/>
    </font>
    <font>
      <b/>
      <sz val="8"/>
      <color rgb="FF0000FF"/>
      <name val="Arial Narrow"/>
      <family val="2"/>
    </font>
    <font>
      <i/>
      <sz val="8"/>
      <color rgb="FF0000FF"/>
      <name val="Arial"/>
      <family val="2"/>
    </font>
    <font>
      <sz val="7"/>
      <color rgb="FF0000FF"/>
      <name val="Arial Narrow"/>
      <family val="2"/>
    </font>
    <font>
      <u/>
      <sz val="7"/>
      <color indexed="12"/>
      <name val="Arial Narrow"/>
      <family val="2"/>
    </font>
    <font>
      <b/>
      <i/>
      <sz val="8"/>
      <color rgb="FF0000FF"/>
      <name val="Arial Narrow"/>
      <family val="2"/>
    </font>
    <font>
      <i/>
      <u/>
      <sz val="8"/>
      <color rgb="FF0000FF"/>
      <name val="Arial"/>
      <family val="2"/>
    </font>
    <font>
      <sz val="8"/>
      <color rgb="FFFF0000"/>
      <name val="Arial Narrow"/>
      <family val="2"/>
    </font>
    <font>
      <b/>
      <sz val="8"/>
      <color rgb="FFFF0000"/>
      <name val="Arial Narrow"/>
      <family val="2"/>
    </font>
  </fonts>
  <fills count="16">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10"/>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0000"/>
        <bgColor indexed="64"/>
      </patternFill>
    </fill>
    <fill>
      <patternFill patternType="solid">
        <fgColor rgb="FF99CCFF"/>
        <bgColor indexed="64"/>
      </patternFill>
    </fill>
    <fill>
      <patternFill patternType="solid">
        <fgColor theme="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20">
    <xf numFmtId="0" fontId="0" fillId="0" borderId="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1" fillId="0" borderId="0" applyNumberFormat="0" applyFill="0" applyBorder="0" applyAlignment="0" applyProtection="0">
      <alignment vertical="top"/>
      <protection locked="0"/>
    </xf>
    <xf numFmtId="0" fontId="2" fillId="0" borderId="0"/>
    <xf numFmtId="0" fontId="29" fillId="0" borderId="0"/>
    <xf numFmtId="0" fontId="29" fillId="0" borderId="0"/>
    <xf numFmtId="0" fontId="2" fillId="0" borderId="0"/>
    <xf numFmtId="0" fontId="2" fillId="0" borderId="0"/>
    <xf numFmtId="0" fontId="27" fillId="0" borderId="0"/>
    <xf numFmtId="0" fontId="2" fillId="0" borderId="0"/>
    <xf numFmtId="0" fontId="2" fillId="0" borderId="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cellStyleXfs>
  <cellXfs count="330">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15" applyFont="1" applyAlignment="1">
      <alignment vertical="center"/>
    </xf>
    <xf numFmtId="43" fontId="4" fillId="0" borderId="0" xfId="1" applyFont="1"/>
    <xf numFmtId="43" fontId="4" fillId="0" borderId="0" xfId="1" applyFont="1" applyAlignment="1">
      <alignment horizontal="center"/>
    </xf>
    <xf numFmtId="0" fontId="6" fillId="0" borderId="0" xfId="0" applyFont="1" applyAlignment="1">
      <alignment vertical="center"/>
    </xf>
    <xf numFmtId="165" fontId="4" fillId="0" borderId="0" xfId="1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2"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3"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1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4" borderId="3" xfId="0" applyFont="1" applyFill="1" applyBorder="1" applyAlignment="1">
      <alignment horizontal="center" vertical="center"/>
    </xf>
    <xf numFmtId="0" fontId="9" fillId="4" borderId="4" xfId="0" applyFont="1" applyFill="1" applyBorder="1" applyAlignment="1">
      <alignment horizontal="center" vertical="center"/>
    </xf>
    <xf numFmtId="0" fontId="6" fillId="4" borderId="5" xfId="0" applyFont="1" applyFill="1" applyBorder="1" applyAlignment="1">
      <alignment vertical="center"/>
    </xf>
    <xf numFmtId="0" fontId="6" fillId="4" borderId="6" xfId="0" applyFont="1" applyFill="1" applyBorder="1" applyAlignment="1">
      <alignment vertical="center"/>
    </xf>
    <xf numFmtId="43" fontId="2" fillId="5" borderId="0" xfId="1" applyFont="1" applyFill="1" applyAlignment="1">
      <alignment vertical="center"/>
    </xf>
    <xf numFmtId="4" fontId="4" fillId="6" borderId="0" xfId="1" applyNumberFormat="1" applyFont="1" applyFill="1" applyAlignment="1">
      <alignment vertical="center"/>
    </xf>
    <xf numFmtId="9" fontId="4" fillId="0" borderId="1" xfId="15" applyFont="1" applyFill="1" applyBorder="1" applyAlignment="1">
      <alignment horizontal="center" vertical="center"/>
    </xf>
    <xf numFmtId="9" fontId="4" fillId="0" borderId="0" xfId="15" applyFont="1" applyFill="1" applyAlignment="1">
      <alignment vertical="center"/>
    </xf>
    <xf numFmtId="9" fontId="4" fillId="0" borderId="0" xfId="15" applyFont="1" applyFill="1" applyAlignment="1">
      <alignment horizontal="center" vertical="center"/>
    </xf>
    <xf numFmtId="9" fontId="4" fillId="0" borderId="0" xfId="15" applyFont="1" applyFill="1" applyAlignment="1">
      <alignment horizontal="center"/>
    </xf>
    <xf numFmtId="4" fontId="6" fillId="0" borderId="0" xfId="1" applyNumberFormat="1" applyFont="1" applyFill="1" applyAlignment="1">
      <alignment vertical="center"/>
    </xf>
    <xf numFmtId="9" fontId="6" fillId="0" borderId="0" xfId="15" applyFont="1" applyFill="1" applyAlignment="1">
      <alignment vertical="center"/>
    </xf>
    <xf numFmtId="165" fontId="4" fillId="0" borderId="0" xfId="15" applyNumberFormat="1" applyFont="1" applyFill="1" applyAlignment="1">
      <alignment vertical="center"/>
    </xf>
    <xf numFmtId="9" fontId="4" fillId="0" borderId="0" xfId="15" applyFont="1" applyFill="1"/>
    <xf numFmtId="4" fontId="4" fillId="2" borderId="0" xfId="1" applyNumberFormat="1" applyFont="1" applyFill="1" applyAlignment="1" applyProtection="1">
      <alignment vertical="center"/>
      <protection locked="0"/>
    </xf>
    <xf numFmtId="9" fontId="4" fillId="0" borderId="1" xfId="1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7"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1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15" applyFont="1" applyFill="1" applyBorder="1" applyAlignment="1">
      <alignment horizontal="center" vertical="center"/>
    </xf>
    <xf numFmtId="0" fontId="7" fillId="0" borderId="5" xfId="0" applyFont="1" applyBorder="1" applyAlignment="1">
      <alignment horizontal="left" vertical="center"/>
    </xf>
    <xf numFmtId="0" fontId="7" fillId="0" borderId="2" xfId="0" applyFont="1" applyBorder="1" applyAlignment="1">
      <alignment horizontal="left" vertical="center"/>
    </xf>
    <xf numFmtId="0" fontId="4" fillId="0" borderId="0" xfId="0" applyFont="1" applyAlignment="1">
      <alignment horizontal="righ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8" borderId="0" xfId="0" applyFill="1"/>
    <xf numFmtId="0" fontId="9" fillId="0" borderId="0" xfId="0" applyFont="1" applyAlignment="1">
      <alignment horizontal="center" vertical="center"/>
    </xf>
    <xf numFmtId="9" fontId="14" fillId="0" borderId="0" xfId="15" applyFont="1" applyFill="1" applyAlignment="1">
      <alignment vertical="top"/>
    </xf>
    <xf numFmtId="43" fontId="4" fillId="0" borderId="0" xfId="1" applyFont="1" applyFill="1"/>
    <xf numFmtId="9" fontId="4" fillId="2" borderId="0" xfId="15" applyFont="1" applyFill="1" applyAlignment="1">
      <alignment horizontal="center" vertical="center"/>
    </xf>
    <xf numFmtId="43" fontId="14" fillId="0" borderId="0" xfId="1" applyFont="1" applyAlignment="1">
      <alignment horizontal="center" vertical="top"/>
    </xf>
    <xf numFmtId="4" fontId="14" fillId="0" borderId="0" xfId="1" applyNumberFormat="1" applyFont="1" applyAlignment="1">
      <alignment vertical="top"/>
    </xf>
    <xf numFmtId="4" fontId="14" fillId="0" borderId="0" xfId="0" applyNumberFormat="1" applyFont="1" applyAlignment="1">
      <alignment vertical="top"/>
    </xf>
    <xf numFmtId="0" fontId="14" fillId="0" borderId="0" xfId="0" applyFont="1" applyAlignment="1">
      <alignment vertical="top"/>
    </xf>
    <xf numFmtId="4" fontId="14" fillId="0" borderId="0" xfId="0" applyNumberFormat="1" applyFont="1" applyAlignment="1">
      <alignment horizontal="right" vertical="top"/>
    </xf>
    <xf numFmtId="4" fontId="14" fillId="0" borderId="0" xfId="1" applyNumberFormat="1" applyFont="1" applyFill="1" applyAlignment="1">
      <alignment vertical="top"/>
    </xf>
    <xf numFmtId="4" fontId="14" fillId="0" borderId="0" xfId="1" applyNumberFormat="1" applyFont="1" applyAlignment="1" applyProtection="1">
      <alignment vertical="top"/>
      <protection locked="0"/>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0" borderId="0" xfId="0" applyNumberFormat="1" applyFont="1" applyAlignment="1">
      <alignment horizontal="left"/>
    </xf>
    <xf numFmtId="14" fontId="3" fillId="0" borderId="0" xfId="0" quotePrefix="1" applyNumberFormat="1" applyFont="1" applyAlignment="1">
      <alignment horizontal="right"/>
    </xf>
    <xf numFmtId="0" fontId="4" fillId="8" borderId="0" xfId="0" applyFont="1" applyFill="1"/>
    <xf numFmtId="0" fontId="16" fillId="0" borderId="0" xfId="0" applyFont="1" applyAlignment="1">
      <alignment horizontal="right" vertical="center"/>
    </xf>
    <xf numFmtId="0" fontId="6" fillId="9"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9" borderId="5"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15" applyFont="1" applyBorder="1" applyAlignment="1" applyProtection="1">
      <alignment horizontal="center" vertical="center"/>
      <protection locked="0"/>
    </xf>
    <xf numFmtId="4" fontId="4" fillId="10" borderId="0" xfId="1" applyNumberFormat="1" applyFont="1" applyFill="1" applyAlignment="1">
      <alignment vertical="center"/>
    </xf>
    <xf numFmtId="4" fontId="4" fillId="5" borderId="0" xfId="1" applyNumberFormat="1" applyFont="1" applyFill="1" applyAlignment="1">
      <alignment vertical="center"/>
    </xf>
    <xf numFmtId="4" fontId="4" fillId="11" borderId="0" xfId="1" applyNumberFormat="1" applyFont="1" applyFill="1" applyAlignment="1">
      <alignment vertical="center"/>
    </xf>
    <xf numFmtId="4" fontId="4" fillId="9" borderId="0" xfId="1" applyNumberFormat="1" applyFont="1" applyFill="1" applyAlignment="1">
      <alignment vertical="center"/>
    </xf>
    <xf numFmtId="4" fontId="4" fillId="6" borderId="0" xfId="1" applyNumberFormat="1" applyFont="1" applyFill="1" applyAlignment="1">
      <alignment horizontal="left" vertical="center"/>
    </xf>
    <xf numFmtId="4" fontId="4" fillId="3"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5"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9"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9" borderId="0" xfId="1" applyNumberFormat="1" applyFont="1" applyFill="1" applyAlignment="1" applyProtection="1">
      <alignment vertical="center"/>
      <protection locked="0"/>
    </xf>
    <xf numFmtId="9" fontId="4" fillId="0" borderId="4" xfId="1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14" fillId="0" borderId="0" xfId="1" applyNumberFormat="1" applyFont="1" applyAlignment="1">
      <alignment horizontal="center" vertical="top"/>
    </xf>
    <xf numFmtId="1" fontId="4" fillId="0" borderId="0" xfId="1" applyNumberFormat="1" applyFont="1" applyAlignment="1">
      <alignment horizontal="center"/>
    </xf>
    <xf numFmtId="3" fontId="4" fillId="3"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0" borderId="0" xfId="1" applyNumberFormat="1" applyFont="1" applyFill="1" applyAlignment="1">
      <alignment horizontal="center" vertical="center"/>
    </xf>
    <xf numFmtId="3" fontId="4" fillId="5"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9"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9" fillId="12" borderId="5" xfId="0" applyFont="1" applyFill="1" applyBorder="1"/>
    <xf numFmtId="0" fontId="11" fillId="0" borderId="1" xfId="6" applyBorder="1" applyAlignment="1" applyProtection="1"/>
    <xf numFmtId="0" fontId="0" fillId="12" borderId="5" xfId="0" applyFill="1" applyBorder="1"/>
    <xf numFmtId="0" fontId="0" fillId="12" borderId="1" xfId="0" applyFill="1" applyBorder="1"/>
    <xf numFmtId="2" fontId="7" fillId="0" borderId="0" xfId="1" applyNumberFormat="1" applyFont="1" applyFill="1" applyAlignment="1">
      <alignment vertical="center"/>
    </xf>
    <xf numFmtId="43" fontId="7" fillId="0" borderId="0" xfId="1" applyFont="1" applyFill="1" applyAlignment="1">
      <alignment horizontal="center" vertical="center"/>
    </xf>
    <xf numFmtId="0" fontId="20" fillId="0" borderId="0" xfId="0" applyFont="1" applyAlignment="1">
      <alignment vertical="center"/>
    </xf>
    <xf numFmtId="0" fontId="9" fillId="0" borderId="0" xfId="0" applyFont="1" applyAlignment="1">
      <alignment vertical="center"/>
    </xf>
    <xf numFmtId="49" fontId="7" fillId="0" borderId="0" xfId="1" quotePrefix="1" applyNumberFormat="1" applyFont="1" applyFill="1" applyAlignment="1">
      <alignment horizontal="right" vertical="center"/>
    </xf>
    <xf numFmtId="0" fontId="21" fillId="0" borderId="0" xfId="0" applyFont="1" applyAlignment="1">
      <alignment horizontal="right" vertical="center"/>
    </xf>
    <xf numFmtId="49" fontId="4" fillId="0" borderId="0" xfId="1" applyNumberFormat="1" applyFont="1" applyAlignment="1">
      <alignment horizontal="center" vertical="center"/>
    </xf>
    <xf numFmtId="49" fontId="7" fillId="0" borderId="0" xfId="1" applyNumberFormat="1" applyFont="1" applyFill="1" applyAlignment="1">
      <alignment horizontal="right"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5"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15" applyNumberFormat="1" applyFont="1" applyFill="1" applyAlignment="1">
      <alignment horizontal="left" vertical="center" wrapText="1"/>
    </xf>
    <xf numFmtId="9" fontId="4" fillId="0" borderId="0" xfId="1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49" fontId="0" fillId="0" borderId="0" xfId="0" applyNumberFormat="1"/>
    <xf numFmtId="43" fontId="2" fillId="0" borderId="0" xfId="1" applyFont="1" applyFill="1" applyAlignment="1">
      <alignment vertical="center"/>
    </xf>
    <xf numFmtId="0" fontId="12" fillId="0" borderId="0" xfId="0" applyFont="1" applyAlignment="1">
      <alignment vertical="center"/>
    </xf>
    <xf numFmtId="49" fontId="4" fillId="0" borderId="0" xfId="1" applyNumberFormat="1" applyFont="1" applyFill="1" applyAlignment="1">
      <alignment horizontal="right" vertical="center"/>
    </xf>
    <xf numFmtId="49" fontId="4" fillId="0" borderId="0" xfId="1" quotePrefix="1" applyNumberFormat="1" applyFont="1" applyFill="1" applyAlignment="1">
      <alignment horizontal="right" vertical="center"/>
    </xf>
    <xf numFmtId="0" fontId="4" fillId="0" borderId="0" xfId="0" applyFont="1" applyAlignment="1">
      <alignment horizontal="left" vertical="center"/>
    </xf>
    <xf numFmtId="49" fontId="4" fillId="0" borderId="0" xfId="0" applyNumberFormat="1" applyFont="1" applyAlignment="1">
      <alignment horizontal="center" vertical="center"/>
    </xf>
    <xf numFmtId="0" fontId="7" fillId="2" borderId="0" xfId="0" applyFont="1" applyFill="1" applyAlignment="1">
      <alignment vertical="center"/>
    </xf>
    <xf numFmtId="0" fontId="23" fillId="0" borderId="0" xfId="0" applyFont="1" applyAlignment="1">
      <alignment horizontal="right" vertical="center"/>
    </xf>
    <xf numFmtId="0" fontId="7" fillId="0" borderId="0" xfId="0" applyFont="1"/>
    <xf numFmtId="0" fontId="7" fillId="8" borderId="0" xfId="0" applyFont="1" applyFill="1"/>
    <xf numFmtId="43" fontId="4" fillId="0" borderId="0" xfId="1" applyFont="1" applyFill="1" applyAlignment="1">
      <alignment vertical="center"/>
    </xf>
    <xf numFmtId="0" fontId="16" fillId="0" borderId="0" xfId="0" applyFont="1" applyAlignment="1">
      <alignment vertical="center"/>
    </xf>
    <xf numFmtId="0" fontId="16" fillId="0" borderId="0" xfId="0" applyFont="1" applyAlignment="1">
      <alignment horizontal="left" vertical="center"/>
    </xf>
    <xf numFmtId="0" fontId="6" fillId="0" borderId="0" xfId="0" applyFont="1" applyAlignment="1">
      <alignment horizontal="center" vertical="center"/>
    </xf>
    <xf numFmtId="0" fontId="21" fillId="0" borderId="0" xfId="0" applyFont="1" applyAlignment="1">
      <alignment horizontal="center" vertical="center"/>
    </xf>
    <xf numFmtId="49" fontId="4" fillId="0" borderId="0" xfId="0" applyNumberFormat="1" applyFont="1" applyAlignment="1">
      <alignment vertical="center"/>
    </xf>
    <xf numFmtId="0" fontId="5" fillId="0" borderId="0" xfId="0" applyFont="1" applyAlignment="1">
      <alignment vertical="center"/>
    </xf>
    <xf numFmtId="0" fontId="7" fillId="0" borderId="0" xfId="0" applyFont="1" applyAlignment="1">
      <alignment horizontal="left" vertical="center"/>
    </xf>
    <xf numFmtId="0" fontId="5" fillId="0" borderId="0" xfId="0" applyFont="1" applyAlignment="1">
      <alignment horizontal="left" vertical="center"/>
    </xf>
    <xf numFmtId="0" fontId="8" fillId="0" borderId="0" xfId="0" applyFont="1" applyAlignment="1">
      <alignment horizontal="center" vertical="center"/>
    </xf>
    <xf numFmtId="0" fontId="4" fillId="0" borderId="0" xfId="0" applyFont="1" applyAlignment="1">
      <alignment horizontal="right"/>
    </xf>
    <xf numFmtId="0" fontId="7" fillId="0" borderId="5" xfId="0" applyFont="1" applyBorder="1" applyAlignment="1">
      <alignment vertical="center"/>
    </xf>
    <xf numFmtId="0" fontId="2" fillId="0" borderId="0" xfId="0" applyFont="1"/>
    <xf numFmtId="43" fontId="4" fillId="5" borderId="0" xfId="1" applyFont="1" applyFill="1" applyAlignment="1">
      <alignment vertical="center"/>
    </xf>
    <xf numFmtId="0" fontId="16" fillId="0" borderId="0" xfId="0" applyFont="1"/>
    <xf numFmtId="0" fontId="2" fillId="0" borderId="0" xfId="0" applyFont="1" applyAlignment="1">
      <alignment vertical="center"/>
    </xf>
    <xf numFmtId="0" fontId="2" fillId="0" borderId="1" xfId="0" applyFont="1" applyBorder="1" applyAlignment="1">
      <alignment vertical="center"/>
    </xf>
    <xf numFmtId="4" fontId="30" fillId="0" borderId="0" xfId="1" applyNumberFormat="1" applyFont="1" applyFill="1" applyAlignment="1">
      <alignment vertical="center"/>
    </xf>
    <xf numFmtId="0" fontId="4" fillId="0" borderId="0" xfId="0" quotePrefix="1" applyFont="1" applyAlignment="1">
      <alignment horizontal="center" vertical="center"/>
    </xf>
    <xf numFmtId="49" fontId="4" fillId="0" borderId="0" xfId="0" quotePrefix="1" applyNumberFormat="1" applyFont="1" applyAlignment="1">
      <alignment horizontal="center" vertical="center"/>
    </xf>
    <xf numFmtId="16" fontId="4" fillId="0" borderId="0" xfId="0" applyNumberFormat="1" applyFont="1" applyAlignment="1">
      <alignment vertical="center"/>
    </xf>
    <xf numFmtId="0" fontId="31" fillId="0" borderId="0" xfId="0" applyFont="1" applyAlignment="1">
      <alignment vertical="center"/>
    </xf>
    <xf numFmtId="0" fontId="11" fillId="0" borderId="0" xfId="6" applyAlignment="1" applyProtection="1"/>
    <xf numFmtId="0" fontId="4" fillId="0" borderId="0" xfId="0" applyFont="1" applyAlignment="1">
      <alignment horizontal="left"/>
    </xf>
    <xf numFmtId="0" fontId="26" fillId="0" borderId="0" xfId="0" applyFont="1" applyAlignment="1">
      <alignment vertical="center"/>
    </xf>
    <xf numFmtId="16" fontId="4" fillId="0" borderId="0" xfId="0" quotePrefix="1" applyNumberFormat="1" applyFont="1" applyAlignment="1">
      <alignment horizontal="center" vertical="center"/>
    </xf>
    <xf numFmtId="4" fontId="31" fillId="0" borderId="0" xfId="1" applyNumberFormat="1" applyFont="1" applyFill="1" applyAlignment="1">
      <alignment vertical="center"/>
    </xf>
    <xf numFmtId="14" fontId="3" fillId="9" borderId="3" xfId="0" applyNumberFormat="1" applyFont="1" applyFill="1" applyBorder="1" applyAlignment="1">
      <alignment horizontal="center" vertical="top"/>
    </xf>
    <xf numFmtId="0" fontId="0" fillId="0" borderId="0" xfId="0" applyAlignment="1">
      <alignment vertical="top"/>
    </xf>
    <xf numFmtId="14" fontId="3" fillId="9" borderId="4" xfId="0" applyNumberFormat="1" applyFont="1" applyFill="1" applyBorder="1" applyAlignment="1">
      <alignment horizontal="center" vertical="top"/>
    </xf>
    <xf numFmtId="14" fontId="3" fillId="0" borderId="0" xfId="0" applyNumberFormat="1" applyFont="1" applyAlignment="1">
      <alignment horizontal="left" vertical="top"/>
    </xf>
    <xf numFmtId="14" fontId="0" fillId="0" borderId="0" xfId="0" quotePrefix="1" applyNumberFormat="1" applyAlignment="1">
      <alignment horizontal="left" vertical="top"/>
    </xf>
    <xf numFmtId="0" fontId="3" fillId="0" borderId="0" xfId="0" applyFont="1" applyAlignment="1">
      <alignment vertical="top"/>
    </xf>
    <xf numFmtId="14" fontId="2" fillId="0" borderId="0" xfId="0" applyNumberFormat="1" applyFont="1" applyAlignment="1">
      <alignment horizontal="left" vertical="top"/>
    </xf>
    <xf numFmtId="17" fontId="2" fillId="0" borderId="0" xfId="0" applyNumberFormat="1" applyFont="1" applyAlignment="1">
      <alignment horizontal="left" vertical="top"/>
    </xf>
    <xf numFmtId="17" fontId="3" fillId="0" borderId="0" xfId="0" applyNumberFormat="1" applyFont="1" applyAlignment="1">
      <alignment horizontal="left" vertical="top"/>
    </xf>
    <xf numFmtId="0" fontId="2" fillId="0" borderId="0" xfId="0" applyFont="1" applyAlignment="1">
      <alignment vertical="top"/>
    </xf>
    <xf numFmtId="168" fontId="2" fillId="0" borderId="0" xfId="0" applyNumberFormat="1" applyFont="1" applyAlignment="1">
      <alignment horizontal="left" vertical="top"/>
    </xf>
    <xf numFmtId="14" fontId="3" fillId="0" borderId="0" xfId="0" quotePrefix="1" applyNumberFormat="1" applyFont="1" applyAlignment="1">
      <alignment horizontal="left" vertical="top"/>
    </xf>
    <xf numFmtId="0" fontId="32" fillId="0" borderId="0" xfId="0" applyFont="1" applyAlignment="1">
      <alignment vertical="top"/>
    </xf>
    <xf numFmtId="0" fontId="33" fillId="0" borderId="0" xfId="0" applyFont="1" applyAlignment="1">
      <alignment vertical="top"/>
    </xf>
    <xf numFmtId="14" fontId="2" fillId="0" borderId="0" xfId="0" quotePrefix="1" applyNumberFormat="1" applyFont="1" applyAlignment="1">
      <alignment horizontal="left" vertical="top"/>
    </xf>
    <xf numFmtId="0" fontId="2" fillId="0" borderId="0" xfId="0" applyFont="1" applyAlignment="1">
      <alignment vertical="top" wrapText="1"/>
    </xf>
    <xf numFmtId="0" fontId="3" fillId="0" borderId="0" xfId="0" applyFont="1" applyAlignment="1">
      <alignment vertical="top" wrapText="1"/>
    </xf>
    <xf numFmtId="14" fontId="34" fillId="0" borderId="0" xfId="0" applyNumberFormat="1" applyFont="1" applyAlignment="1">
      <alignment horizontal="left" vertical="top"/>
    </xf>
    <xf numFmtId="0" fontId="34" fillId="0" borderId="0" xfId="0" applyFont="1" applyAlignment="1">
      <alignment vertical="top"/>
    </xf>
    <xf numFmtId="0" fontId="34" fillId="0" borderId="0" xfId="0" applyFont="1" applyAlignment="1">
      <alignment vertical="top" wrapText="1"/>
    </xf>
    <xf numFmtId="14" fontId="32" fillId="0" borderId="0" xfId="0" applyNumberFormat="1" applyFont="1" applyAlignment="1">
      <alignment horizontal="left" vertical="top"/>
    </xf>
    <xf numFmtId="14" fontId="0" fillId="0" borderId="0" xfId="0" applyNumberFormat="1" applyAlignment="1">
      <alignment horizontal="left" vertical="top"/>
    </xf>
    <xf numFmtId="14" fontId="33" fillId="0" borderId="0" xfId="0" applyNumberFormat="1" applyFont="1" applyAlignment="1">
      <alignment horizontal="left" vertical="top"/>
    </xf>
    <xf numFmtId="14" fontId="34" fillId="0" borderId="0" xfId="0" applyNumberFormat="1" applyFont="1" applyAlignment="1">
      <alignment horizontal="left" vertical="top" wrapText="1"/>
    </xf>
    <xf numFmtId="0" fontId="26" fillId="0" borderId="0" xfId="12" applyFont="1" applyAlignment="1">
      <alignment vertical="center"/>
    </xf>
    <xf numFmtId="43" fontId="31" fillId="0" borderId="0" xfId="1" applyFont="1" applyFill="1" applyAlignment="1">
      <alignment horizontal="center" vertical="center"/>
    </xf>
    <xf numFmtId="43" fontId="32" fillId="5" borderId="0" xfId="1" applyFont="1" applyFill="1" applyAlignment="1">
      <alignment vertical="center"/>
    </xf>
    <xf numFmtId="9" fontId="31" fillId="0" borderId="0" xfId="15" applyFont="1" applyFill="1" applyAlignment="1">
      <alignment vertical="center"/>
    </xf>
    <xf numFmtId="4" fontId="31" fillId="0" borderId="0" xfId="0" applyNumberFormat="1" applyFont="1" applyAlignment="1">
      <alignment vertical="center"/>
    </xf>
    <xf numFmtId="165" fontId="31" fillId="0" borderId="0" xfId="15" applyNumberFormat="1" applyFont="1" applyFill="1" applyAlignment="1">
      <alignment vertical="center"/>
    </xf>
    <xf numFmtId="9" fontId="31" fillId="0" borderId="0" xfId="15" applyFont="1" applyFill="1" applyAlignment="1">
      <alignment horizontal="center" vertical="center"/>
    </xf>
    <xf numFmtId="4" fontId="31" fillId="0" borderId="0" xfId="1" applyNumberFormat="1" applyFont="1" applyFill="1" applyAlignment="1" applyProtection="1">
      <alignment vertical="center"/>
      <protection locked="0"/>
    </xf>
    <xf numFmtId="1" fontId="31" fillId="0" borderId="0" xfId="1" applyNumberFormat="1" applyFont="1" applyFill="1" applyAlignment="1">
      <alignment horizontal="center" vertical="center"/>
    </xf>
    <xf numFmtId="0" fontId="2" fillId="0" borderId="1" xfId="0" applyFont="1" applyBorder="1"/>
    <xf numFmtId="14" fontId="2" fillId="0" borderId="0" xfId="0" applyNumberFormat="1" applyFont="1" applyAlignment="1">
      <alignment horizontal="left" vertical="top" wrapText="1"/>
    </xf>
    <xf numFmtId="49" fontId="4" fillId="0" borderId="0" xfId="0" applyNumberFormat="1" applyFont="1" applyAlignment="1">
      <alignment horizontal="right" vertical="center"/>
    </xf>
    <xf numFmtId="4" fontId="6" fillId="0" borderId="5" xfId="1" applyNumberFormat="1" applyFont="1" applyFill="1" applyBorder="1" applyAlignment="1">
      <alignment vertical="center"/>
    </xf>
    <xf numFmtId="0" fontId="6" fillId="0" borderId="6" xfId="0" applyFont="1" applyBorder="1" applyAlignment="1">
      <alignment vertical="center"/>
    </xf>
    <xf numFmtId="4" fontId="6" fillId="0" borderId="0" xfId="1" applyNumberFormat="1" applyFont="1" applyFill="1" applyBorder="1" applyAlignment="1">
      <alignment vertical="center"/>
    </xf>
    <xf numFmtId="0" fontId="4" fillId="0" borderId="7" xfId="0" applyFont="1" applyBorder="1" applyAlignment="1">
      <alignment horizontal="center" vertical="center"/>
    </xf>
    <xf numFmtId="0" fontId="28" fillId="0" borderId="0" xfId="0" applyFont="1" applyAlignment="1">
      <alignment vertical="center"/>
    </xf>
    <xf numFmtId="0" fontId="7" fillId="0" borderId="0" xfId="14" applyFont="1" applyAlignment="1">
      <alignment vertical="center"/>
    </xf>
    <xf numFmtId="14" fontId="35" fillId="0" borderId="0" xfId="0" applyNumberFormat="1" applyFont="1" applyAlignment="1">
      <alignment horizontal="left" vertical="top"/>
    </xf>
    <xf numFmtId="49" fontId="2" fillId="0" borderId="0" xfId="0" applyNumberFormat="1" applyFont="1"/>
    <xf numFmtId="0" fontId="4" fillId="0" borderId="0" xfId="9" applyFont="1" applyAlignment="1">
      <alignment vertical="center"/>
    </xf>
    <xf numFmtId="0" fontId="4" fillId="0" borderId="0" xfId="0" applyFont="1" applyAlignment="1">
      <alignment vertical="top"/>
    </xf>
    <xf numFmtId="0" fontId="4" fillId="13" borderId="0" xfId="0" applyFont="1" applyFill="1" applyAlignment="1">
      <alignment vertical="center"/>
    </xf>
    <xf numFmtId="0" fontId="4" fillId="13" borderId="0" xfId="0" applyFont="1" applyFill="1"/>
    <xf numFmtId="0" fontId="4" fillId="13" borderId="0" xfId="0" applyFont="1" applyFill="1" applyAlignment="1">
      <alignment horizontal="center" vertical="center"/>
    </xf>
    <xf numFmtId="0" fontId="31" fillId="13" borderId="0" xfId="0" applyFont="1" applyFill="1" applyAlignment="1">
      <alignment vertical="center"/>
    </xf>
    <xf numFmtId="0" fontId="4" fillId="13" borderId="0" xfId="0" applyFont="1" applyFill="1" applyAlignment="1">
      <alignment horizontal="left" vertical="center" wrapText="1"/>
    </xf>
    <xf numFmtId="43" fontId="2" fillId="14" borderId="0" xfId="1" applyFont="1" applyFill="1" applyAlignment="1">
      <alignment vertical="center"/>
    </xf>
    <xf numFmtId="43" fontId="4" fillId="14" borderId="0" xfId="1" applyFont="1" applyFill="1" applyAlignment="1">
      <alignment vertical="center"/>
    </xf>
    <xf numFmtId="43" fontId="32" fillId="14" borderId="0" xfId="1" applyFont="1" applyFill="1" applyAlignment="1">
      <alignment vertical="center"/>
    </xf>
    <xf numFmtId="43" fontId="2" fillId="14" borderId="0" xfId="1" applyFont="1" applyFill="1" applyAlignment="1">
      <alignment horizontal="left" vertical="center" wrapText="1"/>
    </xf>
    <xf numFmtId="0" fontId="7" fillId="0" borderId="0" xfId="9" applyFont="1" applyAlignment="1">
      <alignment vertical="center"/>
    </xf>
    <xf numFmtId="0" fontId="22" fillId="0" borderId="0" xfId="0" applyFont="1" applyAlignment="1">
      <alignment vertical="center"/>
    </xf>
    <xf numFmtId="0" fontId="4" fillId="0" borderId="0" xfId="11" applyFont="1" applyAlignment="1">
      <alignment vertical="center"/>
    </xf>
    <xf numFmtId="0" fontId="6" fillId="0" borderId="7" xfId="0" applyFont="1" applyBorder="1" applyAlignment="1">
      <alignment horizontal="center" vertical="center"/>
    </xf>
    <xf numFmtId="0" fontId="4" fillId="15" borderId="0" xfId="0" applyFont="1" applyFill="1" applyAlignment="1">
      <alignment vertical="center"/>
    </xf>
    <xf numFmtId="0" fontId="4" fillId="15" borderId="0" xfId="0" applyFont="1" applyFill="1" applyAlignment="1">
      <alignment horizontal="center" vertical="center"/>
    </xf>
    <xf numFmtId="1" fontId="7" fillId="0" borderId="0" xfId="0" applyNumberFormat="1" applyFont="1" applyAlignment="1">
      <alignment horizontal="right" vertical="center"/>
    </xf>
    <xf numFmtId="1" fontId="4" fillId="0" borderId="0" xfId="0" applyNumberFormat="1" applyFont="1" applyAlignment="1">
      <alignment horizontal="right" vertical="center"/>
    </xf>
    <xf numFmtId="1" fontId="7" fillId="0" borderId="0" xfId="0" applyNumberFormat="1" applyFont="1" applyAlignment="1">
      <alignment vertical="center"/>
    </xf>
    <xf numFmtId="1" fontId="7" fillId="0" borderId="0" xfId="0" applyNumberFormat="1" applyFont="1" applyAlignment="1">
      <alignment horizontal="left" vertical="center"/>
    </xf>
    <xf numFmtId="1" fontId="4" fillId="0" borderId="0" xfId="0" applyNumberFormat="1" applyFont="1" applyAlignment="1">
      <alignment horizontal="left" vertical="center"/>
    </xf>
    <xf numFmtId="0" fontId="1" fillId="0" borderId="0" xfId="0" applyFont="1" applyAlignment="1">
      <alignment vertical="top"/>
    </xf>
    <xf numFmtId="0" fontId="1" fillId="0" borderId="0" xfId="0" applyFont="1" applyAlignment="1">
      <alignment vertical="top" wrapText="1"/>
    </xf>
    <xf numFmtId="0" fontId="1" fillId="0" borderId="0" xfId="0" applyFont="1" applyAlignment="1">
      <alignment vertical="center"/>
    </xf>
    <xf numFmtId="0" fontId="1" fillId="0" borderId="1" xfId="0" applyFont="1" applyBorder="1" applyAlignment="1">
      <alignment vertical="center"/>
    </xf>
    <xf numFmtId="0" fontId="38" fillId="0" borderId="6" xfId="0" applyFont="1" applyBorder="1" applyAlignment="1">
      <alignment vertical="center"/>
    </xf>
    <xf numFmtId="0" fontId="31" fillId="0" borderId="0" xfId="0" applyFont="1" applyAlignment="1">
      <alignment horizontal="center" vertical="center"/>
    </xf>
    <xf numFmtId="0" fontId="39" fillId="0" borderId="0" xfId="0" applyFont="1" applyAlignment="1">
      <alignment vertical="center"/>
    </xf>
    <xf numFmtId="14" fontId="1" fillId="0" borderId="0" xfId="0" applyNumberFormat="1" applyFont="1" applyAlignment="1">
      <alignment horizontal="left" vertical="top"/>
    </xf>
    <xf numFmtId="14" fontId="1" fillId="0" borderId="0" xfId="0" quotePrefix="1" applyNumberFormat="1" applyFont="1" applyAlignment="1">
      <alignment horizontal="left" vertical="top"/>
    </xf>
    <xf numFmtId="0" fontId="39" fillId="0" borderId="0" xfId="0" applyFont="1" applyAlignment="1">
      <alignment horizontal="right" vertical="center"/>
    </xf>
    <xf numFmtId="0" fontId="26" fillId="0" borderId="0" xfId="0" applyFont="1" applyAlignment="1">
      <alignment horizontal="right" vertical="center"/>
    </xf>
    <xf numFmtId="0" fontId="40" fillId="0" borderId="0" xfId="0" applyFont="1" applyAlignment="1">
      <alignment vertical="center"/>
    </xf>
    <xf numFmtId="0" fontId="38" fillId="0" borderId="0" xfId="0" applyFont="1" applyAlignment="1">
      <alignment vertical="center"/>
    </xf>
    <xf numFmtId="49" fontId="31" fillId="0" borderId="0" xfId="1" applyNumberFormat="1" applyFont="1" applyFill="1" applyAlignment="1">
      <alignment horizontal="right" vertical="center"/>
    </xf>
    <xf numFmtId="49" fontId="31" fillId="0" borderId="0" xfId="1" quotePrefix="1" applyNumberFormat="1" applyFont="1" applyFill="1" applyAlignment="1">
      <alignment horizontal="right" vertical="center"/>
    </xf>
    <xf numFmtId="0" fontId="41" fillId="0" borderId="0" xfId="0" applyFont="1" applyAlignment="1">
      <alignment horizontal="right" vertical="center"/>
    </xf>
    <xf numFmtId="0" fontId="38" fillId="0" borderId="0" xfId="0" applyFont="1" applyAlignment="1">
      <alignment horizontal="center" vertical="center"/>
    </xf>
    <xf numFmtId="49" fontId="31" fillId="0" borderId="0" xfId="0" applyNumberFormat="1" applyFont="1" applyAlignment="1">
      <alignment horizontal="right" vertical="center"/>
    </xf>
    <xf numFmtId="4" fontId="38" fillId="0" borderId="5" xfId="1" applyNumberFormat="1" applyFont="1" applyFill="1" applyBorder="1" applyAlignment="1">
      <alignment vertical="center"/>
    </xf>
    <xf numFmtId="0" fontId="42" fillId="0" borderId="0" xfId="0" applyFont="1" applyAlignment="1">
      <alignment horizontal="center" vertical="center"/>
    </xf>
    <xf numFmtId="0" fontId="39" fillId="0" borderId="0" xfId="0" applyFont="1" applyAlignment="1">
      <alignment horizontal="center" vertical="center"/>
    </xf>
    <xf numFmtId="0" fontId="43" fillId="0" borderId="0" xfId="0" applyFont="1" applyAlignment="1">
      <alignment horizontal="right" vertical="center"/>
    </xf>
    <xf numFmtId="0" fontId="36" fillId="0" borderId="0" xfId="0" applyFont="1" applyAlignment="1">
      <alignment vertical="center"/>
    </xf>
    <xf numFmtId="0" fontId="43" fillId="0" borderId="0" xfId="0" applyFont="1" applyAlignment="1">
      <alignment vertical="center"/>
    </xf>
    <xf numFmtId="49" fontId="39" fillId="0" borderId="0" xfId="1" applyNumberFormat="1" applyFont="1" applyFill="1" applyAlignment="1">
      <alignment horizontal="right" vertical="center"/>
    </xf>
    <xf numFmtId="0" fontId="31" fillId="0" borderId="0" xfId="0" applyFont="1" applyAlignment="1">
      <alignment horizontal="right" vertical="center"/>
    </xf>
    <xf numFmtId="0" fontId="36" fillId="0" borderId="0" xfId="0" applyFont="1" applyAlignment="1">
      <alignment horizontal="right" vertical="center"/>
    </xf>
    <xf numFmtId="0" fontId="44" fillId="0" borderId="0" xfId="0" applyFont="1" applyAlignment="1">
      <alignment vertical="center"/>
    </xf>
    <xf numFmtId="0" fontId="45" fillId="0" borderId="0" xfId="6" applyFont="1" applyAlignment="1" applyProtection="1">
      <alignment vertical="center"/>
    </xf>
    <xf numFmtId="49" fontId="39" fillId="0" borderId="0" xfId="1" quotePrefix="1" applyNumberFormat="1" applyFont="1" applyFill="1" applyAlignment="1">
      <alignment horizontal="right" vertical="center"/>
    </xf>
    <xf numFmtId="0" fontId="46" fillId="0" borderId="0" xfId="0" applyFont="1" applyAlignment="1">
      <alignment horizontal="center" vertical="center"/>
    </xf>
    <xf numFmtId="49" fontId="31" fillId="0" borderId="0" xfId="0" applyNumberFormat="1" applyFont="1" applyAlignment="1">
      <alignment vertical="center"/>
    </xf>
    <xf numFmtId="0" fontId="33" fillId="0" borderId="0" xfId="0" applyFont="1" applyAlignment="1">
      <alignment vertical="center"/>
    </xf>
    <xf numFmtId="0" fontId="48" fillId="0" borderId="0" xfId="0" applyFont="1" applyAlignment="1">
      <alignment horizontal="right" vertical="center"/>
    </xf>
    <xf numFmtId="0" fontId="48" fillId="0" borderId="0" xfId="0" applyFont="1" applyAlignment="1">
      <alignment vertical="center"/>
    </xf>
    <xf numFmtId="0" fontId="30" fillId="0" borderId="0" xfId="0" applyFont="1" applyAlignment="1">
      <alignment vertical="center"/>
    </xf>
    <xf numFmtId="0" fontId="49" fillId="0" borderId="0" xfId="0" applyFont="1" applyAlignment="1">
      <alignment horizontal="center" vertical="center"/>
    </xf>
    <xf numFmtId="0" fontId="48" fillId="0" borderId="0" xfId="0" applyFont="1" applyAlignment="1">
      <alignment horizontal="center" vertical="center"/>
    </xf>
    <xf numFmtId="43" fontId="30" fillId="0" borderId="0" xfId="1" applyFont="1" applyFill="1" applyAlignment="1">
      <alignment horizontal="center" vertical="center"/>
    </xf>
    <xf numFmtId="0" fontId="49" fillId="0" borderId="0" xfId="0" applyFont="1" applyAlignment="1">
      <alignment vertical="center"/>
    </xf>
    <xf numFmtId="4" fontId="6" fillId="0" borderId="1" xfId="1" applyNumberFormat="1" applyFont="1" applyFill="1" applyBorder="1" applyAlignment="1">
      <alignment horizontal="center" vertical="center"/>
    </xf>
    <xf numFmtId="2" fontId="7" fillId="0" borderId="0" xfId="0" applyNumberFormat="1" applyFont="1" applyAlignment="1">
      <alignment horizontal="center"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14" fontId="6" fillId="0" borderId="0" xfId="0" applyNumberFormat="1" applyFont="1" applyAlignment="1">
      <alignment horizontal="right" vertical="center"/>
    </xf>
    <xf numFmtId="9" fontId="6" fillId="0" borderId="8" xfId="15" applyFont="1" applyFill="1" applyBorder="1" applyAlignment="1">
      <alignment horizontal="center" vertical="center"/>
    </xf>
    <xf numFmtId="0" fontId="8" fillId="0" borderId="0" xfId="15" applyNumberFormat="1" applyFont="1" applyAlignment="1">
      <alignment horizontal="right" vertical="center"/>
    </xf>
    <xf numFmtId="4" fontId="4" fillId="0" borderId="5" xfId="0" applyNumberFormat="1" applyFont="1" applyBorder="1" applyAlignment="1">
      <alignment horizontal="center"/>
    </xf>
    <xf numFmtId="4" fontId="4" fillId="0" borderId="6" xfId="0" applyNumberFormat="1" applyFont="1" applyBorder="1" applyAlignment="1">
      <alignment horizontal="center"/>
    </xf>
    <xf numFmtId="2" fontId="7" fillId="0" borderId="0" xfId="0" applyNumberFormat="1" applyFont="1" applyAlignment="1">
      <alignment vertical="center" wrapText="1"/>
    </xf>
    <xf numFmtId="0" fontId="6" fillId="0" borderId="5" xfId="0" applyFont="1" applyBorder="1" applyAlignment="1">
      <alignment horizontal="center" vertical="center"/>
    </xf>
    <xf numFmtId="0" fontId="6" fillId="0" borderId="2" xfId="0" applyFont="1" applyBorder="1" applyAlignment="1">
      <alignment horizontal="center" vertical="center"/>
    </xf>
    <xf numFmtId="0" fontId="6" fillId="0" borderId="6" xfId="0" applyFont="1" applyBorder="1" applyAlignment="1">
      <alignment horizontal="center" vertical="center"/>
    </xf>
    <xf numFmtId="0" fontId="8" fillId="0" borderId="0" xfId="0" applyFont="1" applyAlignment="1">
      <alignment horizontal="right" vertical="center"/>
    </xf>
    <xf numFmtId="0" fontId="13" fillId="0" borderId="0" xfId="0" applyFont="1" applyAlignment="1">
      <alignment horizontal="center" vertical="top"/>
    </xf>
    <xf numFmtId="0" fontId="15" fillId="0" borderId="0" xfId="0" applyFont="1" applyAlignment="1">
      <alignment horizontal="right"/>
    </xf>
    <xf numFmtId="0" fontId="4" fillId="0" borderId="2"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4" fillId="0" borderId="0" xfId="0" applyFont="1" applyAlignment="1">
      <alignment horizontal="center" wrapText="1"/>
    </xf>
    <xf numFmtId="0" fontId="0" fillId="0" borderId="0" xfId="0" applyAlignment="1">
      <alignment horizontal="center" wrapText="1"/>
    </xf>
    <xf numFmtId="14" fontId="1" fillId="0" borderId="0" xfId="0" applyNumberFormat="1" applyFont="1" applyAlignment="1">
      <alignment horizontal="left" vertical="top"/>
    </xf>
    <xf numFmtId="0" fontId="1" fillId="0" borderId="0" xfId="0"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0" fontId="0" fillId="0" borderId="0" xfId="0" applyAlignment="1">
      <alignment vertical="top" wrapText="1"/>
    </xf>
    <xf numFmtId="14" fontId="1" fillId="0" borderId="0" xfId="0" applyNumberFormat="1" applyFont="1" applyAlignment="1">
      <alignment horizontal="left" vertical="top" wrapText="1"/>
    </xf>
  </cellXfs>
  <cellStyles count="20">
    <cellStyle name="Comma" xfId="1" builtinId="3"/>
    <cellStyle name="Comma 2" xfId="2" xr:uid="{00000000-0005-0000-0000-000001000000}"/>
    <cellStyle name="Comma 3" xfId="3" xr:uid="{00000000-0005-0000-0000-000002000000}"/>
    <cellStyle name="Comma 4" xfId="4" xr:uid="{00000000-0005-0000-0000-000003000000}"/>
    <cellStyle name="Comma 5" xfId="5" xr:uid="{00000000-0005-0000-0000-000004000000}"/>
    <cellStyle name="Hyperlink" xfId="6" builtinId="8"/>
    <cellStyle name="Normal" xfId="0" builtinId="0"/>
    <cellStyle name="Normal 2" xfId="7" xr:uid="{00000000-0005-0000-0000-000007000000}"/>
    <cellStyle name="Normal 24" xfId="8" xr:uid="{00000000-0005-0000-0000-000008000000}"/>
    <cellStyle name="Normal 3" xfId="9" xr:uid="{00000000-0005-0000-0000-000009000000}"/>
    <cellStyle name="Normal 4" xfId="10" xr:uid="{00000000-0005-0000-0000-00000A000000}"/>
    <cellStyle name="Normal 5" xfId="11" xr:uid="{00000000-0005-0000-0000-00000B000000}"/>
    <cellStyle name="Normal 6" xfId="12" xr:uid="{00000000-0005-0000-0000-00000C000000}"/>
    <cellStyle name="Normal 6 2" xfId="13" xr:uid="{00000000-0005-0000-0000-00000D000000}"/>
    <cellStyle name="Normal 7" xfId="14" xr:uid="{00000000-0005-0000-0000-00000E000000}"/>
    <cellStyle name="Percent" xfId="15" builtinId="5"/>
    <cellStyle name="Percent 2" xfId="16" xr:uid="{00000000-0005-0000-0000-000010000000}"/>
    <cellStyle name="Percent 3" xfId="17" xr:uid="{00000000-0005-0000-0000-000011000000}"/>
    <cellStyle name="Percent 4" xfId="18" xr:uid="{00000000-0005-0000-0000-000012000000}"/>
    <cellStyle name="Percent 5" xfId="19" xr:uid="{00000000-0005-0000-0000-000013000000}"/>
  </cellStyles>
  <dxfs count="0"/>
  <tableStyles count="0" defaultTableStyle="TableStyleMedium2" defaultPivotStyle="PivotStyleLight16"/>
  <colors>
    <mruColors>
      <color rgb="FF0000FF"/>
      <color rgb="FF99CC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9525</xdr:colOff>
      <xdr:row>2</xdr:row>
      <xdr:rowOff>9525</xdr:rowOff>
    </xdr:from>
    <xdr:to>
      <xdr:col>1</xdr:col>
      <xdr:colOff>9525</xdr:colOff>
      <xdr:row>3</xdr:row>
      <xdr:rowOff>9525</xdr:rowOff>
    </xdr:to>
    <xdr:pic>
      <xdr:nvPicPr>
        <xdr:cNvPr id="57104" name="Picture 335">
          <a:extLst>
            <a:ext uri="{FF2B5EF4-FFF2-40B4-BE49-F238E27FC236}">
              <a16:creationId xmlns:a16="http://schemas.microsoft.com/office/drawing/2014/main" id="{00000000-0008-0000-0100-000010D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104775</xdr:colOff>
      <xdr:row>1</xdr:row>
      <xdr:rowOff>28575</xdr:rowOff>
    </xdr:from>
    <xdr:to>
      <xdr:col>7</xdr:col>
      <xdr:colOff>314325</xdr:colOff>
      <xdr:row>4</xdr:row>
      <xdr:rowOff>19050</xdr:rowOff>
    </xdr:to>
    <xdr:pic>
      <xdr:nvPicPr>
        <xdr:cNvPr id="57105" name="Picture 14">
          <a:extLst>
            <a:ext uri="{FF2B5EF4-FFF2-40B4-BE49-F238E27FC236}">
              <a16:creationId xmlns:a16="http://schemas.microsoft.com/office/drawing/2014/main" id="{00000000-0008-0000-0100-000011DF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343150" y="190500"/>
          <a:ext cx="182880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57385" name="Line 118">
          <a:extLst>
            <a:ext uri="{FF2B5EF4-FFF2-40B4-BE49-F238E27FC236}">
              <a16:creationId xmlns:a16="http://schemas.microsoft.com/office/drawing/2014/main" id="{00000000-0008-0000-0200-000029E0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57386" name="Line 192">
          <a:extLst>
            <a:ext uri="{FF2B5EF4-FFF2-40B4-BE49-F238E27FC236}">
              <a16:creationId xmlns:a16="http://schemas.microsoft.com/office/drawing/2014/main" id="{00000000-0008-0000-0200-00002AE0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57387" name="Picture 335">
          <a:extLst>
            <a:ext uri="{FF2B5EF4-FFF2-40B4-BE49-F238E27FC236}">
              <a16:creationId xmlns:a16="http://schemas.microsoft.com/office/drawing/2014/main" id="{00000000-0008-0000-0200-00002BE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171450</xdr:colOff>
      <xdr:row>11</xdr:row>
      <xdr:rowOff>114300</xdr:rowOff>
    </xdr:from>
    <xdr:to>
      <xdr:col>14</xdr:col>
      <xdr:colOff>57150</xdr:colOff>
      <xdr:row>15</xdr:row>
      <xdr:rowOff>29307</xdr:rowOff>
    </xdr:to>
    <xdr:pic>
      <xdr:nvPicPr>
        <xdr:cNvPr id="57388" name="Picture 5">
          <a:extLst>
            <a:ext uri="{FF2B5EF4-FFF2-40B4-BE49-F238E27FC236}">
              <a16:creationId xmlns:a16="http://schemas.microsoft.com/office/drawing/2014/main" id="{00000000-0008-0000-0200-00002CE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00325" y="1514475"/>
          <a:ext cx="182880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jeffreycourt.com/chapters/marmo-viaggio/"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www.jeffreycourt.com/tile-chapter/via/" TargetMode="External"/><Relationship Id="rId13" Type="http://schemas.openxmlformats.org/officeDocument/2006/relationships/hyperlink" Target="https://www.jeffreycourt.com/chapters/14-the-press/" TargetMode="External"/><Relationship Id="rId18" Type="http://schemas.openxmlformats.org/officeDocument/2006/relationships/hyperlink" Target="https://www.jeffreycourt.com/chapters/10-eternal-by-jeffrey-court/" TargetMode="External"/><Relationship Id="rId26" Type="http://schemas.openxmlformats.org/officeDocument/2006/relationships/hyperlink" Target="https://www.jeffreycourt.com/chapters/mercantile/" TargetMode="External"/><Relationship Id="rId3" Type="http://schemas.openxmlformats.org/officeDocument/2006/relationships/hyperlink" Target="http://www.jeffreycourt.com/tile-chapter/suite-glass/" TargetMode="External"/><Relationship Id="rId21" Type="http://schemas.openxmlformats.org/officeDocument/2006/relationships/hyperlink" Target="https://www.jeffreycourt.com/chapters/spec-09/" TargetMode="External"/><Relationship Id="rId7" Type="http://schemas.openxmlformats.org/officeDocument/2006/relationships/hyperlink" Target="http://www.jeffreycourt.com/tile-chapter/park-place/" TargetMode="External"/><Relationship Id="rId12" Type="http://schemas.openxmlformats.org/officeDocument/2006/relationships/hyperlink" Target="https://www.jeffreycourt.com/chapters/reservoir/" TargetMode="External"/><Relationship Id="rId17" Type="http://schemas.openxmlformats.org/officeDocument/2006/relationships/hyperlink" Target="https://www.jeffreycourt.com/chapters/9-arroyo/" TargetMode="External"/><Relationship Id="rId25" Type="http://schemas.openxmlformats.org/officeDocument/2006/relationships/hyperlink" Target="https://jeffreycourt.com/chapters/marmo-viaggio/" TargetMode="External"/><Relationship Id="rId2" Type="http://schemas.openxmlformats.org/officeDocument/2006/relationships/hyperlink" Target="http://www.jeffreycourt.com/" TargetMode="External"/><Relationship Id="rId16" Type="http://schemas.openxmlformats.org/officeDocument/2006/relationships/hyperlink" Target="https://www.jeffreycourt.com/chapters/chapter-7-cubist/" TargetMode="External"/><Relationship Id="rId20" Type="http://schemas.openxmlformats.org/officeDocument/2006/relationships/hyperlink" Target="https://www.jeffreycourt.com/chapters/5-modern-mixer/" TargetMode="External"/><Relationship Id="rId1" Type="http://schemas.openxmlformats.org/officeDocument/2006/relationships/hyperlink" Target="http://www.conestogatile.com/" TargetMode="External"/><Relationship Id="rId6" Type="http://schemas.openxmlformats.org/officeDocument/2006/relationships/hyperlink" Target="http://www.jeffreycourt.com/tile-chapter/align/" TargetMode="External"/><Relationship Id="rId11" Type="http://schemas.openxmlformats.org/officeDocument/2006/relationships/hyperlink" Target="http://www.jeffreycourt.com/chapters/18-rotunda/" TargetMode="External"/><Relationship Id="rId24" Type="http://schemas.openxmlformats.org/officeDocument/2006/relationships/hyperlink" Target="https://www.jeffreycourt.com/chapters/classic-statuario/" TargetMode="External"/><Relationship Id="rId5" Type="http://schemas.openxmlformats.org/officeDocument/2006/relationships/hyperlink" Target="http://www.jeffreycourt.com/tile-chapter/stream-stone/" TargetMode="External"/><Relationship Id="rId15" Type="http://schemas.openxmlformats.org/officeDocument/2006/relationships/hyperlink" Target="https://www.jeffreycourt.com/chapters/8-europa-arte/" TargetMode="External"/><Relationship Id="rId23" Type="http://schemas.openxmlformats.org/officeDocument/2006/relationships/hyperlink" Target="https://www.jeffreycourt.com/chapters/essentials-by-jeffrey-court/" TargetMode="External"/><Relationship Id="rId10" Type="http://schemas.openxmlformats.org/officeDocument/2006/relationships/hyperlink" Target="http://www.jeffreycourt.com/catalog/brick-tile/" TargetMode="External"/><Relationship Id="rId19" Type="http://schemas.openxmlformats.org/officeDocument/2006/relationships/hyperlink" Target="https://www.jeffreycourt.com/chapters/pool/" TargetMode="External"/><Relationship Id="rId4" Type="http://schemas.openxmlformats.org/officeDocument/2006/relationships/hyperlink" Target="http://www.jeffreycourt.com/tile-chapter/vintage-studio/" TargetMode="External"/><Relationship Id="rId9" Type="http://schemas.openxmlformats.org/officeDocument/2006/relationships/hyperlink" Target="http://www.jeffreycourt.com/catalog/ashland-halsted/" TargetMode="External"/><Relationship Id="rId14" Type="http://schemas.openxmlformats.org/officeDocument/2006/relationships/hyperlink" Target="https://www.jeffreycourt.com/chapters/6-reef-glass/" TargetMode="External"/><Relationship Id="rId22" Type="http://schemas.openxmlformats.org/officeDocument/2006/relationships/hyperlink" Target="https://www.jeffreycourt.com/chapters/european-countrysid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5"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152</v>
      </c>
      <c r="B1" s="105" t="s">
        <v>183</v>
      </c>
    </row>
    <row r="2" spans="1:13" x14ac:dyDescent="0.2">
      <c r="A2" s="7" t="s">
        <v>181</v>
      </c>
      <c r="B2" s="103" t="s">
        <v>184</v>
      </c>
      <c r="D2" s="104"/>
    </row>
    <row r="3" spans="1:13" x14ac:dyDescent="0.2">
      <c r="A3" s="7" t="s">
        <v>169</v>
      </c>
      <c r="B3" s="103" t="s">
        <v>185</v>
      </c>
      <c r="D3" s="104"/>
      <c r="H3" s="104"/>
    </row>
    <row r="4" spans="1:13" x14ac:dyDescent="0.2">
      <c r="A4" s="7" t="s">
        <v>123</v>
      </c>
      <c r="B4" s="104" t="s">
        <v>1387</v>
      </c>
      <c r="C4" s="104"/>
      <c r="D4" s="104"/>
    </row>
    <row r="6" spans="1:13" x14ac:dyDescent="0.2">
      <c r="A6" s="80"/>
      <c r="B6" s="80"/>
      <c r="C6" s="80"/>
      <c r="D6" s="80"/>
      <c r="E6" s="80"/>
      <c r="F6" s="80"/>
      <c r="G6" s="80"/>
      <c r="H6" s="80"/>
    </row>
    <row r="8" spans="1:13" x14ac:dyDescent="0.2">
      <c r="A8" s="47" t="s">
        <v>137</v>
      </c>
      <c r="B8" s="48"/>
      <c r="C8" s="315"/>
      <c r="D8" s="315"/>
      <c r="E8" s="315"/>
      <c r="F8" s="315"/>
      <c r="G8" s="315"/>
      <c r="H8" s="316"/>
    </row>
    <row r="9" spans="1:13" x14ac:dyDescent="0.2">
      <c r="A9" s="3"/>
      <c r="B9" s="3"/>
      <c r="C9" s="3"/>
      <c r="D9" s="3"/>
      <c r="E9" s="3"/>
      <c r="F9" s="3"/>
      <c r="G9" s="3"/>
      <c r="H9" s="3"/>
      <c r="I9" s="3"/>
      <c r="J9" s="3"/>
      <c r="K9" s="3"/>
      <c r="L9" s="3"/>
      <c r="M9" s="3"/>
    </row>
    <row r="10" spans="1:13" x14ac:dyDescent="0.2">
      <c r="A10" s="3"/>
      <c r="B10" s="3" t="s">
        <v>126</v>
      </c>
      <c r="C10" s="3"/>
      <c r="D10" s="3"/>
      <c r="F10" s="3"/>
      <c r="G10" s="3"/>
      <c r="H10" s="3"/>
      <c r="I10" s="3"/>
      <c r="J10" s="3"/>
      <c r="K10" s="3"/>
      <c r="L10" s="3"/>
      <c r="M10" s="3"/>
    </row>
    <row r="11" spans="1:13" x14ac:dyDescent="0.2">
      <c r="A11" s="3"/>
      <c r="B11" s="3" t="s">
        <v>127</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128</v>
      </c>
      <c r="C14" s="3"/>
      <c r="D14" s="3"/>
      <c r="F14" s="3"/>
      <c r="G14" s="3"/>
      <c r="H14" s="3"/>
      <c r="I14" s="3"/>
      <c r="J14" s="3"/>
      <c r="K14" s="3"/>
      <c r="L14" s="3"/>
      <c r="M14" s="3"/>
    </row>
    <row r="15" spans="1:13" x14ac:dyDescent="0.2">
      <c r="A15" s="3"/>
      <c r="B15" s="3" t="s">
        <v>127</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129</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5" t="s">
        <v>130</v>
      </c>
      <c r="C20" s="45"/>
      <c r="D20" s="3"/>
      <c r="E20" s="3"/>
      <c r="F20" s="3"/>
      <c r="G20" s="3"/>
      <c r="H20" s="3"/>
      <c r="I20" s="3"/>
      <c r="J20" s="3"/>
      <c r="K20" s="3"/>
      <c r="L20" s="3"/>
      <c r="M20" s="3"/>
    </row>
    <row r="21" spans="1:13" x14ac:dyDescent="0.2">
      <c r="B21" s="46" t="s">
        <v>112</v>
      </c>
      <c r="C21" s="46" t="s">
        <v>131</v>
      </c>
      <c r="D21" s="3"/>
      <c r="E21" s="3"/>
      <c r="F21" s="3"/>
      <c r="G21" s="3"/>
      <c r="H21" s="3"/>
      <c r="I21" s="3"/>
      <c r="J21" s="3"/>
      <c r="K21" s="3"/>
      <c r="L21" s="3"/>
      <c r="M21" s="3"/>
    </row>
    <row r="22" spans="1:13" x14ac:dyDescent="0.2">
      <c r="B22" s="44" t="str">
        <f>+B3</f>
        <v>A</v>
      </c>
      <c r="C22" s="60"/>
      <c r="D22" s="3"/>
      <c r="E22" s="3"/>
      <c r="F22" s="3"/>
      <c r="G22" s="3"/>
      <c r="H22" s="3"/>
      <c r="I22" s="3"/>
      <c r="J22" s="3"/>
      <c r="K22" s="3"/>
      <c r="L22" s="3"/>
      <c r="M22" s="3"/>
    </row>
    <row r="23" spans="1:13" x14ac:dyDescent="0.2">
      <c r="B23" s="6"/>
      <c r="C23" s="106"/>
      <c r="D23" s="3"/>
      <c r="E23" s="3"/>
      <c r="F23" s="3"/>
      <c r="G23" s="3"/>
      <c r="H23" s="3"/>
      <c r="I23" s="3"/>
      <c r="J23" s="3"/>
      <c r="K23" s="3"/>
      <c r="L23" s="3"/>
      <c r="M23" s="3"/>
    </row>
    <row r="24" spans="1:13" x14ac:dyDescent="0.2">
      <c r="A24" s="3"/>
      <c r="B24" s="3" t="s">
        <v>132</v>
      </c>
      <c r="C24" s="3"/>
      <c r="D24" s="3"/>
      <c r="F24" s="3"/>
      <c r="G24" s="3"/>
      <c r="H24" s="3"/>
      <c r="I24" s="3"/>
      <c r="J24" s="3"/>
      <c r="K24" s="3"/>
      <c r="L24" s="3"/>
      <c r="M24" s="3"/>
    </row>
    <row r="25" spans="1:13" x14ac:dyDescent="0.2">
      <c r="A25" s="3"/>
      <c r="B25" s="3" t="s">
        <v>127</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6" t="s">
        <v>160</v>
      </c>
      <c r="B28" s="3" t="s">
        <v>133</v>
      </c>
      <c r="C28" s="3"/>
      <c r="D28" s="3"/>
      <c r="E28" s="3"/>
      <c r="F28" s="3"/>
      <c r="G28" s="3"/>
      <c r="H28" s="3"/>
      <c r="I28" s="3"/>
      <c r="J28" s="3"/>
      <c r="K28" s="3"/>
      <c r="L28" s="3"/>
      <c r="M28" s="3"/>
    </row>
    <row r="29" spans="1:13" x14ac:dyDescent="0.2">
      <c r="A29" s="76"/>
      <c r="B29" s="3" t="s">
        <v>103</v>
      </c>
      <c r="C29" s="3"/>
      <c r="D29" s="3"/>
      <c r="E29" s="3"/>
      <c r="F29" s="3"/>
      <c r="G29" s="3"/>
      <c r="H29" s="3"/>
      <c r="I29" s="3"/>
      <c r="J29" s="3"/>
      <c r="K29" s="3"/>
      <c r="L29" s="3"/>
      <c r="M29" s="3"/>
    </row>
    <row r="30" spans="1:13" x14ac:dyDescent="0.2">
      <c r="A30" s="76"/>
      <c r="B30" s="3"/>
      <c r="C30" s="3"/>
      <c r="D30" s="3"/>
      <c r="E30" s="3"/>
      <c r="F30" s="3"/>
      <c r="G30" s="3"/>
      <c r="H30" s="3"/>
      <c r="I30" s="3"/>
      <c r="J30" s="3"/>
      <c r="K30" s="3"/>
      <c r="L30" s="3"/>
      <c r="M30" s="3"/>
    </row>
    <row r="31" spans="1:13" x14ac:dyDescent="0.2">
      <c r="A31" s="76" t="s">
        <v>161</v>
      </c>
      <c r="B31" s="3" t="s">
        <v>162</v>
      </c>
      <c r="C31" s="3"/>
      <c r="D31" s="3"/>
      <c r="E31" s="3"/>
      <c r="F31" s="3"/>
      <c r="G31" s="3"/>
      <c r="H31" s="3"/>
      <c r="I31" s="3"/>
      <c r="J31" s="3"/>
      <c r="K31" s="3"/>
      <c r="L31" s="3"/>
      <c r="M31" s="3"/>
    </row>
    <row r="32" spans="1:13" x14ac:dyDescent="0.2">
      <c r="A32" s="76"/>
      <c r="B32" s="3" t="s">
        <v>174</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6" t="s">
        <v>163</v>
      </c>
      <c r="B34" s="3" t="s">
        <v>138</v>
      </c>
      <c r="C34" s="3"/>
      <c r="D34" s="3"/>
      <c r="E34" s="3"/>
      <c r="F34" s="3"/>
      <c r="G34" s="3"/>
      <c r="H34" s="3"/>
      <c r="I34" s="3"/>
      <c r="J34" s="3"/>
      <c r="K34" s="3"/>
      <c r="L34" s="3"/>
      <c r="M34" s="3"/>
    </row>
    <row r="35" spans="1:13" x14ac:dyDescent="0.2">
      <c r="A35" s="76"/>
      <c r="B35" s="3" t="s">
        <v>175</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0" t="s">
        <v>149</v>
      </c>
      <c r="C37" s="100" t="s">
        <v>164</v>
      </c>
      <c r="D37" s="317" t="s">
        <v>150</v>
      </c>
      <c r="E37" s="318"/>
      <c r="F37" s="100" t="s">
        <v>165</v>
      </c>
      <c r="G37" s="100" t="s">
        <v>166</v>
      </c>
      <c r="H37" s="100" t="s">
        <v>167</v>
      </c>
      <c r="I37" s="3"/>
      <c r="J37" s="3"/>
      <c r="K37" s="3"/>
      <c r="L37" s="3"/>
      <c r="M37" s="3"/>
    </row>
    <row r="38" spans="1:13" x14ac:dyDescent="0.2">
      <c r="B38" s="101">
        <v>1</v>
      </c>
      <c r="C38" s="121"/>
      <c r="D38" s="102" t="s">
        <v>151</v>
      </c>
      <c r="E38" s="99"/>
      <c r="F38" s="122" t="s">
        <v>168</v>
      </c>
      <c r="G38" s="122">
        <v>0</v>
      </c>
      <c r="H38" s="122"/>
      <c r="I38" s="3"/>
      <c r="J38" s="3"/>
      <c r="K38" s="3" t="s">
        <v>1336</v>
      </c>
      <c r="L38" s="3"/>
      <c r="M38" s="3"/>
    </row>
    <row r="39" spans="1:13" x14ac:dyDescent="0.2">
      <c r="B39" s="101">
        <v>2</v>
      </c>
      <c r="C39" s="121"/>
      <c r="D39" s="102" t="s">
        <v>141</v>
      </c>
      <c r="E39" s="99"/>
      <c r="F39" s="122" t="s">
        <v>168</v>
      </c>
      <c r="G39" s="122">
        <v>0</v>
      </c>
      <c r="H39" s="122"/>
      <c r="I39" s="3"/>
      <c r="J39" s="3"/>
      <c r="K39" s="3"/>
      <c r="L39" s="3"/>
      <c r="M39" s="3"/>
    </row>
    <row r="40" spans="1:13" x14ac:dyDescent="0.2">
      <c r="B40" s="101">
        <v>3</v>
      </c>
      <c r="C40" s="121"/>
      <c r="D40" s="102" t="s">
        <v>104</v>
      </c>
      <c r="E40" s="99"/>
      <c r="F40" s="122" t="s">
        <v>168</v>
      </c>
      <c r="G40" s="122">
        <v>0</v>
      </c>
      <c r="H40" s="122"/>
      <c r="I40" s="3"/>
      <c r="J40" s="3"/>
      <c r="K40" s="3"/>
      <c r="L40" s="3"/>
      <c r="M40" s="3"/>
    </row>
    <row r="41" spans="1:13" x14ac:dyDescent="0.2">
      <c r="B41" s="101">
        <v>4</v>
      </c>
      <c r="C41" s="121"/>
      <c r="D41" s="102">
        <v>0</v>
      </c>
      <c r="E41" s="99"/>
      <c r="F41" s="122" t="s">
        <v>168</v>
      </c>
      <c r="G41" s="122">
        <v>0</v>
      </c>
      <c r="H41" s="122"/>
      <c r="I41" s="3"/>
      <c r="J41" s="3"/>
      <c r="K41" s="3"/>
      <c r="L41" s="3"/>
      <c r="M41" s="3"/>
    </row>
    <row r="42" spans="1:13" x14ac:dyDescent="0.2">
      <c r="B42" s="101">
        <v>5</v>
      </c>
      <c r="C42" s="121"/>
      <c r="D42" s="102">
        <v>0</v>
      </c>
      <c r="E42" s="99"/>
      <c r="F42" s="122" t="s">
        <v>168</v>
      </c>
      <c r="G42" s="122">
        <v>0</v>
      </c>
      <c r="H42" s="122"/>
      <c r="I42" s="3"/>
      <c r="J42" s="3"/>
      <c r="K42" s="3"/>
      <c r="L42" s="3"/>
      <c r="M42" s="3"/>
    </row>
    <row r="43" spans="1:13" x14ac:dyDescent="0.2">
      <c r="B43" s="101">
        <v>6</v>
      </c>
      <c r="C43" s="121"/>
      <c r="D43" s="102">
        <v>0</v>
      </c>
      <c r="E43" s="99"/>
      <c r="F43" s="122" t="s">
        <v>168</v>
      </c>
      <c r="G43" s="122">
        <v>0</v>
      </c>
      <c r="H43" s="122"/>
      <c r="I43" s="3"/>
      <c r="J43" s="3"/>
      <c r="K43" s="3"/>
      <c r="L43" s="3"/>
      <c r="M43" s="3"/>
    </row>
    <row r="44" spans="1:13" x14ac:dyDescent="0.2">
      <c r="B44" s="101">
        <v>7</v>
      </c>
      <c r="C44" s="121"/>
      <c r="D44" s="102">
        <v>0</v>
      </c>
      <c r="E44" s="99"/>
      <c r="F44" s="122" t="s">
        <v>168</v>
      </c>
      <c r="G44" s="122">
        <v>0</v>
      </c>
      <c r="H44" s="122"/>
      <c r="I44" s="3"/>
      <c r="J44" s="3"/>
      <c r="K44" s="3"/>
      <c r="L44" s="3"/>
      <c r="M44" s="3"/>
    </row>
    <row r="45" spans="1:13" x14ac:dyDescent="0.2">
      <c r="A45" s="3"/>
      <c r="B45" s="3"/>
      <c r="C45" s="3"/>
      <c r="D45" s="3"/>
      <c r="E45" s="3"/>
      <c r="F45" s="3"/>
      <c r="G45" s="3"/>
      <c r="H45" s="3"/>
      <c r="I45" s="3"/>
      <c r="J45" s="3"/>
      <c r="K45" s="3"/>
      <c r="L45" s="3"/>
      <c r="M45" s="3"/>
    </row>
    <row r="46" spans="1:13" x14ac:dyDescent="0.2">
      <c r="A46" s="3" t="s">
        <v>134</v>
      </c>
      <c r="B46" s="3"/>
      <c r="C46" s="3"/>
      <c r="D46" s="3"/>
      <c r="E46" s="3"/>
      <c r="F46" s="3"/>
      <c r="G46" s="3"/>
      <c r="H46" s="3"/>
      <c r="I46" s="3"/>
      <c r="J46" s="3"/>
      <c r="K46" s="3"/>
      <c r="L46" s="3"/>
      <c r="M46" s="3"/>
    </row>
    <row r="47" spans="1:13" x14ac:dyDescent="0.2">
      <c r="A47" s="3" t="s">
        <v>222</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135</v>
      </c>
      <c r="C49" s="3"/>
      <c r="D49" s="3"/>
      <c r="F49" s="3"/>
      <c r="G49" s="3"/>
      <c r="H49" s="3"/>
      <c r="I49" s="3"/>
      <c r="J49" s="3"/>
      <c r="K49" s="3"/>
      <c r="L49" s="3"/>
      <c r="M49" s="3"/>
    </row>
    <row r="50" spans="1:13" x14ac:dyDescent="0.2">
      <c r="A50" s="3"/>
      <c r="B50" s="3" t="s">
        <v>127</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136</v>
      </c>
      <c r="C53" s="3"/>
      <c r="D53" s="3"/>
      <c r="F53" s="3"/>
      <c r="G53" s="3"/>
      <c r="H53" s="3"/>
      <c r="I53" s="3"/>
      <c r="J53" s="3"/>
      <c r="K53" s="3"/>
      <c r="L53" s="3"/>
      <c r="M53" s="3"/>
    </row>
    <row r="54" spans="1:13" x14ac:dyDescent="0.2">
      <c r="A54" s="3"/>
      <c r="B54" s="3" t="s">
        <v>127</v>
      </c>
      <c r="C54" s="3"/>
      <c r="D54" s="3"/>
      <c r="F54" s="3"/>
      <c r="G54" s="3"/>
      <c r="H54" s="3"/>
      <c r="I54" s="3"/>
      <c r="J54" s="3"/>
      <c r="K54" s="3"/>
      <c r="L54" s="3"/>
      <c r="M54" s="3"/>
    </row>
    <row r="55" spans="1:13" x14ac:dyDescent="0.2">
      <c r="A55" s="3"/>
      <c r="B55" s="3"/>
      <c r="C55" s="3"/>
      <c r="D55" s="3"/>
      <c r="E55" s="3"/>
      <c r="F55" s="3"/>
      <c r="G55" s="3"/>
      <c r="H55" s="78" t="s">
        <v>218</v>
      </c>
      <c r="I55" s="3"/>
      <c r="J55" s="3"/>
      <c r="K55" s="3"/>
      <c r="L55" s="3"/>
      <c r="M55" s="3"/>
    </row>
    <row r="56" spans="1:13" x14ac:dyDescent="0.2">
      <c r="A56" s="3"/>
      <c r="B56" s="3"/>
      <c r="C56" s="3"/>
      <c r="D56" s="3"/>
      <c r="E56" s="3"/>
      <c r="F56" s="3"/>
      <c r="G56" s="3"/>
      <c r="H56" s="3"/>
      <c r="I56" s="3"/>
      <c r="J56" s="3"/>
      <c r="K56" s="3"/>
      <c r="L56" s="3"/>
      <c r="M56" s="3"/>
    </row>
    <row r="57" spans="1:13" x14ac:dyDescent="0.2">
      <c r="A57" s="3" t="s">
        <v>101</v>
      </c>
      <c r="B57" s="3"/>
      <c r="C57" s="3"/>
      <c r="D57" s="3"/>
      <c r="E57" s="3"/>
      <c r="F57" s="3"/>
      <c r="G57" s="3"/>
      <c r="H57" s="3"/>
      <c r="I57" s="3"/>
      <c r="J57" s="3"/>
      <c r="K57" s="3"/>
      <c r="L57" s="3"/>
      <c r="M57" s="3"/>
    </row>
    <row r="58" spans="1:13" x14ac:dyDescent="0.2">
      <c r="A58" s="3" t="s">
        <v>102</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0"/>
      <c r="B60" s="80"/>
      <c r="C60" s="80"/>
      <c r="D60" s="80"/>
      <c r="E60" s="80"/>
      <c r="F60" s="80"/>
      <c r="G60" s="80"/>
      <c r="H60" s="80"/>
    </row>
  </sheetData>
  <mergeCells count="2">
    <mergeCell ref="C8:H8"/>
    <mergeCell ref="D37:E37"/>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U82"/>
  <sheetViews>
    <sheetView zoomScaleNormal="100" workbookViewId="0">
      <selection sqref="A1:M59"/>
    </sheetView>
  </sheetViews>
  <sheetFormatPr defaultRowHeight="12.75" x14ac:dyDescent="0.2"/>
  <cols>
    <col min="1" max="1" width="25.28515625" style="176" customWidth="1"/>
    <col min="2" max="2" width="0.85546875" style="176" customWidth="1"/>
    <col min="3" max="3" width="6.140625" style="1" customWidth="1"/>
    <col min="4" max="4" width="1.5703125" style="176" customWidth="1"/>
    <col min="5" max="5" width="1.5703125" style="178" customWidth="1"/>
    <col min="6" max="6" width="23.42578125" style="2" customWidth="1"/>
    <col min="7" max="7" width="0.85546875" style="2" customWidth="1"/>
    <col min="8" max="8" width="6.140625" style="1" customWidth="1"/>
    <col min="9" max="10" width="1.5703125" style="178" customWidth="1"/>
    <col min="11" max="11" width="21.5703125" style="2" customWidth="1"/>
    <col min="12" max="12" width="0.85546875" style="2" customWidth="1"/>
    <col min="13" max="13" width="6.140625" style="1" customWidth="1"/>
    <col min="14" max="16384" width="9.140625" style="178"/>
  </cols>
  <sheetData>
    <row r="1" spans="1:21" s="181" customFormat="1" x14ac:dyDescent="0.2">
      <c r="A1" s="76"/>
      <c r="B1" s="76"/>
      <c r="C1" s="6"/>
      <c r="D1" s="76"/>
      <c r="F1" s="3"/>
      <c r="G1" s="3"/>
      <c r="H1" s="6"/>
      <c r="K1" s="3"/>
      <c r="L1" s="3"/>
      <c r="M1" s="6"/>
    </row>
    <row r="2" spans="1:21" s="181" customFormat="1" x14ac:dyDescent="0.2">
      <c r="A2" s="76"/>
      <c r="B2" s="76"/>
      <c r="C2" s="6"/>
      <c r="D2" s="76"/>
      <c r="F2" s="3"/>
      <c r="G2" s="3"/>
      <c r="H2" s="6"/>
      <c r="K2" s="3"/>
      <c r="L2" s="3"/>
      <c r="M2" s="6"/>
    </row>
    <row r="3" spans="1:21" s="181" customFormat="1" ht="15.75" x14ac:dyDescent="0.2">
      <c r="A3" s="175"/>
      <c r="B3" s="175"/>
      <c r="C3" s="175"/>
      <c r="D3" s="175"/>
      <c r="E3" s="175"/>
      <c r="F3" s="175"/>
      <c r="G3" s="175"/>
      <c r="H3" s="175"/>
      <c r="I3" s="175"/>
      <c r="J3" s="312" t="str">
        <f>"File '"&amp;Instructions!B2&amp;"' - "&amp;Instructions!B1</f>
        <v>File 'J' - Jeffrey Court</v>
      </c>
      <c r="K3" s="312"/>
      <c r="L3" s="312"/>
      <c r="M3" s="312"/>
      <c r="S3" s="10"/>
      <c r="T3" s="6"/>
      <c r="U3" s="33"/>
    </row>
    <row r="4" spans="1:21" s="181" customFormat="1" ht="15.75" x14ac:dyDescent="0.2">
      <c r="A4" s="175"/>
      <c r="B4" s="175"/>
      <c r="C4" s="175"/>
      <c r="D4" s="175"/>
      <c r="E4" s="175"/>
      <c r="F4" s="175"/>
      <c r="G4" s="175"/>
      <c r="H4" s="175"/>
      <c r="I4" s="175"/>
      <c r="J4" s="175"/>
      <c r="K4" s="3"/>
      <c r="L4" s="3"/>
      <c r="M4" s="6"/>
      <c r="S4" s="10"/>
      <c r="T4" s="6"/>
      <c r="U4" s="33"/>
    </row>
    <row r="5" spans="1:21" s="181" customFormat="1" ht="15.75" x14ac:dyDescent="0.2">
      <c r="A5" s="3"/>
      <c r="B5" s="3"/>
      <c r="C5" s="6"/>
      <c r="D5" s="175"/>
      <c r="E5" s="175"/>
      <c r="F5" s="175"/>
      <c r="G5" s="175"/>
      <c r="H5" s="175"/>
      <c r="I5" s="175"/>
      <c r="J5" s="175"/>
      <c r="K5" s="175"/>
      <c r="L5" s="175"/>
      <c r="M5" s="175" t="s">
        <v>187</v>
      </c>
      <c r="N5" s="3"/>
      <c r="O5" s="3"/>
      <c r="P5" s="3"/>
      <c r="Q5" s="3"/>
      <c r="R5" s="4"/>
      <c r="S5" s="10"/>
      <c r="T5" s="6"/>
      <c r="U5" s="33"/>
    </row>
    <row r="6" spans="1:21" s="181" customFormat="1" ht="15.75" x14ac:dyDescent="0.2">
      <c r="A6" s="319" t="str">
        <f>"Price List Index - "&amp;Instructions!B4</f>
        <v>Price List Index - 8/1/25 (Updated)</v>
      </c>
      <c r="B6" s="319"/>
      <c r="C6" s="319"/>
      <c r="D6" s="319"/>
      <c r="E6" s="319"/>
      <c r="F6" s="319"/>
      <c r="G6" s="319"/>
      <c r="H6" s="319"/>
      <c r="I6" s="319"/>
      <c r="J6" s="319"/>
      <c r="K6" s="319"/>
      <c r="L6" s="319"/>
      <c r="M6" s="319"/>
      <c r="N6" s="3"/>
      <c r="O6" s="3" t="s">
        <v>187</v>
      </c>
      <c r="P6" s="3"/>
      <c r="Q6" s="3"/>
      <c r="R6" s="4"/>
      <c r="S6" s="10"/>
      <c r="T6" s="6"/>
      <c r="U6" s="33"/>
    </row>
    <row r="7" spans="1:21" s="181" customFormat="1" ht="6" customHeight="1" x14ac:dyDescent="0.2">
      <c r="A7" s="175"/>
      <c r="B7" s="175"/>
      <c r="C7" s="175"/>
      <c r="D7" s="175"/>
      <c r="E7" s="175"/>
      <c r="F7" s="175"/>
      <c r="G7" s="175"/>
      <c r="H7" s="175"/>
      <c r="I7" s="175"/>
      <c r="J7" s="175"/>
      <c r="K7" s="175"/>
      <c r="L7" s="175"/>
      <c r="M7" s="175"/>
      <c r="N7" s="3"/>
      <c r="O7" s="3"/>
      <c r="P7" s="3"/>
      <c r="Q7" s="3"/>
      <c r="R7" s="4"/>
      <c r="S7" s="10"/>
      <c r="T7" s="6"/>
      <c r="U7" s="33"/>
    </row>
    <row r="8" spans="1:21" s="181" customFormat="1" ht="3" customHeight="1" x14ac:dyDescent="0.2">
      <c r="A8" s="252"/>
      <c r="B8" s="252"/>
      <c r="C8" s="253"/>
      <c r="D8" s="252"/>
      <c r="E8" s="252"/>
      <c r="F8" s="252"/>
      <c r="G8" s="252"/>
      <c r="H8" s="253"/>
      <c r="I8" s="252"/>
      <c r="J8" s="252"/>
      <c r="K8" s="252"/>
      <c r="L8" s="252"/>
      <c r="M8" s="253"/>
    </row>
    <row r="9" spans="1:21" s="181" customFormat="1" ht="3" customHeight="1" x14ac:dyDescent="0.2">
      <c r="A9" s="77"/>
      <c r="B9" s="77"/>
      <c r="C9" s="232"/>
      <c r="D9" s="77"/>
      <c r="E9" s="77"/>
      <c r="F9" s="77"/>
      <c r="G9" s="77"/>
      <c r="H9" s="232"/>
      <c r="I9" s="77"/>
      <c r="J9" s="77"/>
      <c r="K9" s="77"/>
      <c r="L9" s="77"/>
      <c r="M9" s="232"/>
    </row>
    <row r="10" spans="1:21" s="181" customFormat="1" x14ac:dyDescent="0.2">
      <c r="A10" s="76"/>
      <c r="B10" s="76"/>
      <c r="C10" s="6"/>
      <c r="D10" s="76"/>
      <c r="F10" s="3"/>
      <c r="G10" s="3"/>
      <c r="H10" s="6"/>
      <c r="K10" s="3"/>
      <c r="L10" s="3"/>
      <c r="M10" s="6"/>
    </row>
    <row r="11" spans="1:21" s="181" customFormat="1" x14ac:dyDescent="0.2">
      <c r="A11" s="251" t="s">
        <v>145</v>
      </c>
      <c r="B11" s="81"/>
      <c r="C11" s="251" t="s">
        <v>105</v>
      </c>
      <c r="D11" s="81"/>
      <c r="E11" s="249"/>
      <c r="F11" s="81"/>
      <c r="G11" s="81"/>
      <c r="H11" s="81"/>
      <c r="I11" s="249"/>
      <c r="J11" s="249"/>
      <c r="K11" s="81"/>
      <c r="L11" s="81"/>
      <c r="M11" s="81"/>
      <c r="P11" s="181" t="s">
        <v>187</v>
      </c>
    </row>
    <row r="12" spans="1:21" s="181" customFormat="1" ht="12.75" customHeight="1" x14ac:dyDescent="0.2">
      <c r="A12" s="3" t="s">
        <v>56</v>
      </c>
      <c r="B12" s="76"/>
      <c r="C12" s="161" t="s">
        <v>421</v>
      </c>
      <c r="D12" s="161"/>
      <c r="F12" s="160"/>
      <c r="H12" s="6"/>
      <c r="K12" s="3"/>
      <c r="L12" s="3"/>
      <c r="M12" s="6"/>
    </row>
    <row r="13" spans="1:21" s="181" customFormat="1" ht="12.75" customHeight="1" x14ac:dyDescent="0.2">
      <c r="A13" s="3" t="s">
        <v>333</v>
      </c>
      <c r="C13" s="184" t="s">
        <v>1340</v>
      </c>
      <c r="D13" s="161"/>
      <c r="F13" s="3"/>
      <c r="H13" s="6"/>
      <c r="K13" s="2"/>
      <c r="L13" s="3"/>
      <c r="M13" s="6"/>
    </row>
    <row r="14" spans="1:21" s="181" customFormat="1" ht="12.75" customHeight="1" x14ac:dyDescent="0.2">
      <c r="A14" s="3" t="s">
        <v>40</v>
      </c>
      <c r="B14" s="3"/>
      <c r="C14" s="191" t="s">
        <v>854</v>
      </c>
      <c r="D14" s="184"/>
      <c r="F14" s="3"/>
      <c r="H14" s="6"/>
      <c r="K14" s="3"/>
      <c r="L14" s="3"/>
      <c r="M14" s="6"/>
    </row>
    <row r="15" spans="1:21" s="181" customFormat="1" ht="12.75" customHeight="1" x14ac:dyDescent="0.2">
      <c r="A15" s="3" t="s">
        <v>388</v>
      </c>
      <c r="B15" s="3"/>
      <c r="C15" s="191" t="s">
        <v>422</v>
      </c>
      <c r="D15" s="184"/>
      <c r="F15" s="3"/>
      <c r="H15" s="6"/>
      <c r="K15" s="3"/>
      <c r="L15" s="76"/>
      <c r="M15" s="6"/>
      <c r="O15" s="233"/>
    </row>
    <row r="16" spans="1:21" s="181" customFormat="1" ht="12.75" customHeight="1" x14ac:dyDescent="0.2">
      <c r="A16" s="3" t="s">
        <v>1150</v>
      </c>
      <c r="B16" s="76"/>
      <c r="C16" s="185" t="s">
        <v>835</v>
      </c>
      <c r="D16" s="6"/>
      <c r="F16" s="2"/>
      <c r="G16" s="76"/>
      <c r="H16" s="6"/>
      <c r="K16" s="3"/>
      <c r="L16" s="76"/>
      <c r="M16" s="6"/>
    </row>
    <row r="17" spans="1:20" s="181" customFormat="1" ht="12.75" customHeight="1" x14ac:dyDescent="0.2">
      <c r="A17" s="3" t="s">
        <v>660</v>
      </c>
      <c r="B17" s="76"/>
      <c r="C17" s="185" t="s">
        <v>697</v>
      </c>
      <c r="D17" s="161"/>
      <c r="F17" s="2"/>
      <c r="H17" s="6"/>
      <c r="K17" s="3"/>
      <c r="L17" s="76"/>
      <c r="M17" s="6"/>
      <c r="N17" s="181" t="s">
        <v>187</v>
      </c>
    </row>
    <row r="18" spans="1:20" s="181" customFormat="1" ht="12.75" customHeight="1" x14ac:dyDescent="0.2">
      <c r="A18" s="3" t="s">
        <v>700</v>
      </c>
      <c r="B18" s="76"/>
      <c r="C18" s="184">
        <v>4</v>
      </c>
      <c r="D18" s="6"/>
      <c r="F18" s="3"/>
      <c r="H18" s="6"/>
      <c r="K18" s="3"/>
      <c r="L18" s="6"/>
      <c r="M18" s="6"/>
    </row>
    <row r="19" spans="1:20" s="181" customFormat="1" ht="12.75" customHeight="1" x14ac:dyDescent="0.2">
      <c r="A19" s="3" t="s">
        <v>625</v>
      </c>
      <c r="B19" s="76"/>
      <c r="C19" s="185" t="s">
        <v>1344</v>
      </c>
      <c r="D19" s="185"/>
      <c r="F19" s="3"/>
      <c r="H19" s="6"/>
      <c r="K19" s="3"/>
      <c r="L19" s="76"/>
      <c r="M19" s="6"/>
    </row>
    <row r="20" spans="1:20" s="181" customFormat="1" ht="12.75" customHeight="1" x14ac:dyDescent="0.2">
      <c r="A20" s="3" t="s">
        <v>808</v>
      </c>
      <c r="B20" s="76"/>
      <c r="C20" s="184">
        <v>5</v>
      </c>
      <c r="D20" s="161"/>
      <c r="F20" s="3"/>
      <c r="G20" s="76"/>
      <c r="H20" s="6"/>
      <c r="K20" s="3"/>
      <c r="L20" s="76"/>
      <c r="M20" s="6"/>
    </row>
    <row r="21" spans="1:20" s="181" customFormat="1" ht="12.75" customHeight="1" x14ac:dyDescent="0.2">
      <c r="A21" s="3" t="s">
        <v>999</v>
      </c>
      <c r="B21" s="76"/>
      <c r="C21" s="185" t="s">
        <v>423</v>
      </c>
      <c r="D21" s="161"/>
      <c r="F21" s="3"/>
      <c r="H21" s="6"/>
      <c r="K21" s="3"/>
      <c r="M21" s="6"/>
      <c r="Q21" s="3"/>
    </row>
    <row r="22" spans="1:20" s="181" customFormat="1" ht="12.75" customHeight="1" x14ac:dyDescent="0.2">
      <c r="A22" s="3" t="s">
        <v>24</v>
      </c>
      <c r="B22" s="76"/>
      <c r="C22" s="185" t="s">
        <v>424</v>
      </c>
      <c r="D22" s="184"/>
      <c r="F22" s="3"/>
      <c r="H22" s="6"/>
      <c r="K22" s="3"/>
      <c r="L22" s="76"/>
      <c r="M22" s="6"/>
    </row>
    <row r="23" spans="1:20" s="181" customFormat="1" ht="12.75" customHeight="1" x14ac:dyDescent="0.2">
      <c r="A23" s="3" t="s">
        <v>458</v>
      </c>
      <c r="B23" s="76"/>
      <c r="C23" s="184">
        <v>7</v>
      </c>
      <c r="D23" s="6"/>
      <c r="F23" s="3"/>
      <c r="G23" s="3"/>
      <c r="H23" s="6"/>
      <c r="K23" s="3"/>
      <c r="M23" s="6"/>
      <c r="R23" s="3"/>
    </row>
    <row r="24" spans="1:20" s="181" customFormat="1" ht="12.75" customHeight="1" x14ac:dyDescent="0.2">
      <c r="A24" s="3" t="s">
        <v>665</v>
      </c>
      <c r="B24" s="76"/>
      <c r="C24" s="184">
        <v>8</v>
      </c>
      <c r="D24" s="185"/>
      <c r="F24" s="3"/>
      <c r="H24" s="6"/>
      <c r="K24" s="3"/>
      <c r="M24" s="6"/>
    </row>
    <row r="25" spans="1:20" s="181" customFormat="1" ht="12.75" customHeight="1" x14ac:dyDescent="0.2">
      <c r="A25" s="3" t="s">
        <v>310</v>
      </c>
      <c r="B25" s="76"/>
      <c r="C25" s="184">
        <v>8</v>
      </c>
      <c r="D25" s="184"/>
      <c r="F25" s="3"/>
      <c r="H25" s="6"/>
      <c r="K25" s="2"/>
      <c r="L25" s="76"/>
      <c r="M25" s="6"/>
      <c r="R25" s="3"/>
    </row>
    <row r="26" spans="1:20" s="181" customFormat="1" ht="12.75" customHeight="1" x14ac:dyDescent="0.2">
      <c r="A26" s="3" t="s">
        <v>25</v>
      </c>
      <c r="B26" s="76"/>
      <c r="C26" s="185" t="s">
        <v>1296</v>
      </c>
      <c r="D26" s="184"/>
      <c r="F26" s="3"/>
      <c r="G26" s="3"/>
      <c r="H26" s="27"/>
      <c r="K26" s="3"/>
      <c r="L26" s="76"/>
      <c r="M26" s="6"/>
    </row>
    <row r="27" spans="1:20" s="261" customFormat="1" ht="12.75" customHeight="1" x14ac:dyDescent="0.2">
      <c r="A27" s="187" t="s">
        <v>1346</v>
      </c>
      <c r="B27" s="76"/>
      <c r="C27" s="185" t="s">
        <v>582</v>
      </c>
      <c r="D27" s="161"/>
      <c r="F27" s="3"/>
      <c r="H27" s="6"/>
      <c r="K27" s="3"/>
      <c r="L27" s="76"/>
      <c r="M27" s="6"/>
      <c r="R27" s="3"/>
    </row>
    <row r="28" spans="1:20" s="181" customFormat="1" ht="12.75" customHeight="1" x14ac:dyDescent="0.2">
      <c r="A28" s="3" t="s">
        <v>583</v>
      </c>
      <c r="C28" s="185" t="s">
        <v>1345</v>
      </c>
      <c r="D28" s="6"/>
      <c r="F28" s="3"/>
      <c r="H28" s="6"/>
      <c r="K28" s="3"/>
      <c r="L28" s="76"/>
      <c r="M28" s="6"/>
      <c r="R28" s="3"/>
    </row>
    <row r="29" spans="1:20" s="181" customFormat="1" ht="12.75" customHeight="1" x14ac:dyDescent="0.2">
      <c r="A29" s="3" t="s">
        <v>1247</v>
      </c>
      <c r="B29" s="261"/>
      <c r="C29" s="184">
        <v>13</v>
      </c>
      <c r="F29" s="2"/>
      <c r="H29" s="6"/>
      <c r="K29" s="3"/>
      <c r="L29" s="76"/>
      <c r="M29" s="6"/>
      <c r="Q29" s="3"/>
      <c r="R29" s="3"/>
      <c r="T29" s="181" t="s">
        <v>187</v>
      </c>
    </row>
    <row r="30" spans="1:20" s="181" customFormat="1" ht="12.75" customHeight="1" x14ac:dyDescent="0.2">
      <c r="A30" s="3" t="s">
        <v>1000</v>
      </c>
      <c r="C30" s="184" t="s">
        <v>1371</v>
      </c>
      <c r="F30" s="2"/>
      <c r="G30" s="3"/>
      <c r="H30" s="6"/>
      <c r="K30" s="2"/>
      <c r="L30" s="76"/>
      <c r="M30" s="6"/>
      <c r="Q30" s="3"/>
      <c r="R30" s="3"/>
    </row>
    <row r="31" spans="1:20" s="181" customFormat="1" ht="12.75" customHeight="1" x14ac:dyDescent="0.2">
      <c r="A31" s="187" t="s">
        <v>1380</v>
      </c>
      <c r="B31" s="3"/>
      <c r="C31" s="6">
        <v>14</v>
      </c>
      <c r="D31" s="6"/>
      <c r="F31" s="3"/>
      <c r="G31" s="3"/>
      <c r="H31" s="6"/>
      <c r="K31" s="3"/>
      <c r="L31" s="3"/>
      <c r="M31" s="6"/>
      <c r="Q31" s="3"/>
    </row>
    <row r="32" spans="1:20" s="181" customFormat="1" ht="12.75" customHeight="1" x14ac:dyDescent="0.2">
      <c r="A32" s="3" t="s">
        <v>973</v>
      </c>
      <c r="C32" s="185" t="s">
        <v>1241</v>
      </c>
      <c r="D32" s="6"/>
      <c r="F32" s="3"/>
      <c r="H32" s="6"/>
      <c r="K32" s="2"/>
      <c r="M32" s="6"/>
      <c r="Q32" s="3"/>
    </row>
    <row r="33" spans="1:18" s="181" customFormat="1" ht="12.75" customHeight="1" x14ac:dyDescent="0.2">
      <c r="A33" s="3" t="s">
        <v>618</v>
      </c>
      <c r="C33" s="184">
        <v>15</v>
      </c>
      <c r="D33" s="81"/>
      <c r="F33" s="2"/>
      <c r="H33" s="6"/>
      <c r="K33" s="160"/>
      <c r="M33" s="6"/>
      <c r="Q33" s="3"/>
      <c r="R33" s="3"/>
    </row>
    <row r="34" spans="1:18" s="181" customFormat="1" ht="12.75" customHeight="1" x14ac:dyDescent="0.2">
      <c r="A34" s="3" t="s">
        <v>1062</v>
      </c>
      <c r="C34" s="185" t="s">
        <v>1372</v>
      </c>
      <c r="D34" s="6"/>
      <c r="F34" s="3"/>
      <c r="G34" s="76"/>
      <c r="H34" s="6"/>
      <c r="K34" s="2"/>
      <c r="M34" s="6"/>
      <c r="Q34" s="3"/>
    </row>
    <row r="35" spans="1:18" s="181" customFormat="1" ht="12.75" customHeight="1" x14ac:dyDescent="0.2">
      <c r="A35" s="3" t="s">
        <v>517</v>
      </c>
      <c r="C35" s="184">
        <v>17</v>
      </c>
      <c r="D35" s="6"/>
      <c r="F35" s="3"/>
      <c r="H35" s="6"/>
      <c r="K35" s="3"/>
      <c r="L35" s="76"/>
      <c r="M35" s="6"/>
      <c r="Q35" s="3"/>
    </row>
    <row r="36" spans="1:18" s="181" customFormat="1" ht="12.75" customHeight="1" x14ac:dyDescent="0.2">
      <c r="A36" s="250"/>
      <c r="B36" s="3"/>
      <c r="C36" s="6"/>
      <c r="D36" s="6"/>
      <c r="F36" s="3"/>
      <c r="H36" s="6"/>
      <c r="K36" s="2"/>
      <c r="M36" s="6"/>
      <c r="Q36" s="3"/>
    </row>
    <row r="37" spans="1:18" s="181" customFormat="1" ht="12.75" customHeight="1" x14ac:dyDescent="0.2">
      <c r="A37" s="250"/>
      <c r="B37" s="3"/>
      <c r="C37" s="6"/>
      <c r="D37" s="6"/>
      <c r="F37" s="2"/>
      <c r="G37" s="3"/>
      <c r="H37" s="6"/>
      <c r="K37" s="2"/>
      <c r="M37" s="6"/>
    </row>
    <row r="38" spans="1:18" s="181" customFormat="1" ht="12.75" customHeight="1" x14ac:dyDescent="0.2">
      <c r="A38" s="250"/>
      <c r="B38" s="3"/>
      <c r="C38" s="6"/>
      <c r="D38" s="6"/>
      <c r="F38" s="3"/>
      <c r="H38" s="6"/>
      <c r="K38" s="2"/>
      <c r="L38" s="3"/>
      <c r="M38" s="6"/>
    </row>
    <row r="39" spans="1:18" s="181" customFormat="1" ht="12.75" customHeight="1" x14ac:dyDescent="0.2">
      <c r="A39" s="250"/>
      <c r="B39" s="3"/>
      <c r="C39" s="6"/>
      <c r="D39" s="6"/>
      <c r="F39" s="237"/>
      <c r="H39" s="6"/>
      <c r="K39" s="3"/>
      <c r="L39" s="6"/>
      <c r="M39" s="6"/>
    </row>
    <row r="40" spans="1:18" s="181" customFormat="1" ht="12.75" customHeight="1" x14ac:dyDescent="0.2">
      <c r="A40" s="3"/>
      <c r="B40" s="3"/>
      <c r="C40" s="6"/>
      <c r="D40" s="6"/>
      <c r="F40" s="3"/>
      <c r="G40" s="3"/>
      <c r="H40" s="6"/>
      <c r="K40" s="3"/>
      <c r="M40" s="6"/>
    </row>
    <row r="41" spans="1:18" s="181" customFormat="1" ht="12.75" customHeight="1" x14ac:dyDescent="0.2">
      <c r="A41" s="3"/>
      <c r="B41" s="3"/>
      <c r="C41" s="6"/>
      <c r="D41" s="6"/>
      <c r="F41" s="3"/>
      <c r="G41" s="76"/>
      <c r="H41" s="6"/>
      <c r="K41" s="3"/>
      <c r="L41" s="6"/>
      <c r="M41" s="6"/>
    </row>
    <row r="42" spans="1:18" s="181" customFormat="1" ht="12.75" customHeight="1" x14ac:dyDescent="0.2">
      <c r="A42" s="3"/>
      <c r="B42" s="3"/>
      <c r="C42" s="6"/>
      <c r="D42" s="6"/>
      <c r="F42" s="3"/>
      <c r="G42" s="76"/>
      <c r="H42" s="6"/>
      <c r="K42" s="3"/>
      <c r="L42" s="6"/>
      <c r="M42" s="6"/>
    </row>
    <row r="43" spans="1:18" s="181" customFormat="1" ht="12.75" customHeight="1" x14ac:dyDescent="0.2">
      <c r="A43" s="3"/>
      <c r="B43" s="3"/>
      <c r="C43" s="6"/>
      <c r="D43" s="6"/>
      <c r="F43" s="3"/>
      <c r="G43" s="3"/>
      <c r="H43" s="6"/>
      <c r="K43" s="3"/>
      <c r="M43" s="6"/>
    </row>
    <row r="44" spans="1:18" s="181" customFormat="1" ht="12.75" customHeight="1" x14ac:dyDescent="0.2">
      <c r="A44" s="3"/>
      <c r="B44" s="3"/>
      <c r="C44" s="6"/>
      <c r="D44" s="6"/>
      <c r="F44" s="3"/>
      <c r="G44" s="3"/>
      <c r="H44" s="6"/>
      <c r="K44" s="3"/>
      <c r="L44" s="76"/>
      <c r="M44" s="6"/>
    </row>
    <row r="45" spans="1:18" s="181" customFormat="1" ht="12.75" customHeight="1" x14ac:dyDescent="0.2">
      <c r="A45" s="3"/>
      <c r="B45" s="3"/>
      <c r="C45" s="6"/>
      <c r="D45" s="6"/>
      <c r="F45" s="3"/>
      <c r="G45" s="3"/>
      <c r="H45" s="6"/>
      <c r="K45" s="3"/>
      <c r="L45" s="6"/>
      <c r="M45" s="6"/>
    </row>
    <row r="46" spans="1:18" s="181" customFormat="1" ht="12.75" customHeight="1" x14ac:dyDescent="0.2">
      <c r="A46" s="3"/>
      <c r="B46" s="3"/>
      <c r="C46" s="6"/>
      <c r="D46" s="6"/>
      <c r="F46" s="3"/>
      <c r="H46" s="6"/>
      <c r="K46" s="3"/>
      <c r="M46" s="6"/>
    </row>
    <row r="47" spans="1:18" s="181" customFormat="1" ht="12.75" customHeight="1" x14ac:dyDescent="0.2">
      <c r="A47" s="3"/>
      <c r="C47" s="6"/>
      <c r="D47" s="6"/>
      <c r="F47" s="3"/>
      <c r="G47" s="3"/>
      <c r="H47" s="6"/>
      <c r="K47" s="3"/>
      <c r="M47" s="6"/>
    </row>
    <row r="48" spans="1:18" s="181" customFormat="1" ht="12.75" customHeight="1" x14ac:dyDescent="0.2">
      <c r="A48" s="3"/>
      <c r="C48" s="6"/>
      <c r="D48" s="6"/>
      <c r="F48" s="2"/>
      <c r="G48" s="3"/>
      <c r="H48" s="6"/>
      <c r="K48" s="3"/>
      <c r="M48" s="6"/>
    </row>
    <row r="49" spans="1:15" s="181" customFormat="1" ht="12.75" customHeight="1" x14ac:dyDescent="0.2">
      <c r="A49" s="3"/>
      <c r="C49" s="6"/>
      <c r="D49" s="6"/>
      <c r="F49" s="3"/>
      <c r="G49" s="3"/>
      <c r="H49" s="6"/>
      <c r="K49" s="3"/>
      <c r="L49" s="76"/>
      <c r="M49" s="6"/>
    </row>
    <row r="50" spans="1:15" s="181" customFormat="1" ht="12.75" customHeight="1" x14ac:dyDescent="0.2">
      <c r="A50" s="3"/>
      <c r="C50" s="6"/>
      <c r="D50" s="6"/>
      <c r="F50" s="3"/>
      <c r="G50" s="6"/>
      <c r="H50" s="6"/>
      <c r="K50" s="2"/>
      <c r="L50" s="76"/>
      <c r="M50" s="6"/>
    </row>
    <row r="51" spans="1:15" s="181" customFormat="1" ht="12.75" customHeight="1" x14ac:dyDescent="0.2">
      <c r="A51" s="3"/>
      <c r="C51" s="6"/>
      <c r="D51" s="6"/>
      <c r="F51" s="3"/>
      <c r="G51" s="3"/>
      <c r="H51" s="6"/>
      <c r="K51" s="3"/>
      <c r="M51" s="6"/>
    </row>
    <row r="52" spans="1:15" s="181" customFormat="1" ht="12.75" customHeight="1" x14ac:dyDescent="0.2">
      <c r="A52" s="3"/>
      <c r="C52" s="6"/>
      <c r="D52" s="6"/>
      <c r="F52" s="3"/>
      <c r="G52" s="6"/>
      <c r="H52" s="6"/>
      <c r="K52" s="3"/>
      <c r="M52" s="6"/>
    </row>
    <row r="53" spans="1:15" s="181" customFormat="1" ht="12.75" customHeight="1" x14ac:dyDescent="0.2">
      <c r="A53" s="3"/>
      <c r="C53" s="6"/>
      <c r="D53" s="6"/>
      <c r="F53" s="2"/>
      <c r="G53" s="6"/>
      <c r="H53" s="6"/>
      <c r="K53" s="2"/>
      <c r="M53" s="6"/>
    </row>
    <row r="54" spans="1:15" s="181" customFormat="1" ht="12.75" customHeight="1" x14ac:dyDescent="0.2">
      <c r="A54" s="2"/>
      <c r="C54" s="6"/>
      <c r="D54" s="6"/>
      <c r="F54" s="3"/>
      <c r="G54" s="3"/>
      <c r="H54" s="6"/>
      <c r="K54" s="3"/>
      <c r="M54" s="6"/>
    </row>
    <row r="55" spans="1:15" s="181" customFormat="1" ht="12.75" customHeight="1" x14ac:dyDescent="0.2">
      <c r="A55" s="3"/>
      <c r="C55" s="6"/>
      <c r="D55" s="6"/>
      <c r="F55" s="3"/>
      <c r="G55" s="3"/>
      <c r="H55" s="6"/>
      <c r="K55" s="237"/>
      <c r="M55" s="6"/>
    </row>
    <row r="56" spans="1:15" s="181" customFormat="1" ht="12.75" customHeight="1" x14ac:dyDescent="0.2">
      <c r="A56" s="3"/>
      <c r="C56" s="6"/>
      <c r="D56" s="6"/>
      <c r="F56" s="3"/>
      <c r="G56" s="3"/>
      <c r="H56" s="6"/>
      <c r="K56" s="2"/>
      <c r="L56" s="6"/>
      <c r="M56" s="6"/>
    </row>
    <row r="57" spans="1:15" s="181" customFormat="1" ht="12.75" customHeight="1" x14ac:dyDescent="0.2">
      <c r="A57" s="320" t="s">
        <v>791</v>
      </c>
      <c r="B57" s="321"/>
      <c r="C57" s="321"/>
      <c r="D57" s="321"/>
      <c r="E57" s="321"/>
      <c r="F57" s="321"/>
      <c r="G57" s="321"/>
      <c r="H57" s="321"/>
      <c r="I57" s="321"/>
      <c r="J57" s="321"/>
      <c r="K57" s="321"/>
      <c r="L57" s="321"/>
      <c r="M57" s="321"/>
      <c r="O57" s="160"/>
    </row>
    <row r="58" spans="1:15" s="181" customFormat="1" ht="18" customHeight="1" x14ac:dyDescent="0.2">
      <c r="A58" s="322" t="s">
        <v>124</v>
      </c>
      <c r="B58" s="323"/>
      <c r="C58" s="323"/>
      <c r="D58" s="323"/>
      <c r="E58" s="323"/>
      <c r="F58" s="323"/>
      <c r="G58" s="323"/>
      <c r="H58" s="323"/>
      <c r="I58" s="323"/>
      <c r="J58" s="323"/>
      <c r="K58" s="323"/>
      <c r="L58" s="323"/>
      <c r="M58" s="323"/>
      <c r="O58" s="160"/>
    </row>
    <row r="59" spans="1:15" s="181" customFormat="1" ht="18" customHeight="1" x14ac:dyDescent="0.2">
      <c r="A59" s="323"/>
      <c r="B59" s="323"/>
      <c r="C59" s="323"/>
      <c r="D59" s="323"/>
      <c r="E59" s="323"/>
      <c r="F59" s="323"/>
      <c r="G59" s="323"/>
      <c r="H59" s="323"/>
      <c r="I59" s="323"/>
      <c r="J59" s="323"/>
      <c r="K59" s="323"/>
      <c r="L59" s="323"/>
      <c r="M59" s="323"/>
      <c r="O59" s="160"/>
    </row>
    <row r="60" spans="1:15" ht="27.95" customHeight="1" x14ac:dyDescent="0.2">
      <c r="A60" s="239"/>
      <c r="B60" s="239"/>
      <c r="C60" s="241"/>
      <c r="D60" s="239"/>
      <c r="E60" s="239"/>
      <c r="F60" s="239"/>
      <c r="G60" s="239"/>
      <c r="H60" s="241"/>
      <c r="I60" s="239"/>
      <c r="J60" s="239"/>
      <c r="K60" s="239"/>
      <c r="L60" s="239"/>
      <c r="M60" s="241"/>
    </row>
    <row r="79" spans="1:1" x14ac:dyDescent="0.2">
      <c r="A79" s="189"/>
    </row>
    <row r="80" spans="1:1" x14ac:dyDescent="0.2">
      <c r="A80" s="3"/>
    </row>
    <row r="81" spans="1:1" x14ac:dyDescent="0.2">
      <c r="A81" s="3"/>
    </row>
    <row r="82" spans="1:1" x14ac:dyDescent="0.2">
      <c r="A82" s="3"/>
    </row>
  </sheetData>
  <sortState xmlns:xlrd2="http://schemas.microsoft.com/office/spreadsheetml/2017/richdata2" ref="A30:U35">
    <sortCondition ref="A30:A35"/>
  </sortState>
  <mergeCells count="4">
    <mergeCell ref="J3:M3"/>
    <mergeCell ref="A6:M6"/>
    <mergeCell ref="A57:M57"/>
    <mergeCell ref="A58:M59"/>
  </mergeCells>
  <phoneticPr fontId="0" type="noConversion"/>
  <printOptions horizontalCentered="1"/>
  <pageMargins left="0.5" right="0.35" top="0.35" bottom="0.5" header="0.5" footer="0.25"/>
  <pageSetup orientation="portrait" r:id="rId1"/>
  <headerFooter alignWithMargins="0"/>
  <ignoredErrors>
    <ignoredError sqref="C12 C15 C14 C16"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1789"/>
  <sheetViews>
    <sheetView tabSelected="1" zoomScale="130" zoomScaleNormal="130"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2.75" x14ac:dyDescent="0.25"/>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164" customWidth="1"/>
    <col min="19" max="19" width="6.7109375" style="21" customWidth="1"/>
    <col min="20" max="20" width="3.7109375" style="2" customWidth="1"/>
    <col min="21" max="21" width="4" style="9" customWidth="1"/>
    <col min="22" max="22" width="3.28515625" style="83" customWidth="1"/>
    <col min="23" max="23" width="3.85546875" style="54" customWidth="1"/>
    <col min="24" max="24" width="6.7109375" style="15" customWidth="1"/>
    <col min="25" max="25" width="1" style="83" customWidth="1"/>
    <col min="26" max="26" width="3.7109375" style="39" customWidth="1"/>
    <col min="27" max="27" width="6.7109375" style="39" customWidth="1"/>
    <col min="28" max="28" width="5.140625" style="58" customWidth="1"/>
    <col min="29" max="29" width="6.7109375" style="17" customWidth="1"/>
    <col min="30" max="30" width="5.140625" style="15" customWidth="1"/>
    <col min="31" max="31" width="4.5703125" style="64" customWidth="1"/>
    <col min="32" max="32" width="4.140625" style="64" customWidth="1"/>
    <col min="33" max="33" width="6.7109375" style="17" customWidth="1"/>
    <col min="34" max="34" width="1" style="83" customWidth="1"/>
    <col min="35" max="35" width="4.28515625" style="127" customWidth="1"/>
    <col min="36" max="39" width="6.7109375" style="17" customWidth="1"/>
    <col min="40" max="40" width="1" style="2" customWidth="1"/>
    <col min="41" max="41" width="2" style="2" customWidth="1"/>
    <col min="42" max="16384" width="9.140625" style="2"/>
  </cols>
  <sheetData>
    <row r="1" spans="2:41" s="3" customFormat="1" ht="9.9499999999999993" hidden="1" customHeight="1" x14ac:dyDescent="0.2">
      <c r="B1" s="112" t="s">
        <v>151</v>
      </c>
      <c r="D1" s="37"/>
      <c r="E1" s="71" t="s">
        <v>120</v>
      </c>
      <c r="F1" s="71"/>
      <c r="G1" s="28" t="s">
        <v>144</v>
      </c>
      <c r="H1" s="28"/>
      <c r="I1" s="28"/>
      <c r="J1" s="28"/>
      <c r="K1" s="28"/>
      <c r="L1" s="28"/>
      <c r="M1" s="28"/>
      <c r="N1" s="28"/>
      <c r="P1" s="71"/>
      <c r="Q1" s="81"/>
      <c r="R1" s="27"/>
      <c r="S1" s="36">
        <f>IF(Suggested="Yes",AA1,AG1)</f>
        <v>0.05</v>
      </c>
      <c r="T1" s="34" t="s">
        <v>143</v>
      </c>
      <c r="U1" s="5" t="str">
        <f>+Instructions!$B$3</f>
        <v>A</v>
      </c>
      <c r="V1" s="49"/>
      <c r="W1" s="53">
        <f>+Instructions!$C$22</f>
        <v>0</v>
      </c>
      <c r="X1" s="16">
        <f t="shared" ref="X1:X7" si="0">ROUND($AA1*(1-W1)+0.004999,2)</f>
        <v>0.05</v>
      </c>
      <c r="Y1" s="49"/>
      <c r="Z1" s="6" t="s">
        <v>1385</v>
      </c>
      <c r="AA1" s="36">
        <v>0.05</v>
      </c>
      <c r="AB1" s="57">
        <f t="shared" ref="AB1:AC7" si="1">+W1</f>
        <v>0</v>
      </c>
      <c r="AC1" s="16">
        <f t="shared" si="1"/>
        <v>0.05</v>
      </c>
      <c r="AD1" s="11">
        <f t="shared" ref="AD1:AD7" si="2">(AG1-AC1)/AG1</f>
        <v>0</v>
      </c>
      <c r="AE1" s="120"/>
      <c r="AF1" s="128">
        <v>1</v>
      </c>
      <c r="AG1" s="35">
        <f t="shared" ref="AG1:AG7" si="3">SUM(AJ1:AL1)+AE1</f>
        <v>0.05</v>
      </c>
      <c r="AH1" s="49"/>
      <c r="AJ1" s="16">
        <f t="shared" ref="AJ1:AJ7" si="4">ROUND(AC1/(1-VLOOKUP(AF1,Group,2,FALSE)),2)</f>
        <v>0.05</v>
      </c>
      <c r="AK1" s="16">
        <f t="shared" ref="AK1:AK7" si="5">IF(VLOOKUP(AF1,Group,5,FALSE)="YES",VLOOKUP(ROUND(ROUND(AJ1,1)-AJ1,2),Round,2,FALSE)+VLOOKUP(AF1,Group,6,FALSE),0)</f>
        <v>0</v>
      </c>
      <c r="AL1" s="16">
        <f t="shared" ref="AL1:AL7" si="6">IF(VLOOKUP(AF1,Group,7,FALSE)="",0,ROUND(AJ1-0.04999,1)-AJ1+AM1)</f>
        <v>0</v>
      </c>
      <c r="AM1" s="16" t="str">
        <f t="shared" ref="AM1:AM7" si="7">IF(VLOOKUP(AF1,Group,7,FALSE)="","",VLOOKUP(AF1,Group,7,FALSE))</f>
        <v/>
      </c>
      <c r="AO1" s="239" t="s">
        <v>155</v>
      </c>
    </row>
    <row r="2" spans="2:41" s="3" customFormat="1" ht="9.9499999999999993" hidden="1" customHeight="1" x14ac:dyDescent="0.2">
      <c r="B2" s="113" t="s">
        <v>141</v>
      </c>
      <c r="D2" s="37"/>
      <c r="E2" s="71" t="s">
        <v>120</v>
      </c>
      <c r="F2" s="71"/>
      <c r="G2" s="28" t="s">
        <v>121</v>
      </c>
      <c r="H2" s="28"/>
      <c r="I2" s="28" t="s">
        <v>122</v>
      </c>
      <c r="J2" s="28"/>
      <c r="K2" s="28"/>
      <c r="L2" s="28"/>
      <c r="M2" s="28"/>
      <c r="N2" s="28"/>
      <c r="P2" s="71"/>
      <c r="Q2" s="81"/>
      <c r="R2" s="27"/>
      <c r="S2" s="36">
        <f t="shared" ref="S2:S7" si="8">IF(Suggested="Yes",AA2,AG2)</f>
        <v>0.05</v>
      </c>
      <c r="T2" s="34" t="s">
        <v>142</v>
      </c>
      <c r="U2" s="5" t="str">
        <f>+Instructions!$B$3</f>
        <v>A</v>
      </c>
      <c r="V2" s="49"/>
      <c r="W2" s="53">
        <f>+Instructions!$C$22</f>
        <v>0</v>
      </c>
      <c r="X2" s="36">
        <f t="shared" si="0"/>
        <v>0.05</v>
      </c>
      <c r="Y2" s="49"/>
      <c r="Z2" s="6" t="s">
        <v>1385</v>
      </c>
      <c r="AA2" s="36">
        <v>0.05</v>
      </c>
      <c r="AB2" s="57">
        <f t="shared" si="1"/>
        <v>0</v>
      </c>
      <c r="AC2" s="36">
        <f t="shared" si="1"/>
        <v>0.05</v>
      </c>
      <c r="AD2" s="57">
        <f t="shared" si="2"/>
        <v>0</v>
      </c>
      <c r="AE2" s="120"/>
      <c r="AF2" s="130">
        <v>2</v>
      </c>
      <c r="AG2" s="41">
        <f t="shared" si="3"/>
        <v>0.05</v>
      </c>
      <c r="AH2" s="49"/>
      <c r="AJ2" s="16">
        <f t="shared" si="4"/>
        <v>0.05</v>
      </c>
      <c r="AK2" s="16">
        <f t="shared" si="5"/>
        <v>0</v>
      </c>
      <c r="AL2" s="16">
        <f t="shared" si="6"/>
        <v>0</v>
      </c>
      <c r="AM2" s="16" t="str">
        <f t="shared" si="7"/>
        <v/>
      </c>
      <c r="AO2" s="239" t="s">
        <v>155</v>
      </c>
    </row>
    <row r="3" spans="2:41" s="3" customFormat="1" ht="9.9499999999999993" hidden="1" customHeight="1" x14ac:dyDescent="0.2">
      <c r="B3" s="111" t="s">
        <v>104</v>
      </c>
      <c r="D3" s="37"/>
      <c r="E3" s="71" t="s">
        <v>120</v>
      </c>
      <c r="F3" s="71"/>
      <c r="G3" s="28" t="s">
        <v>121</v>
      </c>
      <c r="H3" s="28"/>
      <c r="I3" s="28" t="s">
        <v>122</v>
      </c>
      <c r="J3" s="28"/>
      <c r="K3" s="28"/>
      <c r="L3" s="28"/>
      <c r="M3" s="28"/>
      <c r="N3" s="28"/>
      <c r="P3" s="71"/>
      <c r="Q3" s="81"/>
      <c r="R3" s="27"/>
      <c r="S3" s="36">
        <f t="shared" si="8"/>
        <v>0.05</v>
      </c>
      <c r="T3" s="34" t="s">
        <v>142</v>
      </c>
      <c r="U3" s="5" t="str">
        <f>+Instructions!$B$3</f>
        <v>A</v>
      </c>
      <c r="V3" s="49"/>
      <c r="W3" s="53">
        <f>+Instructions!$C$22</f>
        <v>0</v>
      </c>
      <c r="X3" s="16">
        <f t="shared" si="0"/>
        <v>0.05</v>
      </c>
      <c r="Y3" s="49"/>
      <c r="Z3" s="6" t="s">
        <v>1385</v>
      </c>
      <c r="AA3" s="36">
        <v>0.05</v>
      </c>
      <c r="AB3" s="57">
        <f t="shared" si="1"/>
        <v>0</v>
      </c>
      <c r="AC3" s="16">
        <f t="shared" si="1"/>
        <v>0.05</v>
      </c>
      <c r="AD3" s="11">
        <f t="shared" si="2"/>
        <v>0</v>
      </c>
      <c r="AE3" s="120"/>
      <c r="AF3" s="129">
        <v>3</v>
      </c>
      <c r="AG3" s="50">
        <f t="shared" si="3"/>
        <v>0.05</v>
      </c>
      <c r="AH3" s="49"/>
      <c r="AJ3" s="16">
        <f t="shared" si="4"/>
        <v>0.05</v>
      </c>
      <c r="AK3" s="16">
        <f t="shared" si="5"/>
        <v>0</v>
      </c>
      <c r="AL3" s="16">
        <f t="shared" si="6"/>
        <v>0</v>
      </c>
      <c r="AM3" s="16" t="str">
        <f t="shared" si="7"/>
        <v/>
      </c>
      <c r="AO3" s="239" t="s">
        <v>155</v>
      </c>
    </row>
    <row r="4" spans="2:41" s="3" customFormat="1" ht="9.9499999999999993" hidden="1" customHeight="1" x14ac:dyDescent="0.2">
      <c r="B4" s="114">
        <v>0</v>
      </c>
      <c r="D4" s="37"/>
      <c r="E4" s="71" t="s">
        <v>120</v>
      </c>
      <c r="F4" s="71"/>
      <c r="G4" s="28" t="s">
        <v>121</v>
      </c>
      <c r="H4" s="28"/>
      <c r="I4" s="28" t="s">
        <v>122</v>
      </c>
      <c r="J4" s="28"/>
      <c r="K4" s="28"/>
      <c r="L4" s="28"/>
      <c r="M4" s="28"/>
      <c r="N4" s="28"/>
      <c r="P4" s="71"/>
      <c r="Q4" s="81"/>
      <c r="R4" s="27"/>
      <c r="S4" s="36">
        <f t="shared" si="8"/>
        <v>0</v>
      </c>
      <c r="T4" s="34" t="s">
        <v>142</v>
      </c>
      <c r="U4" s="5" t="str">
        <f>+Instructions!$B$3</f>
        <v>A</v>
      </c>
      <c r="V4" s="49"/>
      <c r="W4" s="53">
        <f>+Instructions!$C$22</f>
        <v>0</v>
      </c>
      <c r="X4" s="16">
        <f t="shared" si="0"/>
        <v>0</v>
      </c>
      <c r="Y4" s="49"/>
      <c r="Z4" s="6" t="s">
        <v>1385</v>
      </c>
      <c r="AA4" s="36">
        <v>0</v>
      </c>
      <c r="AB4" s="57">
        <f t="shared" si="1"/>
        <v>0</v>
      </c>
      <c r="AC4" s="16">
        <f t="shared" si="1"/>
        <v>0</v>
      </c>
      <c r="AD4" s="11" t="e">
        <f t="shared" si="2"/>
        <v>#DIV/0!</v>
      </c>
      <c r="AE4" s="120"/>
      <c r="AF4" s="131">
        <v>4</v>
      </c>
      <c r="AG4" s="107">
        <f t="shared" si="3"/>
        <v>0</v>
      </c>
      <c r="AH4" s="49"/>
      <c r="AJ4" s="16">
        <f t="shared" si="4"/>
        <v>0</v>
      </c>
      <c r="AK4" s="16">
        <f t="shared" si="5"/>
        <v>0</v>
      </c>
      <c r="AL4" s="16">
        <f t="shared" si="6"/>
        <v>0</v>
      </c>
      <c r="AM4" s="16" t="str">
        <f t="shared" si="7"/>
        <v/>
      </c>
      <c r="AO4" s="240" t="s">
        <v>155</v>
      </c>
    </row>
    <row r="5" spans="2:41" s="3" customFormat="1" ht="9.9499999999999993" hidden="1" customHeight="1" x14ac:dyDescent="0.2">
      <c r="B5" s="115">
        <v>0</v>
      </c>
      <c r="D5" s="37"/>
      <c r="E5" s="71" t="s">
        <v>120</v>
      </c>
      <c r="F5" s="71"/>
      <c r="G5" s="28" t="s">
        <v>121</v>
      </c>
      <c r="H5" s="28"/>
      <c r="I5" s="28" t="s">
        <v>122</v>
      </c>
      <c r="J5" s="28"/>
      <c r="K5" s="28"/>
      <c r="L5" s="28"/>
      <c r="M5" s="28"/>
      <c r="N5" s="28"/>
      <c r="P5" s="71"/>
      <c r="Q5" s="81"/>
      <c r="R5" s="27"/>
      <c r="S5" s="36">
        <f t="shared" si="8"/>
        <v>0</v>
      </c>
      <c r="T5" s="34" t="s">
        <v>142</v>
      </c>
      <c r="U5" s="5" t="str">
        <f>+Instructions!$B$3</f>
        <v>A</v>
      </c>
      <c r="V5" s="49"/>
      <c r="W5" s="53">
        <f>+Instructions!$C$22</f>
        <v>0</v>
      </c>
      <c r="X5" s="16">
        <f t="shared" si="0"/>
        <v>0</v>
      </c>
      <c r="Y5" s="49"/>
      <c r="Z5" s="6" t="s">
        <v>1385</v>
      </c>
      <c r="AA5" s="36">
        <v>0</v>
      </c>
      <c r="AB5" s="57">
        <f t="shared" si="1"/>
        <v>0</v>
      </c>
      <c r="AC5" s="16">
        <f t="shared" si="1"/>
        <v>0</v>
      </c>
      <c r="AD5" s="11" t="e">
        <f t="shared" si="2"/>
        <v>#DIV/0!</v>
      </c>
      <c r="AE5" s="120"/>
      <c r="AF5" s="132">
        <v>5</v>
      </c>
      <c r="AG5" s="108">
        <f t="shared" si="3"/>
        <v>0</v>
      </c>
      <c r="AH5" s="49"/>
      <c r="AJ5" s="16">
        <f t="shared" si="4"/>
        <v>0</v>
      </c>
      <c r="AK5" s="16">
        <f t="shared" si="5"/>
        <v>0</v>
      </c>
      <c r="AL5" s="16">
        <f t="shared" si="6"/>
        <v>0</v>
      </c>
      <c r="AM5" s="16" t="str">
        <f t="shared" si="7"/>
        <v/>
      </c>
      <c r="AO5" s="240" t="s">
        <v>155</v>
      </c>
    </row>
    <row r="6" spans="2:41" s="3" customFormat="1" ht="9.9499999999999993" hidden="1" customHeight="1" x14ac:dyDescent="0.2">
      <c r="B6" s="116">
        <v>0</v>
      </c>
      <c r="D6" s="37"/>
      <c r="E6" s="71" t="s">
        <v>120</v>
      </c>
      <c r="F6" s="71"/>
      <c r="G6" s="28" t="s">
        <v>121</v>
      </c>
      <c r="H6" s="28"/>
      <c r="I6" s="28" t="s">
        <v>122</v>
      </c>
      <c r="J6" s="28"/>
      <c r="K6" s="28"/>
      <c r="L6" s="28"/>
      <c r="M6" s="28"/>
      <c r="N6" s="28"/>
      <c r="P6" s="71"/>
      <c r="Q6" s="81"/>
      <c r="R6" s="27"/>
      <c r="S6" s="36">
        <f t="shared" si="8"/>
        <v>0</v>
      </c>
      <c r="T6" s="34" t="s">
        <v>142</v>
      </c>
      <c r="U6" s="5" t="str">
        <f>+Instructions!$B$3</f>
        <v>A</v>
      </c>
      <c r="V6" s="49"/>
      <c r="W6" s="53">
        <f>+Instructions!$C$22</f>
        <v>0</v>
      </c>
      <c r="X6" s="16">
        <f t="shared" si="0"/>
        <v>0</v>
      </c>
      <c r="Y6" s="49"/>
      <c r="Z6" s="6" t="s">
        <v>1385</v>
      </c>
      <c r="AA6" s="36">
        <v>0</v>
      </c>
      <c r="AB6" s="57">
        <f t="shared" si="1"/>
        <v>0</v>
      </c>
      <c r="AC6" s="16">
        <f t="shared" si="1"/>
        <v>0</v>
      </c>
      <c r="AD6" s="11" t="e">
        <f t="shared" si="2"/>
        <v>#DIV/0!</v>
      </c>
      <c r="AE6" s="120"/>
      <c r="AF6" s="133">
        <v>6</v>
      </c>
      <c r="AG6" s="109">
        <f t="shared" si="3"/>
        <v>0</v>
      </c>
      <c r="AH6" s="49"/>
      <c r="AJ6" s="16">
        <f t="shared" si="4"/>
        <v>0</v>
      </c>
      <c r="AK6" s="16">
        <f t="shared" si="5"/>
        <v>0</v>
      </c>
      <c r="AL6" s="16">
        <f t="shared" si="6"/>
        <v>0</v>
      </c>
      <c r="AM6" s="16" t="str">
        <f t="shared" si="7"/>
        <v/>
      </c>
      <c r="AO6" s="240" t="s">
        <v>155</v>
      </c>
    </row>
    <row r="7" spans="2:41" s="3" customFormat="1" ht="9.9499999999999993" hidden="1" customHeight="1" x14ac:dyDescent="0.2">
      <c r="B7" s="117">
        <v>0</v>
      </c>
      <c r="D7" s="37"/>
      <c r="E7" s="71" t="s">
        <v>120</v>
      </c>
      <c r="F7" s="71"/>
      <c r="G7" s="28" t="s">
        <v>121</v>
      </c>
      <c r="H7" s="28"/>
      <c r="I7" s="28" t="s">
        <v>122</v>
      </c>
      <c r="J7" s="28"/>
      <c r="K7" s="28"/>
      <c r="L7" s="28"/>
      <c r="M7" s="28"/>
      <c r="N7" s="28"/>
      <c r="P7" s="71"/>
      <c r="Q7" s="81"/>
      <c r="R7" s="27"/>
      <c r="S7" s="36">
        <f t="shared" si="8"/>
        <v>0</v>
      </c>
      <c r="T7" s="34" t="s">
        <v>142</v>
      </c>
      <c r="U7" s="5" t="str">
        <f>+Instructions!$B$3</f>
        <v>A</v>
      </c>
      <c r="V7" s="49"/>
      <c r="W7" s="53">
        <f>+Instructions!$C$22</f>
        <v>0</v>
      </c>
      <c r="X7" s="16">
        <f t="shared" si="0"/>
        <v>0</v>
      </c>
      <c r="Y7" s="49"/>
      <c r="Z7" s="6" t="s">
        <v>1385</v>
      </c>
      <c r="AA7" s="36">
        <v>0</v>
      </c>
      <c r="AB7" s="57">
        <f t="shared" si="1"/>
        <v>0</v>
      </c>
      <c r="AC7" s="16">
        <f t="shared" si="1"/>
        <v>0</v>
      </c>
      <c r="AD7" s="11" t="e">
        <f t="shared" si="2"/>
        <v>#DIV/0!</v>
      </c>
      <c r="AE7" s="120"/>
      <c r="AF7" s="134">
        <v>7</v>
      </c>
      <c r="AG7" s="110">
        <f t="shared" si="3"/>
        <v>0</v>
      </c>
      <c r="AH7" s="49"/>
      <c r="AJ7" s="16">
        <f t="shared" si="4"/>
        <v>0</v>
      </c>
      <c r="AK7" s="16">
        <f t="shared" si="5"/>
        <v>0</v>
      </c>
      <c r="AL7" s="16">
        <f t="shared" si="6"/>
        <v>0</v>
      </c>
      <c r="AM7" s="16" t="str">
        <f t="shared" si="7"/>
        <v/>
      </c>
      <c r="AO7" s="240" t="s">
        <v>155</v>
      </c>
    </row>
    <row r="8" spans="2:41" s="3" customFormat="1" ht="9.9499999999999993" hidden="1" customHeight="1" x14ac:dyDescent="0.2">
      <c r="B8" s="118" t="s">
        <v>153</v>
      </c>
      <c r="D8" s="37"/>
      <c r="E8" s="71"/>
      <c r="F8" s="71"/>
      <c r="G8" s="28"/>
      <c r="H8" s="28"/>
      <c r="I8" s="28"/>
      <c r="J8" s="28"/>
      <c r="K8" s="28"/>
      <c r="L8" s="28"/>
      <c r="M8" s="28"/>
      <c r="N8" s="28"/>
      <c r="P8" s="71"/>
      <c r="Q8" s="81" t="s">
        <v>110</v>
      </c>
      <c r="R8" s="27" t="s">
        <v>147</v>
      </c>
      <c r="S8" s="36">
        <v>1000</v>
      </c>
      <c r="T8" s="34" t="s">
        <v>154</v>
      </c>
      <c r="U8" s="34"/>
      <c r="V8" s="49"/>
      <c r="W8" s="53">
        <v>0.1</v>
      </c>
      <c r="X8" s="36">
        <v>1000</v>
      </c>
      <c r="Y8" s="49"/>
      <c r="Z8" s="36" t="s">
        <v>154</v>
      </c>
      <c r="AA8" s="36">
        <v>1000</v>
      </c>
      <c r="AB8" s="57">
        <v>0.1</v>
      </c>
      <c r="AC8" s="36">
        <v>1000</v>
      </c>
      <c r="AD8" s="57">
        <v>0.1</v>
      </c>
      <c r="AE8" s="72">
        <v>10</v>
      </c>
      <c r="AF8" s="72"/>
      <c r="AG8" s="36">
        <v>1000</v>
      </c>
      <c r="AH8" s="49"/>
      <c r="AI8" s="124"/>
      <c r="AJ8" s="36"/>
      <c r="AK8" s="36"/>
      <c r="AL8" s="36"/>
      <c r="AM8" s="36"/>
      <c r="AO8" s="240" t="s">
        <v>155</v>
      </c>
    </row>
    <row r="9" spans="2:41" s="3" customFormat="1" hidden="1" x14ac:dyDescent="0.2">
      <c r="B9" s="29"/>
      <c r="C9" s="29"/>
      <c r="D9" s="29"/>
      <c r="E9" s="29"/>
      <c r="F9" s="29"/>
      <c r="G9" s="29"/>
      <c r="H9" s="29"/>
      <c r="I9" s="29"/>
      <c r="J9" s="29"/>
      <c r="K9" s="29"/>
      <c r="L9" s="29"/>
      <c r="M9" s="29"/>
      <c r="N9" s="29"/>
      <c r="O9" s="29"/>
      <c r="P9" s="12"/>
      <c r="Q9" s="30"/>
      <c r="R9" s="162"/>
      <c r="S9" s="31"/>
      <c r="T9" s="29"/>
      <c r="U9" s="40"/>
      <c r="V9" s="49"/>
      <c r="W9" s="84"/>
      <c r="X9" s="43"/>
      <c r="Y9" s="49"/>
      <c r="Z9" s="41"/>
      <c r="AA9" s="41"/>
      <c r="AB9" s="42"/>
      <c r="AC9" s="41"/>
      <c r="AD9" s="43"/>
      <c r="AE9" s="59"/>
      <c r="AF9" s="59"/>
      <c r="AG9" s="41"/>
      <c r="AH9" s="49"/>
      <c r="AI9" s="125"/>
      <c r="AJ9" s="41"/>
      <c r="AK9" s="41"/>
      <c r="AL9" s="41"/>
      <c r="AM9" s="41"/>
      <c r="AO9" s="240" t="s">
        <v>155</v>
      </c>
    </row>
    <row r="10" spans="2:41" s="3" customFormat="1" ht="9.9499999999999993" hidden="1" customHeight="1" x14ac:dyDescent="0.2">
      <c r="I10" s="6"/>
      <c r="J10" s="6"/>
      <c r="K10" s="6"/>
      <c r="L10" s="6"/>
      <c r="M10" s="6"/>
      <c r="N10" s="6"/>
      <c r="O10" s="309" t="s">
        <v>119</v>
      </c>
      <c r="P10" s="310"/>
      <c r="Q10" s="310"/>
      <c r="R10" s="310"/>
      <c r="S10" s="310"/>
      <c r="T10" s="311"/>
      <c r="U10" s="18"/>
      <c r="V10" s="49"/>
      <c r="W10" s="304" t="s">
        <v>139</v>
      </c>
      <c r="X10" s="304"/>
      <c r="Y10" s="49"/>
      <c r="Z10" s="299" t="s">
        <v>140</v>
      </c>
      <c r="AA10" s="299"/>
      <c r="AB10" s="299"/>
      <c r="AC10" s="299"/>
      <c r="AD10" s="299"/>
      <c r="AE10" s="299"/>
      <c r="AF10" s="299"/>
      <c r="AG10" s="299"/>
      <c r="AH10" s="49"/>
      <c r="AI10" s="92"/>
      <c r="AO10" s="240" t="s">
        <v>155</v>
      </c>
    </row>
    <row r="11" spans="2:41" s="28" customFormat="1" ht="9.9499999999999993" hidden="1" customHeight="1" x14ac:dyDescent="0.2">
      <c r="D11" s="177" t="s">
        <v>107</v>
      </c>
      <c r="E11" s="22"/>
      <c r="F11" s="22"/>
      <c r="G11" s="22"/>
      <c r="H11" s="22"/>
      <c r="I11" s="23"/>
      <c r="J11" s="23"/>
      <c r="K11" s="23"/>
      <c r="L11" s="23"/>
      <c r="M11" s="23"/>
      <c r="N11" s="23"/>
      <c r="O11" s="301" t="s">
        <v>146</v>
      </c>
      <c r="P11" s="302"/>
      <c r="Q11" s="24" t="s">
        <v>110</v>
      </c>
      <c r="R11" s="24" t="s">
        <v>114</v>
      </c>
      <c r="S11" s="25" t="str">
        <f>IF(Suggested="Yes",AA11,AG11)</f>
        <v>List Price</v>
      </c>
      <c r="T11" s="24" t="s">
        <v>113</v>
      </c>
      <c r="U11" s="26" t="s">
        <v>112</v>
      </c>
      <c r="V11" s="49"/>
      <c r="W11" s="51" t="s">
        <v>115</v>
      </c>
      <c r="X11" s="13" t="s">
        <v>111</v>
      </c>
      <c r="Y11" s="49"/>
      <c r="Z11" s="66" t="s">
        <v>157</v>
      </c>
      <c r="AA11" s="66" t="s">
        <v>109</v>
      </c>
      <c r="AB11" s="38" t="s">
        <v>116</v>
      </c>
      <c r="AC11" s="26" t="s">
        <v>117</v>
      </c>
      <c r="AD11" s="26" t="s">
        <v>125</v>
      </c>
      <c r="AE11" s="61" t="s">
        <v>158</v>
      </c>
      <c r="AF11" s="93" t="s">
        <v>149</v>
      </c>
      <c r="AG11" s="61" t="s">
        <v>100</v>
      </c>
      <c r="AH11" s="49"/>
      <c r="AJ11" s="26" t="s">
        <v>170</v>
      </c>
      <c r="AK11" s="135" t="s">
        <v>171</v>
      </c>
      <c r="AL11" s="26" t="s">
        <v>172</v>
      </c>
      <c r="AM11" s="26" t="s">
        <v>173</v>
      </c>
      <c r="AN11" s="3"/>
      <c r="AO11" s="240" t="s">
        <v>155</v>
      </c>
    </row>
    <row r="12" spans="2:41" s="3" customFormat="1" ht="9.9499999999999993" hidden="1" customHeight="1" x14ac:dyDescent="0.2">
      <c r="B12" s="29"/>
      <c r="C12" s="29"/>
      <c r="D12" s="29"/>
      <c r="E12" s="29"/>
      <c r="F12" s="29"/>
      <c r="G12" s="29"/>
      <c r="H12" s="29"/>
      <c r="I12" s="29"/>
      <c r="J12" s="29"/>
      <c r="K12" s="29"/>
      <c r="L12" s="29"/>
      <c r="M12" s="29"/>
      <c r="N12" s="29"/>
      <c r="O12" s="29"/>
      <c r="P12" s="12"/>
      <c r="Q12" s="30"/>
      <c r="R12" s="162"/>
      <c r="S12" s="31"/>
      <c r="T12" s="29"/>
      <c r="U12" s="40"/>
      <c r="V12" s="49"/>
      <c r="W12" s="84"/>
      <c r="X12" s="43"/>
      <c r="Y12" s="49"/>
      <c r="Z12" s="41"/>
      <c r="AA12" s="41"/>
      <c r="AB12" s="42"/>
      <c r="AC12" s="41"/>
      <c r="AD12" s="43"/>
      <c r="AE12" s="59"/>
      <c r="AF12" s="59"/>
      <c r="AG12" s="41"/>
      <c r="AH12" s="49"/>
      <c r="AI12" s="125"/>
      <c r="AJ12" s="41"/>
      <c r="AK12" s="41"/>
      <c r="AL12" s="41"/>
      <c r="AM12" s="41"/>
      <c r="AO12" s="240" t="s">
        <v>155</v>
      </c>
    </row>
    <row r="13" spans="2:41" s="10" customFormat="1" ht="15.95" customHeight="1" x14ac:dyDescent="0.2">
      <c r="O13" s="312" t="str">
        <f>"File '"&amp;Instructions!B2&amp;"' - "&amp;Instructions!B1</f>
        <v>File 'J' - Jeffrey Court</v>
      </c>
      <c r="P13" s="312"/>
      <c r="Q13" s="312"/>
      <c r="R13" s="312"/>
      <c r="S13" s="312"/>
      <c r="T13" s="312"/>
      <c r="U13" s="69"/>
      <c r="V13" s="49"/>
      <c r="W13" s="305" t="s">
        <v>108</v>
      </c>
      <c r="X13" s="305"/>
      <c r="Y13" s="49"/>
      <c r="Z13" s="19"/>
      <c r="AA13" s="19"/>
      <c r="AB13" s="56"/>
      <c r="AD13" s="19"/>
      <c r="AE13" s="63"/>
      <c r="AF13" s="63"/>
      <c r="AG13" s="19" t="s">
        <v>118</v>
      </c>
      <c r="AH13" s="49"/>
      <c r="AI13" s="94"/>
      <c r="AN13" s="3"/>
      <c r="AO13" s="240" t="s">
        <v>155</v>
      </c>
    </row>
    <row r="14" spans="2:41" s="10" customFormat="1" ht="15.95" customHeight="1" x14ac:dyDescent="0.2">
      <c r="G14" s="32"/>
      <c r="O14" s="70"/>
      <c r="P14" s="70"/>
      <c r="Q14" s="70"/>
      <c r="R14" s="163"/>
      <c r="S14" s="20"/>
      <c r="T14" s="96" t="str">
        <f>+Instructions!B4</f>
        <v>8/1/25 (Updated)</v>
      </c>
      <c r="U14" s="69"/>
      <c r="V14" s="49"/>
      <c r="W14" s="68"/>
      <c r="X14" s="68"/>
      <c r="Y14" s="49"/>
      <c r="Z14" s="55"/>
      <c r="AA14" s="55"/>
      <c r="AB14" s="56"/>
      <c r="AD14" s="19"/>
      <c r="AE14" s="303">
        <f ca="1">TODAY()</f>
        <v>46119</v>
      </c>
      <c r="AF14" s="303"/>
      <c r="AG14" s="303"/>
      <c r="AH14" s="49"/>
      <c r="AI14" s="94"/>
      <c r="AN14" s="3"/>
      <c r="AO14" s="240" t="s">
        <v>155</v>
      </c>
    </row>
    <row r="15" spans="2:41" s="10" customFormat="1" ht="9.9499999999999993" customHeight="1" x14ac:dyDescent="0.2">
      <c r="N15" s="314" t="str">
        <f>IF(Instructions!C8="","",+Instructions!C8)</f>
        <v/>
      </c>
      <c r="O15" s="314"/>
      <c r="P15" s="314"/>
      <c r="Q15" s="314"/>
      <c r="R15" s="314"/>
      <c r="S15" s="314"/>
      <c r="T15" s="314"/>
      <c r="U15" s="69"/>
      <c r="V15" s="49"/>
      <c r="W15" s="68"/>
      <c r="X15" s="68"/>
      <c r="Y15" s="49"/>
      <c r="Z15" s="55"/>
      <c r="AA15" s="55"/>
      <c r="AB15" s="56"/>
      <c r="AD15" s="19"/>
      <c r="AE15" s="63"/>
      <c r="AF15" s="63"/>
      <c r="AH15" s="49"/>
      <c r="AI15" s="94"/>
      <c r="AN15" s="3"/>
      <c r="AO15" s="240" t="s">
        <v>155</v>
      </c>
    </row>
    <row r="16" spans="2:41" s="3" customFormat="1" ht="12" customHeight="1" x14ac:dyDescent="0.2">
      <c r="C16" s="32" t="str">
        <f>"Product Code '"&amp;Instructions!B3&amp;"'"</f>
        <v>Product Code 'A'</v>
      </c>
      <c r="N16" s="314"/>
      <c r="O16" s="314"/>
      <c r="P16" s="314"/>
      <c r="Q16" s="314"/>
      <c r="R16" s="314"/>
      <c r="S16" s="314"/>
      <c r="T16" s="314"/>
      <c r="U16" s="5"/>
      <c r="V16" s="49"/>
      <c r="W16" s="67"/>
      <c r="X16" s="67"/>
      <c r="Y16" s="49"/>
      <c r="Z16" s="36"/>
      <c r="AA16" s="36"/>
      <c r="AB16" s="52"/>
      <c r="AC16" s="16"/>
      <c r="AD16" s="14"/>
      <c r="AE16" s="62"/>
      <c r="AF16" s="62"/>
      <c r="AG16" s="79" t="str">
        <f>IF(Instructions!$C$8="","",Instructions!$C$8)</f>
        <v/>
      </c>
      <c r="AH16" s="49"/>
      <c r="AI16" s="123"/>
      <c r="AJ16" s="16"/>
      <c r="AK16" s="16"/>
      <c r="AL16" s="16"/>
      <c r="AM16" s="16"/>
      <c r="AO16" s="240" t="s">
        <v>155</v>
      </c>
    </row>
    <row r="17" spans="2:41" s="3" customFormat="1" ht="3.95" customHeight="1" x14ac:dyDescent="0.2">
      <c r="C17" s="32"/>
      <c r="P17" s="4"/>
      <c r="Q17" s="6"/>
      <c r="R17" s="28"/>
      <c r="S17" s="20"/>
      <c r="T17" s="65"/>
      <c r="U17" s="5"/>
      <c r="V17" s="49"/>
      <c r="W17" s="67"/>
      <c r="X17" s="67"/>
      <c r="Y17" s="49"/>
      <c r="Z17" s="36"/>
      <c r="AA17" s="36"/>
      <c r="AB17" s="52"/>
      <c r="AC17" s="16"/>
      <c r="AD17" s="14"/>
      <c r="AE17" s="62"/>
      <c r="AF17" s="62"/>
      <c r="AG17" s="16"/>
      <c r="AH17" s="49"/>
      <c r="AI17" s="123"/>
      <c r="AJ17" s="16"/>
      <c r="AK17" s="16"/>
      <c r="AL17" s="16"/>
      <c r="AM17" s="16"/>
      <c r="AO17" s="240" t="s">
        <v>155</v>
      </c>
    </row>
    <row r="18" spans="2:41" s="28" customFormat="1" ht="9.9499999999999993" customHeight="1" x14ac:dyDescent="0.2">
      <c r="C18" s="74" t="s">
        <v>107</v>
      </c>
      <c r="D18" s="75"/>
      <c r="E18" s="75"/>
      <c r="F18" s="75"/>
      <c r="G18" s="23"/>
      <c r="H18" s="23"/>
      <c r="I18" s="23"/>
      <c r="J18" s="23"/>
      <c r="K18" s="23"/>
      <c r="L18" s="23"/>
      <c r="M18" s="23"/>
      <c r="N18" s="23"/>
      <c r="O18" s="301" t="s">
        <v>146</v>
      </c>
      <c r="P18" s="302"/>
      <c r="Q18" s="24" t="s">
        <v>110</v>
      </c>
      <c r="R18" s="24" t="s">
        <v>114</v>
      </c>
      <c r="S18" s="25" t="str">
        <f>+S$11</f>
        <v>List Price</v>
      </c>
      <c r="T18" s="24" t="s">
        <v>113</v>
      </c>
      <c r="U18" s="24" t="str">
        <f>+U$11</f>
        <v>Code</v>
      </c>
      <c r="V18" s="49"/>
      <c r="W18" s="73" t="s">
        <v>115</v>
      </c>
      <c r="X18" s="25" t="s">
        <v>111</v>
      </c>
      <c r="Y18" s="49"/>
      <c r="Z18" s="38" t="s">
        <v>157</v>
      </c>
      <c r="AA18" s="38" t="s">
        <v>109</v>
      </c>
      <c r="AB18" s="38" t="str">
        <f t="shared" ref="AB18:AM18" si="9">+AB$11</f>
        <v>Disc</v>
      </c>
      <c r="AC18" s="26" t="str">
        <f t="shared" si="9"/>
        <v>Act. Cost</v>
      </c>
      <c r="AD18" s="26" t="str">
        <f t="shared" si="9"/>
        <v>GP%</v>
      </c>
      <c r="AE18" s="61" t="str">
        <f t="shared" si="9"/>
        <v>Adj.</v>
      </c>
      <c r="AF18" s="93" t="str">
        <f>+AF$11</f>
        <v>Group</v>
      </c>
      <c r="AG18" s="26" t="str">
        <f t="shared" si="9"/>
        <v>Price</v>
      </c>
      <c r="AH18" s="49"/>
      <c r="AJ18" s="26" t="str">
        <f t="shared" si="9"/>
        <v>Calc Price</v>
      </c>
      <c r="AK18" s="26" t="str">
        <f t="shared" si="9"/>
        <v>.05 Round</v>
      </c>
      <c r="AL18" s="26" t="str">
        <f t="shared" si="9"/>
        <v>Cents</v>
      </c>
      <c r="AM18" s="26" t="str">
        <f t="shared" si="9"/>
        <v>Round to</v>
      </c>
      <c r="AN18" s="3"/>
      <c r="AO18" s="240" t="s">
        <v>155</v>
      </c>
    </row>
    <row r="19" spans="2:41" s="88" customFormat="1" ht="9.9499999999999993" customHeight="1" x14ac:dyDescent="0.2">
      <c r="C19" s="313" t="s">
        <v>159</v>
      </c>
      <c r="D19" s="313"/>
      <c r="E19" s="313"/>
      <c r="F19" s="313"/>
      <c r="G19" s="313"/>
      <c r="H19" s="313"/>
      <c r="I19" s="313"/>
      <c r="J19" s="313"/>
      <c r="K19" s="313"/>
      <c r="L19" s="313"/>
      <c r="M19" s="313"/>
      <c r="N19" s="313"/>
      <c r="O19" s="313"/>
      <c r="P19" s="313"/>
      <c r="Q19" s="313"/>
      <c r="R19" s="313"/>
      <c r="S19" s="313"/>
      <c r="T19" s="313"/>
      <c r="U19" s="85"/>
      <c r="V19" s="49"/>
      <c r="W19" s="89"/>
      <c r="X19" s="89"/>
      <c r="Y19" s="49"/>
      <c r="Z19" s="90"/>
      <c r="AA19" s="90"/>
      <c r="AB19" s="82"/>
      <c r="AC19" s="86"/>
      <c r="AD19" s="87"/>
      <c r="AE19" s="91"/>
      <c r="AF19" s="126"/>
      <c r="AG19" s="86"/>
      <c r="AH19" s="49"/>
      <c r="AJ19" s="86"/>
      <c r="AK19" s="86"/>
      <c r="AL19" s="86"/>
      <c r="AM19" s="86"/>
      <c r="AN19" s="238"/>
      <c r="AO19" s="240" t="s">
        <v>155</v>
      </c>
    </row>
    <row r="20" spans="2:41" s="3" customFormat="1" ht="3.95" customHeight="1" x14ac:dyDescent="0.2">
      <c r="K20" s="3" t="s">
        <v>187</v>
      </c>
      <c r="P20" s="71"/>
      <c r="Q20" s="81"/>
      <c r="R20" s="27"/>
      <c r="S20" s="36"/>
      <c r="T20" s="6"/>
      <c r="U20" s="5"/>
      <c r="V20" s="49"/>
      <c r="W20" s="53"/>
      <c r="X20" s="14"/>
      <c r="Y20" s="49"/>
      <c r="Z20" s="36"/>
      <c r="AA20" s="36"/>
      <c r="AB20" s="52"/>
      <c r="AC20" s="16"/>
      <c r="AD20" s="14"/>
      <c r="AE20" s="62"/>
      <c r="AF20" s="123"/>
      <c r="AG20" s="36"/>
      <c r="AH20" s="49"/>
      <c r="AJ20" s="16"/>
      <c r="AK20" s="16"/>
      <c r="AL20" s="16"/>
      <c r="AM20" s="16"/>
      <c r="AO20" s="240" t="s">
        <v>155</v>
      </c>
    </row>
    <row r="21" spans="2:41" s="3" customFormat="1" ht="9.9499999999999993" customHeight="1" x14ac:dyDescent="0.2">
      <c r="C21" s="157" t="s">
        <v>56</v>
      </c>
      <c r="E21" s="144"/>
      <c r="F21" s="144"/>
      <c r="G21" s="3" t="s">
        <v>187</v>
      </c>
      <c r="I21" s="3" t="s">
        <v>187</v>
      </c>
      <c r="J21" s="3" t="s">
        <v>187</v>
      </c>
      <c r="K21" s="3" t="s">
        <v>1297</v>
      </c>
      <c r="L21" s="3" t="s">
        <v>187</v>
      </c>
      <c r="M21" s="3" t="s">
        <v>187</v>
      </c>
      <c r="N21" s="3" t="s">
        <v>187</v>
      </c>
      <c r="Q21" s="170"/>
      <c r="R21" s="228" t="s">
        <v>565</v>
      </c>
      <c r="S21" s="229" t="s">
        <v>566</v>
      </c>
      <c r="T21" s="230"/>
      <c r="U21" s="146"/>
      <c r="V21" s="49"/>
      <c r="W21" s="53"/>
      <c r="X21" s="14"/>
      <c r="Y21" s="49"/>
      <c r="Z21" s="156"/>
      <c r="AB21" s="52"/>
      <c r="AC21" s="16"/>
      <c r="AD21" s="14"/>
      <c r="AE21" s="62"/>
      <c r="AG21" s="16"/>
      <c r="AH21" s="49"/>
      <c r="AJ21" s="6"/>
      <c r="AO21" s="239"/>
    </row>
    <row r="22" spans="2:41" s="3" customFormat="1" ht="3" customHeight="1" x14ac:dyDescent="0.2">
      <c r="C22" s="28"/>
      <c r="D22" s="28"/>
      <c r="E22" s="28"/>
      <c r="F22" s="28"/>
      <c r="G22" s="28"/>
      <c r="H22" s="28"/>
      <c r="I22" s="28"/>
      <c r="J22" s="28"/>
      <c r="K22" s="28"/>
      <c r="L22" s="28"/>
      <c r="M22" s="28"/>
      <c r="N22" s="28"/>
      <c r="O22" s="28"/>
      <c r="P22" s="71"/>
      <c r="Q22" s="81"/>
      <c r="R22" s="27"/>
      <c r="S22" s="140"/>
      <c r="T22" s="27"/>
      <c r="U22" s="5"/>
      <c r="V22" s="49"/>
      <c r="W22" s="53"/>
      <c r="X22" s="14"/>
      <c r="Y22" s="49"/>
      <c r="Z22" s="36"/>
      <c r="AA22" s="36"/>
      <c r="AB22" s="52"/>
      <c r="AC22" s="16"/>
      <c r="AD22" s="14"/>
      <c r="AE22" s="62"/>
      <c r="AF22" s="62"/>
      <c r="AG22" s="36"/>
      <c r="AH22" s="49"/>
      <c r="AO22" s="241"/>
    </row>
    <row r="23" spans="2:41" s="3" customFormat="1" ht="9.9499999999999993" customHeight="1" x14ac:dyDescent="0.2">
      <c r="C23" s="32"/>
      <c r="D23" s="37" t="s">
        <v>186</v>
      </c>
      <c r="E23" s="168" t="s">
        <v>57</v>
      </c>
      <c r="F23" s="167"/>
      <c r="G23" s="167"/>
      <c r="J23" s="167"/>
      <c r="L23" s="167"/>
      <c r="M23" s="167"/>
      <c r="O23" s="28"/>
      <c r="P23" s="28"/>
      <c r="Q23" s="28"/>
      <c r="R23" s="28"/>
      <c r="S23" s="28"/>
      <c r="T23" s="28"/>
      <c r="U23" s="5"/>
      <c r="V23" s="49"/>
      <c r="W23" s="67"/>
      <c r="X23" s="67"/>
      <c r="Y23" s="49"/>
      <c r="Z23" s="36"/>
      <c r="AA23" s="36"/>
      <c r="AB23" s="52"/>
      <c r="AC23" s="16"/>
      <c r="AD23" s="14"/>
      <c r="AE23" s="62"/>
      <c r="AF23" s="123"/>
      <c r="AG23" s="16"/>
      <c r="AH23" s="49"/>
      <c r="AJ23" s="16"/>
      <c r="AK23" s="16"/>
      <c r="AL23" s="16"/>
      <c r="AM23" s="16"/>
      <c r="AO23" s="239" t="s">
        <v>155</v>
      </c>
    </row>
    <row r="24" spans="2:41" s="3" customFormat="1" ht="2.1" customHeight="1" x14ac:dyDescent="0.2">
      <c r="P24" s="71"/>
      <c r="Q24" s="81"/>
      <c r="R24" s="27"/>
      <c r="S24" s="36"/>
      <c r="T24" s="6"/>
      <c r="U24" s="34"/>
      <c r="V24" s="49"/>
      <c r="W24" s="53"/>
      <c r="X24" s="14"/>
      <c r="Y24" s="49"/>
      <c r="Z24" s="36"/>
      <c r="AA24" s="36"/>
      <c r="AB24" s="52"/>
      <c r="AC24" s="36"/>
      <c r="AD24" s="14"/>
      <c r="AE24" s="72"/>
      <c r="AF24" s="124"/>
      <c r="AG24" s="36"/>
      <c r="AH24" s="49"/>
      <c r="AJ24" s="36"/>
      <c r="AK24" s="36"/>
      <c r="AL24" s="36"/>
      <c r="AM24" s="36"/>
      <c r="AO24" s="239" t="s">
        <v>155</v>
      </c>
    </row>
    <row r="25" spans="2:41" s="3" customFormat="1" ht="9.9499999999999993" customHeight="1" x14ac:dyDescent="0.2">
      <c r="B25" s="112" t="s">
        <v>151</v>
      </c>
      <c r="D25" s="37"/>
      <c r="E25" s="71" t="s">
        <v>194</v>
      </c>
      <c r="F25" s="71"/>
      <c r="G25" s="28" t="s">
        <v>144</v>
      </c>
      <c r="H25" s="28"/>
      <c r="I25" s="28"/>
      <c r="J25" s="28" t="s">
        <v>436</v>
      </c>
      <c r="L25" s="28"/>
      <c r="M25" s="28">
        <v>10106</v>
      </c>
      <c r="N25" s="28"/>
      <c r="P25" s="71"/>
      <c r="Q25" s="81"/>
      <c r="R25" s="27"/>
      <c r="S25" s="36">
        <f>IF(Suggested="Yes",AA25,AG25)</f>
        <v>30.8</v>
      </c>
      <c r="T25" s="34" t="s">
        <v>143</v>
      </c>
      <c r="U25" s="5" t="str">
        <f>+Instructions!$B$3</f>
        <v>A</v>
      </c>
      <c r="V25" s="49"/>
      <c r="W25" s="53">
        <f>+Instructions!$C$22</f>
        <v>0</v>
      </c>
      <c r="X25" s="16">
        <f>ROUND($AA25*(1-W25)+0.004999,2)</f>
        <v>30.8</v>
      </c>
      <c r="Y25" s="49"/>
      <c r="Z25" s="6" t="s">
        <v>1386</v>
      </c>
      <c r="AA25" s="36">
        <v>30.8</v>
      </c>
      <c r="AB25" s="57">
        <f>+W25</f>
        <v>0</v>
      </c>
      <c r="AC25" s="16">
        <f>+X25</f>
        <v>30.8</v>
      </c>
      <c r="AD25" s="11">
        <f>(AG25-AC25)/AG25</f>
        <v>0</v>
      </c>
      <c r="AE25" s="120"/>
      <c r="AF25" s="128">
        <v>1</v>
      </c>
      <c r="AG25" s="35">
        <f>SUM(AJ25:AL25)+AE25</f>
        <v>30.8</v>
      </c>
      <c r="AH25" s="49"/>
      <c r="AJ25" s="16">
        <f>ROUND(AC25/(1-VLOOKUP(AF25,Group,2,FALSE)),2)</f>
        <v>30.8</v>
      </c>
      <c r="AK25" s="16">
        <f>IF(VLOOKUP(AF25,Group,5,FALSE)="YES",VLOOKUP(ROUND(ROUND(AJ25,1)-AJ25,2),Round,2,FALSE)+VLOOKUP(AF25,Group,6,FALSE),0)</f>
        <v>0</v>
      </c>
      <c r="AL25" s="16">
        <f>IF(VLOOKUP(AF25,Group,7,FALSE)="",0,ROUND(AJ25-0.04999,1)-AJ25+AM25)</f>
        <v>0</v>
      </c>
      <c r="AM25" s="16" t="str">
        <f>IF(VLOOKUP(AF25,Group,7,FALSE)="","",VLOOKUP(AF25,Group,7,FALSE))</f>
        <v/>
      </c>
      <c r="AO25" s="239" t="s">
        <v>155</v>
      </c>
    </row>
    <row r="26" spans="2:41" s="3" customFormat="1" ht="2.1" customHeight="1" x14ac:dyDescent="0.2">
      <c r="P26" s="71"/>
      <c r="Q26" s="81"/>
      <c r="R26" s="27"/>
      <c r="S26" s="36"/>
      <c r="T26" s="6"/>
      <c r="U26" s="34"/>
      <c r="V26" s="49"/>
      <c r="W26" s="53"/>
      <c r="X26" s="14"/>
      <c r="Y26" s="49"/>
      <c r="Z26" s="36"/>
      <c r="AA26" s="36"/>
      <c r="AB26" s="52"/>
      <c r="AC26" s="36"/>
      <c r="AD26" s="14"/>
      <c r="AE26" s="72"/>
      <c r="AF26" s="124"/>
      <c r="AG26" s="36"/>
      <c r="AH26" s="49"/>
      <c r="AJ26" s="36"/>
      <c r="AK26" s="36"/>
      <c r="AL26" s="36"/>
      <c r="AM26" s="36"/>
      <c r="AO26" s="239" t="s">
        <v>155</v>
      </c>
    </row>
    <row r="27" spans="2:41" s="3" customFormat="1" ht="9.9499999999999993" customHeight="1" x14ac:dyDescent="0.2">
      <c r="B27" s="111" t="s">
        <v>104</v>
      </c>
      <c r="D27" s="37"/>
      <c r="E27" s="71" t="s">
        <v>199</v>
      </c>
      <c r="F27" s="71"/>
      <c r="G27" s="28" t="s">
        <v>205</v>
      </c>
      <c r="H27" s="28"/>
      <c r="I27" s="28"/>
      <c r="J27" s="28" t="s">
        <v>436</v>
      </c>
      <c r="L27" s="28"/>
      <c r="M27" s="28">
        <v>10112</v>
      </c>
      <c r="N27" s="28"/>
      <c r="P27" s="71"/>
      <c r="Q27" s="81"/>
      <c r="R27" s="27"/>
      <c r="S27" s="36">
        <f>IF(Suggested="Yes",AA27,AG27)</f>
        <v>8.75</v>
      </c>
      <c r="T27" s="34" t="s">
        <v>142</v>
      </c>
      <c r="U27" s="5" t="str">
        <f>+Instructions!$B$3</f>
        <v>A</v>
      </c>
      <c r="V27" s="49"/>
      <c r="W27" s="53">
        <f>+Instructions!$C$22</f>
        <v>0</v>
      </c>
      <c r="X27" s="16">
        <f>ROUND($AA27*(1-W27)+0.004999,2)</f>
        <v>8.75</v>
      </c>
      <c r="Y27" s="49"/>
      <c r="Z27" s="6" t="s">
        <v>1386</v>
      </c>
      <c r="AA27" s="36">
        <v>8.75</v>
      </c>
      <c r="AB27" s="57">
        <f>+W27</f>
        <v>0</v>
      </c>
      <c r="AC27" s="16">
        <f>+X27</f>
        <v>8.75</v>
      </c>
      <c r="AD27" s="11">
        <f>(AG27-AC27)/AG27</f>
        <v>0</v>
      </c>
      <c r="AE27" s="120"/>
      <c r="AF27" s="129">
        <v>3</v>
      </c>
      <c r="AG27" s="50">
        <f>SUM(AJ27:AL27)+AE27</f>
        <v>8.75</v>
      </c>
      <c r="AH27" s="49"/>
      <c r="AJ27" s="16">
        <f>ROUND(AC27/(1-VLOOKUP(AF27,Group,2,FALSE)),2)</f>
        <v>8.75</v>
      </c>
      <c r="AK27" s="16">
        <f>IF(VLOOKUP(AF27,Group,5,FALSE)="YES",VLOOKUP(ROUND(ROUND(AJ27,1)-AJ27,2),Round,2,FALSE)+VLOOKUP(AF27,Group,6,FALSE),0)</f>
        <v>0</v>
      </c>
      <c r="AL27" s="16">
        <f>IF(VLOOKUP(AF27,Group,7,FALSE)="",0,ROUND(AJ27-0.04999,1)-AJ27+AM27)</f>
        <v>0</v>
      </c>
      <c r="AM27" s="16" t="str">
        <f>IF(VLOOKUP(AF27,Group,7,FALSE)="","",VLOOKUP(AF27,Group,7,FALSE))</f>
        <v/>
      </c>
      <c r="AO27" s="239" t="s">
        <v>155</v>
      </c>
    </row>
    <row r="28" spans="2:41" s="3" customFormat="1" ht="3" customHeight="1" x14ac:dyDescent="0.2">
      <c r="P28" s="71"/>
      <c r="Q28" s="81"/>
      <c r="R28" s="27"/>
      <c r="S28" s="36"/>
      <c r="T28" s="6"/>
      <c r="U28" s="34"/>
      <c r="V28" s="49"/>
      <c r="W28" s="53"/>
      <c r="X28" s="14"/>
      <c r="Y28" s="49"/>
      <c r="Z28" s="36"/>
      <c r="AA28" s="36"/>
      <c r="AB28" s="52"/>
      <c r="AC28" s="36"/>
      <c r="AD28" s="14"/>
      <c r="AE28" s="72"/>
      <c r="AF28" s="124"/>
      <c r="AG28" s="36"/>
      <c r="AH28" s="49"/>
      <c r="AJ28" s="36"/>
      <c r="AK28" s="36"/>
      <c r="AL28" s="36"/>
      <c r="AM28" s="36"/>
      <c r="AO28" s="239" t="s">
        <v>155</v>
      </c>
    </row>
    <row r="29" spans="2:41" s="3" customFormat="1" ht="9.9499999999999993" customHeight="1" x14ac:dyDescent="0.2">
      <c r="C29" s="32"/>
      <c r="D29" s="37" t="s">
        <v>186</v>
      </c>
      <c r="E29" s="168" t="s">
        <v>437</v>
      </c>
      <c r="F29" s="167"/>
      <c r="G29" s="167"/>
      <c r="J29" s="167"/>
      <c r="L29" s="167"/>
      <c r="M29" s="167"/>
      <c r="O29" s="28"/>
      <c r="P29" s="28"/>
      <c r="Q29" s="28"/>
      <c r="R29" s="28"/>
      <c r="S29" s="28"/>
      <c r="T29" s="28"/>
      <c r="U29" s="5"/>
      <c r="V29" s="49"/>
      <c r="W29" s="67"/>
      <c r="X29" s="67"/>
      <c r="Y29" s="49"/>
      <c r="Z29" s="36"/>
      <c r="AA29" s="36"/>
      <c r="AB29" s="52"/>
      <c r="AC29" s="16"/>
      <c r="AD29" s="14"/>
      <c r="AE29" s="62"/>
      <c r="AF29" s="123"/>
      <c r="AG29" s="16"/>
      <c r="AH29" s="49"/>
      <c r="AJ29" s="16"/>
      <c r="AK29" s="16"/>
      <c r="AL29" s="16"/>
      <c r="AM29" s="16"/>
      <c r="AO29" s="239" t="s">
        <v>155</v>
      </c>
    </row>
    <row r="30" spans="2:41" s="3" customFormat="1" ht="2.1" customHeight="1" x14ac:dyDescent="0.2">
      <c r="P30" s="71"/>
      <c r="Q30" s="81"/>
      <c r="R30" s="27"/>
      <c r="S30" s="36"/>
      <c r="T30" s="6"/>
      <c r="U30" s="34"/>
      <c r="V30" s="49"/>
      <c r="W30" s="53"/>
      <c r="X30" s="14"/>
      <c r="Y30" s="49"/>
      <c r="Z30" s="36"/>
      <c r="AA30" s="36"/>
      <c r="AB30" s="52"/>
      <c r="AC30" s="36"/>
      <c r="AD30" s="14"/>
      <c r="AE30" s="72"/>
      <c r="AF30" s="124"/>
      <c r="AG30" s="36"/>
      <c r="AH30" s="49"/>
      <c r="AJ30" s="36"/>
      <c r="AK30" s="36"/>
      <c r="AL30" s="36"/>
      <c r="AM30" s="36"/>
      <c r="AO30" s="239" t="s">
        <v>155</v>
      </c>
    </row>
    <row r="31" spans="2:41" s="3" customFormat="1" ht="9.9499999999999993" customHeight="1" x14ac:dyDescent="0.2">
      <c r="B31" s="112" t="s">
        <v>151</v>
      </c>
      <c r="D31" s="37"/>
      <c r="E31" s="71" t="s">
        <v>194</v>
      </c>
      <c r="F31" s="71"/>
      <c r="G31" s="28" t="s">
        <v>144</v>
      </c>
      <c r="H31" s="28"/>
      <c r="I31" s="28"/>
      <c r="J31" s="28"/>
      <c r="K31" s="28" t="s">
        <v>436</v>
      </c>
      <c r="L31" s="28"/>
      <c r="M31" s="28"/>
      <c r="N31" s="28"/>
      <c r="P31" s="71"/>
      <c r="Q31" s="81"/>
      <c r="R31" s="27"/>
      <c r="S31" s="36">
        <f>IF(Suggested="Yes",AA31,AG31)</f>
        <v>24.2</v>
      </c>
      <c r="T31" s="34" t="s">
        <v>143</v>
      </c>
      <c r="U31" s="5" t="str">
        <f>+Instructions!$B$3</f>
        <v>A</v>
      </c>
      <c r="V31" s="49"/>
      <c r="W31" s="53">
        <f>+Instructions!$C$22</f>
        <v>0</v>
      </c>
      <c r="X31" s="16">
        <f>ROUND($AA31*(1-W31)+0.004999,2)</f>
        <v>24.2</v>
      </c>
      <c r="Y31" s="49"/>
      <c r="Z31" s="6" t="s">
        <v>1386</v>
      </c>
      <c r="AA31" s="36">
        <v>24.2</v>
      </c>
      <c r="AB31" s="57">
        <f>+W31</f>
        <v>0</v>
      </c>
      <c r="AC31" s="16">
        <f>+X31</f>
        <v>24.2</v>
      </c>
      <c r="AD31" s="11">
        <f>(AG31-AC31)/AG31</f>
        <v>0</v>
      </c>
      <c r="AE31" s="120"/>
      <c r="AF31" s="128">
        <v>1</v>
      </c>
      <c r="AG31" s="35">
        <f>SUM(AJ31:AL31)+AE31</f>
        <v>24.2</v>
      </c>
      <c r="AH31" s="49"/>
      <c r="AJ31" s="16">
        <f>ROUND(AC31/(1-VLOOKUP(AF31,Group,2,FALSE)),2)</f>
        <v>24.2</v>
      </c>
      <c r="AK31" s="16">
        <f>IF(VLOOKUP(AF31,Group,5,FALSE)="YES",VLOOKUP(ROUND(ROUND(AJ31,1)-AJ31,2),Round,2,FALSE)+VLOOKUP(AF31,Group,6,FALSE),0)</f>
        <v>0</v>
      </c>
      <c r="AL31" s="16">
        <f>IF(VLOOKUP(AF31,Group,7,FALSE)="",0,ROUND(AJ31-0.04999,1)-AJ31+AM31)</f>
        <v>0</v>
      </c>
      <c r="AM31" s="16" t="str">
        <f>IF(VLOOKUP(AF31,Group,7,FALSE)="","",VLOOKUP(AF31,Group,7,FALSE))</f>
        <v/>
      </c>
      <c r="AO31" s="239" t="s">
        <v>155</v>
      </c>
    </row>
    <row r="32" spans="2:41" s="3" customFormat="1" ht="2.1" customHeight="1" x14ac:dyDescent="0.2">
      <c r="P32" s="71"/>
      <c r="Q32" s="81"/>
      <c r="R32" s="27"/>
      <c r="S32" s="36"/>
      <c r="T32" s="6"/>
      <c r="U32" s="34"/>
      <c r="V32" s="49"/>
      <c r="W32" s="53"/>
      <c r="X32" s="14"/>
      <c r="Y32" s="49"/>
      <c r="Z32" s="36"/>
      <c r="AA32" s="36"/>
      <c r="AB32" s="52"/>
      <c r="AC32" s="36"/>
      <c r="AD32" s="14"/>
      <c r="AE32" s="72"/>
      <c r="AF32" s="124"/>
      <c r="AG32" s="36"/>
      <c r="AH32" s="49"/>
      <c r="AJ32" s="36"/>
      <c r="AK32" s="36"/>
      <c r="AL32" s="36"/>
      <c r="AM32" s="36"/>
      <c r="AO32" s="239" t="s">
        <v>155</v>
      </c>
    </row>
    <row r="33" spans="2:41" s="3" customFormat="1" ht="9.9499999999999993" customHeight="1" x14ac:dyDescent="0.2">
      <c r="B33" s="111" t="s">
        <v>104</v>
      </c>
      <c r="D33" s="37"/>
      <c r="E33" s="71" t="s">
        <v>199</v>
      </c>
      <c r="F33" s="71"/>
      <c r="G33" s="28" t="s">
        <v>205</v>
      </c>
      <c r="H33" s="28"/>
      <c r="I33" s="28"/>
      <c r="J33" s="28"/>
      <c r="K33" s="28" t="s">
        <v>436</v>
      </c>
      <c r="L33" s="28"/>
      <c r="M33" s="28"/>
      <c r="N33" s="28"/>
      <c r="P33" s="71"/>
      <c r="Q33" s="81"/>
      <c r="R33" s="27"/>
      <c r="S33" s="36">
        <f>IF(Suggested="Yes",AA33,AG33)</f>
        <v>6.45</v>
      </c>
      <c r="T33" s="34" t="s">
        <v>142</v>
      </c>
      <c r="U33" s="5" t="str">
        <f>+Instructions!$B$3</f>
        <v>A</v>
      </c>
      <c r="V33" s="49"/>
      <c r="W33" s="53">
        <f>+Instructions!$C$22</f>
        <v>0</v>
      </c>
      <c r="X33" s="16">
        <f>ROUND($AA33*(1-W33)+0.004999,2)</f>
        <v>6.45</v>
      </c>
      <c r="Y33" s="49"/>
      <c r="Z33" s="6" t="s">
        <v>1386</v>
      </c>
      <c r="AA33" s="36">
        <v>6.45</v>
      </c>
      <c r="AB33" s="57">
        <f>+W33</f>
        <v>0</v>
      </c>
      <c r="AC33" s="16">
        <f>+X33</f>
        <v>6.45</v>
      </c>
      <c r="AD33" s="11">
        <f>(AG33-AC33)/AG33</f>
        <v>0</v>
      </c>
      <c r="AE33" s="120"/>
      <c r="AF33" s="129">
        <v>3</v>
      </c>
      <c r="AG33" s="50">
        <f>SUM(AJ33:AL33)+AE33</f>
        <v>6.45</v>
      </c>
      <c r="AH33" s="49"/>
      <c r="AJ33" s="16">
        <f>ROUND(AC33/(1-VLOOKUP(AF33,Group,2,FALSE)),2)</f>
        <v>6.45</v>
      </c>
      <c r="AK33" s="16">
        <f>IF(VLOOKUP(AF33,Group,5,FALSE)="YES",VLOOKUP(ROUND(ROUND(AJ33,1)-AJ33,2),Round,2,FALSE)+VLOOKUP(AF33,Group,6,FALSE),0)</f>
        <v>0</v>
      </c>
      <c r="AL33" s="16">
        <f>IF(VLOOKUP(AF33,Group,7,FALSE)="",0,ROUND(AJ33-0.04999,1)-AJ33+AM33)</f>
        <v>0</v>
      </c>
      <c r="AM33" s="16" t="str">
        <f>IF(VLOOKUP(AF33,Group,7,FALSE)="","",VLOOKUP(AF33,Group,7,FALSE))</f>
        <v/>
      </c>
      <c r="AO33" s="239" t="s">
        <v>155</v>
      </c>
    </row>
    <row r="34" spans="2:41" s="3" customFormat="1" ht="3" customHeight="1" x14ac:dyDescent="0.2">
      <c r="P34" s="71"/>
      <c r="Q34" s="81"/>
      <c r="R34" s="27"/>
      <c r="S34" s="36"/>
      <c r="T34" s="6"/>
      <c r="U34" s="34"/>
      <c r="V34" s="49"/>
      <c r="W34" s="53"/>
      <c r="X34" s="14"/>
      <c r="Y34" s="49"/>
      <c r="Z34" s="36"/>
      <c r="AA34" s="36"/>
      <c r="AB34" s="52"/>
      <c r="AC34" s="36"/>
      <c r="AD34" s="14"/>
      <c r="AE34" s="72"/>
      <c r="AF34" s="124"/>
      <c r="AG34" s="36"/>
      <c r="AH34" s="49"/>
      <c r="AJ34" s="36"/>
      <c r="AK34" s="36"/>
      <c r="AL34" s="36"/>
      <c r="AM34" s="36"/>
      <c r="AO34" s="239" t="s">
        <v>155</v>
      </c>
    </row>
    <row r="35" spans="2:41" s="3" customFormat="1" ht="9.9499999999999993" customHeight="1" x14ac:dyDescent="0.2">
      <c r="C35" s="32"/>
      <c r="D35" s="37" t="s">
        <v>186</v>
      </c>
      <c r="E35" s="168" t="s">
        <v>441</v>
      </c>
      <c r="F35" s="167"/>
      <c r="G35" s="167"/>
      <c r="J35" s="167"/>
      <c r="L35" s="167"/>
      <c r="M35" s="167"/>
      <c r="O35" s="28"/>
      <c r="P35" s="28"/>
      <c r="Q35" s="28"/>
      <c r="R35" s="28"/>
      <c r="S35" s="28"/>
      <c r="T35" s="28"/>
      <c r="U35" s="5"/>
      <c r="V35" s="49"/>
      <c r="W35" s="67"/>
      <c r="X35" s="67"/>
      <c r="Y35" s="49"/>
      <c r="Z35" s="36"/>
      <c r="AA35" s="36"/>
      <c r="AB35" s="52"/>
      <c r="AC35" s="16"/>
      <c r="AD35" s="14"/>
      <c r="AE35" s="62"/>
      <c r="AF35" s="123"/>
      <c r="AG35" s="16"/>
      <c r="AH35" s="49"/>
      <c r="AJ35" s="16"/>
      <c r="AK35" s="16"/>
      <c r="AL35" s="16"/>
      <c r="AM35" s="16"/>
      <c r="AO35" s="239" t="s">
        <v>155</v>
      </c>
    </row>
    <row r="36" spans="2:41" s="3" customFormat="1" ht="2.1" customHeight="1" x14ac:dyDescent="0.2">
      <c r="P36" s="71"/>
      <c r="Q36" s="81"/>
      <c r="R36" s="27"/>
      <c r="S36" s="36"/>
      <c r="T36" s="6"/>
      <c r="U36" s="34"/>
      <c r="V36" s="49"/>
      <c r="W36" s="53"/>
      <c r="X36" s="14"/>
      <c r="Y36" s="49"/>
      <c r="Z36" s="36"/>
      <c r="AA36" s="36"/>
      <c r="AB36" s="52"/>
      <c r="AC36" s="36"/>
      <c r="AD36" s="14"/>
      <c r="AE36" s="72"/>
      <c r="AF36" s="124"/>
      <c r="AG36" s="36"/>
      <c r="AH36" s="49"/>
      <c r="AJ36" s="36"/>
      <c r="AK36" s="36"/>
      <c r="AL36" s="36"/>
      <c r="AM36" s="36"/>
      <c r="AO36" s="239" t="s">
        <v>155</v>
      </c>
    </row>
    <row r="37" spans="2:41" s="3" customFormat="1" ht="9.9499999999999993" customHeight="1" x14ac:dyDescent="0.2">
      <c r="B37" s="112" t="s">
        <v>151</v>
      </c>
      <c r="D37" s="37"/>
      <c r="E37" s="71" t="s">
        <v>194</v>
      </c>
      <c r="F37" s="71"/>
      <c r="G37" s="28" t="s">
        <v>144</v>
      </c>
      <c r="H37" s="28"/>
      <c r="I37" s="28"/>
      <c r="J37" s="28"/>
      <c r="K37" s="28" t="s">
        <v>439</v>
      </c>
      <c r="L37" s="28"/>
      <c r="M37" s="28"/>
      <c r="N37" s="28"/>
      <c r="P37" s="71"/>
      <c r="Q37" s="81"/>
      <c r="R37" s="27"/>
      <c r="S37" s="36">
        <f>IF(Suggested="Yes",AA37,AG37)</f>
        <v>40.6</v>
      </c>
      <c r="T37" s="34" t="s">
        <v>143</v>
      </c>
      <c r="U37" s="5" t="str">
        <f>+Instructions!$B$3</f>
        <v>A</v>
      </c>
      <c r="V37" s="49"/>
      <c r="W37" s="53">
        <f>+Instructions!$C$22</f>
        <v>0</v>
      </c>
      <c r="X37" s="16">
        <f>ROUND($AA37*(1-W37)+0.004999,2)</f>
        <v>40.6</v>
      </c>
      <c r="Y37" s="49"/>
      <c r="Z37" s="6" t="s">
        <v>1386</v>
      </c>
      <c r="AA37" s="36">
        <v>40.6</v>
      </c>
      <c r="AB37" s="57">
        <f>+W37</f>
        <v>0</v>
      </c>
      <c r="AC37" s="16">
        <f>+X37</f>
        <v>40.6</v>
      </c>
      <c r="AD37" s="11">
        <f>(AG37-AC37)/AG37</f>
        <v>0</v>
      </c>
      <c r="AE37" s="120"/>
      <c r="AF37" s="128">
        <v>1</v>
      </c>
      <c r="AG37" s="35">
        <f>SUM(AJ37:AL37)+AE37</f>
        <v>40.6</v>
      </c>
      <c r="AH37" s="49"/>
      <c r="AJ37" s="16">
        <f>ROUND(AC37/(1-VLOOKUP(AF37,Group,2,FALSE)),2)</f>
        <v>40.6</v>
      </c>
      <c r="AK37" s="16">
        <f>IF(VLOOKUP(AF37,Group,5,FALSE)="YES",VLOOKUP(ROUND(ROUND(AJ37,1)-AJ37,2),Round,2,FALSE)+VLOOKUP(AF37,Group,6,FALSE),0)</f>
        <v>0</v>
      </c>
      <c r="AL37" s="16">
        <f>IF(VLOOKUP(AF37,Group,7,FALSE)="",0,ROUND(AJ37-0.04999,1)-AJ37+AM37)</f>
        <v>0</v>
      </c>
      <c r="AM37" s="16" t="str">
        <f>IF(VLOOKUP(AF37,Group,7,FALSE)="","",VLOOKUP(AF37,Group,7,FALSE))</f>
        <v/>
      </c>
      <c r="AO37" s="239" t="s">
        <v>155</v>
      </c>
    </row>
    <row r="38" spans="2:41" s="3" customFormat="1" ht="2.1" customHeight="1" x14ac:dyDescent="0.2">
      <c r="P38" s="71"/>
      <c r="Q38" s="81"/>
      <c r="R38" s="27"/>
      <c r="S38" s="36"/>
      <c r="T38" s="6"/>
      <c r="U38" s="34"/>
      <c r="V38" s="49"/>
      <c r="W38" s="53"/>
      <c r="X38" s="14"/>
      <c r="Y38" s="49"/>
      <c r="Z38" s="36"/>
      <c r="AA38" s="36"/>
      <c r="AB38" s="52"/>
      <c r="AC38" s="36"/>
      <c r="AD38" s="14"/>
      <c r="AE38" s="72"/>
      <c r="AF38" s="124"/>
      <c r="AG38" s="36"/>
      <c r="AH38" s="49"/>
      <c r="AJ38" s="36"/>
      <c r="AK38" s="36"/>
      <c r="AL38" s="36"/>
      <c r="AM38" s="36"/>
      <c r="AO38" s="239" t="s">
        <v>155</v>
      </c>
    </row>
    <row r="39" spans="2:41" s="3" customFormat="1" ht="9.9499999999999993" customHeight="1" x14ac:dyDescent="0.2">
      <c r="B39" s="111" t="s">
        <v>104</v>
      </c>
      <c r="D39" s="37"/>
      <c r="E39" s="71" t="s">
        <v>199</v>
      </c>
      <c r="F39" s="71"/>
      <c r="G39" s="28" t="s">
        <v>205</v>
      </c>
      <c r="H39" s="28"/>
      <c r="I39" s="28"/>
      <c r="J39" s="28"/>
      <c r="K39" s="28" t="s">
        <v>439</v>
      </c>
      <c r="L39" s="28"/>
      <c r="M39" s="28"/>
      <c r="N39" s="28"/>
      <c r="P39" s="71"/>
      <c r="Q39" s="81"/>
      <c r="R39" s="27"/>
      <c r="S39" s="36">
        <f>IF(Suggested="Yes",AA39,AG39)</f>
        <v>8.75</v>
      </c>
      <c r="T39" s="34" t="s">
        <v>142</v>
      </c>
      <c r="U39" s="5" t="str">
        <f>+Instructions!$B$3</f>
        <v>A</v>
      </c>
      <c r="V39" s="49"/>
      <c r="W39" s="53">
        <f>+Instructions!$C$22</f>
        <v>0</v>
      </c>
      <c r="X39" s="16">
        <f>ROUND($AA39*(1-W39)+0.004999,2)</f>
        <v>8.75</v>
      </c>
      <c r="Y39" s="49"/>
      <c r="Z39" s="6" t="s">
        <v>1386</v>
      </c>
      <c r="AA39" s="36">
        <v>8.75</v>
      </c>
      <c r="AB39" s="57">
        <f>+W39</f>
        <v>0</v>
      </c>
      <c r="AC39" s="16">
        <f>+X39</f>
        <v>8.75</v>
      </c>
      <c r="AD39" s="11">
        <f>(AG39-AC39)/AG39</f>
        <v>0</v>
      </c>
      <c r="AE39" s="120"/>
      <c r="AF39" s="129">
        <v>3</v>
      </c>
      <c r="AG39" s="50">
        <f>SUM(AJ39:AL39)+AE39</f>
        <v>8.75</v>
      </c>
      <c r="AH39" s="49"/>
      <c r="AJ39" s="16">
        <f>ROUND(AC39/(1-VLOOKUP(AF39,Group,2,FALSE)),2)</f>
        <v>8.75</v>
      </c>
      <c r="AK39" s="16">
        <f>IF(VLOOKUP(AF39,Group,5,FALSE)="YES",VLOOKUP(ROUND(ROUND(AJ39,1)-AJ39,2),Round,2,FALSE)+VLOOKUP(AF39,Group,6,FALSE),0)</f>
        <v>0</v>
      </c>
      <c r="AL39" s="16">
        <f>IF(VLOOKUP(AF39,Group,7,FALSE)="",0,ROUND(AJ39-0.04999,1)-AJ39+AM39)</f>
        <v>0</v>
      </c>
      <c r="AM39" s="16" t="str">
        <f>IF(VLOOKUP(AF39,Group,7,FALSE)="","",VLOOKUP(AF39,Group,7,FALSE))</f>
        <v/>
      </c>
      <c r="AO39" s="239" t="s">
        <v>155</v>
      </c>
    </row>
    <row r="40" spans="2:41" s="3" customFormat="1" ht="2.1" customHeight="1" x14ac:dyDescent="0.2">
      <c r="P40" s="71"/>
      <c r="Q40" s="81"/>
      <c r="R40" s="27"/>
      <c r="S40" s="36"/>
      <c r="T40" s="6"/>
      <c r="U40" s="34"/>
      <c r="V40" s="49"/>
      <c r="W40" s="53"/>
      <c r="X40" s="14"/>
      <c r="Y40" s="49"/>
      <c r="Z40" s="36"/>
      <c r="AA40" s="36"/>
      <c r="AB40" s="52"/>
      <c r="AC40" s="36"/>
      <c r="AD40" s="14"/>
      <c r="AE40" s="72"/>
      <c r="AF40" s="124"/>
      <c r="AG40" s="36"/>
      <c r="AH40" s="49"/>
      <c r="AJ40" s="36"/>
      <c r="AK40" s="36"/>
      <c r="AL40" s="36"/>
      <c r="AM40" s="36"/>
      <c r="AO40" s="239" t="s">
        <v>155</v>
      </c>
    </row>
    <row r="41" spans="2:41" s="3" customFormat="1" ht="9.9499999999999993" customHeight="1" x14ac:dyDescent="0.2">
      <c r="B41" s="111" t="s">
        <v>104</v>
      </c>
      <c r="D41" s="37"/>
      <c r="E41" s="71" t="s">
        <v>442</v>
      </c>
      <c r="F41" s="71"/>
      <c r="G41" s="28" t="s">
        <v>220</v>
      </c>
      <c r="H41" s="28"/>
      <c r="I41" s="28"/>
      <c r="J41" s="28"/>
      <c r="K41" s="28" t="s">
        <v>440</v>
      </c>
      <c r="L41" s="28"/>
      <c r="M41" s="28"/>
      <c r="N41" s="28"/>
      <c r="P41" s="71" t="s">
        <v>358</v>
      </c>
      <c r="Q41" s="81"/>
      <c r="R41" s="27"/>
      <c r="S41" s="36">
        <f>IF(Suggested="Yes",AA41,AG41)</f>
        <v>39.4</v>
      </c>
      <c r="T41" s="34" t="s">
        <v>142</v>
      </c>
      <c r="U41" s="5" t="str">
        <f>+Instructions!$B$3</f>
        <v>A</v>
      </c>
      <c r="V41" s="49"/>
      <c r="W41" s="53">
        <f>+Instructions!$C$22</f>
        <v>0</v>
      </c>
      <c r="X41" s="16">
        <f>ROUND($AA41*(1-W41)+0.004999,2)</f>
        <v>39.4</v>
      </c>
      <c r="Y41" s="49"/>
      <c r="Z41" s="6" t="s">
        <v>1386</v>
      </c>
      <c r="AA41" s="36">
        <v>39.4</v>
      </c>
      <c r="AB41" s="57">
        <f t="shared" ref="AB41:AC44" si="10">+W41</f>
        <v>0</v>
      </c>
      <c r="AC41" s="16">
        <f t="shared" si="10"/>
        <v>39.4</v>
      </c>
      <c r="AD41" s="11">
        <f>(AG41-AC41)/AG41</f>
        <v>0</v>
      </c>
      <c r="AE41" s="120"/>
      <c r="AF41" s="129">
        <v>3</v>
      </c>
      <c r="AG41" s="50">
        <f>SUM(AJ41:AL41)+AE41</f>
        <v>39.4</v>
      </c>
      <c r="AH41" s="49"/>
      <c r="AJ41" s="16">
        <f>ROUND(AC41/(1-VLOOKUP(AF41,Group,2,FALSE)),2)</f>
        <v>39.4</v>
      </c>
      <c r="AK41" s="16">
        <f>IF(VLOOKUP(AF41,Group,5,FALSE)="YES",VLOOKUP(ROUND(ROUND(AJ41,1)-AJ41,2),Round,2,FALSE)+VLOOKUP(AF41,Group,6,FALSE),0)</f>
        <v>0</v>
      </c>
      <c r="AL41" s="16">
        <f>IF(VLOOKUP(AF41,Group,7,FALSE)="",0,ROUND(AJ41-0.04999,1)-AJ41+AM41)</f>
        <v>0</v>
      </c>
      <c r="AM41" s="16" t="str">
        <f>IF(VLOOKUP(AF41,Group,7,FALSE)="","",VLOOKUP(AF41,Group,7,FALSE))</f>
        <v/>
      </c>
      <c r="AO41" s="239" t="s">
        <v>155</v>
      </c>
    </row>
    <row r="42" spans="2:41" s="3" customFormat="1" ht="9.9499999999999993" customHeight="1" x14ac:dyDescent="0.2">
      <c r="B42" s="111" t="s">
        <v>104</v>
      </c>
      <c r="D42" s="37"/>
      <c r="E42" s="292" t="s">
        <v>446</v>
      </c>
      <c r="F42" s="292"/>
      <c r="G42" s="293" t="s">
        <v>220</v>
      </c>
      <c r="H42" s="298"/>
      <c r="K42" s="292" t="s">
        <v>445</v>
      </c>
      <c r="L42" s="293"/>
      <c r="M42" s="295" t="s">
        <v>1378</v>
      </c>
      <c r="N42" s="293"/>
      <c r="O42" s="294"/>
      <c r="P42" s="292" t="s">
        <v>354</v>
      </c>
      <c r="Q42" s="295"/>
      <c r="R42" s="296"/>
      <c r="S42" s="183">
        <f>IF(Suggested="Yes",AA42,AG42)</f>
        <v>46.65</v>
      </c>
      <c r="T42" s="297" t="s">
        <v>142</v>
      </c>
      <c r="U42" s="5" t="str">
        <f>+Instructions!$B$3</f>
        <v>A</v>
      </c>
      <c r="V42" s="49"/>
      <c r="W42" s="53">
        <f>+Instructions!$C$22</f>
        <v>0</v>
      </c>
      <c r="X42" s="16">
        <f>ROUND($AA42*(1-W42)+0.004999,2)</f>
        <v>46.65</v>
      </c>
      <c r="Y42" s="49"/>
      <c r="Z42" s="6" t="s">
        <v>1386</v>
      </c>
      <c r="AA42" s="36">
        <v>46.65</v>
      </c>
      <c r="AB42" s="57">
        <f t="shared" si="10"/>
        <v>0</v>
      </c>
      <c r="AC42" s="16">
        <f t="shared" si="10"/>
        <v>46.65</v>
      </c>
      <c r="AD42" s="11">
        <f>(AG42-AC42)/AG42</f>
        <v>0</v>
      </c>
      <c r="AE42" s="120"/>
      <c r="AF42" s="129">
        <v>3</v>
      </c>
      <c r="AG42" s="50">
        <f>SUM(AJ42:AL42)+AE42</f>
        <v>46.65</v>
      </c>
      <c r="AH42" s="49"/>
      <c r="AJ42" s="16">
        <f>ROUND(AC42/(1-VLOOKUP(AF42,Group,2,FALSE)),2)</f>
        <v>46.65</v>
      </c>
      <c r="AK42" s="16">
        <f>IF(VLOOKUP(AF42,Group,5,FALSE)="YES",VLOOKUP(ROUND(ROUND(AJ42,1)-AJ42,2),Round,2,FALSE)+VLOOKUP(AF42,Group,6,FALSE),0)</f>
        <v>0</v>
      </c>
      <c r="AL42" s="16">
        <f>IF(VLOOKUP(AF42,Group,7,FALSE)="",0,ROUND(AJ42-0.04999,1)-AJ42+AM42)</f>
        <v>0</v>
      </c>
      <c r="AM42" s="16" t="str">
        <f>IF(VLOOKUP(AF42,Group,7,FALSE)="","",VLOOKUP(AF42,Group,7,FALSE))</f>
        <v/>
      </c>
      <c r="AO42" s="239" t="s">
        <v>155</v>
      </c>
    </row>
    <row r="43" spans="2:41" s="3" customFormat="1" ht="9.9499999999999993" customHeight="1" x14ac:dyDescent="0.2">
      <c r="B43" s="111" t="s">
        <v>104</v>
      </c>
      <c r="D43" s="37"/>
      <c r="E43" s="71" t="s">
        <v>448</v>
      </c>
      <c r="F43" s="71"/>
      <c r="G43" s="28" t="s">
        <v>220</v>
      </c>
      <c r="H43" s="28"/>
      <c r="I43" s="28" t="s">
        <v>187</v>
      </c>
      <c r="J43" s="28"/>
      <c r="K43" s="28" t="s">
        <v>447</v>
      </c>
      <c r="L43" s="28"/>
      <c r="M43" s="28"/>
      <c r="N43" s="28"/>
      <c r="P43" s="71" t="s">
        <v>449</v>
      </c>
      <c r="Q43" s="81"/>
      <c r="R43" s="27"/>
      <c r="S43" s="36">
        <f>IF(Suggested="Yes",AA43,AG43)</f>
        <v>39.450000000000003</v>
      </c>
      <c r="T43" s="34" t="s">
        <v>142</v>
      </c>
      <c r="U43" s="5" t="str">
        <f>+Instructions!$B$3</f>
        <v>A</v>
      </c>
      <c r="V43" s="49"/>
      <c r="W43" s="53">
        <f>+Instructions!$C$22</f>
        <v>0</v>
      </c>
      <c r="X43" s="16">
        <f>ROUND($AA43*(1-W43)+0.004999,2)</f>
        <v>39.450000000000003</v>
      </c>
      <c r="Y43" s="49"/>
      <c r="Z43" s="6" t="s">
        <v>1386</v>
      </c>
      <c r="AA43" s="36">
        <v>39.450000000000003</v>
      </c>
      <c r="AB43" s="57">
        <f t="shared" si="10"/>
        <v>0</v>
      </c>
      <c r="AC43" s="16">
        <f t="shared" si="10"/>
        <v>39.450000000000003</v>
      </c>
      <c r="AD43" s="11">
        <f>(AG43-AC43)/AG43</f>
        <v>0</v>
      </c>
      <c r="AE43" s="120"/>
      <c r="AF43" s="129">
        <v>3</v>
      </c>
      <c r="AG43" s="50">
        <f>SUM(AJ43:AL43)+AE43</f>
        <v>39.450000000000003</v>
      </c>
      <c r="AH43" s="49"/>
      <c r="AJ43" s="16">
        <f>ROUND(AC43/(1-VLOOKUP(AF43,Group,2,FALSE)),2)</f>
        <v>39.450000000000003</v>
      </c>
      <c r="AK43" s="16">
        <f>IF(VLOOKUP(AF43,Group,5,FALSE)="YES",VLOOKUP(ROUND(ROUND(AJ43,1)-AJ43,2),Round,2,FALSE)+VLOOKUP(AF43,Group,6,FALSE),0)</f>
        <v>0</v>
      </c>
      <c r="AL43" s="16">
        <f>IF(VLOOKUP(AF43,Group,7,FALSE)="",0,ROUND(AJ43-0.04999,1)-AJ43+AM43)</f>
        <v>0</v>
      </c>
      <c r="AM43" s="16" t="str">
        <f>IF(VLOOKUP(AF43,Group,7,FALSE)="","",VLOOKUP(AF43,Group,7,FALSE))</f>
        <v/>
      </c>
      <c r="AO43" s="239" t="s">
        <v>155</v>
      </c>
    </row>
    <row r="44" spans="2:41" s="3" customFormat="1" ht="9.9499999999999993" customHeight="1" x14ac:dyDescent="0.2">
      <c r="B44" s="111" t="s">
        <v>104</v>
      </c>
      <c r="D44" s="37"/>
      <c r="E44" s="71" t="s">
        <v>451</v>
      </c>
      <c r="F44" s="71"/>
      <c r="G44" s="28" t="s">
        <v>220</v>
      </c>
      <c r="H44" s="28"/>
      <c r="I44" s="28"/>
      <c r="J44" s="28"/>
      <c r="K44" s="28" t="s">
        <v>450</v>
      </c>
      <c r="L44" s="28"/>
      <c r="M44" s="28"/>
      <c r="N44" s="28"/>
      <c r="P44" s="71" t="s">
        <v>452</v>
      </c>
      <c r="Q44" s="81"/>
      <c r="R44" s="27"/>
      <c r="S44" s="36">
        <f>IF(Suggested="Yes",AA44,AG44)</f>
        <v>36.450000000000003</v>
      </c>
      <c r="T44" s="34" t="s">
        <v>142</v>
      </c>
      <c r="U44" s="5" t="str">
        <f>+Instructions!$B$3</f>
        <v>A</v>
      </c>
      <c r="V44" s="49"/>
      <c r="W44" s="53">
        <f>+Instructions!$C$22</f>
        <v>0</v>
      </c>
      <c r="X44" s="16">
        <f>ROUND($AA44*(1-W44)+0.004999,2)</f>
        <v>36.450000000000003</v>
      </c>
      <c r="Y44" s="49"/>
      <c r="Z44" s="6" t="s">
        <v>1386</v>
      </c>
      <c r="AA44" s="36">
        <v>36.450000000000003</v>
      </c>
      <c r="AB44" s="57">
        <f t="shared" si="10"/>
        <v>0</v>
      </c>
      <c r="AC44" s="16">
        <f t="shared" si="10"/>
        <v>36.450000000000003</v>
      </c>
      <c r="AD44" s="11">
        <f>(AG44-AC44)/AG44</f>
        <v>0</v>
      </c>
      <c r="AE44" s="120"/>
      <c r="AF44" s="129">
        <v>3</v>
      </c>
      <c r="AG44" s="50">
        <f>SUM(AJ44:AL44)+AE44</f>
        <v>36.450000000000003</v>
      </c>
      <c r="AH44" s="49"/>
      <c r="AJ44" s="16">
        <f>ROUND(AC44/(1-VLOOKUP(AF44,Group,2,FALSE)),2)</f>
        <v>36.450000000000003</v>
      </c>
      <c r="AK44" s="16">
        <f>IF(VLOOKUP(AF44,Group,5,FALSE)="YES",VLOOKUP(ROUND(ROUND(AJ44,1)-AJ44,2),Round,2,FALSE)+VLOOKUP(AF44,Group,6,FALSE),0)</f>
        <v>0</v>
      </c>
      <c r="AL44" s="16">
        <f>IF(VLOOKUP(AF44,Group,7,FALSE)="",0,ROUND(AJ44-0.04999,1)-AJ44+AM44)</f>
        <v>0</v>
      </c>
      <c r="AM44" s="16" t="str">
        <f>IF(VLOOKUP(AF44,Group,7,FALSE)="","",VLOOKUP(AF44,Group,7,FALSE))</f>
        <v/>
      </c>
      <c r="AO44" s="239" t="s">
        <v>155</v>
      </c>
    </row>
    <row r="45" spans="2:41" s="3" customFormat="1" ht="3" customHeight="1" x14ac:dyDescent="0.2">
      <c r="P45" s="71"/>
      <c r="Q45" s="81"/>
      <c r="R45" s="27"/>
      <c r="S45" s="36"/>
      <c r="T45" s="6"/>
      <c r="U45" s="34"/>
      <c r="V45" s="49"/>
      <c r="W45" s="53"/>
      <c r="X45" s="14"/>
      <c r="Y45" s="49"/>
      <c r="Z45" s="36"/>
      <c r="AA45" s="36"/>
      <c r="AB45" s="52"/>
      <c r="AC45" s="36"/>
      <c r="AD45" s="14"/>
      <c r="AE45" s="72"/>
      <c r="AF45" s="124"/>
      <c r="AG45" s="36"/>
      <c r="AH45" s="49"/>
      <c r="AJ45" s="36"/>
      <c r="AK45" s="36"/>
      <c r="AL45" s="36"/>
      <c r="AM45" s="36"/>
      <c r="AO45" s="239" t="s">
        <v>155</v>
      </c>
    </row>
    <row r="46" spans="2:41" s="3" customFormat="1" ht="9.9499999999999993" customHeight="1" x14ac:dyDescent="0.2">
      <c r="C46" s="32"/>
      <c r="D46" s="37" t="s">
        <v>106</v>
      </c>
      <c r="E46" s="168" t="s">
        <v>438</v>
      </c>
      <c r="F46" s="167"/>
      <c r="G46" s="167"/>
      <c r="I46" s="167"/>
      <c r="J46" s="167"/>
      <c r="L46" s="167"/>
      <c r="M46" s="167"/>
      <c r="O46" s="28"/>
      <c r="P46" s="28"/>
      <c r="Q46" s="28"/>
      <c r="R46" s="28"/>
      <c r="S46" s="28"/>
      <c r="T46" s="28"/>
      <c r="U46" s="5"/>
      <c r="V46" s="49"/>
      <c r="W46" s="67"/>
      <c r="X46" s="67"/>
      <c r="Y46" s="49"/>
      <c r="Z46" s="36"/>
      <c r="AA46" s="36"/>
      <c r="AB46" s="52"/>
      <c r="AC46" s="16"/>
      <c r="AD46" s="14"/>
      <c r="AE46" s="62"/>
      <c r="AF46" s="123"/>
      <c r="AG46" s="16"/>
      <c r="AH46" s="49"/>
      <c r="AJ46" s="16"/>
      <c r="AK46" s="16"/>
      <c r="AL46" s="16"/>
      <c r="AM46" s="16"/>
      <c r="AO46" s="239" t="s">
        <v>155</v>
      </c>
    </row>
    <row r="47" spans="2:41" s="3" customFormat="1" ht="2.1" customHeight="1" x14ac:dyDescent="0.2">
      <c r="P47" s="71"/>
      <c r="Q47" s="81"/>
      <c r="R47" s="27"/>
      <c r="S47" s="36"/>
      <c r="T47" s="6"/>
      <c r="U47" s="34"/>
      <c r="V47" s="49"/>
      <c r="W47" s="53"/>
      <c r="X47" s="14"/>
      <c r="Y47" s="49"/>
      <c r="Z47" s="36"/>
      <c r="AA47" s="36"/>
      <c r="AB47" s="52"/>
      <c r="AC47" s="36"/>
      <c r="AD47" s="14"/>
      <c r="AE47" s="72"/>
      <c r="AF47" s="124"/>
      <c r="AG47" s="36"/>
      <c r="AH47" s="49"/>
      <c r="AJ47" s="36"/>
      <c r="AK47" s="36"/>
      <c r="AL47" s="36"/>
      <c r="AM47" s="36"/>
      <c r="AO47" s="239" t="s">
        <v>155</v>
      </c>
    </row>
    <row r="48" spans="2:41" s="3" customFormat="1" ht="9.9499999999999993" customHeight="1" x14ac:dyDescent="0.2">
      <c r="B48" s="111" t="s">
        <v>104</v>
      </c>
      <c r="D48" s="37"/>
      <c r="E48" s="71" t="s">
        <v>443</v>
      </c>
      <c r="F48" s="71"/>
      <c r="G48" s="28" t="s">
        <v>220</v>
      </c>
      <c r="H48" s="28"/>
      <c r="I48" s="28"/>
      <c r="J48" s="28"/>
      <c r="K48" s="28" t="s">
        <v>277</v>
      </c>
      <c r="L48" s="28"/>
      <c r="M48" s="28"/>
      <c r="O48" s="28"/>
      <c r="P48" s="71" t="s">
        <v>345</v>
      </c>
      <c r="Q48" s="81"/>
      <c r="R48" s="27"/>
      <c r="S48" s="36">
        <f>IF(Suggested="Yes",AA48,AG48)</f>
        <v>37.25</v>
      </c>
      <c r="T48" s="34" t="s">
        <v>142</v>
      </c>
      <c r="U48" s="5" t="str">
        <f>+Instructions!$B$3</f>
        <v>A</v>
      </c>
      <c r="V48" s="49"/>
      <c r="W48" s="53">
        <f>+Instructions!$C$22</f>
        <v>0</v>
      </c>
      <c r="X48" s="16">
        <f>ROUND($AA48*(1-W48)+0.004999,2)</f>
        <v>37.25</v>
      </c>
      <c r="Y48" s="49"/>
      <c r="Z48" s="6" t="s">
        <v>1386</v>
      </c>
      <c r="AA48" s="36">
        <v>37.25</v>
      </c>
      <c r="AB48" s="57">
        <f>+W48</f>
        <v>0</v>
      </c>
      <c r="AC48" s="16">
        <f>+X48</f>
        <v>37.25</v>
      </c>
      <c r="AD48" s="11">
        <f>(AG48-AC48)/AG48</f>
        <v>0</v>
      </c>
      <c r="AE48" s="120"/>
      <c r="AF48" s="129">
        <v>3</v>
      </c>
      <c r="AG48" s="50">
        <f>SUM(AJ48:AL48)+AE48</f>
        <v>37.25</v>
      </c>
      <c r="AH48" s="49"/>
      <c r="AJ48" s="16">
        <f>ROUND(AC48/(1-VLOOKUP(AF48,Group,2,FALSE)),2)</f>
        <v>37.25</v>
      </c>
      <c r="AK48" s="16">
        <f>IF(VLOOKUP(AF48,Group,5,FALSE)="YES",VLOOKUP(ROUND(ROUND(AJ48,1)-AJ48,2),Round,2,FALSE)+VLOOKUP(AF48,Group,6,FALSE),0)</f>
        <v>0</v>
      </c>
      <c r="AL48" s="16">
        <f>IF(VLOOKUP(AF48,Group,7,FALSE)="",0,ROUND(AJ48-0.04999,1)-AJ48+AM48)</f>
        <v>0</v>
      </c>
      <c r="AM48" s="16" t="str">
        <f>IF(VLOOKUP(AF48,Group,7,FALSE)="","",VLOOKUP(AF48,Group,7,FALSE))</f>
        <v/>
      </c>
      <c r="AO48" s="239" t="s">
        <v>155</v>
      </c>
    </row>
    <row r="49" spans="2:41" s="3" customFormat="1" ht="3" customHeight="1" x14ac:dyDescent="0.2">
      <c r="P49" s="71"/>
      <c r="Q49" s="81"/>
      <c r="R49" s="27"/>
      <c r="S49" s="36"/>
      <c r="T49" s="6"/>
      <c r="U49" s="34"/>
      <c r="V49" s="49"/>
      <c r="W49" s="53"/>
      <c r="X49" s="14"/>
      <c r="Y49" s="49"/>
      <c r="Z49" s="36"/>
      <c r="AA49" s="36"/>
      <c r="AB49" s="52"/>
      <c r="AC49" s="36"/>
      <c r="AD49" s="14"/>
      <c r="AE49" s="72"/>
      <c r="AF49" s="124"/>
      <c r="AG49" s="36"/>
      <c r="AH49" s="49"/>
      <c r="AJ49" s="36"/>
      <c r="AK49" s="36"/>
      <c r="AL49" s="36"/>
      <c r="AM49" s="36"/>
      <c r="AO49" s="239"/>
    </row>
    <row r="50" spans="2:41" s="3" customFormat="1" ht="9.9499999999999993" customHeight="1" x14ac:dyDescent="0.2">
      <c r="C50" s="32"/>
      <c r="D50" s="37" t="s">
        <v>106</v>
      </c>
      <c r="E50" s="168" t="s">
        <v>455</v>
      </c>
      <c r="F50" s="167"/>
      <c r="G50" s="167"/>
      <c r="J50" s="167"/>
      <c r="L50" s="167"/>
      <c r="M50" s="167"/>
      <c r="P50" s="28"/>
      <c r="Q50" s="28"/>
      <c r="R50" s="28"/>
      <c r="S50" s="28"/>
      <c r="T50" s="28"/>
      <c r="U50" s="5"/>
      <c r="V50" s="49"/>
      <c r="W50" s="67"/>
      <c r="X50" s="67"/>
      <c r="Y50" s="49"/>
      <c r="Z50" s="36"/>
      <c r="AA50" s="36"/>
      <c r="AB50" s="52"/>
      <c r="AC50" s="16"/>
      <c r="AD50" s="14"/>
      <c r="AE50" s="62"/>
      <c r="AF50" s="123"/>
      <c r="AG50" s="16"/>
      <c r="AH50" s="49"/>
      <c r="AJ50" s="16"/>
      <c r="AK50" s="16"/>
      <c r="AL50" s="16"/>
      <c r="AM50" s="16"/>
      <c r="AO50" s="239" t="s">
        <v>155</v>
      </c>
    </row>
    <row r="51" spans="2:41" s="3" customFormat="1" ht="2.1" customHeight="1" x14ac:dyDescent="0.2">
      <c r="P51" s="71"/>
      <c r="Q51" s="81"/>
      <c r="R51" s="27"/>
      <c r="S51" s="36"/>
      <c r="T51" s="6"/>
      <c r="U51" s="34"/>
      <c r="V51" s="49"/>
      <c r="W51" s="53"/>
      <c r="X51" s="14"/>
      <c r="Y51" s="49"/>
      <c r="Z51" s="36"/>
      <c r="AA51" s="36"/>
      <c r="AB51" s="52"/>
      <c r="AC51" s="36"/>
      <c r="AD51" s="14"/>
      <c r="AE51" s="72"/>
      <c r="AF51" s="124"/>
      <c r="AG51" s="36"/>
      <c r="AH51" s="49"/>
      <c r="AJ51" s="36"/>
      <c r="AK51" s="36"/>
      <c r="AL51" s="36"/>
      <c r="AM51" s="36"/>
      <c r="AO51" s="239" t="s">
        <v>155</v>
      </c>
    </row>
    <row r="52" spans="2:41" s="3" customFormat="1" ht="9.9499999999999993" customHeight="1" x14ac:dyDescent="0.2">
      <c r="B52" s="111" t="s">
        <v>104</v>
      </c>
      <c r="D52" s="37"/>
      <c r="E52" s="71" t="s">
        <v>444</v>
      </c>
      <c r="F52" s="71"/>
      <c r="G52" s="28" t="s">
        <v>220</v>
      </c>
      <c r="H52" s="28"/>
      <c r="I52" s="28"/>
      <c r="J52" s="28"/>
      <c r="K52" s="28" t="s">
        <v>76</v>
      </c>
      <c r="L52" s="28"/>
      <c r="M52" s="28"/>
      <c r="O52" s="28"/>
      <c r="P52" s="71" t="s">
        <v>361</v>
      </c>
      <c r="Q52" s="81"/>
      <c r="R52" s="27"/>
      <c r="S52" s="36">
        <f>IF(Suggested="Yes",AA52,AG52)</f>
        <v>37.75</v>
      </c>
      <c r="T52" s="34" t="s">
        <v>142</v>
      </c>
      <c r="U52" s="5" t="str">
        <f>+Instructions!$B$3</f>
        <v>A</v>
      </c>
      <c r="V52" s="49"/>
      <c r="W52" s="53">
        <f>+Instructions!$C$22</f>
        <v>0</v>
      </c>
      <c r="X52" s="16">
        <f>ROUND($AA52*(1-W52)+0.004999,2)</f>
        <v>37.75</v>
      </c>
      <c r="Y52" s="49"/>
      <c r="Z52" s="6" t="s">
        <v>1386</v>
      </c>
      <c r="AA52" s="36">
        <v>37.75</v>
      </c>
      <c r="AB52" s="57">
        <f>+W52</f>
        <v>0</v>
      </c>
      <c r="AC52" s="16">
        <f>+X52</f>
        <v>37.75</v>
      </c>
      <c r="AD52" s="11">
        <f>(AG52-AC52)/AG52</f>
        <v>0</v>
      </c>
      <c r="AE52" s="120"/>
      <c r="AF52" s="129">
        <v>3</v>
      </c>
      <c r="AG52" s="50">
        <f>SUM(AJ52:AL52)+AE52</f>
        <v>37.75</v>
      </c>
      <c r="AH52" s="49"/>
      <c r="AJ52" s="16">
        <f>ROUND(AC52/(1-VLOOKUP(AF52,Group,2,FALSE)),2)</f>
        <v>37.75</v>
      </c>
      <c r="AK52" s="16">
        <f>IF(VLOOKUP(AF52,Group,5,FALSE)="YES",VLOOKUP(ROUND(ROUND(AJ52,1)-AJ52,2),Round,2,FALSE)+VLOOKUP(AF52,Group,6,FALSE),0)</f>
        <v>0</v>
      </c>
      <c r="AL52" s="16">
        <f>IF(VLOOKUP(AF52,Group,7,FALSE)="",0,ROUND(AJ52-0.04999,1)-AJ52+AM52)</f>
        <v>0</v>
      </c>
      <c r="AM52" s="16" t="str">
        <f>IF(VLOOKUP(AF52,Group,7,FALSE)="","",VLOOKUP(AF52,Group,7,FALSE))</f>
        <v/>
      </c>
      <c r="AO52" s="239" t="s">
        <v>155</v>
      </c>
    </row>
    <row r="53" spans="2:41" s="3" customFormat="1" ht="2.1" customHeight="1" x14ac:dyDescent="0.2">
      <c r="N53" s="3" t="s">
        <v>187</v>
      </c>
      <c r="P53" s="71"/>
      <c r="Q53" s="81"/>
      <c r="R53" s="27"/>
      <c r="S53" s="36"/>
      <c r="T53" s="6"/>
      <c r="U53" s="34"/>
      <c r="V53" s="49"/>
      <c r="W53" s="53"/>
      <c r="X53" s="14"/>
      <c r="Y53" s="49"/>
      <c r="Z53" s="36"/>
      <c r="AA53" s="36"/>
      <c r="AB53" s="52"/>
      <c r="AC53" s="36"/>
      <c r="AD53" s="14"/>
      <c r="AE53" s="72"/>
      <c r="AF53" s="124"/>
      <c r="AG53" s="36"/>
      <c r="AH53" s="49"/>
      <c r="AJ53" s="36"/>
      <c r="AK53" s="36"/>
      <c r="AL53" s="36"/>
      <c r="AM53" s="36"/>
      <c r="AO53" s="239"/>
    </row>
    <row r="54" spans="2:41" s="3" customFormat="1" ht="9.75" customHeight="1" x14ac:dyDescent="0.2">
      <c r="D54" s="98" t="s">
        <v>148</v>
      </c>
      <c r="E54" s="190" t="s">
        <v>1169</v>
      </c>
      <c r="F54" s="28"/>
      <c r="G54" s="28"/>
      <c r="J54" s="28"/>
      <c r="K54" s="28"/>
      <c r="L54" s="28"/>
      <c r="M54" s="28"/>
      <c r="N54" s="28"/>
      <c r="P54" s="71"/>
      <c r="Q54" s="81"/>
      <c r="R54" s="27"/>
      <c r="S54" s="36"/>
      <c r="T54" s="34"/>
      <c r="U54" s="34"/>
      <c r="V54" s="49"/>
      <c r="W54" s="53"/>
      <c r="X54" s="36"/>
      <c r="Y54" s="49"/>
      <c r="Z54" s="36"/>
      <c r="AA54" s="36"/>
      <c r="AB54" s="57"/>
      <c r="AC54" s="36"/>
      <c r="AD54" s="57"/>
      <c r="AE54" s="72"/>
      <c r="AF54" s="124"/>
      <c r="AG54" s="36"/>
      <c r="AH54" s="49"/>
      <c r="AJ54" s="36"/>
      <c r="AK54" s="36"/>
      <c r="AL54" s="36"/>
      <c r="AM54" s="36"/>
      <c r="AO54" s="239" t="s">
        <v>155</v>
      </c>
    </row>
    <row r="55" spans="2:41" s="3" customFormat="1" ht="9.75" customHeight="1" x14ac:dyDescent="0.2">
      <c r="D55" s="98"/>
      <c r="E55" s="190" t="s">
        <v>1170</v>
      </c>
      <c r="F55" s="28"/>
      <c r="G55" s="28"/>
      <c r="J55" s="28"/>
      <c r="K55" s="28"/>
      <c r="L55" s="28"/>
      <c r="M55" s="28"/>
      <c r="N55" s="28"/>
      <c r="P55" s="71"/>
      <c r="Q55" s="81"/>
      <c r="R55" s="27"/>
      <c r="S55" s="36"/>
      <c r="T55" s="34"/>
      <c r="U55" s="34"/>
      <c r="V55" s="49"/>
      <c r="W55" s="53"/>
      <c r="X55" s="36"/>
      <c r="Y55" s="49"/>
      <c r="Z55" s="36"/>
      <c r="AA55" s="36"/>
      <c r="AB55" s="57"/>
      <c r="AC55" s="36"/>
      <c r="AD55" s="57"/>
      <c r="AE55" s="72"/>
      <c r="AF55" s="124"/>
      <c r="AG55" s="36"/>
      <c r="AH55" s="49"/>
      <c r="AJ55" s="36"/>
      <c r="AK55" s="36"/>
      <c r="AL55" s="36"/>
      <c r="AM55" s="36"/>
      <c r="AO55" s="239" t="s">
        <v>155</v>
      </c>
    </row>
    <row r="56" spans="2:41" s="3" customFormat="1" ht="3.95" customHeight="1" x14ac:dyDescent="0.2">
      <c r="P56" s="71"/>
      <c r="Q56" s="81"/>
      <c r="R56" s="27"/>
      <c r="S56" s="36"/>
      <c r="T56" s="6"/>
      <c r="U56" s="34"/>
      <c r="V56" s="49"/>
      <c r="W56" s="53"/>
      <c r="X56" s="14"/>
      <c r="Y56" s="49"/>
      <c r="Z56" s="36"/>
      <c r="AA56" s="36"/>
      <c r="AB56" s="52"/>
      <c r="AC56" s="36"/>
      <c r="AD56" s="14"/>
      <c r="AE56" s="72"/>
      <c r="AF56" s="124"/>
      <c r="AG56" s="36"/>
      <c r="AH56" s="49"/>
      <c r="AJ56" s="36"/>
      <c r="AK56" s="36"/>
      <c r="AL56" s="36"/>
      <c r="AM56" s="36"/>
      <c r="AO56" s="239" t="s">
        <v>155</v>
      </c>
    </row>
    <row r="57" spans="2:41" s="3" customFormat="1" ht="12" customHeight="1" x14ac:dyDescent="0.2">
      <c r="C57" s="157" t="s">
        <v>333</v>
      </c>
      <c r="E57" s="144"/>
      <c r="F57" s="144"/>
      <c r="J57" s="3" t="s">
        <v>187</v>
      </c>
      <c r="K57" s="3" t="s">
        <v>187</v>
      </c>
      <c r="L57" s="3" t="s">
        <v>187</v>
      </c>
      <c r="Q57" s="170"/>
      <c r="R57" s="228" t="s">
        <v>565</v>
      </c>
      <c r="S57" s="229" t="s">
        <v>567</v>
      </c>
      <c r="T57" s="230"/>
      <c r="U57" s="146"/>
      <c r="V57" s="49"/>
      <c r="W57" s="53"/>
      <c r="X57" s="14"/>
      <c r="Y57" s="49"/>
      <c r="Z57" s="156"/>
      <c r="AB57" s="52"/>
      <c r="AC57" s="16"/>
      <c r="AD57" s="14"/>
      <c r="AE57" s="62"/>
      <c r="AG57" s="16"/>
      <c r="AH57" s="49"/>
      <c r="AJ57" s="6"/>
      <c r="AO57" s="239"/>
    </row>
    <row r="58" spans="2:41" s="3" customFormat="1" ht="3" customHeight="1" x14ac:dyDescent="0.2">
      <c r="C58" s="28"/>
      <c r="D58" s="28"/>
      <c r="E58" s="28"/>
      <c r="F58" s="28"/>
      <c r="G58" s="28"/>
      <c r="H58" s="28"/>
      <c r="I58" s="28"/>
      <c r="J58" s="28"/>
      <c r="K58" s="28"/>
      <c r="L58" s="28"/>
      <c r="M58" s="28"/>
      <c r="N58" s="28"/>
      <c r="O58" s="28"/>
      <c r="P58" s="71"/>
      <c r="Q58" s="81"/>
      <c r="R58" s="27"/>
      <c r="S58" s="140"/>
      <c r="T58" s="27"/>
      <c r="U58" s="5"/>
      <c r="V58" s="49"/>
      <c r="W58" s="53"/>
      <c r="X58" s="14"/>
      <c r="Y58" s="49"/>
      <c r="Z58" s="36"/>
      <c r="AA58" s="36"/>
      <c r="AB58" s="52"/>
      <c r="AC58" s="16"/>
      <c r="AD58" s="14"/>
      <c r="AE58" s="62"/>
      <c r="AF58" s="62"/>
      <c r="AG58" s="36"/>
      <c r="AH58" s="49"/>
      <c r="AO58" s="241"/>
    </row>
    <row r="59" spans="2:41" s="3" customFormat="1" ht="9.9499999999999993" customHeight="1" x14ac:dyDescent="0.2">
      <c r="C59" s="32"/>
      <c r="D59" s="37" t="s">
        <v>106</v>
      </c>
      <c r="E59" s="168" t="s">
        <v>784</v>
      </c>
      <c r="F59" s="167"/>
      <c r="G59" s="167"/>
      <c r="H59" s="167" t="s">
        <v>1276</v>
      </c>
      <c r="J59" s="167"/>
      <c r="K59" s="167"/>
      <c r="L59" s="167"/>
      <c r="M59" s="167"/>
      <c r="O59" s="28"/>
      <c r="P59" s="28"/>
      <c r="Q59" s="28"/>
      <c r="R59" s="28"/>
      <c r="S59" s="28"/>
      <c r="T59" s="28"/>
      <c r="U59" s="5"/>
      <c r="V59" s="49"/>
      <c r="W59" s="67"/>
      <c r="X59" s="67"/>
      <c r="Y59" s="49"/>
      <c r="Z59" s="36"/>
      <c r="AA59" s="36"/>
      <c r="AB59" s="52"/>
      <c r="AC59" s="16"/>
      <c r="AD59" s="14"/>
      <c r="AE59" s="62"/>
      <c r="AF59" s="123"/>
      <c r="AG59" s="16"/>
      <c r="AH59" s="49"/>
      <c r="AJ59" s="16"/>
      <c r="AK59" s="16"/>
      <c r="AL59" s="16"/>
      <c r="AM59" s="16"/>
      <c r="AO59" s="239" t="s">
        <v>155</v>
      </c>
    </row>
    <row r="60" spans="2:41" s="3" customFormat="1" ht="9.9499999999999993" customHeight="1" x14ac:dyDescent="0.2">
      <c r="C60" s="32"/>
      <c r="D60" s="37"/>
      <c r="E60" s="168" t="s">
        <v>787</v>
      </c>
      <c r="F60" s="167"/>
      <c r="G60" s="167"/>
      <c r="H60" s="167" t="s">
        <v>1277</v>
      </c>
      <c r="J60" s="167"/>
      <c r="K60" s="167"/>
      <c r="L60" s="167"/>
      <c r="M60" s="167"/>
      <c r="O60" s="28"/>
      <c r="P60" s="28"/>
      <c r="Q60" s="28"/>
      <c r="R60" s="28"/>
      <c r="S60" s="28"/>
      <c r="T60" s="28"/>
      <c r="U60" s="5"/>
      <c r="V60" s="49"/>
      <c r="W60" s="67"/>
      <c r="X60" s="67"/>
      <c r="Y60" s="49"/>
      <c r="Z60" s="36"/>
      <c r="AA60" s="36"/>
      <c r="AB60" s="52"/>
      <c r="AC60" s="16"/>
      <c r="AD60" s="14"/>
      <c r="AE60" s="62"/>
      <c r="AF60" s="123"/>
      <c r="AG60" s="16"/>
      <c r="AH60" s="49"/>
      <c r="AJ60" s="16"/>
      <c r="AK60" s="16"/>
      <c r="AL60" s="16"/>
      <c r="AM60" s="16"/>
      <c r="AO60" s="239" t="s">
        <v>155</v>
      </c>
    </row>
    <row r="61" spans="2:41" s="3" customFormat="1" ht="0.95" customHeight="1" x14ac:dyDescent="0.2">
      <c r="P61" s="71"/>
      <c r="Q61" s="81"/>
      <c r="R61" s="27"/>
      <c r="S61" s="36"/>
      <c r="T61" s="6"/>
      <c r="U61" s="34"/>
      <c r="V61" s="49"/>
      <c r="W61" s="53"/>
      <c r="X61" s="14"/>
      <c r="Y61" s="49"/>
      <c r="Z61" s="36"/>
      <c r="AA61" s="36"/>
      <c r="AB61" s="52"/>
      <c r="AC61" s="36"/>
      <c r="AD61" s="14"/>
      <c r="AE61" s="72"/>
      <c r="AF61" s="124"/>
      <c r="AG61" s="36"/>
      <c r="AH61" s="49"/>
      <c r="AJ61" s="36"/>
      <c r="AK61" s="36"/>
      <c r="AL61" s="36"/>
      <c r="AM61" s="36"/>
      <c r="AO61" s="239" t="s">
        <v>155</v>
      </c>
    </row>
    <row r="62" spans="2:41" s="3" customFormat="1" ht="9.9499999999999993" customHeight="1" x14ac:dyDescent="0.2">
      <c r="B62" s="112" t="s">
        <v>151</v>
      </c>
      <c r="D62" s="37"/>
      <c r="E62" s="71" t="s">
        <v>194</v>
      </c>
      <c r="F62" s="71"/>
      <c r="G62" s="28" t="s">
        <v>144</v>
      </c>
      <c r="H62" s="28"/>
      <c r="I62" s="28"/>
      <c r="J62" s="28"/>
      <c r="K62" s="28"/>
      <c r="L62" s="28"/>
      <c r="M62" s="28"/>
      <c r="N62" s="28"/>
      <c r="P62" s="71"/>
      <c r="Q62" s="81"/>
      <c r="R62" s="27"/>
      <c r="S62" s="36">
        <f t="shared" ref="S62:S69" si="11">IF(Suggested="Yes",AA62,AG62)</f>
        <v>14.35</v>
      </c>
      <c r="T62" s="34" t="s">
        <v>143</v>
      </c>
      <c r="U62" s="5" t="str">
        <f>+Instructions!$B$3</f>
        <v>A</v>
      </c>
      <c r="V62" s="49"/>
      <c r="W62" s="53">
        <f>+Instructions!$C$22</f>
        <v>0</v>
      </c>
      <c r="X62" s="16">
        <f t="shared" ref="X62:X69" si="12">ROUND($AA62*(1-W62)+0.004999,2)</f>
        <v>14.35</v>
      </c>
      <c r="Y62" s="49"/>
      <c r="Z62" s="6" t="s">
        <v>1386</v>
      </c>
      <c r="AA62" s="36">
        <v>14.35</v>
      </c>
      <c r="AB62" s="57">
        <f t="shared" ref="AB62:AC69" si="13">+W62</f>
        <v>0</v>
      </c>
      <c r="AC62" s="16">
        <f t="shared" si="13"/>
        <v>14.35</v>
      </c>
      <c r="AD62" s="11">
        <f t="shared" ref="AD62:AD69" si="14">(AG62-AC62)/AG62</f>
        <v>0</v>
      </c>
      <c r="AE62" s="120"/>
      <c r="AF62" s="128">
        <v>1</v>
      </c>
      <c r="AG62" s="35">
        <f t="shared" ref="AG62:AG69" si="15">SUM(AJ62:AL62)+AE62</f>
        <v>14.35</v>
      </c>
      <c r="AH62" s="49"/>
      <c r="AJ62" s="16">
        <f t="shared" ref="AJ62:AJ69" si="16">ROUND(AC62/(1-VLOOKUP(AF62,Group,2,FALSE)),2)</f>
        <v>14.35</v>
      </c>
      <c r="AK62" s="16">
        <f t="shared" ref="AK62:AK69" si="17">IF(VLOOKUP(AF62,Group,5,FALSE)="YES",VLOOKUP(ROUND(ROUND(AJ62,1)-AJ62,2),Round,2,FALSE)+VLOOKUP(AF62,Group,6,FALSE),0)</f>
        <v>0</v>
      </c>
      <c r="AL62" s="16">
        <f t="shared" ref="AL62:AL69" si="18">IF(VLOOKUP(AF62,Group,7,FALSE)="",0,ROUND(AJ62-0.04999,1)-AJ62+AM62)</f>
        <v>0</v>
      </c>
      <c r="AM62" s="16" t="str">
        <f t="shared" ref="AM62:AM69" si="19">IF(VLOOKUP(AF62,Group,7,FALSE)="","",VLOOKUP(AF62,Group,7,FALSE))</f>
        <v/>
      </c>
      <c r="AO62" s="239" t="s">
        <v>155</v>
      </c>
    </row>
    <row r="63" spans="2:41" s="3" customFormat="1" ht="9.9499999999999993" customHeight="1" x14ac:dyDescent="0.2">
      <c r="B63" s="112" t="s">
        <v>151</v>
      </c>
      <c r="D63" s="37"/>
      <c r="E63" s="71" t="s">
        <v>194</v>
      </c>
      <c r="F63" s="71"/>
      <c r="G63" s="28" t="s">
        <v>426</v>
      </c>
      <c r="H63" s="28"/>
      <c r="I63" s="28"/>
      <c r="J63" s="28"/>
      <c r="K63" s="28"/>
      <c r="L63" s="28"/>
      <c r="M63" s="28"/>
      <c r="N63" s="28"/>
      <c r="P63" s="71"/>
      <c r="Q63" s="81"/>
      <c r="R63" s="27" t="s">
        <v>147</v>
      </c>
      <c r="S63" s="36">
        <f>IF(Suggested="Yes",AA63,AG63)</f>
        <v>15.3</v>
      </c>
      <c r="T63" s="34" t="s">
        <v>143</v>
      </c>
      <c r="U63" s="5" t="str">
        <f>+Instructions!$B$3</f>
        <v>A</v>
      </c>
      <c r="V63" s="49"/>
      <c r="W63" s="53">
        <f>+Instructions!$C$22</f>
        <v>0</v>
      </c>
      <c r="X63" s="16">
        <f>ROUND($AA63*(1-W63)+0.004999,2)</f>
        <v>15.3</v>
      </c>
      <c r="Y63" s="49"/>
      <c r="Z63" s="6" t="s">
        <v>1386</v>
      </c>
      <c r="AA63" s="36">
        <v>15.3</v>
      </c>
      <c r="AB63" s="57">
        <f>+W63</f>
        <v>0</v>
      </c>
      <c r="AC63" s="16">
        <f>+X63</f>
        <v>15.3</v>
      </c>
      <c r="AD63" s="11">
        <f>(AG63-AC63)/AG63</f>
        <v>0</v>
      </c>
      <c r="AE63" s="120"/>
      <c r="AF63" s="128">
        <v>1</v>
      </c>
      <c r="AG63" s="35">
        <f>SUM(AJ63:AL63)+AE63</f>
        <v>15.3</v>
      </c>
      <c r="AH63" s="49"/>
      <c r="AJ63" s="16">
        <f>ROUND(AC63/(1-VLOOKUP(AF63,Group,2,FALSE)),2)</f>
        <v>15.3</v>
      </c>
      <c r="AK63" s="16">
        <f>IF(VLOOKUP(AF63,Group,5,FALSE)="YES",VLOOKUP(ROUND(ROUND(AJ63,1)-AJ63,2),Round,2,FALSE)+VLOOKUP(AF63,Group,6,FALSE),0)</f>
        <v>0</v>
      </c>
      <c r="AL63" s="16">
        <f>IF(VLOOKUP(AF63,Group,7,FALSE)="",0,ROUND(AJ63-0.04999,1)-AJ63+AM63)</f>
        <v>0</v>
      </c>
      <c r="AM63" s="16" t="str">
        <f>IF(VLOOKUP(AF63,Group,7,FALSE)="","",VLOOKUP(AF63,Group,7,FALSE))</f>
        <v/>
      </c>
      <c r="AO63" s="239" t="s">
        <v>155</v>
      </c>
    </row>
    <row r="64" spans="2:41" s="3" customFormat="1" ht="9.9499999999999993" customHeight="1" x14ac:dyDescent="0.2">
      <c r="B64" s="112" t="s">
        <v>151</v>
      </c>
      <c r="D64" s="37"/>
      <c r="E64" s="71" t="s">
        <v>188</v>
      </c>
      <c r="F64" s="71"/>
      <c r="G64" s="28" t="s">
        <v>144</v>
      </c>
      <c r="H64" s="28"/>
      <c r="I64" s="28"/>
      <c r="J64" s="28"/>
      <c r="K64" s="28"/>
      <c r="L64" s="28"/>
      <c r="M64" s="28"/>
      <c r="N64" s="28"/>
      <c r="P64" s="71"/>
      <c r="Q64" s="81"/>
      <c r="R64" s="27"/>
      <c r="S64" s="36">
        <f t="shared" si="11"/>
        <v>15.75</v>
      </c>
      <c r="T64" s="34" t="s">
        <v>143</v>
      </c>
      <c r="U64" s="5" t="str">
        <f>+Instructions!$B$3</f>
        <v>A</v>
      </c>
      <c r="V64" s="49"/>
      <c r="W64" s="53">
        <f>+Instructions!$C$22</f>
        <v>0</v>
      </c>
      <c r="X64" s="16">
        <f t="shared" si="12"/>
        <v>15.75</v>
      </c>
      <c r="Y64" s="49"/>
      <c r="Z64" s="6" t="s">
        <v>1386</v>
      </c>
      <c r="AA64" s="36">
        <v>15.75</v>
      </c>
      <c r="AB64" s="57">
        <f t="shared" si="13"/>
        <v>0</v>
      </c>
      <c r="AC64" s="16">
        <f t="shared" si="13"/>
        <v>15.75</v>
      </c>
      <c r="AD64" s="11">
        <f t="shared" si="14"/>
        <v>0</v>
      </c>
      <c r="AE64" s="120"/>
      <c r="AF64" s="128">
        <v>1</v>
      </c>
      <c r="AG64" s="35">
        <f t="shared" si="15"/>
        <v>15.75</v>
      </c>
      <c r="AH64" s="49"/>
      <c r="AJ64" s="16">
        <f t="shared" si="16"/>
        <v>15.75</v>
      </c>
      <c r="AK64" s="16">
        <f t="shared" si="17"/>
        <v>0</v>
      </c>
      <c r="AL64" s="16">
        <f t="shared" si="18"/>
        <v>0</v>
      </c>
      <c r="AM64" s="16" t="str">
        <f t="shared" si="19"/>
        <v/>
      </c>
      <c r="AO64" s="239" t="s">
        <v>155</v>
      </c>
    </row>
    <row r="65" spans="2:41" s="3" customFormat="1" ht="9.9499999999999993" customHeight="1" x14ac:dyDescent="0.2">
      <c r="B65" s="112" t="s">
        <v>151</v>
      </c>
      <c r="D65" s="37"/>
      <c r="E65" s="71" t="s">
        <v>204</v>
      </c>
      <c r="F65" s="71"/>
      <c r="G65" s="28" t="s">
        <v>144</v>
      </c>
      <c r="H65" s="28"/>
      <c r="I65" s="28"/>
      <c r="J65" s="28"/>
      <c r="K65" s="28"/>
      <c r="L65" s="28"/>
      <c r="M65" s="28"/>
      <c r="N65" s="28"/>
      <c r="P65" s="71"/>
      <c r="Q65" s="81"/>
      <c r="R65" s="27"/>
      <c r="S65" s="36">
        <f t="shared" si="11"/>
        <v>14.85</v>
      </c>
      <c r="T65" s="34" t="s">
        <v>143</v>
      </c>
      <c r="U65" s="5" t="str">
        <f>+Instructions!$B$3</f>
        <v>A</v>
      </c>
      <c r="V65" s="49"/>
      <c r="W65" s="53">
        <f>+Instructions!$C$22</f>
        <v>0</v>
      </c>
      <c r="X65" s="16">
        <f t="shared" si="12"/>
        <v>14.85</v>
      </c>
      <c r="Y65" s="49"/>
      <c r="Z65" s="6" t="s">
        <v>1386</v>
      </c>
      <c r="AA65" s="36">
        <v>14.85</v>
      </c>
      <c r="AB65" s="57">
        <f t="shared" si="13"/>
        <v>0</v>
      </c>
      <c r="AC65" s="16">
        <f t="shared" si="13"/>
        <v>14.85</v>
      </c>
      <c r="AD65" s="11">
        <f t="shared" si="14"/>
        <v>0</v>
      </c>
      <c r="AE65" s="120"/>
      <c r="AF65" s="128">
        <v>1</v>
      </c>
      <c r="AG65" s="35">
        <f t="shared" si="15"/>
        <v>14.85</v>
      </c>
      <c r="AH65" s="49"/>
      <c r="AJ65" s="16">
        <f t="shared" si="16"/>
        <v>14.85</v>
      </c>
      <c r="AK65" s="16">
        <f t="shared" si="17"/>
        <v>0</v>
      </c>
      <c r="AL65" s="16">
        <f t="shared" si="18"/>
        <v>0</v>
      </c>
      <c r="AM65" s="16" t="str">
        <f t="shared" si="19"/>
        <v/>
      </c>
      <c r="AO65" s="239" t="s">
        <v>155</v>
      </c>
    </row>
    <row r="66" spans="2:41" s="3" customFormat="1" ht="9.9499999999999993" customHeight="1" x14ac:dyDescent="0.2">
      <c r="B66" s="112" t="s">
        <v>151</v>
      </c>
      <c r="D66" s="37"/>
      <c r="E66" s="71" t="s">
        <v>204</v>
      </c>
      <c r="F66" s="71"/>
      <c r="G66" s="28" t="s">
        <v>426</v>
      </c>
      <c r="H66" s="28"/>
      <c r="I66" s="28"/>
      <c r="J66" s="28"/>
      <c r="K66" s="28"/>
      <c r="L66" s="28"/>
      <c r="M66" s="28"/>
      <c r="N66" s="28"/>
      <c r="P66" s="71"/>
      <c r="Q66" s="81"/>
      <c r="R66" s="27" t="s">
        <v>147</v>
      </c>
      <c r="S66" s="36">
        <f>IF(Suggested="Yes",AA66,AG66)</f>
        <v>16.399999999999999</v>
      </c>
      <c r="T66" s="34" t="s">
        <v>143</v>
      </c>
      <c r="U66" s="5" t="str">
        <f>+Instructions!$B$3</f>
        <v>A</v>
      </c>
      <c r="V66" s="49"/>
      <c r="W66" s="53">
        <f>+Instructions!$C$22</f>
        <v>0</v>
      </c>
      <c r="X66" s="16">
        <f>ROUND($AA66*(1-W66)+0.004999,2)</f>
        <v>16.399999999999999</v>
      </c>
      <c r="Y66" s="49"/>
      <c r="Z66" s="6" t="s">
        <v>1386</v>
      </c>
      <c r="AA66" s="36">
        <v>16.399999999999999</v>
      </c>
      <c r="AB66" s="57">
        <f>+W66</f>
        <v>0</v>
      </c>
      <c r="AC66" s="16">
        <f>+X66</f>
        <v>16.399999999999999</v>
      </c>
      <c r="AD66" s="11">
        <f>(AG66-AC66)/AG66</f>
        <v>0</v>
      </c>
      <c r="AE66" s="120"/>
      <c r="AF66" s="128">
        <v>1</v>
      </c>
      <c r="AG66" s="35">
        <f>SUM(AJ66:AL66)+AE66</f>
        <v>16.399999999999999</v>
      </c>
      <c r="AH66" s="49"/>
      <c r="AJ66" s="16">
        <f>ROUND(AC66/(1-VLOOKUP(AF66,Group,2,FALSE)),2)</f>
        <v>16.399999999999999</v>
      </c>
      <c r="AK66" s="16">
        <f>IF(VLOOKUP(AF66,Group,5,FALSE)="YES",VLOOKUP(ROUND(ROUND(AJ66,1)-AJ66,2),Round,2,FALSE)+VLOOKUP(AF66,Group,6,FALSE),0)</f>
        <v>0</v>
      </c>
      <c r="AL66" s="16">
        <f>IF(VLOOKUP(AF66,Group,7,FALSE)="",0,ROUND(AJ66-0.04999,1)-AJ66+AM66)</f>
        <v>0</v>
      </c>
      <c r="AM66" s="16" t="str">
        <f>IF(VLOOKUP(AF66,Group,7,FALSE)="","",VLOOKUP(AF66,Group,7,FALSE))</f>
        <v/>
      </c>
      <c r="AO66" s="239" t="s">
        <v>155</v>
      </c>
    </row>
    <row r="67" spans="2:41" s="3" customFormat="1" ht="9.9499999999999993" customHeight="1" x14ac:dyDescent="0.2">
      <c r="B67" s="112" t="s">
        <v>151</v>
      </c>
      <c r="D67" s="37"/>
      <c r="E67" s="71" t="s">
        <v>203</v>
      </c>
      <c r="F67" s="71"/>
      <c r="G67" s="28" t="s">
        <v>144</v>
      </c>
      <c r="H67" s="28"/>
      <c r="I67" s="28"/>
      <c r="J67" s="28"/>
      <c r="K67" s="28"/>
      <c r="L67" s="28"/>
      <c r="M67" s="28"/>
      <c r="N67" s="28"/>
      <c r="P67" s="71"/>
      <c r="Q67" s="81"/>
      <c r="R67" s="27"/>
      <c r="S67" s="36">
        <f t="shared" si="11"/>
        <v>15.25</v>
      </c>
      <c r="T67" s="34" t="s">
        <v>143</v>
      </c>
      <c r="U67" s="5" t="str">
        <f>+Instructions!$B$3</f>
        <v>A</v>
      </c>
      <c r="V67" s="49"/>
      <c r="W67" s="53">
        <f>+Instructions!$C$22</f>
        <v>0</v>
      </c>
      <c r="X67" s="16">
        <f t="shared" si="12"/>
        <v>15.25</v>
      </c>
      <c r="Y67" s="49"/>
      <c r="Z67" s="6" t="s">
        <v>1386</v>
      </c>
      <c r="AA67" s="36">
        <v>15.25</v>
      </c>
      <c r="AB67" s="57">
        <f t="shared" si="13"/>
        <v>0</v>
      </c>
      <c r="AC67" s="16">
        <f t="shared" si="13"/>
        <v>15.25</v>
      </c>
      <c r="AD67" s="11">
        <f t="shared" si="14"/>
        <v>0</v>
      </c>
      <c r="AE67" s="120"/>
      <c r="AF67" s="128">
        <v>1</v>
      </c>
      <c r="AG67" s="35">
        <f t="shared" si="15"/>
        <v>15.25</v>
      </c>
      <c r="AH67" s="49"/>
      <c r="AJ67" s="16">
        <f t="shared" si="16"/>
        <v>15.25</v>
      </c>
      <c r="AK67" s="16">
        <f t="shared" si="17"/>
        <v>0</v>
      </c>
      <c r="AL67" s="16">
        <f t="shared" si="18"/>
        <v>0</v>
      </c>
      <c r="AM67" s="16" t="str">
        <f t="shared" si="19"/>
        <v/>
      </c>
      <c r="AO67" s="239" t="s">
        <v>155</v>
      </c>
    </row>
    <row r="68" spans="2:41" s="3" customFormat="1" ht="9.9499999999999993" customHeight="1" x14ac:dyDescent="0.2">
      <c r="B68" s="112" t="s">
        <v>151</v>
      </c>
      <c r="D68" s="37"/>
      <c r="E68" s="71" t="s">
        <v>242</v>
      </c>
      <c r="F68" s="71"/>
      <c r="G68" s="28" t="s">
        <v>144</v>
      </c>
      <c r="H68" s="28"/>
      <c r="I68" s="28"/>
      <c r="J68" s="28"/>
      <c r="K68" s="28"/>
      <c r="L68" s="28"/>
      <c r="M68" s="28"/>
      <c r="N68" s="28"/>
      <c r="P68" s="71"/>
      <c r="Q68" s="81"/>
      <c r="R68" s="27"/>
      <c r="S68" s="36">
        <f t="shared" si="11"/>
        <v>16.25</v>
      </c>
      <c r="T68" s="34" t="s">
        <v>143</v>
      </c>
      <c r="U68" s="5" t="str">
        <f>+Instructions!$B$3</f>
        <v>A</v>
      </c>
      <c r="V68" s="49"/>
      <c r="W68" s="53">
        <f>+Instructions!$C$22</f>
        <v>0</v>
      </c>
      <c r="X68" s="16">
        <f t="shared" si="12"/>
        <v>16.25</v>
      </c>
      <c r="Y68" s="49"/>
      <c r="Z68" s="6" t="s">
        <v>1386</v>
      </c>
      <c r="AA68" s="36">
        <v>16.25</v>
      </c>
      <c r="AB68" s="57">
        <f t="shared" si="13"/>
        <v>0</v>
      </c>
      <c r="AC68" s="16">
        <f t="shared" si="13"/>
        <v>16.25</v>
      </c>
      <c r="AD68" s="11">
        <f t="shared" si="14"/>
        <v>0</v>
      </c>
      <c r="AE68" s="120"/>
      <c r="AF68" s="128">
        <v>1</v>
      </c>
      <c r="AG68" s="35">
        <f t="shared" si="15"/>
        <v>16.25</v>
      </c>
      <c r="AH68" s="49"/>
      <c r="AJ68" s="16">
        <f t="shared" si="16"/>
        <v>16.25</v>
      </c>
      <c r="AK68" s="16">
        <f t="shared" si="17"/>
        <v>0</v>
      </c>
      <c r="AL68" s="16">
        <f t="shared" si="18"/>
        <v>0</v>
      </c>
      <c r="AM68" s="16" t="str">
        <f t="shared" si="19"/>
        <v/>
      </c>
      <c r="AO68" s="239" t="s">
        <v>155</v>
      </c>
    </row>
    <row r="69" spans="2:41" s="3" customFormat="1" ht="9.9499999999999993" customHeight="1" x14ac:dyDescent="0.2">
      <c r="B69" s="112" t="s">
        <v>151</v>
      </c>
      <c r="D69" s="37"/>
      <c r="E69" s="71" t="s">
        <v>782</v>
      </c>
      <c r="F69" s="71"/>
      <c r="G69" s="28" t="s">
        <v>144</v>
      </c>
      <c r="H69" s="28"/>
      <c r="I69" s="28"/>
      <c r="J69" s="28"/>
      <c r="K69" s="28"/>
      <c r="L69" s="28"/>
      <c r="M69" s="28"/>
      <c r="N69" s="28"/>
      <c r="P69" s="71"/>
      <c r="Q69" s="81"/>
      <c r="R69" s="27"/>
      <c r="S69" s="36">
        <f t="shared" si="11"/>
        <v>16</v>
      </c>
      <c r="T69" s="34" t="s">
        <v>143</v>
      </c>
      <c r="U69" s="5" t="str">
        <f>+Instructions!$B$3</f>
        <v>A</v>
      </c>
      <c r="V69" s="49"/>
      <c r="W69" s="53">
        <f>+Instructions!$C$22</f>
        <v>0</v>
      </c>
      <c r="X69" s="16">
        <f t="shared" si="12"/>
        <v>16</v>
      </c>
      <c r="Y69" s="49"/>
      <c r="Z69" s="6" t="s">
        <v>1386</v>
      </c>
      <c r="AA69" s="36">
        <v>16</v>
      </c>
      <c r="AB69" s="57">
        <f t="shared" si="13"/>
        <v>0</v>
      </c>
      <c r="AC69" s="16">
        <f t="shared" si="13"/>
        <v>16</v>
      </c>
      <c r="AD69" s="11">
        <f t="shared" si="14"/>
        <v>0</v>
      </c>
      <c r="AE69" s="120"/>
      <c r="AF69" s="128">
        <v>1</v>
      </c>
      <c r="AG69" s="35">
        <f t="shared" si="15"/>
        <v>16</v>
      </c>
      <c r="AH69" s="49"/>
      <c r="AJ69" s="16">
        <f t="shared" si="16"/>
        <v>16</v>
      </c>
      <c r="AK69" s="16">
        <f t="shared" si="17"/>
        <v>0</v>
      </c>
      <c r="AL69" s="16">
        <f t="shared" si="18"/>
        <v>0</v>
      </c>
      <c r="AM69" s="16" t="str">
        <f t="shared" si="19"/>
        <v/>
      </c>
      <c r="AO69" s="239" t="s">
        <v>155</v>
      </c>
    </row>
    <row r="70" spans="2:41" s="3" customFormat="1" ht="3" customHeight="1" x14ac:dyDescent="0.2">
      <c r="C70" s="28"/>
      <c r="D70" s="28"/>
      <c r="E70" s="28"/>
      <c r="F70" s="28"/>
      <c r="G70" s="28"/>
      <c r="H70" s="28"/>
      <c r="I70" s="28"/>
      <c r="J70" s="28"/>
      <c r="K70" s="28"/>
      <c r="L70" s="28"/>
      <c r="M70" s="28"/>
      <c r="N70" s="28"/>
      <c r="O70" s="28"/>
      <c r="P70" s="71"/>
      <c r="Q70" s="81"/>
      <c r="R70" s="27"/>
      <c r="S70" s="140"/>
      <c r="T70" s="27"/>
      <c r="U70" s="5"/>
      <c r="V70" s="49"/>
      <c r="W70" s="53"/>
      <c r="X70" s="14"/>
      <c r="Y70" s="49"/>
      <c r="Z70" s="36"/>
      <c r="AA70" s="36"/>
      <c r="AB70" s="52"/>
      <c r="AC70" s="16"/>
      <c r="AD70" s="14"/>
      <c r="AE70" s="62"/>
      <c r="AF70" s="62"/>
      <c r="AG70" s="36"/>
      <c r="AH70" s="49"/>
      <c r="AO70" s="241"/>
    </row>
    <row r="71" spans="2:41" s="3" customFormat="1" ht="9.9499999999999993" customHeight="1" x14ac:dyDescent="0.2">
      <c r="C71" s="32"/>
      <c r="D71" s="37" t="s">
        <v>106</v>
      </c>
      <c r="E71" s="167" t="s">
        <v>1335</v>
      </c>
      <c r="F71" s="167"/>
      <c r="G71" s="167"/>
      <c r="H71" s="167"/>
      <c r="J71" s="167"/>
      <c r="K71" s="167"/>
      <c r="L71" s="167"/>
      <c r="M71" s="167"/>
      <c r="O71" s="28"/>
      <c r="P71" s="28"/>
      <c r="Q71" s="28"/>
      <c r="R71" s="28"/>
      <c r="S71" s="28"/>
      <c r="T71" s="28"/>
      <c r="U71" s="5"/>
      <c r="V71" s="49"/>
      <c r="W71" s="67"/>
      <c r="X71" s="67"/>
      <c r="Y71" s="49"/>
      <c r="Z71" s="36"/>
      <c r="AA71" s="36"/>
      <c r="AB71" s="52"/>
      <c r="AC71" s="16"/>
      <c r="AD71" s="14"/>
      <c r="AE71" s="62"/>
      <c r="AF71" s="123"/>
      <c r="AG71" s="16"/>
      <c r="AH71" s="49"/>
      <c r="AJ71" s="16"/>
      <c r="AK71" s="16"/>
      <c r="AL71" s="16"/>
      <c r="AM71" s="16"/>
      <c r="AO71" s="239" t="s">
        <v>155</v>
      </c>
    </row>
    <row r="72" spans="2:41" s="3" customFormat="1" ht="0.95" customHeight="1" x14ac:dyDescent="0.2">
      <c r="P72" s="71"/>
      <c r="Q72" s="81"/>
      <c r="R72" s="27"/>
      <c r="S72" s="36"/>
      <c r="T72" s="6"/>
      <c r="U72" s="34"/>
      <c r="V72" s="49"/>
      <c r="W72" s="53"/>
      <c r="X72" s="14"/>
      <c r="Y72" s="49"/>
      <c r="Z72" s="36"/>
      <c r="AA72" s="36"/>
      <c r="AB72" s="52"/>
      <c r="AC72" s="36"/>
      <c r="AD72" s="14"/>
      <c r="AE72" s="72"/>
      <c r="AF72" s="124"/>
      <c r="AG72" s="36"/>
      <c r="AH72" s="49"/>
      <c r="AJ72" s="36"/>
      <c r="AK72" s="36"/>
      <c r="AL72" s="36"/>
      <c r="AM72" s="36"/>
      <c r="AO72" s="239" t="s">
        <v>155</v>
      </c>
    </row>
    <row r="73" spans="2:41" s="3" customFormat="1" ht="9.9499999999999993" customHeight="1" x14ac:dyDescent="0.2">
      <c r="B73" s="112" t="s">
        <v>151</v>
      </c>
      <c r="D73" s="37"/>
      <c r="E73" s="71" t="s">
        <v>194</v>
      </c>
      <c r="F73" s="71"/>
      <c r="G73" s="28" t="s">
        <v>144</v>
      </c>
      <c r="H73" s="28"/>
      <c r="I73" s="28"/>
      <c r="J73" s="28"/>
      <c r="K73" s="28"/>
      <c r="L73" s="28"/>
      <c r="M73" s="28"/>
      <c r="N73" s="28"/>
      <c r="P73" s="71"/>
      <c r="Q73" s="81"/>
      <c r="R73" s="27"/>
      <c r="S73" s="36">
        <f t="shared" ref="S73" si="20">IF(Suggested="Yes",AA73,AG73)</f>
        <v>14.35</v>
      </c>
      <c r="T73" s="34" t="s">
        <v>143</v>
      </c>
      <c r="U73" s="5" t="str">
        <f>+Instructions!$B$3</f>
        <v>A</v>
      </c>
      <c r="V73" s="49"/>
      <c r="W73" s="53">
        <f>+Instructions!$C$22</f>
        <v>0</v>
      </c>
      <c r="X73" s="16">
        <f t="shared" ref="X73" si="21">ROUND($AA73*(1-W73)+0.004999,2)</f>
        <v>14.35</v>
      </c>
      <c r="Y73" s="49"/>
      <c r="Z73" s="6" t="s">
        <v>1386</v>
      </c>
      <c r="AA73" s="36">
        <v>14.35</v>
      </c>
      <c r="AB73" s="57">
        <f t="shared" ref="AB73" si="22">+W73</f>
        <v>0</v>
      </c>
      <c r="AC73" s="16">
        <f t="shared" ref="AC73" si="23">+X73</f>
        <v>14.35</v>
      </c>
      <c r="AD73" s="11">
        <f t="shared" ref="AD73" si="24">(AG73-AC73)/AG73</f>
        <v>0</v>
      </c>
      <c r="AE73" s="120"/>
      <c r="AF73" s="128">
        <v>1</v>
      </c>
      <c r="AG73" s="35">
        <f t="shared" ref="AG73" si="25">SUM(AJ73:AL73)+AE73</f>
        <v>14.35</v>
      </c>
      <c r="AH73" s="49"/>
      <c r="AJ73" s="16">
        <f t="shared" ref="AJ73" si="26">ROUND(AC73/(1-VLOOKUP(AF73,Group,2,FALSE)),2)</f>
        <v>14.35</v>
      </c>
      <c r="AK73" s="16">
        <f t="shared" ref="AK73" si="27">IF(VLOOKUP(AF73,Group,5,FALSE)="YES",VLOOKUP(ROUND(ROUND(AJ73,1)-AJ73,2),Round,2,FALSE)+VLOOKUP(AF73,Group,6,FALSE),0)</f>
        <v>0</v>
      </c>
      <c r="AL73" s="16">
        <f t="shared" ref="AL73" si="28">IF(VLOOKUP(AF73,Group,7,FALSE)="",0,ROUND(AJ73-0.04999,1)-AJ73+AM73)</f>
        <v>0</v>
      </c>
      <c r="AM73" s="16" t="str">
        <f t="shared" ref="AM73" si="29">IF(VLOOKUP(AF73,Group,7,FALSE)="","",VLOOKUP(AF73,Group,7,FALSE))</f>
        <v/>
      </c>
      <c r="AO73" s="239" t="s">
        <v>155</v>
      </c>
    </row>
    <row r="74" spans="2:41" s="3" customFormat="1" ht="9.9499999999999993" customHeight="1" x14ac:dyDescent="0.2">
      <c r="B74" s="112" t="s">
        <v>151</v>
      </c>
      <c r="D74" s="37"/>
      <c r="E74" s="71" t="s">
        <v>194</v>
      </c>
      <c r="F74" s="71"/>
      <c r="G74" s="28" t="s">
        <v>426</v>
      </c>
      <c r="H74" s="28"/>
      <c r="I74" s="28"/>
      <c r="J74" s="28"/>
      <c r="K74" s="28"/>
      <c r="L74" s="28"/>
      <c r="M74" s="28"/>
      <c r="N74" s="28"/>
      <c r="P74" s="71"/>
      <c r="Q74" s="81"/>
      <c r="R74" s="27" t="s">
        <v>147</v>
      </c>
      <c r="S74" s="36">
        <f>IF(Suggested="Yes",AA74,AG74)</f>
        <v>15.3</v>
      </c>
      <c r="T74" s="34" t="s">
        <v>143</v>
      </c>
      <c r="U74" s="5" t="str">
        <f>+Instructions!$B$3</f>
        <v>A</v>
      </c>
      <c r="V74" s="49"/>
      <c r="W74" s="53">
        <f>+Instructions!$C$22</f>
        <v>0</v>
      </c>
      <c r="X74" s="16">
        <f>ROUND($AA74*(1-W74)+0.004999,2)</f>
        <v>15.3</v>
      </c>
      <c r="Y74" s="49"/>
      <c r="Z74" s="6" t="s">
        <v>1386</v>
      </c>
      <c r="AA74" s="36">
        <v>15.3</v>
      </c>
      <c r="AB74" s="57">
        <f>+W74</f>
        <v>0</v>
      </c>
      <c r="AC74" s="16">
        <f>+X74</f>
        <v>15.3</v>
      </c>
      <c r="AD74" s="11">
        <f>(AG74-AC74)/AG74</f>
        <v>0</v>
      </c>
      <c r="AE74" s="120"/>
      <c r="AF74" s="128">
        <v>1</v>
      </c>
      <c r="AG74" s="35">
        <f>SUM(AJ74:AL74)+AE74</f>
        <v>15.3</v>
      </c>
      <c r="AH74" s="49"/>
      <c r="AJ74" s="16">
        <f>ROUND(AC74/(1-VLOOKUP(AF74,Group,2,FALSE)),2)</f>
        <v>15.3</v>
      </c>
      <c r="AK74" s="16">
        <f>IF(VLOOKUP(AF74,Group,5,FALSE)="YES",VLOOKUP(ROUND(ROUND(AJ74,1)-AJ74,2),Round,2,FALSE)+VLOOKUP(AF74,Group,6,FALSE),0)</f>
        <v>0</v>
      </c>
      <c r="AL74" s="16">
        <f>IF(VLOOKUP(AF74,Group,7,FALSE)="",0,ROUND(AJ74-0.04999,1)-AJ74+AM74)</f>
        <v>0</v>
      </c>
      <c r="AM74" s="16" t="str">
        <f>IF(VLOOKUP(AF74,Group,7,FALSE)="","",VLOOKUP(AF74,Group,7,FALSE))</f>
        <v/>
      </c>
      <c r="AO74" s="239" t="s">
        <v>155</v>
      </c>
    </row>
    <row r="75" spans="2:41" s="3" customFormat="1" ht="9.9499999999999993" customHeight="1" x14ac:dyDescent="0.2">
      <c r="B75" s="112" t="s">
        <v>151</v>
      </c>
      <c r="D75" s="37"/>
      <c r="E75" s="71" t="s">
        <v>188</v>
      </c>
      <c r="F75" s="71"/>
      <c r="G75" s="28" t="s">
        <v>144</v>
      </c>
      <c r="H75" s="28"/>
      <c r="I75" s="28"/>
      <c r="J75" s="28"/>
      <c r="K75" s="28"/>
      <c r="L75" s="28"/>
      <c r="M75" s="28"/>
      <c r="N75" s="28"/>
      <c r="P75" s="71"/>
      <c r="Q75" s="81"/>
      <c r="R75" s="27"/>
      <c r="S75" s="36">
        <f t="shared" ref="S75:S76" si="30">IF(Suggested="Yes",AA75,AG75)</f>
        <v>15.75</v>
      </c>
      <c r="T75" s="34" t="s">
        <v>143</v>
      </c>
      <c r="U75" s="5" t="str">
        <f>+Instructions!$B$3</f>
        <v>A</v>
      </c>
      <c r="V75" s="49"/>
      <c r="W75" s="53">
        <f>+Instructions!$C$22</f>
        <v>0</v>
      </c>
      <c r="X75" s="16">
        <f t="shared" ref="X75:X76" si="31">ROUND($AA75*(1-W75)+0.004999,2)</f>
        <v>15.75</v>
      </c>
      <c r="Y75" s="49"/>
      <c r="Z75" s="6" t="s">
        <v>1386</v>
      </c>
      <c r="AA75" s="36">
        <v>15.75</v>
      </c>
      <c r="AB75" s="57">
        <f t="shared" ref="AB75:AB76" si="32">+W75</f>
        <v>0</v>
      </c>
      <c r="AC75" s="16">
        <f t="shared" ref="AC75:AC76" si="33">+X75</f>
        <v>15.75</v>
      </c>
      <c r="AD75" s="11">
        <f t="shared" ref="AD75:AD76" si="34">(AG75-AC75)/AG75</f>
        <v>0</v>
      </c>
      <c r="AE75" s="120"/>
      <c r="AF75" s="128">
        <v>1</v>
      </c>
      <c r="AG75" s="35">
        <f t="shared" ref="AG75:AG76" si="35">SUM(AJ75:AL75)+AE75</f>
        <v>15.75</v>
      </c>
      <c r="AH75" s="49"/>
      <c r="AJ75" s="16">
        <f t="shared" ref="AJ75:AJ76" si="36">ROUND(AC75/(1-VLOOKUP(AF75,Group,2,FALSE)),2)</f>
        <v>15.75</v>
      </c>
      <c r="AK75" s="16">
        <f t="shared" ref="AK75:AK76" si="37">IF(VLOOKUP(AF75,Group,5,FALSE)="YES",VLOOKUP(ROUND(ROUND(AJ75,1)-AJ75,2),Round,2,FALSE)+VLOOKUP(AF75,Group,6,FALSE),0)</f>
        <v>0</v>
      </c>
      <c r="AL75" s="16">
        <f t="shared" ref="AL75:AL76" si="38">IF(VLOOKUP(AF75,Group,7,FALSE)="",0,ROUND(AJ75-0.04999,1)-AJ75+AM75)</f>
        <v>0</v>
      </c>
      <c r="AM75" s="16" t="str">
        <f t="shared" ref="AM75:AM76" si="39">IF(VLOOKUP(AF75,Group,7,FALSE)="","",VLOOKUP(AF75,Group,7,FALSE))</f>
        <v/>
      </c>
      <c r="AO75" s="239" t="s">
        <v>155</v>
      </c>
    </row>
    <row r="76" spans="2:41" s="3" customFormat="1" ht="9.9499999999999993" customHeight="1" x14ac:dyDescent="0.2">
      <c r="B76" s="112" t="s">
        <v>151</v>
      </c>
      <c r="D76" s="37"/>
      <c r="E76" s="71" t="s">
        <v>204</v>
      </c>
      <c r="F76" s="71"/>
      <c r="G76" s="28" t="s">
        <v>144</v>
      </c>
      <c r="H76" s="28"/>
      <c r="I76" s="28"/>
      <c r="J76" s="28"/>
      <c r="K76" s="28"/>
      <c r="L76" s="28"/>
      <c r="M76" s="28"/>
      <c r="N76" s="28"/>
      <c r="P76" s="71"/>
      <c r="Q76" s="81"/>
      <c r="R76" s="27"/>
      <c r="S76" s="36">
        <f t="shared" si="30"/>
        <v>14.85</v>
      </c>
      <c r="T76" s="34" t="s">
        <v>143</v>
      </c>
      <c r="U76" s="5" t="str">
        <f>+Instructions!$B$3</f>
        <v>A</v>
      </c>
      <c r="V76" s="49"/>
      <c r="W76" s="53">
        <f>+Instructions!$C$22</f>
        <v>0</v>
      </c>
      <c r="X76" s="16">
        <f t="shared" si="31"/>
        <v>14.85</v>
      </c>
      <c r="Y76" s="49"/>
      <c r="Z76" s="6" t="s">
        <v>1386</v>
      </c>
      <c r="AA76" s="36">
        <v>14.85</v>
      </c>
      <c r="AB76" s="57">
        <f t="shared" si="32"/>
        <v>0</v>
      </c>
      <c r="AC76" s="16">
        <f t="shared" si="33"/>
        <v>14.85</v>
      </c>
      <c r="AD76" s="11">
        <f t="shared" si="34"/>
        <v>0</v>
      </c>
      <c r="AE76" s="120"/>
      <c r="AF76" s="128">
        <v>1</v>
      </c>
      <c r="AG76" s="35">
        <f t="shared" si="35"/>
        <v>14.85</v>
      </c>
      <c r="AH76" s="49"/>
      <c r="AJ76" s="16">
        <f t="shared" si="36"/>
        <v>14.85</v>
      </c>
      <c r="AK76" s="16">
        <f t="shared" si="37"/>
        <v>0</v>
      </c>
      <c r="AL76" s="16">
        <f t="shared" si="38"/>
        <v>0</v>
      </c>
      <c r="AM76" s="16" t="str">
        <f t="shared" si="39"/>
        <v/>
      </c>
      <c r="AO76" s="239" t="s">
        <v>155</v>
      </c>
    </row>
    <row r="77" spans="2:41" s="3" customFormat="1" ht="9.9499999999999993" customHeight="1" x14ac:dyDescent="0.2">
      <c r="B77" s="112" t="s">
        <v>151</v>
      </c>
      <c r="D77" s="37"/>
      <c r="E77" s="71" t="s">
        <v>204</v>
      </c>
      <c r="F77" s="71"/>
      <c r="G77" s="28" t="s">
        <v>426</v>
      </c>
      <c r="H77" s="28"/>
      <c r="I77" s="28"/>
      <c r="J77" s="28"/>
      <c r="K77" s="28"/>
      <c r="L77" s="28"/>
      <c r="M77" s="28"/>
      <c r="N77" s="28"/>
      <c r="P77" s="71"/>
      <c r="Q77" s="81"/>
      <c r="R77" s="27" t="s">
        <v>147</v>
      </c>
      <c r="S77" s="36">
        <f>IF(Suggested="Yes",AA77,AG77)</f>
        <v>18.600000000000001</v>
      </c>
      <c r="T77" s="34" t="s">
        <v>143</v>
      </c>
      <c r="U77" s="5" t="str">
        <f>+Instructions!$B$3</f>
        <v>A</v>
      </c>
      <c r="V77" s="49"/>
      <c r="W77" s="53">
        <f>+Instructions!$C$22</f>
        <v>0</v>
      </c>
      <c r="X77" s="16">
        <f>ROUND($AA77*(1-W77)+0.004999,2)</f>
        <v>18.600000000000001</v>
      </c>
      <c r="Y77" s="49"/>
      <c r="Z77" s="6" t="s">
        <v>1386</v>
      </c>
      <c r="AA77" s="36">
        <v>18.600000000000001</v>
      </c>
      <c r="AB77" s="57">
        <f>+W77</f>
        <v>0</v>
      </c>
      <c r="AC77" s="16">
        <f>+X77</f>
        <v>18.600000000000001</v>
      </c>
      <c r="AD77" s="11">
        <f>(AG77-AC77)/AG77</f>
        <v>0</v>
      </c>
      <c r="AE77" s="120"/>
      <c r="AF77" s="128">
        <v>1</v>
      </c>
      <c r="AG77" s="35">
        <f>SUM(AJ77:AL77)+AE77</f>
        <v>18.600000000000001</v>
      </c>
      <c r="AH77" s="49"/>
      <c r="AJ77" s="16">
        <f>ROUND(AC77/(1-VLOOKUP(AF77,Group,2,FALSE)),2)</f>
        <v>18.600000000000001</v>
      </c>
      <c r="AK77" s="16">
        <f>IF(VLOOKUP(AF77,Group,5,FALSE)="YES",VLOOKUP(ROUND(ROUND(AJ77,1)-AJ77,2),Round,2,FALSE)+VLOOKUP(AF77,Group,6,FALSE),0)</f>
        <v>0</v>
      </c>
      <c r="AL77" s="16">
        <f>IF(VLOOKUP(AF77,Group,7,FALSE)="",0,ROUND(AJ77-0.04999,1)-AJ77+AM77)</f>
        <v>0</v>
      </c>
      <c r="AM77" s="16" t="str">
        <f>IF(VLOOKUP(AF77,Group,7,FALSE)="","",VLOOKUP(AF77,Group,7,FALSE))</f>
        <v/>
      </c>
      <c r="AO77" s="239" t="s">
        <v>155</v>
      </c>
    </row>
    <row r="78" spans="2:41" s="3" customFormat="1" ht="9.9499999999999993" customHeight="1" x14ac:dyDescent="0.2">
      <c r="B78" s="112" t="s">
        <v>151</v>
      </c>
      <c r="D78" s="37"/>
      <c r="E78" s="71" t="s">
        <v>203</v>
      </c>
      <c r="F78" s="71"/>
      <c r="G78" s="28" t="s">
        <v>144</v>
      </c>
      <c r="H78" s="28"/>
      <c r="I78" s="28"/>
      <c r="J78" s="28"/>
      <c r="K78" s="28"/>
      <c r="L78" s="28"/>
      <c r="M78" s="28"/>
      <c r="N78" s="28"/>
      <c r="P78" s="71"/>
      <c r="Q78" s="81"/>
      <c r="R78" s="27"/>
      <c r="S78" s="36">
        <f>IF(Suggested="Yes",AA78,AG78)</f>
        <v>15.25</v>
      </c>
      <c r="T78" s="34" t="s">
        <v>143</v>
      </c>
      <c r="U78" s="5" t="str">
        <f>+Instructions!$B$3</f>
        <v>A</v>
      </c>
      <c r="V78" s="49"/>
      <c r="W78" s="53">
        <f>+Instructions!$C$22</f>
        <v>0</v>
      </c>
      <c r="X78" s="16">
        <f>ROUND($AA78*(1-W78)+0.004999,2)</f>
        <v>15.25</v>
      </c>
      <c r="Y78" s="49"/>
      <c r="Z78" s="6" t="s">
        <v>1386</v>
      </c>
      <c r="AA78" s="36">
        <v>15.25</v>
      </c>
      <c r="AB78" s="57">
        <f>+W78</f>
        <v>0</v>
      </c>
      <c r="AC78" s="16">
        <f>+X78</f>
        <v>15.25</v>
      </c>
      <c r="AD78" s="11">
        <f>(AG78-AC78)/AG78</f>
        <v>0</v>
      </c>
      <c r="AE78" s="120"/>
      <c r="AF78" s="128">
        <v>1</v>
      </c>
      <c r="AG78" s="35">
        <f>SUM(AJ78:AL78)+AE78</f>
        <v>15.25</v>
      </c>
      <c r="AH78" s="49"/>
      <c r="AJ78" s="16">
        <f>ROUND(AC78/(1-VLOOKUP(AF78,Group,2,FALSE)),2)</f>
        <v>15.25</v>
      </c>
      <c r="AK78" s="16">
        <f>IF(VLOOKUP(AF78,Group,5,FALSE)="YES",VLOOKUP(ROUND(ROUND(AJ78,1)-AJ78,2),Round,2,FALSE)+VLOOKUP(AF78,Group,6,FALSE),0)</f>
        <v>0</v>
      </c>
      <c r="AL78" s="16">
        <f>IF(VLOOKUP(AF78,Group,7,FALSE)="",0,ROUND(AJ78-0.04999,1)-AJ78+AM78)</f>
        <v>0</v>
      </c>
      <c r="AM78" s="16" t="str">
        <f>IF(VLOOKUP(AF78,Group,7,FALSE)="","",VLOOKUP(AF78,Group,7,FALSE))</f>
        <v/>
      </c>
      <c r="AO78" s="239" t="s">
        <v>155</v>
      </c>
    </row>
    <row r="79" spans="2:41" s="3" customFormat="1" ht="9.9499999999999993" customHeight="1" x14ac:dyDescent="0.2">
      <c r="B79" s="112" t="s">
        <v>151</v>
      </c>
      <c r="D79" s="37" t="s">
        <v>1336</v>
      </c>
      <c r="E79" s="71" t="s">
        <v>242</v>
      </c>
      <c r="F79" s="71"/>
      <c r="G79" s="28" t="s">
        <v>144</v>
      </c>
      <c r="H79" s="28"/>
      <c r="I79" s="28"/>
      <c r="J79" s="28"/>
      <c r="K79" s="28"/>
      <c r="L79" s="28"/>
      <c r="M79" s="28"/>
      <c r="N79" s="28"/>
      <c r="P79" s="71"/>
      <c r="Q79" s="81"/>
      <c r="R79" s="27"/>
      <c r="S79" s="36">
        <f t="shared" ref="S79:S80" si="40">IF(Suggested="Yes",AA79,AG79)</f>
        <v>16.25</v>
      </c>
      <c r="T79" s="34" t="s">
        <v>143</v>
      </c>
      <c r="U79" s="5" t="str">
        <f>+Instructions!$B$3</f>
        <v>A</v>
      </c>
      <c r="V79" s="49"/>
      <c r="W79" s="53">
        <f>+Instructions!$C$22</f>
        <v>0</v>
      </c>
      <c r="X79" s="16">
        <f t="shared" ref="X79:X80" si="41">ROUND($AA79*(1-W79)+0.004999,2)</f>
        <v>16.25</v>
      </c>
      <c r="Y79" s="49"/>
      <c r="Z79" s="6" t="s">
        <v>1386</v>
      </c>
      <c r="AA79" s="36">
        <v>16.25</v>
      </c>
      <c r="AB79" s="57">
        <f t="shared" ref="AB79:AB80" si="42">+W79</f>
        <v>0</v>
      </c>
      <c r="AC79" s="16">
        <f t="shared" ref="AC79:AC80" si="43">+X79</f>
        <v>16.25</v>
      </c>
      <c r="AD79" s="11">
        <f t="shared" ref="AD79:AD80" si="44">(AG79-AC79)/AG79</f>
        <v>0</v>
      </c>
      <c r="AE79" s="120"/>
      <c r="AF79" s="128">
        <v>1</v>
      </c>
      <c r="AG79" s="35">
        <f t="shared" ref="AG79:AG80" si="45">SUM(AJ79:AL79)+AE79</f>
        <v>16.25</v>
      </c>
      <c r="AH79" s="49"/>
      <c r="AJ79" s="16">
        <f t="shared" ref="AJ79:AJ80" si="46">ROUND(AC79/(1-VLOOKUP(AF79,Group,2,FALSE)),2)</f>
        <v>16.25</v>
      </c>
      <c r="AK79" s="16">
        <f t="shared" ref="AK79:AK80" si="47">IF(VLOOKUP(AF79,Group,5,FALSE)="YES",VLOOKUP(ROUND(ROUND(AJ79,1)-AJ79,2),Round,2,FALSE)+VLOOKUP(AF79,Group,6,FALSE),0)</f>
        <v>0</v>
      </c>
      <c r="AL79" s="16">
        <f t="shared" ref="AL79:AL80" si="48">IF(VLOOKUP(AF79,Group,7,FALSE)="",0,ROUND(AJ79-0.04999,1)-AJ79+AM79)</f>
        <v>0</v>
      </c>
      <c r="AM79" s="16" t="str">
        <f t="shared" ref="AM79:AM80" si="49">IF(VLOOKUP(AF79,Group,7,FALSE)="","",VLOOKUP(AF79,Group,7,FALSE))</f>
        <v/>
      </c>
      <c r="AO79" s="239" t="s">
        <v>155</v>
      </c>
    </row>
    <row r="80" spans="2:41" s="3" customFormat="1" ht="9.9499999999999993" customHeight="1" x14ac:dyDescent="0.2">
      <c r="B80" s="112" t="s">
        <v>151</v>
      </c>
      <c r="D80" s="37"/>
      <c r="E80" s="71" t="s">
        <v>782</v>
      </c>
      <c r="F80" s="71"/>
      <c r="G80" s="28" t="s">
        <v>144</v>
      </c>
      <c r="H80" s="28"/>
      <c r="I80" s="28"/>
      <c r="J80" s="28"/>
      <c r="K80" s="28"/>
      <c r="L80" s="28"/>
      <c r="M80" s="28"/>
      <c r="N80" s="28"/>
      <c r="P80" s="71"/>
      <c r="Q80" s="81"/>
      <c r="R80" s="27"/>
      <c r="S80" s="36">
        <f t="shared" si="40"/>
        <v>16</v>
      </c>
      <c r="T80" s="34" t="s">
        <v>143</v>
      </c>
      <c r="U80" s="5" t="str">
        <f>+Instructions!$B$3</f>
        <v>A</v>
      </c>
      <c r="V80" s="49"/>
      <c r="W80" s="53">
        <f>+Instructions!$C$22</f>
        <v>0</v>
      </c>
      <c r="X80" s="16">
        <f t="shared" si="41"/>
        <v>16</v>
      </c>
      <c r="Y80" s="49"/>
      <c r="Z80" s="6" t="s">
        <v>1386</v>
      </c>
      <c r="AA80" s="36">
        <v>16</v>
      </c>
      <c r="AB80" s="57">
        <f t="shared" si="42"/>
        <v>0</v>
      </c>
      <c r="AC80" s="16">
        <f t="shared" si="43"/>
        <v>16</v>
      </c>
      <c r="AD80" s="11">
        <f t="shared" si="44"/>
        <v>0</v>
      </c>
      <c r="AE80" s="120"/>
      <c r="AF80" s="128">
        <v>1</v>
      </c>
      <c r="AG80" s="35">
        <f t="shared" si="45"/>
        <v>16</v>
      </c>
      <c r="AH80" s="49"/>
      <c r="AJ80" s="16">
        <f t="shared" si="46"/>
        <v>16</v>
      </c>
      <c r="AK80" s="16">
        <f t="shared" si="47"/>
        <v>0</v>
      </c>
      <c r="AL80" s="16">
        <f t="shared" si="48"/>
        <v>0</v>
      </c>
      <c r="AM80" s="16" t="str">
        <f t="shared" si="49"/>
        <v/>
      </c>
      <c r="AO80" s="239" t="s">
        <v>155</v>
      </c>
    </row>
    <row r="81" spans="2:41" s="3" customFormat="1" ht="3" customHeight="1" x14ac:dyDescent="0.2">
      <c r="G81" s="28"/>
      <c r="P81" s="71"/>
      <c r="Q81" s="81"/>
      <c r="R81" s="27"/>
      <c r="S81" s="36"/>
      <c r="T81" s="6"/>
      <c r="U81" s="34"/>
      <c r="V81" s="49"/>
      <c r="W81" s="53"/>
      <c r="X81" s="14"/>
      <c r="Y81" s="49"/>
      <c r="Z81" s="36"/>
      <c r="AA81" s="36"/>
      <c r="AB81" s="52"/>
      <c r="AC81" s="36"/>
      <c r="AD81" s="14"/>
      <c r="AE81" s="72"/>
      <c r="AF81" s="124"/>
      <c r="AG81" s="36"/>
      <c r="AH81" s="49"/>
      <c r="AJ81" s="36"/>
      <c r="AK81" s="36"/>
      <c r="AL81" s="36"/>
      <c r="AM81" s="36"/>
      <c r="AO81" s="239" t="s">
        <v>155</v>
      </c>
    </row>
    <row r="82" spans="2:41" s="3" customFormat="1" ht="9.9499999999999993" customHeight="1" x14ac:dyDescent="0.2">
      <c r="C82" s="32"/>
      <c r="D82" s="37" t="s">
        <v>106</v>
      </c>
      <c r="E82" s="168" t="s">
        <v>784</v>
      </c>
      <c r="F82" s="167"/>
      <c r="G82" s="167"/>
      <c r="H82" s="167" t="s">
        <v>1276</v>
      </c>
      <c r="J82" s="167"/>
      <c r="K82" s="167"/>
      <c r="L82" s="167"/>
      <c r="M82" s="167"/>
      <c r="O82" s="28"/>
      <c r="P82" s="28"/>
      <c r="Q82" s="28"/>
      <c r="R82" s="28"/>
      <c r="S82" s="28"/>
      <c r="T82" s="28"/>
      <c r="U82" s="5"/>
      <c r="V82" s="49"/>
      <c r="W82" s="67"/>
      <c r="X82" s="67"/>
      <c r="Y82" s="49"/>
      <c r="Z82" s="36"/>
      <c r="AA82" s="36"/>
      <c r="AB82" s="52"/>
      <c r="AC82" s="16"/>
      <c r="AD82" s="14"/>
      <c r="AE82" s="62"/>
      <c r="AF82" s="123"/>
      <c r="AG82" s="16"/>
      <c r="AH82" s="49"/>
      <c r="AJ82" s="16"/>
      <c r="AK82" s="16"/>
      <c r="AL82" s="16"/>
      <c r="AM82" s="16"/>
      <c r="AO82" s="239" t="s">
        <v>155</v>
      </c>
    </row>
    <row r="83" spans="2:41" s="3" customFormat="1" ht="9.9499999999999993" customHeight="1" x14ac:dyDescent="0.2">
      <c r="C83" s="32"/>
      <c r="D83" s="37"/>
      <c r="E83" s="168" t="s">
        <v>787</v>
      </c>
      <c r="F83" s="167"/>
      <c r="G83" s="167"/>
      <c r="H83" s="167" t="s">
        <v>1277</v>
      </c>
      <c r="J83" s="167"/>
      <c r="K83" s="167"/>
      <c r="L83" s="167"/>
      <c r="M83" s="167"/>
      <c r="O83" s="28"/>
      <c r="P83" s="28"/>
      <c r="Q83" s="28"/>
      <c r="R83" s="28"/>
      <c r="S83" s="28"/>
      <c r="T83" s="28"/>
      <c r="U83" s="5"/>
      <c r="V83" s="49"/>
      <c r="W83" s="67"/>
      <c r="X83" s="67"/>
      <c r="Y83" s="49"/>
      <c r="Z83" s="36"/>
      <c r="AA83" s="36"/>
      <c r="AB83" s="52"/>
      <c r="AC83" s="16"/>
      <c r="AD83" s="14"/>
      <c r="AE83" s="62"/>
      <c r="AF83" s="123"/>
      <c r="AG83" s="16"/>
      <c r="AH83" s="49"/>
      <c r="AJ83" s="16"/>
      <c r="AK83" s="16"/>
      <c r="AL83" s="16"/>
      <c r="AM83" s="16"/>
      <c r="AO83" s="239" t="s">
        <v>155</v>
      </c>
    </row>
    <row r="84" spans="2:41" s="3" customFormat="1" ht="0.95" customHeight="1" x14ac:dyDescent="0.2">
      <c r="P84" s="71"/>
      <c r="Q84" s="81"/>
      <c r="R84" s="27"/>
      <c r="S84" s="36"/>
      <c r="T84" s="6"/>
      <c r="U84" s="34"/>
      <c r="V84" s="49"/>
      <c r="W84" s="53"/>
      <c r="X84" s="14"/>
      <c r="Y84" s="49"/>
      <c r="Z84" s="36"/>
      <c r="AA84" s="36"/>
      <c r="AB84" s="52"/>
      <c r="AC84" s="36"/>
      <c r="AD84" s="14"/>
      <c r="AE84" s="72"/>
      <c r="AF84" s="124"/>
      <c r="AG84" s="36"/>
      <c r="AH84" s="49"/>
      <c r="AJ84" s="36"/>
      <c r="AK84" s="36"/>
      <c r="AL84" s="36"/>
      <c r="AM84" s="36"/>
      <c r="AO84" s="239" t="s">
        <v>155</v>
      </c>
    </row>
    <row r="85" spans="2:41" s="3" customFormat="1" ht="9.9499999999999993" customHeight="1" x14ac:dyDescent="0.2">
      <c r="B85" s="111" t="s">
        <v>104</v>
      </c>
      <c r="D85" s="37"/>
      <c r="E85" s="71" t="s">
        <v>381</v>
      </c>
      <c r="F85" s="71"/>
      <c r="G85" s="28" t="s">
        <v>223</v>
      </c>
      <c r="H85" s="28"/>
      <c r="I85" s="28"/>
      <c r="J85" s="28"/>
      <c r="K85" s="28" t="s">
        <v>279</v>
      </c>
      <c r="L85" s="28"/>
      <c r="M85" s="28"/>
      <c r="N85" s="28"/>
      <c r="P85" s="71"/>
      <c r="Q85" s="81"/>
      <c r="R85" s="27"/>
      <c r="S85" s="36">
        <f>IF(Suggested="Yes",AA85,AG85)</f>
        <v>11.95</v>
      </c>
      <c r="T85" s="34" t="s">
        <v>142</v>
      </c>
      <c r="U85" s="5" t="str">
        <f>+Instructions!$B$3</f>
        <v>A</v>
      </c>
      <c r="V85" s="49"/>
      <c r="W85" s="53">
        <f>+Instructions!$C$22</f>
        <v>0</v>
      </c>
      <c r="X85" s="16">
        <f>ROUND($AA85*(1-W85)+0.004999,2)</f>
        <v>11.95</v>
      </c>
      <c r="Y85" s="49"/>
      <c r="Z85" s="6" t="s">
        <v>1386</v>
      </c>
      <c r="AA85" s="36">
        <v>11.95</v>
      </c>
      <c r="AB85" s="57">
        <f>+W85</f>
        <v>0</v>
      </c>
      <c r="AC85" s="16">
        <f>+X85</f>
        <v>11.95</v>
      </c>
      <c r="AD85" s="11">
        <f>(AG85-AC85)/AG85</f>
        <v>0</v>
      </c>
      <c r="AE85" s="120"/>
      <c r="AF85" s="129">
        <v>3</v>
      </c>
      <c r="AG85" s="50">
        <f>SUM(AJ85:AL85)+AE85</f>
        <v>11.95</v>
      </c>
      <c r="AH85" s="49"/>
      <c r="AJ85" s="16">
        <f>ROUND(AC85/(1-VLOOKUP(AF85,Group,2,FALSE)),2)</f>
        <v>11.95</v>
      </c>
      <c r="AK85" s="16">
        <f>IF(VLOOKUP(AF85,Group,5,FALSE)="YES",VLOOKUP(ROUND(ROUND(AJ85,1)-AJ85,2),Round,2,FALSE)+VLOOKUP(AF85,Group,6,FALSE),0)</f>
        <v>0</v>
      </c>
      <c r="AL85" s="16">
        <f>IF(VLOOKUP(AF85,Group,7,FALSE)="",0,ROUND(AJ85-0.04999,1)-AJ85+AM85)</f>
        <v>0</v>
      </c>
      <c r="AM85" s="16" t="str">
        <f>IF(VLOOKUP(AF85,Group,7,FALSE)="","",VLOOKUP(AF85,Group,7,FALSE))</f>
        <v/>
      </c>
      <c r="AO85" s="239" t="s">
        <v>155</v>
      </c>
    </row>
    <row r="86" spans="2:41" s="3" customFormat="1" ht="9.9499999999999993" customHeight="1" x14ac:dyDescent="0.2">
      <c r="B86" s="111" t="s">
        <v>104</v>
      </c>
      <c r="D86" s="37"/>
      <c r="E86" s="71" t="s">
        <v>343</v>
      </c>
      <c r="F86" s="71"/>
      <c r="G86" s="28" t="s">
        <v>223</v>
      </c>
      <c r="H86" s="28"/>
      <c r="I86" s="28"/>
      <c r="J86" s="28"/>
      <c r="K86" s="28" t="s">
        <v>336</v>
      </c>
      <c r="L86" s="28"/>
      <c r="M86" s="28"/>
      <c r="N86" s="28"/>
      <c r="P86" s="71"/>
      <c r="Q86" s="81"/>
      <c r="R86" s="27" t="s">
        <v>217</v>
      </c>
      <c r="S86" s="36">
        <f>IF(Suggested="Yes",AA86,AG86)</f>
        <v>10.85</v>
      </c>
      <c r="T86" s="34" t="s">
        <v>142</v>
      </c>
      <c r="U86" s="5" t="str">
        <f>+Instructions!$B$3</f>
        <v>A</v>
      </c>
      <c r="V86" s="49"/>
      <c r="W86" s="53">
        <f>+Instructions!$C$22</f>
        <v>0</v>
      </c>
      <c r="X86" s="16">
        <f>ROUND($AA86*(1-W86)+0.004999,2)</f>
        <v>10.85</v>
      </c>
      <c r="Y86" s="49"/>
      <c r="Z86" s="6" t="s">
        <v>1386</v>
      </c>
      <c r="AA86" s="36">
        <v>10.85</v>
      </c>
      <c r="AB86" s="57">
        <f>+W86</f>
        <v>0</v>
      </c>
      <c r="AC86" s="16">
        <f>+X86</f>
        <v>10.85</v>
      </c>
      <c r="AD86" s="11">
        <f>(AG86-AC86)/AG86</f>
        <v>0</v>
      </c>
      <c r="AE86" s="120"/>
      <c r="AF86" s="129">
        <v>3</v>
      </c>
      <c r="AG86" s="50">
        <f>SUM(AJ86:AL86)+AE86</f>
        <v>10.85</v>
      </c>
      <c r="AH86" s="49"/>
      <c r="AJ86" s="16">
        <f>ROUND(AC86/(1-VLOOKUP(AF86,Group,2,FALSE)),2)</f>
        <v>10.85</v>
      </c>
      <c r="AK86" s="16">
        <f>IF(VLOOKUP(AF86,Group,5,FALSE)="YES",VLOOKUP(ROUND(ROUND(AJ86,1)-AJ86,2),Round,2,FALSE)+VLOOKUP(AF86,Group,6,FALSE),0)</f>
        <v>0</v>
      </c>
      <c r="AL86" s="16">
        <f>IF(VLOOKUP(AF86,Group,7,FALSE)="",0,ROUND(AJ86-0.04999,1)-AJ86+AM86)</f>
        <v>0</v>
      </c>
      <c r="AM86" s="16" t="str">
        <f>IF(VLOOKUP(AF86,Group,7,FALSE)="","",VLOOKUP(AF86,Group,7,FALSE))</f>
        <v/>
      </c>
      <c r="AO86" s="239" t="s">
        <v>155</v>
      </c>
    </row>
    <row r="87" spans="2:41" s="3" customFormat="1" ht="3" customHeight="1" x14ac:dyDescent="0.2">
      <c r="G87" s="28"/>
      <c r="P87" s="71"/>
      <c r="Q87" s="81"/>
      <c r="R87" s="27"/>
      <c r="S87" s="36"/>
      <c r="T87" s="6"/>
      <c r="U87" s="34"/>
      <c r="V87" s="49"/>
      <c r="W87" s="53"/>
      <c r="X87" s="14"/>
      <c r="Y87" s="49"/>
      <c r="Z87" s="36"/>
      <c r="AA87" s="36"/>
      <c r="AB87" s="52"/>
      <c r="AC87" s="36"/>
      <c r="AD87" s="14"/>
      <c r="AE87" s="72"/>
      <c r="AF87" s="124"/>
      <c r="AG87" s="36"/>
      <c r="AH87" s="49"/>
      <c r="AJ87" s="36"/>
      <c r="AK87" s="36"/>
      <c r="AL87" s="36"/>
      <c r="AM87" s="36"/>
      <c r="AO87" s="239" t="s">
        <v>155</v>
      </c>
    </row>
    <row r="88" spans="2:41" s="3" customFormat="1" ht="9.9499999999999993" customHeight="1" x14ac:dyDescent="0.2">
      <c r="C88" s="32"/>
      <c r="D88" s="37" t="s">
        <v>186</v>
      </c>
      <c r="E88" s="167" t="s">
        <v>785</v>
      </c>
      <c r="F88" s="167"/>
      <c r="G88" s="167"/>
      <c r="H88" s="167"/>
      <c r="J88" s="167"/>
      <c r="K88" s="167"/>
      <c r="L88" s="167"/>
      <c r="M88" s="167"/>
      <c r="O88" s="28"/>
      <c r="P88" s="28"/>
      <c r="Q88" s="28"/>
      <c r="R88" s="28"/>
      <c r="S88" s="28"/>
      <c r="T88" s="28"/>
      <c r="U88" s="5"/>
      <c r="V88" s="49"/>
      <c r="W88" s="67"/>
      <c r="X88" s="67"/>
      <c r="Y88" s="49"/>
      <c r="Z88" s="36"/>
      <c r="AA88" s="36"/>
      <c r="AB88" s="52"/>
      <c r="AC88" s="16"/>
      <c r="AD88" s="14"/>
      <c r="AE88" s="62"/>
      <c r="AF88" s="123"/>
      <c r="AG88" s="16"/>
      <c r="AH88" s="49"/>
      <c r="AJ88" s="16"/>
      <c r="AK88" s="16"/>
      <c r="AL88" s="16"/>
      <c r="AM88" s="16"/>
      <c r="AO88" s="239" t="s">
        <v>155</v>
      </c>
    </row>
    <row r="89" spans="2:41" s="3" customFormat="1" ht="0.95" customHeight="1" x14ac:dyDescent="0.2">
      <c r="P89" s="71"/>
      <c r="Q89" s="81"/>
      <c r="R89" s="27"/>
      <c r="S89" s="36"/>
      <c r="T89" s="6"/>
      <c r="U89" s="34"/>
      <c r="V89" s="49"/>
      <c r="W89" s="53"/>
      <c r="X89" s="14"/>
      <c r="Y89" s="49"/>
      <c r="Z89" s="36"/>
      <c r="AA89" s="36"/>
      <c r="AB89" s="52"/>
      <c r="AC89" s="36"/>
      <c r="AD89" s="14"/>
      <c r="AE89" s="72"/>
      <c r="AF89" s="124"/>
      <c r="AG89" s="36"/>
      <c r="AH89" s="49"/>
      <c r="AJ89" s="36"/>
      <c r="AK89" s="36"/>
      <c r="AL89" s="36"/>
      <c r="AM89" s="36"/>
      <c r="AO89" s="239" t="s">
        <v>155</v>
      </c>
    </row>
    <row r="90" spans="2:41" s="3" customFormat="1" ht="9.9499999999999993" customHeight="1" x14ac:dyDescent="0.2">
      <c r="B90" s="111" t="s">
        <v>104</v>
      </c>
      <c r="D90" s="37"/>
      <c r="E90" s="71" t="s">
        <v>381</v>
      </c>
      <c r="F90" s="71"/>
      <c r="G90" s="28" t="s">
        <v>223</v>
      </c>
      <c r="H90" s="28"/>
      <c r="I90" s="28"/>
      <c r="J90" s="28"/>
      <c r="K90" s="28" t="s">
        <v>279</v>
      </c>
      <c r="L90" s="28"/>
      <c r="M90" s="28"/>
      <c r="N90" s="28"/>
      <c r="P90" s="71"/>
      <c r="Q90" s="81"/>
      <c r="R90" s="27"/>
      <c r="S90" s="36">
        <f>IF(Suggested="Yes",AA90,AG90)</f>
        <v>11.15</v>
      </c>
      <c r="T90" s="34" t="s">
        <v>142</v>
      </c>
      <c r="U90" s="5" t="str">
        <f>+Instructions!$B$3</f>
        <v>A</v>
      </c>
      <c r="V90" s="49"/>
      <c r="W90" s="53">
        <f>+Instructions!$C$22</f>
        <v>0</v>
      </c>
      <c r="X90" s="16">
        <f>ROUND($AA90*(1-W90)+0.004999,2)</f>
        <v>11.15</v>
      </c>
      <c r="Y90" s="49"/>
      <c r="Z90" s="6" t="s">
        <v>1386</v>
      </c>
      <c r="AA90" s="36">
        <v>11.15</v>
      </c>
      <c r="AB90" s="57">
        <f>+W90</f>
        <v>0</v>
      </c>
      <c r="AC90" s="16">
        <f>+X90</f>
        <v>11.15</v>
      </c>
      <c r="AD90" s="11">
        <f>(AG90-AC90)/AG90</f>
        <v>0</v>
      </c>
      <c r="AE90" s="120"/>
      <c r="AF90" s="129">
        <v>3</v>
      </c>
      <c r="AG90" s="50">
        <f>SUM(AJ90:AL90)+AE90</f>
        <v>11.15</v>
      </c>
      <c r="AH90" s="49"/>
      <c r="AJ90" s="16">
        <f>ROUND(AC90/(1-VLOOKUP(AF90,Group,2,FALSE)),2)</f>
        <v>11.15</v>
      </c>
      <c r="AK90" s="16">
        <f>IF(VLOOKUP(AF90,Group,5,FALSE)="YES",VLOOKUP(ROUND(ROUND(AJ90,1)-AJ90,2),Round,2,FALSE)+VLOOKUP(AF90,Group,6,FALSE),0)</f>
        <v>0</v>
      </c>
      <c r="AL90" s="16">
        <f>IF(VLOOKUP(AF90,Group,7,FALSE)="",0,ROUND(AJ90-0.04999,1)-AJ90+AM90)</f>
        <v>0</v>
      </c>
      <c r="AM90" s="16" t="str">
        <f>IF(VLOOKUP(AF90,Group,7,FALSE)="","",VLOOKUP(AF90,Group,7,FALSE))</f>
        <v/>
      </c>
      <c r="AO90" s="239" t="s">
        <v>155</v>
      </c>
    </row>
    <row r="91" spans="2:41" s="3" customFormat="1" ht="9.9499999999999993" customHeight="1" x14ac:dyDescent="0.2">
      <c r="B91" s="111" t="s">
        <v>104</v>
      </c>
      <c r="D91" s="37"/>
      <c r="E91" s="71" t="s">
        <v>343</v>
      </c>
      <c r="F91" s="71"/>
      <c r="G91" s="28" t="s">
        <v>223</v>
      </c>
      <c r="H91" s="28"/>
      <c r="I91" s="28"/>
      <c r="J91" s="28"/>
      <c r="K91" s="28" t="s">
        <v>336</v>
      </c>
      <c r="L91" s="28"/>
      <c r="M91" s="28"/>
      <c r="N91" s="28"/>
      <c r="P91" s="71"/>
      <c r="Q91" s="81"/>
      <c r="R91" s="27" t="s">
        <v>217</v>
      </c>
      <c r="S91" s="36">
        <f>IF(Suggested="Yes",AA91,AG91)</f>
        <v>10.85</v>
      </c>
      <c r="T91" s="34" t="s">
        <v>142</v>
      </c>
      <c r="U91" s="5" t="str">
        <f>+Instructions!$B$3</f>
        <v>A</v>
      </c>
      <c r="V91" s="49"/>
      <c r="W91" s="53">
        <f>+Instructions!$C$22</f>
        <v>0</v>
      </c>
      <c r="X91" s="16">
        <f>ROUND($AA91*(1-W91)+0.004999,2)</f>
        <v>10.85</v>
      </c>
      <c r="Y91" s="49"/>
      <c r="Z91" s="6" t="s">
        <v>1386</v>
      </c>
      <c r="AA91" s="36">
        <v>10.85</v>
      </c>
      <c r="AB91" s="57">
        <f>+W91</f>
        <v>0</v>
      </c>
      <c r="AC91" s="16">
        <f>+X91</f>
        <v>10.85</v>
      </c>
      <c r="AD91" s="11">
        <f>(AG91-AC91)/AG91</f>
        <v>0</v>
      </c>
      <c r="AE91" s="120"/>
      <c r="AF91" s="129">
        <v>3</v>
      </c>
      <c r="AG91" s="50">
        <f>SUM(AJ91:AL91)+AE91</f>
        <v>10.85</v>
      </c>
      <c r="AH91" s="49"/>
      <c r="AJ91" s="16">
        <f>ROUND(AC91/(1-VLOOKUP(AF91,Group,2,FALSE)),2)</f>
        <v>10.85</v>
      </c>
      <c r="AK91" s="16">
        <f>IF(VLOOKUP(AF91,Group,5,FALSE)="YES",VLOOKUP(ROUND(ROUND(AJ91,1)-AJ91,2),Round,2,FALSE)+VLOOKUP(AF91,Group,6,FALSE),0)</f>
        <v>0</v>
      </c>
      <c r="AL91" s="16">
        <f>IF(VLOOKUP(AF91,Group,7,FALSE)="",0,ROUND(AJ91-0.04999,1)-AJ91+AM91)</f>
        <v>0</v>
      </c>
      <c r="AM91" s="16" t="str">
        <f>IF(VLOOKUP(AF91,Group,7,FALSE)="","",VLOOKUP(AF91,Group,7,FALSE))</f>
        <v/>
      </c>
      <c r="AO91" s="239" t="s">
        <v>155</v>
      </c>
    </row>
    <row r="92" spans="2:41" s="3" customFormat="1" ht="3" customHeight="1" x14ac:dyDescent="0.2">
      <c r="G92" s="28"/>
      <c r="P92" s="71"/>
      <c r="Q92" s="81"/>
      <c r="R92" s="27"/>
      <c r="S92" s="36"/>
      <c r="T92" s="6"/>
      <c r="U92" s="34"/>
      <c r="V92" s="49"/>
      <c r="W92" s="53"/>
      <c r="X92" s="14"/>
      <c r="Y92" s="49"/>
      <c r="Z92" s="36"/>
      <c r="AA92" s="36"/>
      <c r="AB92" s="52"/>
      <c r="AC92" s="36"/>
      <c r="AD92" s="14"/>
      <c r="AE92" s="72"/>
      <c r="AF92" s="124"/>
      <c r="AG92" s="36"/>
      <c r="AH92" s="49"/>
      <c r="AJ92" s="36"/>
      <c r="AK92" s="36"/>
      <c r="AL92" s="36"/>
      <c r="AM92" s="36"/>
      <c r="AO92" s="239" t="s">
        <v>155</v>
      </c>
    </row>
    <row r="93" spans="2:41" s="3" customFormat="1" ht="9.9499999999999993" customHeight="1" x14ac:dyDescent="0.2">
      <c r="C93" s="32"/>
      <c r="D93" s="37" t="s">
        <v>186</v>
      </c>
      <c r="E93" s="167" t="s">
        <v>786</v>
      </c>
      <c r="F93" s="167"/>
      <c r="G93" s="167"/>
      <c r="H93" s="167"/>
      <c r="J93" s="167"/>
      <c r="K93" s="167"/>
      <c r="L93" s="167"/>
      <c r="M93" s="167"/>
      <c r="O93" s="28"/>
      <c r="P93" s="28"/>
      <c r="Q93" s="28"/>
      <c r="R93" s="28"/>
      <c r="S93" s="28"/>
      <c r="T93" s="28"/>
      <c r="U93" s="5"/>
      <c r="V93" s="49"/>
      <c r="W93" s="67"/>
      <c r="X93" s="67"/>
      <c r="Y93" s="49"/>
      <c r="Z93" s="36"/>
      <c r="AA93" s="36"/>
      <c r="AB93" s="52"/>
      <c r="AC93" s="16"/>
      <c r="AD93" s="14"/>
      <c r="AE93" s="62"/>
      <c r="AF93" s="123"/>
      <c r="AG93" s="16"/>
      <c r="AH93" s="49"/>
      <c r="AJ93" s="16"/>
      <c r="AK93" s="16"/>
      <c r="AL93" s="16"/>
      <c r="AM93" s="16"/>
      <c r="AO93" s="239" t="s">
        <v>155</v>
      </c>
    </row>
    <row r="94" spans="2:41" s="3" customFormat="1" ht="0.95" customHeight="1" x14ac:dyDescent="0.2">
      <c r="P94" s="71"/>
      <c r="Q94" s="81"/>
      <c r="R94" s="27"/>
      <c r="S94" s="36"/>
      <c r="T94" s="6"/>
      <c r="U94" s="34"/>
      <c r="V94" s="49"/>
      <c r="W94" s="53"/>
      <c r="X94" s="14"/>
      <c r="Y94" s="49"/>
      <c r="Z94" s="36"/>
      <c r="AA94" s="36"/>
      <c r="AB94" s="52"/>
      <c r="AC94" s="36"/>
      <c r="AD94" s="14"/>
      <c r="AE94" s="72"/>
      <c r="AF94" s="124"/>
      <c r="AG94" s="36"/>
      <c r="AH94" s="49"/>
      <c r="AJ94" s="36"/>
      <c r="AK94" s="36"/>
      <c r="AL94" s="36"/>
      <c r="AM94" s="36"/>
      <c r="AO94" s="239" t="s">
        <v>155</v>
      </c>
    </row>
    <row r="95" spans="2:41" s="3" customFormat="1" ht="9.9499999999999993" customHeight="1" x14ac:dyDescent="0.2">
      <c r="B95" s="111" t="s">
        <v>104</v>
      </c>
      <c r="D95" s="37"/>
      <c r="E95" s="71" t="s">
        <v>381</v>
      </c>
      <c r="F95" s="71"/>
      <c r="G95" s="28" t="s">
        <v>223</v>
      </c>
      <c r="H95" s="28"/>
      <c r="I95" s="28"/>
      <c r="J95" s="28"/>
      <c r="K95" s="28" t="s">
        <v>279</v>
      </c>
      <c r="L95" s="28"/>
      <c r="M95" s="28"/>
      <c r="N95" s="28"/>
      <c r="P95" s="71"/>
      <c r="Q95" s="81"/>
      <c r="R95" s="27"/>
      <c r="S95" s="36">
        <f>IF(Suggested="Yes",AA95,AG95)</f>
        <v>11.95</v>
      </c>
      <c r="T95" s="34" t="s">
        <v>142</v>
      </c>
      <c r="U95" s="5" t="str">
        <f>+Instructions!$B$3</f>
        <v>A</v>
      </c>
      <c r="V95" s="49"/>
      <c r="W95" s="53">
        <f>+Instructions!$C$22</f>
        <v>0</v>
      </c>
      <c r="X95" s="16">
        <f>ROUND($AA95*(1-W95)+0.004999,2)</f>
        <v>11.95</v>
      </c>
      <c r="Y95" s="49"/>
      <c r="Z95" s="6" t="s">
        <v>1386</v>
      </c>
      <c r="AA95" s="36">
        <v>11.95</v>
      </c>
      <c r="AB95" s="57">
        <f>+W95</f>
        <v>0</v>
      </c>
      <c r="AC95" s="16">
        <f>+X95</f>
        <v>11.95</v>
      </c>
      <c r="AD95" s="11">
        <f>(AG95-AC95)/AG95</f>
        <v>0</v>
      </c>
      <c r="AE95" s="120"/>
      <c r="AF95" s="129">
        <v>3</v>
      </c>
      <c r="AG95" s="50">
        <f>SUM(AJ95:AL95)+AE95</f>
        <v>11.95</v>
      </c>
      <c r="AH95" s="49"/>
      <c r="AJ95" s="16">
        <f>ROUND(AC95/(1-VLOOKUP(AF95,Group,2,FALSE)),2)</f>
        <v>11.95</v>
      </c>
      <c r="AK95" s="16">
        <f>IF(VLOOKUP(AF95,Group,5,FALSE)="YES",VLOOKUP(ROUND(ROUND(AJ95,1)-AJ95,2),Round,2,FALSE)+VLOOKUP(AF95,Group,6,FALSE),0)</f>
        <v>0</v>
      </c>
      <c r="AL95" s="16">
        <f>IF(VLOOKUP(AF95,Group,7,FALSE)="",0,ROUND(AJ95-0.04999,1)-AJ95+AM95)</f>
        <v>0</v>
      </c>
      <c r="AM95" s="16" t="str">
        <f>IF(VLOOKUP(AF95,Group,7,FALSE)="","",VLOOKUP(AF95,Group,7,FALSE))</f>
        <v/>
      </c>
      <c r="AO95" s="239" t="s">
        <v>155</v>
      </c>
    </row>
    <row r="96" spans="2:41" s="3" customFormat="1" ht="9.9499999999999993" customHeight="1" x14ac:dyDescent="0.2">
      <c r="B96" s="111" t="s">
        <v>104</v>
      </c>
      <c r="D96" s="37"/>
      <c r="E96" s="71" t="s">
        <v>343</v>
      </c>
      <c r="F96" s="71"/>
      <c r="G96" s="28" t="s">
        <v>223</v>
      </c>
      <c r="H96" s="28"/>
      <c r="I96" s="28"/>
      <c r="J96" s="28"/>
      <c r="K96" s="28" t="s">
        <v>336</v>
      </c>
      <c r="L96" s="28"/>
      <c r="M96" s="28"/>
      <c r="N96" s="28"/>
      <c r="P96" s="71"/>
      <c r="Q96" s="81"/>
      <c r="R96" s="27" t="s">
        <v>217</v>
      </c>
      <c r="S96" s="36">
        <f>IF(Suggested="Yes",AA96,AG96)</f>
        <v>10.85</v>
      </c>
      <c r="T96" s="34" t="s">
        <v>142</v>
      </c>
      <c r="U96" s="5" t="str">
        <f>+Instructions!$B$3</f>
        <v>A</v>
      </c>
      <c r="V96" s="49"/>
      <c r="W96" s="53">
        <f>+Instructions!$C$22</f>
        <v>0</v>
      </c>
      <c r="X96" s="16">
        <f>ROUND($AA96*(1-W96)+0.004999,2)</f>
        <v>10.85</v>
      </c>
      <c r="Y96" s="49"/>
      <c r="Z96" s="6" t="s">
        <v>1386</v>
      </c>
      <c r="AA96" s="36">
        <v>10.85</v>
      </c>
      <c r="AB96" s="57">
        <f>+W96</f>
        <v>0</v>
      </c>
      <c r="AC96" s="16">
        <f>+X96</f>
        <v>10.85</v>
      </c>
      <c r="AD96" s="11">
        <f>(AG96-AC96)/AG96</f>
        <v>0</v>
      </c>
      <c r="AE96" s="120"/>
      <c r="AF96" s="129">
        <v>3</v>
      </c>
      <c r="AG96" s="50">
        <f>SUM(AJ96:AL96)+AE96</f>
        <v>10.85</v>
      </c>
      <c r="AH96" s="49"/>
      <c r="AJ96" s="16">
        <f>ROUND(AC96/(1-VLOOKUP(AF96,Group,2,FALSE)),2)</f>
        <v>10.85</v>
      </c>
      <c r="AK96" s="16">
        <f>IF(VLOOKUP(AF96,Group,5,FALSE)="YES",VLOOKUP(ROUND(ROUND(AJ96,1)-AJ96,2),Round,2,FALSE)+VLOOKUP(AF96,Group,6,FALSE),0)</f>
        <v>0</v>
      </c>
      <c r="AL96" s="16">
        <f>IF(VLOOKUP(AF96,Group,7,FALSE)="",0,ROUND(AJ96-0.04999,1)-AJ96+AM96)</f>
        <v>0</v>
      </c>
      <c r="AM96" s="16" t="str">
        <f>IF(VLOOKUP(AF96,Group,7,FALSE)="","",VLOOKUP(AF96,Group,7,FALSE))</f>
        <v/>
      </c>
      <c r="AO96" s="239" t="s">
        <v>155</v>
      </c>
    </row>
    <row r="97" spans="1:41" s="3" customFormat="1" ht="3" customHeight="1" x14ac:dyDescent="0.2">
      <c r="G97" s="28"/>
      <c r="P97" s="71"/>
      <c r="Q97" s="81"/>
      <c r="R97" s="27"/>
      <c r="S97" s="36"/>
      <c r="T97" s="6"/>
      <c r="U97" s="34"/>
      <c r="V97" s="49"/>
      <c r="W97" s="53"/>
      <c r="X97" s="14"/>
      <c r="Y97" s="49"/>
      <c r="Z97" s="36"/>
      <c r="AA97" s="36"/>
      <c r="AB97" s="52"/>
      <c r="AC97" s="36"/>
      <c r="AD97" s="14"/>
      <c r="AE97" s="72"/>
      <c r="AF97" s="124"/>
      <c r="AG97" s="36"/>
      <c r="AH97" s="49"/>
      <c r="AJ97" s="36"/>
      <c r="AK97" s="36"/>
      <c r="AL97" s="36"/>
      <c r="AM97" s="36"/>
      <c r="AO97" s="239" t="s">
        <v>155</v>
      </c>
    </row>
    <row r="98" spans="1:41" s="3" customFormat="1" ht="9.9499999999999993" customHeight="1" x14ac:dyDescent="0.2">
      <c r="C98" s="32"/>
      <c r="D98" s="37" t="s">
        <v>106</v>
      </c>
      <c r="E98" s="168" t="s">
        <v>784</v>
      </c>
      <c r="F98" s="167"/>
      <c r="G98" s="167"/>
      <c r="H98" s="167" t="s">
        <v>785</v>
      </c>
      <c r="J98" s="167"/>
      <c r="K98" s="167"/>
      <c r="L98" s="167" t="s">
        <v>788</v>
      </c>
      <c r="M98" s="167"/>
      <c r="O98" s="28"/>
      <c r="P98" s="28"/>
      <c r="Q98" s="28"/>
      <c r="R98" s="28"/>
      <c r="S98" s="28"/>
      <c r="T98" s="28"/>
      <c r="U98" s="5"/>
      <c r="V98" s="49"/>
      <c r="W98" s="67"/>
      <c r="X98" s="67"/>
      <c r="Y98" s="49"/>
      <c r="Z98" s="36"/>
      <c r="AA98" s="36"/>
      <c r="AB98" s="52"/>
      <c r="AC98" s="16"/>
      <c r="AD98" s="14"/>
      <c r="AE98" s="62"/>
      <c r="AF98" s="123"/>
      <c r="AG98" s="16"/>
      <c r="AH98" s="49"/>
      <c r="AJ98" s="16"/>
      <c r="AK98" s="16"/>
      <c r="AL98" s="16"/>
      <c r="AM98" s="16"/>
      <c r="AO98" s="239" t="s">
        <v>155</v>
      </c>
    </row>
    <row r="99" spans="1:41" s="3" customFormat="1" ht="9.9499999999999993" customHeight="1" x14ac:dyDescent="0.2">
      <c r="C99" s="32"/>
      <c r="D99" s="37"/>
      <c r="E99" s="168" t="s">
        <v>787</v>
      </c>
      <c r="F99" s="167"/>
      <c r="G99" s="167"/>
      <c r="H99" s="167" t="s">
        <v>786</v>
      </c>
      <c r="J99" s="167"/>
      <c r="K99" s="167"/>
      <c r="L99" s="167" t="s">
        <v>789</v>
      </c>
      <c r="M99" s="167"/>
      <c r="O99" s="28"/>
      <c r="P99" s="28"/>
      <c r="Q99" s="28"/>
      <c r="R99" s="28"/>
      <c r="S99" s="28"/>
      <c r="T99" s="28"/>
      <c r="U99" s="5"/>
      <c r="V99" s="49"/>
      <c r="W99" s="67"/>
      <c r="X99" s="67"/>
      <c r="Y99" s="49"/>
      <c r="Z99" s="36"/>
      <c r="AA99" s="36"/>
      <c r="AB99" s="52"/>
      <c r="AC99" s="16"/>
      <c r="AD99" s="14"/>
      <c r="AE99" s="62"/>
      <c r="AF99" s="123"/>
      <c r="AG99" s="16"/>
      <c r="AH99" s="49"/>
      <c r="AJ99" s="16"/>
      <c r="AK99" s="16"/>
      <c r="AL99" s="16"/>
      <c r="AM99" s="16"/>
      <c r="AO99" s="239" t="s">
        <v>155</v>
      </c>
    </row>
    <row r="100" spans="1:41" s="3" customFormat="1" ht="0.95" customHeight="1" x14ac:dyDescent="0.2">
      <c r="N100" s="3" t="s">
        <v>187</v>
      </c>
      <c r="P100" s="71"/>
      <c r="Q100" s="81"/>
      <c r="R100" s="27"/>
      <c r="S100" s="36"/>
      <c r="T100" s="6"/>
      <c r="U100" s="34"/>
      <c r="V100" s="49"/>
      <c r="W100" s="53"/>
      <c r="X100" s="14"/>
      <c r="Y100" s="49"/>
      <c r="Z100" s="36"/>
      <c r="AA100" s="36"/>
      <c r="AB100" s="52"/>
      <c r="AC100" s="36"/>
      <c r="AD100" s="14"/>
      <c r="AE100" s="72"/>
      <c r="AF100" s="124"/>
      <c r="AG100" s="36"/>
      <c r="AH100" s="49"/>
      <c r="AJ100" s="36"/>
      <c r="AK100" s="36"/>
      <c r="AL100" s="36"/>
      <c r="AM100" s="36"/>
      <c r="AO100" s="239"/>
    </row>
    <row r="101" spans="1:41" s="3" customFormat="1" ht="9.9499999999999993" customHeight="1" x14ac:dyDescent="0.2">
      <c r="B101" s="113" t="s">
        <v>141</v>
      </c>
      <c r="D101" s="37"/>
      <c r="E101" s="71" t="s">
        <v>194</v>
      </c>
      <c r="F101" s="71"/>
      <c r="G101" s="28" t="s">
        <v>195</v>
      </c>
      <c r="H101" s="28"/>
      <c r="I101" s="28"/>
      <c r="J101" s="28"/>
      <c r="K101" s="28"/>
      <c r="L101" s="28"/>
      <c r="M101" s="28"/>
      <c r="N101" s="28"/>
      <c r="P101" s="71"/>
      <c r="Q101" s="81"/>
      <c r="R101" s="27"/>
      <c r="S101" s="36">
        <f>IF(Suggested="Yes",AA101,AG101)</f>
        <v>7.5</v>
      </c>
      <c r="T101" s="34" t="s">
        <v>142</v>
      </c>
      <c r="U101" s="5" t="str">
        <f>+Instructions!$B$3</f>
        <v>A</v>
      </c>
      <c r="V101" s="49"/>
      <c r="W101" s="53">
        <f>+Instructions!$C$22</f>
        <v>0</v>
      </c>
      <c r="X101" s="36">
        <f>ROUND($AA101*(1-W101)+0.004999,2)</f>
        <v>7.5</v>
      </c>
      <c r="Y101" s="49"/>
      <c r="Z101" s="6" t="s">
        <v>1386</v>
      </c>
      <c r="AA101" s="36">
        <v>7.5</v>
      </c>
      <c r="AB101" s="57">
        <f>+W101</f>
        <v>0</v>
      </c>
      <c r="AC101" s="36">
        <f>+X101</f>
        <v>7.5</v>
      </c>
      <c r="AD101" s="57">
        <f>(AG101-AC101)/AG101</f>
        <v>0</v>
      </c>
      <c r="AE101" s="120"/>
      <c r="AF101" s="130">
        <v>2</v>
      </c>
      <c r="AG101" s="41">
        <f>SUM(AJ101:AL101)+AE101</f>
        <v>7.5</v>
      </c>
      <c r="AH101" s="49"/>
      <c r="AJ101" s="16">
        <f>ROUND(AC101/(1-VLOOKUP(AF101,Group,2,FALSE)),2)</f>
        <v>7.5</v>
      </c>
      <c r="AK101" s="16">
        <f>IF(VLOOKUP(AF101,Group,5,FALSE)="YES",VLOOKUP(ROUND(ROUND(AJ101,1)-AJ101,2),Round,2,FALSE)+VLOOKUP(AF101,Group,6,FALSE),0)</f>
        <v>0</v>
      </c>
      <c r="AL101" s="16">
        <f>IF(VLOOKUP(AF101,Group,7,FALSE)="",0,ROUND(AJ101-0.04999,1)-AJ101+AM101)</f>
        <v>0</v>
      </c>
      <c r="AM101" s="16" t="str">
        <f>IF(VLOOKUP(AF101,Group,7,FALSE)="","",VLOOKUP(AF101,Group,7,FALSE))</f>
        <v/>
      </c>
      <c r="AO101" s="239" t="s">
        <v>155</v>
      </c>
    </row>
    <row r="102" spans="1:41" s="3" customFormat="1" ht="9.9499999999999993" customHeight="1" x14ac:dyDescent="0.2">
      <c r="B102" s="113" t="s">
        <v>141</v>
      </c>
      <c r="D102" s="37"/>
      <c r="E102" s="71" t="s">
        <v>196</v>
      </c>
      <c r="F102" s="71"/>
      <c r="G102" s="28" t="s">
        <v>207</v>
      </c>
      <c r="H102" s="28"/>
      <c r="I102" s="28"/>
      <c r="J102" s="28"/>
      <c r="K102" s="28"/>
      <c r="L102" s="28"/>
      <c r="M102" s="28" t="s">
        <v>187</v>
      </c>
      <c r="N102" s="28"/>
      <c r="P102" s="71"/>
      <c r="Q102" s="81"/>
      <c r="R102" s="27"/>
      <c r="S102" s="36">
        <f>IF(Suggested="Yes",AA102,AG102)</f>
        <v>11.05</v>
      </c>
      <c r="T102" s="34" t="s">
        <v>142</v>
      </c>
      <c r="U102" s="5" t="str">
        <f>+Instructions!$B$3</f>
        <v>A</v>
      </c>
      <c r="V102" s="49"/>
      <c r="W102" s="53">
        <f>+Instructions!$C$22</f>
        <v>0</v>
      </c>
      <c r="X102" s="36">
        <f>ROUND($AA102*(1-W102)+0.004999,2)</f>
        <v>11.05</v>
      </c>
      <c r="Y102" s="49"/>
      <c r="Z102" s="6" t="s">
        <v>1386</v>
      </c>
      <c r="AA102" s="36">
        <v>11.05</v>
      </c>
      <c r="AB102" s="57">
        <f>+W102</f>
        <v>0</v>
      </c>
      <c r="AC102" s="36">
        <f>+X102</f>
        <v>11.05</v>
      </c>
      <c r="AD102" s="57">
        <f>(AG102-AC102)/AG102</f>
        <v>0</v>
      </c>
      <c r="AE102" s="120"/>
      <c r="AF102" s="130">
        <v>2</v>
      </c>
      <c r="AG102" s="41">
        <f>SUM(AJ102:AL102)+AE102</f>
        <v>11.05</v>
      </c>
      <c r="AH102" s="49"/>
      <c r="AJ102" s="16">
        <f>ROUND(AC102/(1-VLOOKUP(AF102,Group,2,FALSE)),2)</f>
        <v>11.05</v>
      </c>
      <c r="AK102" s="16">
        <f>IF(VLOOKUP(AF102,Group,5,FALSE)="YES",VLOOKUP(ROUND(ROUND(AJ102,1)-AJ102,2),Round,2,FALSE)+VLOOKUP(AF102,Group,6,FALSE),0)</f>
        <v>0</v>
      </c>
      <c r="AL102" s="16">
        <f>IF(VLOOKUP(AF102,Group,7,FALSE)="",0,ROUND(AJ102-0.04999,1)-AJ102+AM102)</f>
        <v>0</v>
      </c>
      <c r="AM102" s="16" t="str">
        <f>IF(VLOOKUP(AF102,Group,7,FALSE)="","",VLOOKUP(AF102,Group,7,FALSE))</f>
        <v/>
      </c>
      <c r="AO102" s="239" t="s">
        <v>155</v>
      </c>
    </row>
    <row r="103" spans="1:41" s="3" customFormat="1" ht="0.95" customHeight="1" x14ac:dyDescent="0.2">
      <c r="N103" s="3" t="s">
        <v>187</v>
      </c>
      <c r="P103" s="71"/>
      <c r="Q103" s="81"/>
      <c r="R103" s="27"/>
      <c r="S103" s="36"/>
      <c r="T103" s="6"/>
      <c r="U103" s="34"/>
      <c r="V103" s="49"/>
      <c r="W103" s="53"/>
      <c r="X103" s="14"/>
      <c r="Y103" s="49"/>
      <c r="Z103" s="36"/>
      <c r="AA103" s="36"/>
      <c r="AB103" s="52"/>
      <c r="AC103" s="36"/>
      <c r="AD103" s="14"/>
      <c r="AE103" s="72"/>
      <c r="AF103" s="124"/>
      <c r="AG103" s="36"/>
      <c r="AH103" s="49"/>
      <c r="AJ103" s="36"/>
      <c r="AK103" s="36"/>
      <c r="AL103" s="36"/>
      <c r="AM103" s="36"/>
      <c r="AO103" s="239"/>
    </row>
    <row r="104" spans="1:41" s="3" customFormat="1" ht="9.9499999999999993" customHeight="1" x14ac:dyDescent="0.2">
      <c r="B104" s="113" t="s">
        <v>141</v>
      </c>
      <c r="D104" s="37"/>
      <c r="E104" s="71" t="s">
        <v>793</v>
      </c>
      <c r="F104" s="71"/>
      <c r="G104" s="28" t="s">
        <v>792</v>
      </c>
      <c r="H104" s="28"/>
      <c r="I104" s="28"/>
      <c r="J104" s="28"/>
      <c r="K104" s="28"/>
      <c r="L104" s="28"/>
      <c r="M104" s="28"/>
      <c r="N104" s="28"/>
      <c r="P104" s="71"/>
      <c r="Q104" s="81"/>
      <c r="R104" s="27"/>
      <c r="S104" s="36">
        <f>IF(Suggested="Yes",AA104,AG104)</f>
        <v>20.149999999999999</v>
      </c>
      <c r="T104" s="34" t="s">
        <v>142</v>
      </c>
      <c r="U104" s="5" t="str">
        <f>+Instructions!$B$3</f>
        <v>A</v>
      </c>
      <c r="V104" s="49"/>
      <c r="W104" s="53">
        <f>+Instructions!$C$22</f>
        <v>0</v>
      </c>
      <c r="X104" s="36">
        <f>ROUND($AA104*(1-W104)+0.004999,2)</f>
        <v>20.149999999999999</v>
      </c>
      <c r="Y104" s="49"/>
      <c r="Z104" s="6" t="s">
        <v>1386</v>
      </c>
      <c r="AA104" s="36">
        <v>20.149999999999999</v>
      </c>
      <c r="AB104" s="57">
        <f>+W104</f>
        <v>0</v>
      </c>
      <c r="AC104" s="36">
        <f>+X104</f>
        <v>20.149999999999999</v>
      </c>
      <c r="AD104" s="57">
        <f>(AG104-AC104)/AG104</f>
        <v>0</v>
      </c>
      <c r="AE104" s="120"/>
      <c r="AF104" s="130">
        <v>2</v>
      </c>
      <c r="AG104" s="41">
        <f>SUM(AJ104:AL104)+AE104</f>
        <v>20.149999999999999</v>
      </c>
      <c r="AH104" s="49"/>
      <c r="AJ104" s="16">
        <f>ROUND(AC104/(1-VLOOKUP(AF104,Group,2,FALSE)),2)</f>
        <v>20.149999999999999</v>
      </c>
      <c r="AK104" s="16">
        <f>IF(VLOOKUP(AF104,Group,5,FALSE)="YES",VLOOKUP(ROUND(ROUND(AJ104,1)-AJ104,2),Round,2,FALSE)+VLOOKUP(AF104,Group,6,FALSE),0)</f>
        <v>0</v>
      </c>
      <c r="AL104" s="16">
        <f>IF(VLOOKUP(AF104,Group,7,FALSE)="",0,ROUND(AJ104-0.04999,1)-AJ104+AM104)</f>
        <v>0</v>
      </c>
      <c r="AM104" s="16" t="str">
        <f>IF(VLOOKUP(AF104,Group,7,FALSE)="","",VLOOKUP(AF104,Group,7,FALSE))</f>
        <v/>
      </c>
      <c r="AO104" s="239" t="s">
        <v>155</v>
      </c>
    </row>
    <row r="105" spans="1:41" s="3" customFormat="1" ht="0.95" customHeight="1" x14ac:dyDescent="0.2">
      <c r="N105" s="3" t="s">
        <v>187</v>
      </c>
      <c r="P105" s="71"/>
      <c r="Q105" s="81"/>
      <c r="R105" s="27"/>
      <c r="S105" s="36"/>
      <c r="T105" s="6"/>
      <c r="U105" s="34"/>
      <c r="V105" s="49"/>
      <c r="W105" s="53"/>
      <c r="X105" s="14"/>
      <c r="Y105" s="49"/>
      <c r="Z105" s="36"/>
      <c r="AA105" s="36"/>
      <c r="AB105" s="52"/>
      <c r="AC105" s="36"/>
      <c r="AD105" s="14"/>
      <c r="AE105" s="72"/>
      <c r="AF105" s="124"/>
      <c r="AG105" s="36"/>
      <c r="AH105" s="49"/>
      <c r="AJ105" s="36"/>
      <c r="AK105" s="36"/>
      <c r="AL105" s="36"/>
      <c r="AM105" s="36"/>
      <c r="AO105" s="239"/>
    </row>
    <row r="106" spans="1:41" s="3" customFormat="1" ht="9.9499999999999993" customHeight="1" x14ac:dyDescent="0.2">
      <c r="B106" s="113" t="s">
        <v>141</v>
      </c>
      <c r="D106" s="37"/>
      <c r="E106" s="71" t="s">
        <v>794</v>
      </c>
      <c r="F106" s="71"/>
      <c r="G106" s="28" t="s">
        <v>396</v>
      </c>
      <c r="H106" s="28"/>
      <c r="I106" s="28"/>
      <c r="J106" s="28"/>
      <c r="K106" s="28"/>
      <c r="L106" s="28"/>
      <c r="M106" s="28"/>
      <c r="N106" s="28"/>
      <c r="P106" s="71"/>
      <c r="Q106" s="81"/>
      <c r="R106" s="27"/>
      <c r="S106" s="36">
        <f>IF(Suggested="Yes",AA106,AG106)</f>
        <v>12.55</v>
      </c>
      <c r="T106" s="34" t="s">
        <v>142</v>
      </c>
      <c r="U106" s="5" t="str">
        <f>+Instructions!$B$3</f>
        <v>A</v>
      </c>
      <c r="V106" s="49"/>
      <c r="W106" s="53">
        <f>+Instructions!$C$22</f>
        <v>0</v>
      </c>
      <c r="X106" s="36">
        <f>ROUND($AA106*(1-W106)+0.004999,2)</f>
        <v>12.55</v>
      </c>
      <c r="Y106" s="49"/>
      <c r="Z106" s="6" t="s">
        <v>1386</v>
      </c>
      <c r="AA106" s="36">
        <v>12.55</v>
      </c>
      <c r="AB106" s="57">
        <f>+W106</f>
        <v>0</v>
      </c>
      <c r="AC106" s="36">
        <f>+X106</f>
        <v>12.55</v>
      </c>
      <c r="AD106" s="57">
        <f>(AG106-AC106)/AG106</f>
        <v>0</v>
      </c>
      <c r="AE106" s="120"/>
      <c r="AF106" s="130">
        <v>2</v>
      </c>
      <c r="AG106" s="41">
        <f>SUM(AJ106:AL106)+AE106</f>
        <v>12.55</v>
      </c>
      <c r="AH106" s="49"/>
      <c r="AJ106" s="16">
        <f>ROUND(AC106/(1-VLOOKUP(AF106,Group,2,FALSE)),2)</f>
        <v>12.55</v>
      </c>
      <c r="AK106" s="16">
        <f>IF(VLOOKUP(AF106,Group,5,FALSE)="YES",VLOOKUP(ROUND(ROUND(AJ106,1)-AJ106,2),Round,2,FALSE)+VLOOKUP(AF106,Group,6,FALSE),0)</f>
        <v>0</v>
      </c>
      <c r="AL106" s="16">
        <f>IF(VLOOKUP(AF106,Group,7,FALSE)="",0,ROUND(AJ106-0.04999,1)-AJ106+AM106)</f>
        <v>0</v>
      </c>
      <c r="AM106" s="16" t="str">
        <f>IF(VLOOKUP(AF106,Group,7,FALSE)="","",VLOOKUP(AF106,Group,7,FALSE))</f>
        <v/>
      </c>
      <c r="AO106" s="239" t="s">
        <v>155</v>
      </c>
    </row>
    <row r="107" spans="1:41" s="3" customFormat="1" ht="2.1" customHeight="1" x14ac:dyDescent="0.2">
      <c r="G107" s="28"/>
      <c r="K107" s="28"/>
      <c r="P107" s="71"/>
      <c r="Q107" s="81"/>
      <c r="R107" s="27"/>
      <c r="S107" s="36"/>
      <c r="T107" s="6"/>
      <c r="U107" s="34"/>
      <c r="V107" s="49"/>
      <c r="W107" s="53"/>
      <c r="X107" s="14"/>
      <c r="Y107" s="49"/>
      <c r="Z107" s="36"/>
      <c r="AA107" s="36"/>
      <c r="AB107" s="52"/>
      <c r="AC107" s="36"/>
      <c r="AD107" s="14"/>
      <c r="AE107" s="72"/>
      <c r="AF107" s="124"/>
      <c r="AG107" s="36"/>
      <c r="AH107" s="49"/>
      <c r="AJ107" s="36"/>
      <c r="AK107" s="36"/>
      <c r="AL107" s="36"/>
      <c r="AM107" s="36"/>
      <c r="AO107" s="239" t="s">
        <v>155</v>
      </c>
    </row>
    <row r="108" spans="1:41" s="3" customFormat="1" ht="11.1" customHeight="1" x14ac:dyDescent="0.2">
      <c r="A108" s="3" t="s">
        <v>182</v>
      </c>
      <c r="C108" s="172" t="s">
        <v>219</v>
      </c>
      <c r="E108" s="144"/>
      <c r="F108" s="144"/>
      <c r="I108" s="3" t="s">
        <v>187</v>
      </c>
      <c r="J108" s="3" t="s">
        <v>187</v>
      </c>
      <c r="K108" s="3" t="s">
        <v>187</v>
      </c>
      <c r="Q108" s="170"/>
      <c r="R108" s="28"/>
      <c r="T108" s="171"/>
      <c r="U108" s="146"/>
      <c r="V108" s="49"/>
      <c r="W108" s="53"/>
      <c r="X108" s="14"/>
      <c r="Y108" s="49"/>
      <c r="Z108" s="156"/>
      <c r="AB108" s="52"/>
      <c r="AC108" s="16"/>
      <c r="AD108" s="14"/>
      <c r="AE108" s="62"/>
      <c r="AG108" s="16"/>
      <c r="AH108" s="49"/>
      <c r="AJ108" s="6" t="s">
        <v>187</v>
      </c>
      <c r="AO108" s="239"/>
    </row>
    <row r="109" spans="1:41" s="3" customFormat="1" ht="9.9499999999999993" customHeight="1" x14ac:dyDescent="0.2">
      <c r="A109" s="3" t="s">
        <v>182</v>
      </c>
      <c r="C109" s="157" t="s">
        <v>1339</v>
      </c>
      <c r="P109" s="76"/>
      <c r="Q109" s="169"/>
      <c r="R109" s="228" t="s">
        <v>565</v>
      </c>
      <c r="S109" s="229" t="s">
        <v>567</v>
      </c>
      <c r="T109" s="230"/>
      <c r="U109" s="5"/>
      <c r="V109" s="49"/>
      <c r="W109" s="53"/>
      <c r="X109" s="14"/>
      <c r="Y109" s="49"/>
      <c r="Z109" s="36"/>
      <c r="AA109" s="36"/>
      <c r="AB109" s="52"/>
      <c r="AC109" s="16"/>
      <c r="AD109" s="14"/>
      <c r="AE109" s="62"/>
      <c r="AF109" s="62"/>
      <c r="AG109" s="36"/>
      <c r="AH109" s="49"/>
      <c r="AO109" s="241"/>
    </row>
    <row r="110" spans="1:41" s="3" customFormat="1" ht="3" customHeight="1" x14ac:dyDescent="0.2">
      <c r="G110" s="28"/>
      <c r="K110" s="28"/>
      <c r="P110" s="71"/>
      <c r="Q110" s="81"/>
      <c r="R110" s="27"/>
      <c r="S110" s="36"/>
      <c r="T110" s="6"/>
      <c r="U110" s="34"/>
      <c r="V110" s="49"/>
      <c r="W110" s="53"/>
      <c r="X110" s="14"/>
      <c r="Y110" s="49"/>
      <c r="Z110" s="36"/>
      <c r="AA110" s="36"/>
      <c r="AB110" s="52"/>
      <c r="AC110" s="36"/>
      <c r="AD110" s="14"/>
      <c r="AE110" s="72"/>
      <c r="AF110" s="124"/>
      <c r="AG110" s="36"/>
      <c r="AH110" s="49"/>
      <c r="AJ110" s="36"/>
      <c r="AK110" s="36"/>
      <c r="AL110" s="36"/>
      <c r="AM110" s="36"/>
      <c r="AO110" s="239" t="s">
        <v>155</v>
      </c>
    </row>
    <row r="111" spans="1:41" s="3" customFormat="1" ht="9.9499999999999993" customHeight="1" x14ac:dyDescent="0.2">
      <c r="C111" s="174" t="s">
        <v>795</v>
      </c>
      <c r="H111" s="167"/>
      <c r="J111" s="167"/>
      <c r="L111" s="167"/>
      <c r="M111" s="167"/>
      <c r="O111" s="76"/>
      <c r="P111" s="28"/>
      <c r="Q111" s="28"/>
      <c r="R111" s="28"/>
      <c r="S111" s="36"/>
      <c r="T111" s="28"/>
      <c r="U111" s="5"/>
      <c r="V111" s="49"/>
      <c r="W111" s="67"/>
      <c r="X111" s="67"/>
      <c r="Y111" s="49"/>
      <c r="Z111" s="36"/>
      <c r="AA111" s="36"/>
      <c r="AB111" s="52"/>
      <c r="AC111" s="16"/>
      <c r="AD111" s="14"/>
      <c r="AE111" s="62"/>
      <c r="AF111" s="123"/>
      <c r="AG111" s="16"/>
      <c r="AH111" s="49"/>
      <c r="AJ111" s="16"/>
      <c r="AK111" s="16"/>
      <c r="AL111" s="16"/>
      <c r="AM111" s="16"/>
      <c r="AO111" s="239"/>
    </row>
    <row r="112" spans="1:41" s="3" customFormat="1" ht="3" customHeight="1" x14ac:dyDescent="0.2">
      <c r="G112" s="28"/>
      <c r="O112" s="76"/>
      <c r="P112" s="71"/>
      <c r="Q112" s="81"/>
      <c r="R112" s="27"/>
      <c r="S112" s="36"/>
      <c r="T112" s="6"/>
      <c r="U112" s="34"/>
      <c r="V112" s="49"/>
      <c r="W112" s="53"/>
      <c r="X112" s="14"/>
      <c r="Y112" s="49"/>
      <c r="Z112" s="36"/>
      <c r="AA112" s="36"/>
      <c r="AB112" s="52"/>
      <c r="AC112" s="36"/>
      <c r="AD112" s="14"/>
      <c r="AE112" s="72"/>
      <c r="AF112" s="124"/>
      <c r="AG112" s="36"/>
      <c r="AH112" s="49"/>
      <c r="AJ112" s="36"/>
      <c r="AK112" s="36"/>
      <c r="AL112" s="36"/>
      <c r="AM112" s="36"/>
      <c r="AO112" s="239" t="s">
        <v>155</v>
      </c>
    </row>
    <row r="113" spans="2:41" s="3" customFormat="1" ht="9.9499999999999993" customHeight="1" x14ac:dyDescent="0.2">
      <c r="C113" s="32"/>
      <c r="D113" s="37" t="s">
        <v>106</v>
      </c>
      <c r="E113" s="168" t="s">
        <v>796</v>
      </c>
      <c r="F113" s="167"/>
      <c r="G113" s="167"/>
      <c r="I113" s="167" t="s">
        <v>803</v>
      </c>
      <c r="J113" s="167"/>
      <c r="K113" s="167"/>
      <c r="L113" s="167" t="s">
        <v>805</v>
      </c>
      <c r="M113" s="172"/>
      <c r="N113" s="172"/>
      <c r="O113" s="28"/>
      <c r="P113" s="28"/>
      <c r="Q113" s="28"/>
      <c r="R113" s="28"/>
      <c r="S113" s="28"/>
      <c r="T113" s="28"/>
      <c r="U113" s="5"/>
      <c r="V113" s="49"/>
      <c r="W113" s="67"/>
      <c r="X113" s="67"/>
      <c r="Y113" s="49"/>
      <c r="Z113" s="36"/>
      <c r="AA113" s="36"/>
      <c r="AB113" s="52"/>
      <c r="AC113" s="16"/>
      <c r="AD113" s="14"/>
      <c r="AE113" s="62"/>
      <c r="AF113" s="123"/>
      <c r="AG113" s="16"/>
      <c r="AH113" s="49"/>
      <c r="AJ113" s="16"/>
      <c r="AK113" s="16"/>
      <c r="AL113" s="16"/>
      <c r="AM113" s="16"/>
      <c r="AO113" s="239"/>
    </row>
    <row r="114" spans="2:41" s="3" customFormat="1" ht="9.9499999999999993" customHeight="1" x14ac:dyDescent="0.2">
      <c r="C114" s="32"/>
      <c r="D114" s="37"/>
      <c r="E114" s="168" t="s">
        <v>797</v>
      </c>
      <c r="F114" s="167"/>
      <c r="G114" s="167"/>
      <c r="I114" s="167" t="s">
        <v>802</v>
      </c>
      <c r="J114" s="167"/>
      <c r="K114" s="167"/>
      <c r="L114" s="167" t="s">
        <v>804</v>
      </c>
      <c r="M114" s="172"/>
      <c r="N114" s="172"/>
      <c r="O114" s="28"/>
      <c r="P114" s="28"/>
      <c r="Q114" s="28"/>
      <c r="R114" s="28"/>
      <c r="S114" s="28"/>
      <c r="T114" s="28"/>
      <c r="U114" s="5"/>
      <c r="V114" s="49"/>
      <c r="W114" s="67"/>
      <c r="X114" s="67"/>
      <c r="Y114" s="49"/>
      <c r="Z114" s="36"/>
      <c r="AA114" s="36"/>
      <c r="AB114" s="52"/>
      <c r="AC114" s="16"/>
      <c r="AD114" s="14"/>
      <c r="AE114" s="62"/>
      <c r="AF114" s="123"/>
      <c r="AG114" s="16"/>
      <c r="AH114" s="49"/>
      <c r="AJ114" s="16"/>
      <c r="AK114" s="16"/>
      <c r="AL114" s="16"/>
      <c r="AM114" s="16"/>
      <c r="AO114" s="239"/>
    </row>
    <row r="115" spans="2:41" s="3" customFormat="1" ht="2.1" customHeight="1" x14ac:dyDescent="0.2">
      <c r="G115" s="28"/>
      <c r="P115" s="71"/>
      <c r="Q115" s="81"/>
      <c r="R115" s="27"/>
      <c r="S115" s="36"/>
      <c r="T115" s="6"/>
      <c r="U115" s="34"/>
      <c r="V115" s="49"/>
      <c r="W115" s="53"/>
      <c r="X115" s="14"/>
      <c r="Y115" s="49"/>
      <c r="Z115" s="36"/>
      <c r="AA115" s="36"/>
      <c r="AB115" s="52"/>
      <c r="AC115" s="36"/>
      <c r="AD115" s="14"/>
      <c r="AE115" s="72"/>
      <c r="AF115" s="124"/>
      <c r="AG115" s="36"/>
      <c r="AH115" s="49"/>
      <c r="AJ115" s="36"/>
      <c r="AK115" s="36"/>
      <c r="AL115" s="36"/>
      <c r="AM115" s="36"/>
      <c r="AO115" s="239" t="s">
        <v>155</v>
      </c>
    </row>
    <row r="116" spans="2:41" s="3" customFormat="1" ht="9.9499999999999993" customHeight="1" x14ac:dyDescent="0.2">
      <c r="B116" s="111" t="s">
        <v>104</v>
      </c>
      <c r="D116" s="37"/>
      <c r="E116" s="71" t="s">
        <v>798</v>
      </c>
      <c r="F116" s="71"/>
      <c r="G116" s="28" t="s">
        <v>220</v>
      </c>
      <c r="H116" s="28"/>
      <c r="I116" s="28"/>
      <c r="J116" s="28"/>
      <c r="K116" s="28" t="s">
        <v>472</v>
      </c>
      <c r="L116" s="28"/>
      <c r="M116" s="28"/>
      <c r="N116" s="28"/>
      <c r="P116" s="71" t="s">
        <v>356</v>
      </c>
      <c r="Q116" s="81"/>
      <c r="R116" s="27"/>
      <c r="S116" s="36">
        <f>IF(Suggested="Yes",AA116,AG116)</f>
        <v>40.4</v>
      </c>
      <c r="T116" s="34" t="s">
        <v>142</v>
      </c>
      <c r="U116" s="5" t="str">
        <f>+Instructions!$B$3</f>
        <v>A</v>
      </c>
      <c r="V116" s="49"/>
      <c r="W116" s="53">
        <f>+Instructions!$C$22</f>
        <v>0</v>
      </c>
      <c r="X116" s="16">
        <f>ROUND($AA116*(1-W116)+0.004999,2)</f>
        <v>40.4</v>
      </c>
      <c r="Y116" s="49"/>
      <c r="Z116" s="6" t="s">
        <v>1386</v>
      </c>
      <c r="AA116" s="36">
        <v>40.4</v>
      </c>
      <c r="AB116" s="57">
        <f>+W116</f>
        <v>0</v>
      </c>
      <c r="AC116" s="16">
        <f>+X116</f>
        <v>40.4</v>
      </c>
      <c r="AD116" s="11">
        <f>(AG116-AC116)/AG116</f>
        <v>0</v>
      </c>
      <c r="AE116" s="120"/>
      <c r="AF116" s="129">
        <v>3</v>
      </c>
      <c r="AG116" s="50">
        <f>SUM(AJ116:AL116)+AE116</f>
        <v>40.4</v>
      </c>
      <c r="AH116" s="49"/>
      <c r="AJ116" s="16">
        <f>ROUND(AC116/(1-VLOOKUP(AF116,Group,2,FALSE)),2)</f>
        <v>40.4</v>
      </c>
      <c r="AK116" s="16">
        <f>IF(VLOOKUP(AF116,Group,5,FALSE)="YES",VLOOKUP(ROUND(ROUND(AJ116,1)-AJ116,2),Round,2,FALSE)+VLOOKUP(AF116,Group,6,FALSE),0)</f>
        <v>0</v>
      </c>
      <c r="AL116" s="16">
        <f>IF(VLOOKUP(AF116,Group,7,FALSE)="",0,ROUND(AJ116-0.04999,1)-AJ116+AM116)</f>
        <v>0</v>
      </c>
      <c r="AM116" s="16" t="str">
        <f>IF(VLOOKUP(AF116,Group,7,FALSE)="","",VLOOKUP(AF116,Group,7,FALSE))</f>
        <v/>
      </c>
      <c r="AO116" s="239" t="s">
        <v>155</v>
      </c>
    </row>
    <row r="117" spans="2:41" s="3" customFormat="1" ht="9.9499999999999993" customHeight="1" x14ac:dyDescent="0.2">
      <c r="B117" s="111" t="s">
        <v>104</v>
      </c>
      <c r="D117" s="37"/>
      <c r="E117" s="71" t="s">
        <v>799</v>
      </c>
      <c r="F117" s="71"/>
      <c r="G117" s="28" t="s">
        <v>220</v>
      </c>
      <c r="H117" s="28"/>
      <c r="I117" s="28"/>
      <c r="J117" s="28"/>
      <c r="K117" s="28" t="s">
        <v>445</v>
      </c>
      <c r="L117" s="28"/>
      <c r="M117" s="28"/>
      <c r="N117" s="28"/>
      <c r="P117" s="71" t="s">
        <v>434</v>
      </c>
      <c r="Q117" s="81"/>
      <c r="R117" s="27"/>
      <c r="S117" s="36">
        <f>IF(Suggested="Yes",AA117,AG117)</f>
        <v>40</v>
      </c>
      <c r="T117" s="34" t="s">
        <v>142</v>
      </c>
      <c r="U117" s="5" t="str">
        <f>+Instructions!$B$3</f>
        <v>A</v>
      </c>
      <c r="V117" s="49"/>
      <c r="W117" s="53">
        <f>+Instructions!$C$22</f>
        <v>0</v>
      </c>
      <c r="X117" s="16">
        <f>ROUND($AA117*(1-W117)+0.004999,2)</f>
        <v>40</v>
      </c>
      <c r="Y117" s="49"/>
      <c r="Z117" s="6" t="s">
        <v>1386</v>
      </c>
      <c r="AA117" s="36">
        <v>40</v>
      </c>
      <c r="AB117" s="57">
        <f>+W117</f>
        <v>0</v>
      </c>
      <c r="AC117" s="16">
        <f>+X117</f>
        <v>40</v>
      </c>
      <c r="AD117" s="11">
        <f>(AG117-AC117)/AG117</f>
        <v>0</v>
      </c>
      <c r="AE117" s="120"/>
      <c r="AF117" s="129">
        <v>3</v>
      </c>
      <c r="AG117" s="50">
        <f>SUM(AJ117:AL117)+AE117</f>
        <v>40</v>
      </c>
      <c r="AH117" s="49"/>
      <c r="AJ117" s="16">
        <f>ROUND(AC117/(1-VLOOKUP(AF117,Group,2,FALSE)),2)</f>
        <v>40</v>
      </c>
      <c r="AK117" s="16">
        <f>IF(VLOOKUP(AF117,Group,5,FALSE)="YES",VLOOKUP(ROUND(ROUND(AJ117,1)-AJ117,2),Round,2,FALSE)+VLOOKUP(AF117,Group,6,FALSE),0)</f>
        <v>0</v>
      </c>
      <c r="AL117" s="16">
        <f>IF(VLOOKUP(AF117,Group,7,FALSE)="",0,ROUND(AJ117-0.04999,1)-AJ117+AM117)</f>
        <v>0</v>
      </c>
      <c r="AM117" s="16" t="str">
        <f>IF(VLOOKUP(AF117,Group,7,FALSE)="","",VLOOKUP(AF117,Group,7,FALSE))</f>
        <v/>
      </c>
      <c r="AO117" s="239" t="s">
        <v>155</v>
      </c>
    </row>
    <row r="118" spans="2:41" s="3" customFormat="1" ht="2.1" customHeight="1" x14ac:dyDescent="0.2">
      <c r="G118" s="28"/>
      <c r="K118" s="28"/>
      <c r="P118" s="71"/>
      <c r="Q118" s="81"/>
      <c r="R118" s="27"/>
      <c r="S118" s="36"/>
      <c r="T118" s="6"/>
      <c r="U118" s="34"/>
      <c r="V118" s="49"/>
      <c r="W118" s="53"/>
      <c r="X118" s="14"/>
      <c r="Y118" s="49"/>
      <c r="Z118" s="36"/>
      <c r="AA118" s="36"/>
      <c r="AB118" s="52"/>
      <c r="AC118" s="36"/>
      <c r="AD118" s="14"/>
      <c r="AE118" s="72"/>
      <c r="AF118" s="124"/>
      <c r="AG118" s="36"/>
      <c r="AH118" s="49"/>
      <c r="AJ118" s="36"/>
      <c r="AK118" s="36"/>
      <c r="AL118" s="36"/>
      <c r="AM118" s="36"/>
      <c r="AO118" s="239" t="s">
        <v>155</v>
      </c>
    </row>
    <row r="119" spans="2:41" s="3" customFormat="1" ht="9.75" customHeight="1" x14ac:dyDescent="0.2">
      <c r="D119" s="98" t="s">
        <v>148</v>
      </c>
      <c r="E119" s="190" t="s">
        <v>344</v>
      </c>
      <c r="F119" s="71"/>
      <c r="H119" s="28"/>
      <c r="I119" s="28"/>
      <c r="J119" s="190" t="s">
        <v>747</v>
      </c>
      <c r="K119" s="28"/>
      <c r="L119" s="28"/>
      <c r="M119" s="28"/>
      <c r="N119" s="28"/>
      <c r="P119" s="71"/>
      <c r="Q119" s="81"/>
      <c r="R119" s="27"/>
      <c r="S119" s="36"/>
      <c r="T119" s="34"/>
      <c r="U119" s="34"/>
      <c r="V119" s="49"/>
      <c r="W119" s="53"/>
      <c r="X119" s="36"/>
      <c r="Y119" s="49"/>
      <c r="Z119" s="36"/>
      <c r="AA119" s="36"/>
      <c r="AB119" s="57"/>
      <c r="AC119" s="36"/>
      <c r="AD119" s="57"/>
      <c r="AE119" s="72"/>
      <c r="AF119" s="124"/>
      <c r="AG119" s="36"/>
      <c r="AH119" s="49"/>
      <c r="AJ119" s="36"/>
      <c r="AK119" s="36"/>
      <c r="AL119" s="36"/>
      <c r="AM119" s="36"/>
      <c r="AO119" s="239" t="s">
        <v>155</v>
      </c>
    </row>
    <row r="120" spans="2:41" s="3" customFormat="1" ht="9.75" customHeight="1" x14ac:dyDescent="0.2">
      <c r="D120" s="98"/>
      <c r="E120" s="190" t="s">
        <v>801</v>
      </c>
      <c r="F120" s="28"/>
      <c r="G120" s="28"/>
      <c r="J120" s="190"/>
      <c r="K120" s="28"/>
      <c r="L120" s="28"/>
      <c r="M120" s="28"/>
      <c r="N120" s="28"/>
      <c r="P120" s="71"/>
      <c r="Q120" s="81"/>
      <c r="R120" s="27"/>
      <c r="S120" s="36"/>
      <c r="T120" s="34"/>
      <c r="U120" s="34"/>
      <c r="V120" s="49"/>
      <c r="W120" s="53"/>
      <c r="X120" s="36"/>
      <c r="Y120" s="49"/>
      <c r="Z120" s="36"/>
      <c r="AA120" s="36"/>
      <c r="AB120" s="57"/>
      <c r="AC120" s="36"/>
      <c r="AD120" s="57"/>
      <c r="AE120" s="72"/>
      <c r="AF120" s="124"/>
      <c r="AG120" s="36"/>
      <c r="AH120" s="49"/>
      <c r="AJ120" s="36"/>
      <c r="AK120" s="36"/>
      <c r="AL120" s="36"/>
      <c r="AM120" s="36"/>
      <c r="AO120" s="239" t="s">
        <v>155</v>
      </c>
    </row>
    <row r="121" spans="2:41" s="3" customFormat="1" ht="3.95" customHeight="1" x14ac:dyDescent="0.2">
      <c r="P121" s="71"/>
      <c r="Q121" s="81"/>
      <c r="R121" s="27"/>
      <c r="S121" s="36"/>
      <c r="T121" s="6"/>
      <c r="U121" s="34"/>
      <c r="V121" s="49"/>
      <c r="W121" s="53"/>
      <c r="X121" s="14"/>
      <c r="Y121" s="49"/>
      <c r="Z121" s="36"/>
      <c r="AA121" s="36"/>
      <c r="AB121" s="52"/>
      <c r="AC121" s="36"/>
      <c r="AD121" s="14"/>
      <c r="AE121" s="72"/>
      <c r="AF121" s="124"/>
      <c r="AG121" s="36"/>
      <c r="AH121" s="49"/>
      <c r="AJ121" s="36"/>
      <c r="AK121" s="36"/>
      <c r="AL121" s="36"/>
      <c r="AM121" s="36"/>
      <c r="AO121" s="239" t="s">
        <v>155</v>
      </c>
    </row>
    <row r="122" spans="2:41" s="3" customFormat="1" ht="9.9499999999999993" customHeight="1" x14ac:dyDescent="0.2">
      <c r="C122" s="157" t="s">
        <v>40</v>
      </c>
      <c r="E122" s="144"/>
      <c r="F122" s="144"/>
      <c r="M122" s="28"/>
      <c r="Q122" s="170"/>
      <c r="R122" s="228" t="s">
        <v>565</v>
      </c>
      <c r="S122" s="229" t="s">
        <v>568</v>
      </c>
      <c r="T122" s="230"/>
      <c r="U122" s="146"/>
      <c r="V122" s="49"/>
      <c r="W122" s="53"/>
      <c r="X122" s="14"/>
      <c r="Y122" s="49"/>
      <c r="Z122" s="156"/>
      <c r="AB122" s="52"/>
      <c r="AC122" s="16"/>
      <c r="AD122" s="14"/>
      <c r="AE122" s="62"/>
      <c r="AG122" s="16"/>
      <c r="AH122" s="49"/>
      <c r="AJ122" s="6"/>
      <c r="AO122" s="239"/>
    </row>
    <row r="123" spans="2:41" s="3" customFormat="1" ht="3" customHeight="1" x14ac:dyDescent="0.2">
      <c r="C123" s="28"/>
      <c r="D123" s="28"/>
      <c r="E123" s="28"/>
      <c r="F123" s="28"/>
      <c r="G123" s="28"/>
      <c r="H123" s="28"/>
      <c r="I123" s="28"/>
      <c r="J123" s="28"/>
      <c r="K123" s="28"/>
      <c r="L123" s="28"/>
      <c r="M123" s="28"/>
      <c r="N123" s="28"/>
      <c r="O123" s="28"/>
      <c r="P123" s="71"/>
      <c r="Q123" s="81"/>
      <c r="R123" s="27"/>
      <c r="S123" s="140"/>
      <c r="T123" s="27"/>
      <c r="U123" s="5"/>
      <c r="V123" s="49"/>
      <c r="W123" s="53"/>
      <c r="X123" s="14"/>
      <c r="Y123" s="49"/>
      <c r="Z123" s="36"/>
      <c r="AA123" s="36"/>
      <c r="AB123" s="52"/>
      <c r="AC123" s="16"/>
      <c r="AD123" s="14"/>
      <c r="AE123" s="62"/>
      <c r="AF123" s="62"/>
      <c r="AG123" s="36"/>
      <c r="AH123" s="49"/>
      <c r="AO123" s="241"/>
    </row>
    <row r="124" spans="2:41" s="3" customFormat="1" ht="9.9499999999999993" customHeight="1" x14ac:dyDescent="0.2">
      <c r="C124" s="32"/>
      <c r="D124" s="37" t="s">
        <v>106</v>
      </c>
      <c r="E124" s="168" t="s">
        <v>41</v>
      </c>
      <c r="F124" s="167"/>
      <c r="G124" s="167"/>
      <c r="J124" s="167"/>
      <c r="L124" s="167"/>
      <c r="M124" s="167"/>
      <c r="O124" s="28"/>
      <c r="P124" s="28"/>
      <c r="Q124" s="28"/>
      <c r="R124" s="28"/>
      <c r="S124" s="28"/>
      <c r="T124" s="28"/>
      <c r="U124" s="5"/>
      <c r="V124" s="49"/>
      <c r="W124" s="67"/>
      <c r="X124" s="67"/>
      <c r="Y124" s="49"/>
      <c r="Z124" s="36"/>
      <c r="AA124" s="36"/>
      <c r="AB124" s="52"/>
      <c r="AC124" s="16"/>
      <c r="AD124" s="14"/>
      <c r="AE124" s="62"/>
      <c r="AF124" s="123"/>
      <c r="AG124" s="16"/>
      <c r="AH124" s="49"/>
      <c r="AJ124" s="16"/>
      <c r="AK124" s="16"/>
      <c r="AL124" s="16"/>
      <c r="AM124" s="16"/>
      <c r="AO124" s="239" t="s">
        <v>155</v>
      </c>
    </row>
    <row r="125" spans="2:41" s="3" customFormat="1" ht="2.1" customHeight="1" x14ac:dyDescent="0.2">
      <c r="C125" s="28"/>
      <c r="D125" s="28"/>
      <c r="E125" s="28"/>
      <c r="F125" s="28"/>
      <c r="G125" s="28"/>
      <c r="H125" s="28"/>
      <c r="I125" s="28"/>
      <c r="J125" s="28"/>
      <c r="K125" s="28"/>
      <c r="L125" s="28"/>
      <c r="M125" s="28"/>
      <c r="N125" s="28"/>
      <c r="O125" s="28"/>
      <c r="P125" s="71"/>
      <c r="Q125" s="81"/>
      <c r="R125" s="27"/>
      <c r="S125" s="140"/>
      <c r="T125" s="27"/>
      <c r="U125" s="5"/>
      <c r="V125" s="49"/>
      <c r="W125" s="53"/>
      <c r="X125" s="14"/>
      <c r="Y125" s="49"/>
      <c r="Z125" s="36"/>
      <c r="AA125" s="36"/>
      <c r="AB125" s="52"/>
      <c r="AC125" s="16"/>
      <c r="AD125" s="14"/>
      <c r="AE125" s="62"/>
      <c r="AF125" s="62"/>
      <c r="AG125" s="36"/>
      <c r="AH125" s="49"/>
      <c r="AO125" s="241"/>
    </row>
    <row r="126" spans="2:41" s="3" customFormat="1" ht="9.9499999999999993" customHeight="1" x14ac:dyDescent="0.2">
      <c r="B126" s="112" t="s">
        <v>151</v>
      </c>
      <c r="D126" s="37"/>
      <c r="E126" s="71" t="s">
        <v>194</v>
      </c>
      <c r="F126" s="71"/>
      <c r="G126" s="28" t="s">
        <v>426</v>
      </c>
      <c r="H126" s="28"/>
      <c r="I126" s="28"/>
      <c r="J126" s="28"/>
      <c r="K126" s="28" t="s">
        <v>216</v>
      </c>
      <c r="L126" s="28"/>
      <c r="N126" s="28"/>
      <c r="P126" s="71"/>
      <c r="Q126" s="81"/>
      <c r="R126" s="27"/>
      <c r="S126" s="36">
        <f>IF(Suggested="Yes",AA126,AG126)</f>
        <v>49.25</v>
      </c>
      <c r="T126" s="34" t="s">
        <v>143</v>
      </c>
      <c r="U126" s="5" t="str">
        <f>+Instructions!$B$3</f>
        <v>A</v>
      </c>
      <c r="V126" s="49"/>
      <c r="W126" s="53">
        <f>+Instructions!$C$22</f>
        <v>0</v>
      </c>
      <c r="X126" s="16">
        <f>ROUND($AA126*(1-W126)+0.004999,2)</f>
        <v>49.25</v>
      </c>
      <c r="Y126" s="49"/>
      <c r="Z126" s="6" t="s">
        <v>1386</v>
      </c>
      <c r="AA126" s="36">
        <v>49.25</v>
      </c>
      <c r="AB126" s="57">
        <f t="shared" ref="AB126:AC128" si="50">+W126</f>
        <v>0</v>
      </c>
      <c r="AC126" s="16">
        <f t="shared" si="50"/>
        <v>49.25</v>
      </c>
      <c r="AD126" s="11">
        <f>(AG126-AC126)/AG126</f>
        <v>0</v>
      </c>
      <c r="AE126" s="120"/>
      <c r="AF126" s="128">
        <v>1</v>
      </c>
      <c r="AG126" s="35">
        <f>SUM(AJ126:AL126)+AE126</f>
        <v>49.25</v>
      </c>
      <c r="AH126" s="49"/>
      <c r="AJ126" s="16">
        <f>ROUND(AC126/(1-VLOOKUP(AF126,Group,2,FALSE)),2)</f>
        <v>49.25</v>
      </c>
      <c r="AK126" s="16">
        <f>IF(VLOOKUP(AF126,Group,5,FALSE)="YES",VLOOKUP(ROUND(ROUND(AJ126,1)-AJ126,2),Round,2,FALSE)+VLOOKUP(AF126,Group,6,FALSE),0)</f>
        <v>0</v>
      </c>
      <c r="AL126" s="16">
        <f>IF(VLOOKUP(AF126,Group,7,FALSE)="",0,ROUND(AJ126-0.04999,1)-AJ126+AM126)</f>
        <v>0</v>
      </c>
      <c r="AM126" s="16" t="str">
        <f>IF(VLOOKUP(AF126,Group,7,FALSE)="","",VLOOKUP(AF126,Group,7,FALSE))</f>
        <v/>
      </c>
      <c r="AO126" s="239" t="s">
        <v>155</v>
      </c>
    </row>
    <row r="127" spans="2:41" s="3" customFormat="1" ht="9.9499999999999993" customHeight="1" x14ac:dyDescent="0.2">
      <c r="B127" s="112" t="s">
        <v>151</v>
      </c>
      <c r="D127" s="37"/>
      <c r="E127" s="71" t="s">
        <v>193</v>
      </c>
      <c r="F127" s="71"/>
      <c r="G127" s="28" t="s">
        <v>144</v>
      </c>
      <c r="H127" s="28"/>
      <c r="I127" s="28"/>
      <c r="J127" s="28"/>
      <c r="K127" s="28" t="s">
        <v>69</v>
      </c>
      <c r="L127" s="28"/>
      <c r="M127" s="28"/>
      <c r="N127" s="28"/>
      <c r="P127" s="71"/>
      <c r="Q127" s="81"/>
      <c r="R127" s="27" t="s">
        <v>147</v>
      </c>
      <c r="S127" s="36">
        <f>IF(Suggested="Yes",AA127,AG127)</f>
        <v>41.75</v>
      </c>
      <c r="T127" s="34" t="s">
        <v>143</v>
      </c>
      <c r="U127" s="5" t="str">
        <f>+Instructions!$B$3</f>
        <v>A</v>
      </c>
      <c r="V127" s="49"/>
      <c r="W127" s="53">
        <f>+Instructions!$C$22</f>
        <v>0</v>
      </c>
      <c r="X127" s="16">
        <f>ROUND($AA127*(1-W127)+0.004999,2)</f>
        <v>41.75</v>
      </c>
      <c r="Y127" s="49"/>
      <c r="Z127" s="6" t="s">
        <v>1386</v>
      </c>
      <c r="AA127" s="36">
        <v>41.75</v>
      </c>
      <c r="AB127" s="57">
        <f t="shared" si="50"/>
        <v>0</v>
      </c>
      <c r="AC127" s="16">
        <f t="shared" si="50"/>
        <v>41.75</v>
      </c>
      <c r="AD127" s="11">
        <f>(AG127-AC127)/AG127</f>
        <v>0</v>
      </c>
      <c r="AE127" s="120"/>
      <c r="AF127" s="128">
        <v>1</v>
      </c>
      <c r="AG127" s="35">
        <f>SUM(AJ127:AL127)+AE127</f>
        <v>41.75</v>
      </c>
      <c r="AH127" s="49"/>
      <c r="AJ127" s="16">
        <f>ROUND(AC127/(1-VLOOKUP(AF127,Group,2,FALSE)),2)</f>
        <v>41.75</v>
      </c>
      <c r="AK127" s="16">
        <f>IF(VLOOKUP(AF127,Group,5,FALSE)="YES",VLOOKUP(ROUND(ROUND(AJ127,1)-AJ127,2),Round,2,FALSE)+VLOOKUP(AF127,Group,6,FALSE),0)</f>
        <v>0</v>
      </c>
      <c r="AL127" s="16">
        <f>IF(VLOOKUP(AF127,Group,7,FALSE)="",0,ROUND(AJ127-0.04999,1)-AJ127+AM127)</f>
        <v>0</v>
      </c>
      <c r="AM127" s="16" t="str">
        <f>IF(VLOOKUP(AF127,Group,7,FALSE)="","",VLOOKUP(AF127,Group,7,FALSE))</f>
        <v/>
      </c>
      <c r="AO127" s="239" t="s">
        <v>155</v>
      </c>
    </row>
    <row r="128" spans="2:41" s="3" customFormat="1" ht="9.9499999999999993" customHeight="1" x14ac:dyDescent="0.2">
      <c r="B128" s="112" t="s">
        <v>151</v>
      </c>
      <c r="D128" s="37"/>
      <c r="E128" s="71" t="s">
        <v>213</v>
      </c>
      <c r="F128" s="71"/>
      <c r="G128" s="28" t="s">
        <v>144</v>
      </c>
      <c r="H128" s="28"/>
      <c r="I128" s="28"/>
      <c r="J128" s="28"/>
      <c r="K128" s="28" t="s">
        <v>69</v>
      </c>
      <c r="L128" s="28"/>
      <c r="M128" s="28"/>
      <c r="N128" s="28"/>
      <c r="P128" s="71"/>
      <c r="Q128" s="81"/>
      <c r="R128" s="27" t="s">
        <v>147</v>
      </c>
      <c r="S128" s="36">
        <f>IF(Suggested="Yes",AA128,AG128)</f>
        <v>43.65</v>
      </c>
      <c r="T128" s="34" t="s">
        <v>143</v>
      </c>
      <c r="U128" s="5" t="str">
        <f>+Instructions!$B$3</f>
        <v>A</v>
      </c>
      <c r="V128" s="49"/>
      <c r="W128" s="53">
        <f>+Instructions!$C$22</f>
        <v>0</v>
      </c>
      <c r="X128" s="16">
        <f>ROUND($AA128*(1-W128)+0.004999,2)</f>
        <v>43.65</v>
      </c>
      <c r="Y128" s="49"/>
      <c r="Z128" s="6" t="s">
        <v>1386</v>
      </c>
      <c r="AA128" s="36">
        <v>43.65</v>
      </c>
      <c r="AB128" s="57">
        <f t="shared" si="50"/>
        <v>0</v>
      </c>
      <c r="AC128" s="16">
        <f t="shared" si="50"/>
        <v>43.65</v>
      </c>
      <c r="AD128" s="11">
        <f>(AG128-AC128)/AG128</f>
        <v>0</v>
      </c>
      <c r="AE128" s="120"/>
      <c r="AF128" s="128">
        <v>1</v>
      </c>
      <c r="AG128" s="35">
        <f>SUM(AJ128:AL128)+AE128</f>
        <v>43.65</v>
      </c>
      <c r="AH128" s="49"/>
      <c r="AJ128" s="16">
        <f>ROUND(AC128/(1-VLOOKUP(AF128,Group,2,FALSE)),2)</f>
        <v>43.65</v>
      </c>
      <c r="AK128" s="16">
        <f>IF(VLOOKUP(AF128,Group,5,FALSE)="YES",VLOOKUP(ROUND(ROUND(AJ128,1)-AJ128,2),Round,2,FALSE)+VLOOKUP(AF128,Group,6,FALSE),0)</f>
        <v>0</v>
      </c>
      <c r="AL128" s="16">
        <f>IF(VLOOKUP(AF128,Group,7,FALSE)="",0,ROUND(AJ128-0.04999,1)-AJ128+AM128)</f>
        <v>0</v>
      </c>
      <c r="AM128" s="16" t="str">
        <f>IF(VLOOKUP(AF128,Group,7,FALSE)="","",VLOOKUP(AF128,Group,7,FALSE))</f>
        <v/>
      </c>
      <c r="AO128" s="239" t="s">
        <v>155</v>
      </c>
    </row>
    <row r="129" spans="2:41" s="3" customFormat="1" ht="3" customHeight="1" x14ac:dyDescent="0.2">
      <c r="P129" s="71"/>
      <c r="Q129" s="81"/>
      <c r="R129" s="27"/>
      <c r="S129" s="36"/>
      <c r="T129" s="6"/>
      <c r="U129" s="34"/>
      <c r="V129" s="49"/>
      <c r="W129" s="53"/>
      <c r="X129" s="14"/>
      <c r="Y129" s="49"/>
      <c r="Z129" s="36"/>
      <c r="AA129" s="36"/>
      <c r="AB129" s="52"/>
      <c r="AC129" s="36"/>
      <c r="AD129" s="14"/>
      <c r="AE129" s="72"/>
      <c r="AF129" s="124"/>
      <c r="AG129" s="36"/>
      <c r="AH129" s="49"/>
      <c r="AJ129" s="36"/>
      <c r="AK129" s="36"/>
      <c r="AL129" s="36"/>
      <c r="AM129" s="36"/>
      <c r="AO129" s="239" t="s">
        <v>155</v>
      </c>
    </row>
    <row r="130" spans="2:41" s="3" customFormat="1" ht="9.9499999999999993" customHeight="1" x14ac:dyDescent="0.2">
      <c r="C130" s="32"/>
      <c r="E130" s="37" t="s">
        <v>43</v>
      </c>
      <c r="F130" s="172"/>
      <c r="G130" s="172"/>
      <c r="H130" s="172"/>
      <c r="I130" s="28"/>
      <c r="K130" s="172"/>
      <c r="L130" s="172"/>
      <c r="M130" s="172"/>
      <c r="O130" s="190"/>
      <c r="P130" s="269" t="s">
        <v>42</v>
      </c>
      <c r="Q130" s="28"/>
      <c r="R130" s="28"/>
      <c r="S130" s="28"/>
      <c r="T130" s="28"/>
      <c r="U130" s="5"/>
      <c r="V130" s="49"/>
      <c r="W130" s="67"/>
      <c r="X130" s="67"/>
      <c r="Y130" s="49"/>
      <c r="Z130" s="36"/>
      <c r="AA130" s="36"/>
      <c r="AB130" s="52"/>
      <c r="AC130" s="16"/>
      <c r="AD130" s="14"/>
      <c r="AE130" s="62"/>
      <c r="AF130" s="123"/>
      <c r="AG130" s="16"/>
      <c r="AH130" s="49"/>
      <c r="AJ130" s="16"/>
      <c r="AK130" s="16"/>
      <c r="AL130" s="16"/>
      <c r="AM130" s="16"/>
      <c r="AO130" s="239"/>
    </row>
    <row r="131" spans="2:41" s="3" customFormat="1" ht="2.1" customHeight="1" x14ac:dyDescent="0.2">
      <c r="P131" s="71"/>
      <c r="Q131" s="81"/>
      <c r="R131" s="27"/>
      <c r="S131" s="36"/>
      <c r="T131" s="6"/>
      <c r="U131" s="34"/>
      <c r="V131" s="49"/>
      <c r="W131" s="53"/>
      <c r="X131" s="14"/>
      <c r="Y131" s="49"/>
      <c r="Z131" s="36"/>
      <c r="AA131" s="36"/>
      <c r="AB131" s="52"/>
      <c r="AC131" s="36"/>
      <c r="AD131" s="14"/>
      <c r="AE131" s="72"/>
      <c r="AF131" s="124"/>
      <c r="AG131" s="36"/>
      <c r="AH131" s="49"/>
      <c r="AJ131" s="36"/>
      <c r="AK131" s="36"/>
      <c r="AL131" s="36"/>
      <c r="AM131" s="36"/>
      <c r="AO131" s="239" t="s">
        <v>155</v>
      </c>
    </row>
    <row r="132" spans="2:41" s="3" customFormat="1" ht="9.9499999999999993" customHeight="1" x14ac:dyDescent="0.2">
      <c r="B132" s="111" t="s">
        <v>104</v>
      </c>
      <c r="D132" s="37"/>
      <c r="E132" s="71" t="s">
        <v>680</v>
      </c>
      <c r="F132" s="71"/>
      <c r="G132" s="28" t="s">
        <v>220</v>
      </c>
      <c r="H132" s="28"/>
      <c r="I132" s="28" t="s">
        <v>748</v>
      </c>
      <c r="J132" s="28"/>
      <c r="L132" s="28"/>
      <c r="M132" s="28">
        <v>30918</v>
      </c>
      <c r="N132" s="28"/>
      <c r="P132" s="71" t="s">
        <v>77</v>
      </c>
      <c r="Q132" s="81"/>
      <c r="R132" s="27"/>
      <c r="S132" s="36">
        <f t="shared" ref="S132:S138" si="51">IF(Suggested="Yes",AA132,AG132)</f>
        <v>61.1</v>
      </c>
      <c r="T132" s="34" t="s">
        <v>142</v>
      </c>
      <c r="U132" s="5" t="str">
        <f>+Instructions!$B$3</f>
        <v>A</v>
      </c>
      <c r="V132" s="49"/>
      <c r="W132" s="53">
        <f>+Instructions!$C$22</f>
        <v>0</v>
      </c>
      <c r="X132" s="16">
        <f t="shared" ref="X132:X138" si="52">ROUND($AA132*(1-W132)+0.004999,2)</f>
        <v>61.1</v>
      </c>
      <c r="Y132" s="49"/>
      <c r="Z132" s="6" t="s">
        <v>1386</v>
      </c>
      <c r="AA132" s="36">
        <v>61.1</v>
      </c>
      <c r="AB132" s="57">
        <f t="shared" ref="AB132:AC138" si="53">+W132</f>
        <v>0</v>
      </c>
      <c r="AC132" s="16">
        <f t="shared" si="53"/>
        <v>61.1</v>
      </c>
      <c r="AD132" s="11">
        <f t="shared" ref="AD132:AD138" si="54">(AG132-AC132)/AG132</f>
        <v>0</v>
      </c>
      <c r="AE132" s="120"/>
      <c r="AF132" s="129">
        <v>3</v>
      </c>
      <c r="AG132" s="50">
        <f t="shared" ref="AG132:AG138" si="55">SUM(AJ132:AL132)+AE132</f>
        <v>61.1</v>
      </c>
      <c r="AH132" s="49"/>
      <c r="AJ132" s="16">
        <f t="shared" ref="AJ132:AJ138" si="56">ROUND(AC132/(1-VLOOKUP(AF132,Group,2,FALSE)),2)</f>
        <v>61.1</v>
      </c>
      <c r="AK132" s="16">
        <f t="shared" ref="AK132:AK138" si="57">IF(VLOOKUP(AF132,Group,5,FALSE)="YES",VLOOKUP(ROUND(ROUND(AJ132,1)-AJ132,2),Round,2,FALSE)+VLOOKUP(AF132,Group,6,FALSE),0)</f>
        <v>0</v>
      </c>
      <c r="AL132" s="16">
        <f t="shared" ref="AL132:AL138" si="58">IF(VLOOKUP(AF132,Group,7,FALSE)="",0,ROUND(AJ132-0.04999,1)-AJ132+AM132)</f>
        <v>0</v>
      </c>
      <c r="AM132" s="16" t="str">
        <f t="shared" ref="AM132:AM138" si="59">IF(VLOOKUP(AF132,Group,7,FALSE)="","",VLOOKUP(AF132,Group,7,FALSE))</f>
        <v/>
      </c>
      <c r="AO132" s="239" t="s">
        <v>155</v>
      </c>
    </row>
    <row r="133" spans="2:41" s="3" customFormat="1" ht="9.9499999999999993" customHeight="1" x14ac:dyDescent="0.2">
      <c r="B133" s="111" t="s">
        <v>104</v>
      </c>
      <c r="D133" s="37"/>
      <c r="E133" s="71" t="s">
        <v>680</v>
      </c>
      <c r="F133" s="71"/>
      <c r="G133" s="28" t="s">
        <v>220</v>
      </c>
      <c r="H133" s="28"/>
      <c r="I133" s="28" t="s">
        <v>749</v>
      </c>
      <c r="J133" s="28"/>
      <c r="L133" s="28"/>
      <c r="M133" s="28">
        <v>30919</v>
      </c>
      <c r="N133" s="28"/>
      <c r="P133" s="71" t="s">
        <v>77</v>
      </c>
      <c r="Q133" s="81"/>
      <c r="R133" s="27"/>
      <c r="S133" s="36">
        <f t="shared" si="51"/>
        <v>61.1</v>
      </c>
      <c r="T133" s="34" t="s">
        <v>142</v>
      </c>
      <c r="U133" s="5" t="str">
        <f>+Instructions!$B$3</f>
        <v>A</v>
      </c>
      <c r="V133" s="49"/>
      <c r="W133" s="53">
        <f>+Instructions!$C$22</f>
        <v>0</v>
      </c>
      <c r="X133" s="16">
        <f t="shared" si="52"/>
        <v>61.1</v>
      </c>
      <c r="Y133" s="49"/>
      <c r="Z133" s="6" t="s">
        <v>1386</v>
      </c>
      <c r="AA133" s="36">
        <v>61.1</v>
      </c>
      <c r="AB133" s="57">
        <f t="shared" si="53"/>
        <v>0</v>
      </c>
      <c r="AC133" s="16">
        <f t="shared" si="53"/>
        <v>61.1</v>
      </c>
      <c r="AD133" s="11">
        <f t="shared" si="54"/>
        <v>0</v>
      </c>
      <c r="AE133" s="120"/>
      <c r="AF133" s="129">
        <v>3</v>
      </c>
      <c r="AG133" s="50">
        <f t="shared" si="55"/>
        <v>61.1</v>
      </c>
      <c r="AH133" s="49"/>
      <c r="AJ133" s="16">
        <f t="shared" si="56"/>
        <v>61.1</v>
      </c>
      <c r="AK133" s="16">
        <f t="shared" si="57"/>
        <v>0</v>
      </c>
      <c r="AL133" s="16">
        <f t="shared" si="58"/>
        <v>0</v>
      </c>
      <c r="AM133" s="16" t="str">
        <f t="shared" si="59"/>
        <v/>
      </c>
      <c r="AO133" s="239" t="s">
        <v>155</v>
      </c>
    </row>
    <row r="134" spans="2:41" s="3" customFormat="1" ht="9.9499999999999993" customHeight="1" x14ac:dyDescent="0.2">
      <c r="B134" s="111" t="s">
        <v>104</v>
      </c>
      <c r="D134" s="37"/>
      <c r="E134" s="71" t="s">
        <v>680</v>
      </c>
      <c r="F134" s="71"/>
      <c r="G134" s="28" t="s">
        <v>220</v>
      </c>
      <c r="H134" s="28"/>
      <c r="I134" s="28" t="s">
        <v>750</v>
      </c>
      <c r="J134" s="28"/>
      <c r="L134" s="28"/>
      <c r="M134" s="28">
        <v>30920</v>
      </c>
      <c r="N134" s="28"/>
      <c r="P134" s="71" t="s">
        <v>77</v>
      </c>
      <c r="Q134" s="81"/>
      <c r="R134" s="27"/>
      <c r="S134" s="36">
        <f t="shared" si="51"/>
        <v>61.1</v>
      </c>
      <c r="T134" s="34" t="s">
        <v>142</v>
      </c>
      <c r="U134" s="5" t="str">
        <f>+Instructions!$B$3</f>
        <v>A</v>
      </c>
      <c r="V134" s="49"/>
      <c r="W134" s="53">
        <f>+Instructions!$C$22</f>
        <v>0</v>
      </c>
      <c r="X134" s="16">
        <f t="shared" si="52"/>
        <v>61.1</v>
      </c>
      <c r="Y134" s="49"/>
      <c r="Z134" s="6" t="s">
        <v>1386</v>
      </c>
      <c r="AA134" s="36">
        <v>61.1</v>
      </c>
      <c r="AB134" s="57">
        <f t="shared" si="53"/>
        <v>0</v>
      </c>
      <c r="AC134" s="16">
        <f t="shared" si="53"/>
        <v>61.1</v>
      </c>
      <c r="AD134" s="11">
        <f t="shared" si="54"/>
        <v>0</v>
      </c>
      <c r="AE134" s="120"/>
      <c r="AF134" s="129">
        <v>3</v>
      </c>
      <c r="AG134" s="50">
        <f t="shared" si="55"/>
        <v>61.1</v>
      </c>
      <c r="AH134" s="49"/>
      <c r="AJ134" s="16">
        <f t="shared" si="56"/>
        <v>61.1</v>
      </c>
      <c r="AK134" s="16">
        <f t="shared" si="57"/>
        <v>0</v>
      </c>
      <c r="AL134" s="16">
        <f t="shared" si="58"/>
        <v>0</v>
      </c>
      <c r="AM134" s="16" t="str">
        <f t="shared" si="59"/>
        <v/>
      </c>
      <c r="AO134" s="239" t="s">
        <v>155</v>
      </c>
    </row>
    <row r="135" spans="2:41" s="3" customFormat="1" ht="9.9499999999999993" customHeight="1" x14ac:dyDescent="0.2">
      <c r="B135" s="111" t="s">
        <v>104</v>
      </c>
      <c r="D135" s="37"/>
      <c r="E135" s="71" t="s">
        <v>1173</v>
      </c>
      <c r="F135" s="71"/>
      <c r="G135" s="28" t="s">
        <v>220</v>
      </c>
      <c r="H135" s="28"/>
      <c r="I135" s="28" t="s">
        <v>751</v>
      </c>
      <c r="J135" s="28"/>
      <c r="L135" s="28"/>
      <c r="M135" s="28">
        <v>15184</v>
      </c>
      <c r="N135" s="28"/>
      <c r="P135" s="71" t="s">
        <v>347</v>
      </c>
      <c r="Q135" s="81"/>
      <c r="R135" s="27"/>
      <c r="S135" s="36">
        <f t="shared" si="51"/>
        <v>61.2</v>
      </c>
      <c r="T135" s="34" t="s">
        <v>142</v>
      </c>
      <c r="U135" s="5" t="str">
        <f>+Instructions!$B$3</f>
        <v>A</v>
      </c>
      <c r="V135" s="49"/>
      <c r="W135" s="53">
        <f>+Instructions!$C$22</f>
        <v>0</v>
      </c>
      <c r="X135" s="16">
        <f t="shared" si="52"/>
        <v>61.2</v>
      </c>
      <c r="Y135" s="49"/>
      <c r="Z135" s="6" t="s">
        <v>1386</v>
      </c>
      <c r="AA135" s="36">
        <v>61.2</v>
      </c>
      <c r="AB135" s="57">
        <f t="shared" si="53"/>
        <v>0</v>
      </c>
      <c r="AC135" s="16">
        <f t="shared" si="53"/>
        <v>61.2</v>
      </c>
      <c r="AD135" s="11">
        <f t="shared" si="54"/>
        <v>0</v>
      </c>
      <c r="AE135" s="120"/>
      <c r="AF135" s="129">
        <v>3</v>
      </c>
      <c r="AG135" s="50">
        <f t="shared" si="55"/>
        <v>61.2</v>
      </c>
      <c r="AH135" s="49"/>
      <c r="AJ135" s="16">
        <f t="shared" si="56"/>
        <v>61.2</v>
      </c>
      <c r="AK135" s="16">
        <f t="shared" si="57"/>
        <v>0</v>
      </c>
      <c r="AL135" s="16">
        <f t="shared" si="58"/>
        <v>0</v>
      </c>
      <c r="AM135" s="16" t="str">
        <f t="shared" si="59"/>
        <v/>
      </c>
      <c r="AO135" s="239" t="s">
        <v>155</v>
      </c>
    </row>
    <row r="136" spans="2:41" s="3" customFormat="1" ht="9.9499999999999993" customHeight="1" x14ac:dyDescent="0.2">
      <c r="B136" s="111" t="s">
        <v>104</v>
      </c>
      <c r="D136" s="37"/>
      <c r="E136" s="71" t="s">
        <v>427</v>
      </c>
      <c r="F136" s="71"/>
      <c r="G136" s="28" t="s">
        <v>220</v>
      </c>
      <c r="H136" s="28"/>
      <c r="I136" s="28" t="s">
        <v>752</v>
      </c>
      <c r="J136" s="28"/>
      <c r="L136" s="28"/>
      <c r="M136" s="28">
        <v>30924</v>
      </c>
      <c r="N136" s="28"/>
      <c r="P136" s="71" t="s">
        <v>347</v>
      </c>
      <c r="Q136" s="81"/>
      <c r="R136" s="27"/>
      <c r="S136" s="36">
        <f t="shared" si="51"/>
        <v>60.6</v>
      </c>
      <c r="T136" s="34" t="s">
        <v>142</v>
      </c>
      <c r="U136" s="5" t="str">
        <f>+Instructions!$B$3</f>
        <v>A</v>
      </c>
      <c r="V136" s="49"/>
      <c r="W136" s="53">
        <f>+Instructions!$C$22</f>
        <v>0</v>
      </c>
      <c r="X136" s="16">
        <f t="shared" si="52"/>
        <v>60.6</v>
      </c>
      <c r="Y136" s="49"/>
      <c r="Z136" s="6" t="s">
        <v>1386</v>
      </c>
      <c r="AA136" s="36">
        <v>60.6</v>
      </c>
      <c r="AB136" s="57">
        <f t="shared" si="53"/>
        <v>0</v>
      </c>
      <c r="AC136" s="16">
        <f t="shared" si="53"/>
        <v>60.6</v>
      </c>
      <c r="AD136" s="11">
        <f t="shared" si="54"/>
        <v>0</v>
      </c>
      <c r="AE136" s="120"/>
      <c r="AF136" s="129">
        <v>3</v>
      </c>
      <c r="AG136" s="50">
        <f t="shared" si="55"/>
        <v>60.6</v>
      </c>
      <c r="AH136" s="49"/>
      <c r="AJ136" s="16">
        <f t="shared" si="56"/>
        <v>60.6</v>
      </c>
      <c r="AK136" s="16">
        <f t="shared" si="57"/>
        <v>0</v>
      </c>
      <c r="AL136" s="16">
        <f t="shared" si="58"/>
        <v>0</v>
      </c>
      <c r="AM136" s="16" t="str">
        <f t="shared" si="59"/>
        <v/>
      </c>
      <c r="AO136" s="239" t="s">
        <v>155</v>
      </c>
    </row>
    <row r="137" spans="2:41" s="3" customFormat="1" ht="9.9499999999999993" customHeight="1" x14ac:dyDescent="0.2">
      <c r="B137" s="111" t="s">
        <v>104</v>
      </c>
      <c r="D137" s="37"/>
      <c r="E137" s="71" t="s">
        <v>427</v>
      </c>
      <c r="F137" s="71"/>
      <c r="G137" s="28" t="s">
        <v>220</v>
      </c>
      <c r="H137" s="28"/>
      <c r="I137" s="28" t="s">
        <v>753</v>
      </c>
      <c r="J137" s="28"/>
      <c r="L137" s="28"/>
      <c r="M137" s="28">
        <v>30922</v>
      </c>
      <c r="N137" s="28"/>
      <c r="P137" s="71" t="s">
        <v>347</v>
      </c>
      <c r="Q137" s="81"/>
      <c r="R137" s="27"/>
      <c r="S137" s="36">
        <f t="shared" si="51"/>
        <v>60.6</v>
      </c>
      <c r="T137" s="34" t="s">
        <v>142</v>
      </c>
      <c r="U137" s="5" t="str">
        <f>+Instructions!$B$3</f>
        <v>A</v>
      </c>
      <c r="V137" s="49"/>
      <c r="W137" s="53">
        <f>+Instructions!$C$22</f>
        <v>0</v>
      </c>
      <c r="X137" s="16">
        <f t="shared" si="52"/>
        <v>60.6</v>
      </c>
      <c r="Y137" s="49"/>
      <c r="Z137" s="6" t="s">
        <v>1386</v>
      </c>
      <c r="AA137" s="36">
        <v>60.6</v>
      </c>
      <c r="AB137" s="57">
        <f t="shared" si="53"/>
        <v>0</v>
      </c>
      <c r="AC137" s="16">
        <f t="shared" si="53"/>
        <v>60.6</v>
      </c>
      <c r="AD137" s="11">
        <f t="shared" si="54"/>
        <v>0</v>
      </c>
      <c r="AE137" s="120"/>
      <c r="AF137" s="129">
        <v>3</v>
      </c>
      <c r="AG137" s="50">
        <f t="shared" si="55"/>
        <v>60.6</v>
      </c>
      <c r="AH137" s="49"/>
      <c r="AJ137" s="16">
        <f t="shared" si="56"/>
        <v>60.6</v>
      </c>
      <c r="AK137" s="16">
        <f t="shared" si="57"/>
        <v>0</v>
      </c>
      <c r="AL137" s="16">
        <f t="shared" si="58"/>
        <v>0</v>
      </c>
      <c r="AM137" s="16" t="str">
        <f t="shared" si="59"/>
        <v/>
      </c>
      <c r="AO137" s="239" t="s">
        <v>155</v>
      </c>
    </row>
    <row r="138" spans="2:41" s="3" customFormat="1" ht="9.9499999999999993" customHeight="1" x14ac:dyDescent="0.2">
      <c r="B138" s="111" t="s">
        <v>104</v>
      </c>
      <c r="D138" s="37"/>
      <c r="E138" s="71" t="s">
        <v>427</v>
      </c>
      <c r="F138" s="71"/>
      <c r="G138" s="28" t="s">
        <v>220</v>
      </c>
      <c r="H138" s="28"/>
      <c r="I138" s="28" t="s">
        <v>754</v>
      </c>
      <c r="J138" s="28"/>
      <c r="L138" s="28"/>
      <c r="M138" s="28">
        <v>30923</v>
      </c>
      <c r="N138" s="28"/>
      <c r="P138" s="71" t="s">
        <v>347</v>
      </c>
      <c r="Q138" s="81"/>
      <c r="R138" s="27"/>
      <c r="S138" s="36">
        <f t="shared" si="51"/>
        <v>60.6</v>
      </c>
      <c r="T138" s="34" t="s">
        <v>142</v>
      </c>
      <c r="U138" s="5" t="str">
        <f>+Instructions!$B$3</f>
        <v>A</v>
      </c>
      <c r="V138" s="49"/>
      <c r="W138" s="53">
        <f>+Instructions!$C$22</f>
        <v>0</v>
      </c>
      <c r="X138" s="16">
        <f t="shared" si="52"/>
        <v>60.6</v>
      </c>
      <c r="Y138" s="49"/>
      <c r="Z138" s="6" t="s">
        <v>1386</v>
      </c>
      <c r="AA138" s="36">
        <v>60.6</v>
      </c>
      <c r="AB138" s="57">
        <f t="shared" si="53"/>
        <v>0</v>
      </c>
      <c r="AC138" s="16">
        <f t="shared" si="53"/>
        <v>60.6</v>
      </c>
      <c r="AD138" s="11">
        <f t="shared" si="54"/>
        <v>0</v>
      </c>
      <c r="AE138" s="120"/>
      <c r="AF138" s="129">
        <v>3</v>
      </c>
      <c r="AG138" s="50">
        <f t="shared" si="55"/>
        <v>60.6</v>
      </c>
      <c r="AH138" s="49"/>
      <c r="AJ138" s="16">
        <f t="shared" si="56"/>
        <v>60.6</v>
      </c>
      <c r="AK138" s="16">
        <f t="shared" si="57"/>
        <v>0</v>
      </c>
      <c r="AL138" s="16">
        <f t="shared" si="58"/>
        <v>0</v>
      </c>
      <c r="AM138" s="16" t="str">
        <f t="shared" si="59"/>
        <v/>
      </c>
      <c r="AO138" s="239" t="s">
        <v>155</v>
      </c>
    </row>
    <row r="139" spans="2:41" s="3" customFormat="1" ht="9.9499999999999993" customHeight="1" x14ac:dyDescent="0.2">
      <c r="B139" s="111" t="s">
        <v>104</v>
      </c>
      <c r="D139" s="37"/>
      <c r="E139" s="71" t="s">
        <v>432</v>
      </c>
      <c r="F139" s="71"/>
      <c r="G139" s="28" t="s">
        <v>220</v>
      </c>
      <c r="H139" s="28"/>
      <c r="I139" s="28" t="s">
        <v>755</v>
      </c>
      <c r="J139" s="28"/>
      <c r="L139" s="28"/>
      <c r="M139" s="28">
        <v>30901</v>
      </c>
      <c r="N139" s="28"/>
      <c r="P139" s="71" t="s">
        <v>359</v>
      </c>
      <c r="Q139" s="81"/>
      <c r="R139" s="27"/>
      <c r="S139" s="36">
        <f t="shared" ref="S139:S153" si="60">IF(Suggested="Yes",AA139,AG139)</f>
        <v>57.75</v>
      </c>
      <c r="T139" s="34" t="s">
        <v>142</v>
      </c>
      <c r="U139" s="5" t="str">
        <f>+Instructions!$B$3</f>
        <v>A</v>
      </c>
      <c r="V139" s="49"/>
      <c r="W139" s="53">
        <f>+Instructions!$C$22</f>
        <v>0</v>
      </c>
      <c r="X139" s="16">
        <f t="shared" ref="X139:X153" si="61">ROUND($AA139*(1-W139)+0.004999,2)</f>
        <v>57.75</v>
      </c>
      <c r="Y139" s="49"/>
      <c r="Z139" s="6" t="s">
        <v>1386</v>
      </c>
      <c r="AA139" s="36">
        <v>57.75</v>
      </c>
      <c r="AB139" s="57">
        <f t="shared" ref="AB139:AB153" si="62">+W139</f>
        <v>0</v>
      </c>
      <c r="AC139" s="16">
        <f t="shared" ref="AC139:AC153" si="63">+X139</f>
        <v>57.75</v>
      </c>
      <c r="AD139" s="11">
        <f t="shared" ref="AD139:AD153" si="64">(AG139-AC139)/AG139</f>
        <v>0</v>
      </c>
      <c r="AE139" s="120"/>
      <c r="AF139" s="129">
        <v>3</v>
      </c>
      <c r="AG139" s="50">
        <f t="shared" ref="AG139:AG153" si="65">SUM(AJ139:AL139)+AE139</f>
        <v>57.75</v>
      </c>
      <c r="AH139" s="49"/>
      <c r="AJ139" s="16">
        <f t="shared" ref="AJ139:AJ153" si="66">ROUND(AC139/(1-VLOOKUP(AF139,Group,2,FALSE)),2)</f>
        <v>57.75</v>
      </c>
      <c r="AK139" s="16">
        <f t="shared" ref="AK139:AK153" si="67">IF(VLOOKUP(AF139,Group,5,FALSE)="YES",VLOOKUP(ROUND(ROUND(AJ139,1)-AJ139,2),Round,2,FALSE)+VLOOKUP(AF139,Group,6,FALSE),0)</f>
        <v>0</v>
      </c>
      <c r="AL139" s="16">
        <f t="shared" ref="AL139:AL153" si="68">IF(VLOOKUP(AF139,Group,7,FALSE)="",0,ROUND(AJ139-0.04999,1)-AJ139+AM139)</f>
        <v>0</v>
      </c>
      <c r="AM139" s="16" t="str">
        <f t="shared" ref="AM139:AM153" si="69">IF(VLOOKUP(AF139,Group,7,FALSE)="","",VLOOKUP(AF139,Group,7,FALSE))</f>
        <v/>
      </c>
      <c r="AO139" s="239" t="s">
        <v>155</v>
      </c>
    </row>
    <row r="140" spans="2:41" s="3" customFormat="1" ht="9.9499999999999993" customHeight="1" x14ac:dyDescent="0.2">
      <c r="B140" s="111" t="s">
        <v>104</v>
      </c>
      <c r="D140" s="37"/>
      <c r="E140" s="71" t="s">
        <v>432</v>
      </c>
      <c r="F140" s="71"/>
      <c r="G140" s="28" t="s">
        <v>220</v>
      </c>
      <c r="H140" s="28"/>
      <c r="I140" s="28" t="s">
        <v>764</v>
      </c>
      <c r="J140" s="28"/>
      <c r="L140" s="28"/>
      <c r="M140" s="28">
        <v>30902</v>
      </c>
      <c r="N140" s="28"/>
      <c r="P140" s="71" t="s">
        <v>359</v>
      </c>
      <c r="Q140" s="81"/>
      <c r="R140" s="27"/>
      <c r="S140" s="36">
        <f t="shared" si="60"/>
        <v>57.75</v>
      </c>
      <c r="T140" s="34" t="s">
        <v>142</v>
      </c>
      <c r="U140" s="5" t="str">
        <f>+Instructions!$B$3</f>
        <v>A</v>
      </c>
      <c r="V140" s="49"/>
      <c r="W140" s="53">
        <f>+Instructions!$C$22</f>
        <v>0</v>
      </c>
      <c r="X140" s="16">
        <f t="shared" si="61"/>
        <v>57.75</v>
      </c>
      <c r="Y140" s="49"/>
      <c r="Z140" s="6" t="s">
        <v>1386</v>
      </c>
      <c r="AA140" s="36">
        <v>57.75</v>
      </c>
      <c r="AB140" s="57">
        <f t="shared" si="62"/>
        <v>0</v>
      </c>
      <c r="AC140" s="16">
        <f t="shared" si="63"/>
        <v>57.75</v>
      </c>
      <c r="AD140" s="11">
        <f t="shared" si="64"/>
        <v>0</v>
      </c>
      <c r="AE140" s="120"/>
      <c r="AF140" s="129">
        <v>3</v>
      </c>
      <c r="AG140" s="50">
        <f t="shared" si="65"/>
        <v>57.75</v>
      </c>
      <c r="AH140" s="49"/>
      <c r="AJ140" s="16">
        <f t="shared" si="66"/>
        <v>57.75</v>
      </c>
      <c r="AK140" s="16">
        <f t="shared" si="67"/>
        <v>0</v>
      </c>
      <c r="AL140" s="16">
        <f t="shared" si="68"/>
        <v>0</v>
      </c>
      <c r="AM140" s="16" t="str">
        <f t="shared" si="69"/>
        <v/>
      </c>
      <c r="AO140" s="239" t="s">
        <v>155</v>
      </c>
    </row>
    <row r="141" spans="2:41" s="3" customFormat="1" ht="9.9499999999999993" customHeight="1" x14ac:dyDescent="0.2">
      <c r="B141" s="111" t="s">
        <v>104</v>
      </c>
      <c r="D141" s="37"/>
      <c r="E141" s="71" t="s">
        <v>432</v>
      </c>
      <c r="F141" s="71"/>
      <c r="G141" s="28" t="s">
        <v>220</v>
      </c>
      <c r="H141" s="28"/>
      <c r="I141" s="28" t="s">
        <v>765</v>
      </c>
      <c r="J141" s="28"/>
      <c r="L141" s="28"/>
      <c r="M141" s="28">
        <v>30903</v>
      </c>
      <c r="N141" s="28"/>
      <c r="P141" s="71" t="s">
        <v>359</v>
      </c>
      <c r="Q141" s="81"/>
      <c r="R141" s="27"/>
      <c r="S141" s="36">
        <f t="shared" si="60"/>
        <v>57.75</v>
      </c>
      <c r="T141" s="34" t="s">
        <v>142</v>
      </c>
      <c r="U141" s="5" t="str">
        <f>+Instructions!$B$3</f>
        <v>A</v>
      </c>
      <c r="V141" s="49"/>
      <c r="W141" s="53">
        <f>+Instructions!$C$22</f>
        <v>0</v>
      </c>
      <c r="X141" s="16">
        <f t="shared" si="61"/>
        <v>57.75</v>
      </c>
      <c r="Y141" s="49"/>
      <c r="Z141" s="6" t="s">
        <v>1386</v>
      </c>
      <c r="AA141" s="36">
        <v>57.75</v>
      </c>
      <c r="AB141" s="57">
        <f t="shared" si="62"/>
        <v>0</v>
      </c>
      <c r="AC141" s="16">
        <f t="shared" si="63"/>
        <v>57.75</v>
      </c>
      <c r="AD141" s="11">
        <f t="shared" si="64"/>
        <v>0</v>
      </c>
      <c r="AE141" s="120"/>
      <c r="AF141" s="129">
        <v>3</v>
      </c>
      <c r="AG141" s="50">
        <f t="shared" si="65"/>
        <v>57.75</v>
      </c>
      <c r="AH141" s="49"/>
      <c r="AJ141" s="16">
        <f t="shared" si="66"/>
        <v>57.75</v>
      </c>
      <c r="AK141" s="16">
        <f t="shared" si="67"/>
        <v>0</v>
      </c>
      <c r="AL141" s="16">
        <f t="shared" si="68"/>
        <v>0</v>
      </c>
      <c r="AM141" s="16" t="str">
        <f t="shared" si="69"/>
        <v/>
      </c>
      <c r="AO141" s="239" t="s">
        <v>155</v>
      </c>
    </row>
    <row r="142" spans="2:41" s="3" customFormat="1" ht="9.9499999999999993" customHeight="1" x14ac:dyDescent="0.2">
      <c r="B142" s="111" t="s">
        <v>104</v>
      </c>
      <c r="D142" s="37"/>
      <c r="E142" s="71" t="s">
        <v>432</v>
      </c>
      <c r="F142" s="71"/>
      <c r="G142" s="28" t="s">
        <v>220</v>
      </c>
      <c r="H142" s="28"/>
      <c r="I142" s="28" t="s">
        <v>766</v>
      </c>
      <c r="J142" s="28"/>
      <c r="L142" s="28"/>
      <c r="M142" s="28">
        <v>30916</v>
      </c>
      <c r="N142" s="28"/>
      <c r="P142" s="71" t="s">
        <v>359</v>
      </c>
      <c r="Q142" s="81"/>
      <c r="R142" s="27"/>
      <c r="S142" s="36">
        <f t="shared" si="60"/>
        <v>57.75</v>
      </c>
      <c r="T142" s="34" t="s">
        <v>142</v>
      </c>
      <c r="U142" s="5" t="str">
        <f>+Instructions!$B$3</f>
        <v>A</v>
      </c>
      <c r="V142" s="49"/>
      <c r="W142" s="53">
        <f>+Instructions!$C$22</f>
        <v>0</v>
      </c>
      <c r="X142" s="16">
        <f t="shared" si="61"/>
        <v>57.75</v>
      </c>
      <c r="Y142" s="49"/>
      <c r="Z142" s="6" t="s">
        <v>1386</v>
      </c>
      <c r="AA142" s="36">
        <v>57.75</v>
      </c>
      <c r="AB142" s="57">
        <f t="shared" si="62"/>
        <v>0</v>
      </c>
      <c r="AC142" s="16">
        <f t="shared" si="63"/>
        <v>57.75</v>
      </c>
      <c r="AD142" s="11">
        <f t="shared" si="64"/>
        <v>0</v>
      </c>
      <c r="AE142" s="120"/>
      <c r="AF142" s="129">
        <v>3</v>
      </c>
      <c r="AG142" s="50">
        <f t="shared" si="65"/>
        <v>57.75</v>
      </c>
      <c r="AH142" s="49"/>
      <c r="AJ142" s="16">
        <f t="shared" si="66"/>
        <v>57.75</v>
      </c>
      <c r="AK142" s="16">
        <f t="shared" si="67"/>
        <v>0</v>
      </c>
      <c r="AL142" s="16">
        <f t="shared" si="68"/>
        <v>0</v>
      </c>
      <c r="AM142" s="16" t="str">
        <f t="shared" si="69"/>
        <v/>
      </c>
      <c r="AO142" s="239" t="s">
        <v>155</v>
      </c>
    </row>
    <row r="143" spans="2:41" s="3" customFormat="1" ht="9.75" customHeight="1" x14ac:dyDescent="0.2">
      <c r="B143" s="111" t="s">
        <v>104</v>
      </c>
      <c r="D143" s="37"/>
      <c r="E143" s="71" t="s">
        <v>197</v>
      </c>
      <c r="F143" s="71"/>
      <c r="G143" s="28" t="s">
        <v>220</v>
      </c>
      <c r="H143" s="28"/>
      <c r="I143" s="28" t="s">
        <v>767</v>
      </c>
      <c r="J143" s="28"/>
      <c r="L143" s="28"/>
      <c r="M143" s="28">
        <v>30909</v>
      </c>
      <c r="N143" s="28"/>
      <c r="P143" s="71"/>
      <c r="Q143" s="81"/>
      <c r="R143" s="27"/>
      <c r="S143" s="36">
        <f t="shared" si="60"/>
        <v>57.4</v>
      </c>
      <c r="T143" s="34" t="s">
        <v>142</v>
      </c>
      <c r="U143" s="5" t="str">
        <f>+Instructions!$B$3</f>
        <v>A</v>
      </c>
      <c r="V143" s="49"/>
      <c r="W143" s="53">
        <f>+Instructions!$C$22</f>
        <v>0</v>
      </c>
      <c r="X143" s="16">
        <f t="shared" si="61"/>
        <v>57.4</v>
      </c>
      <c r="Y143" s="49"/>
      <c r="Z143" s="6" t="s">
        <v>1386</v>
      </c>
      <c r="AA143" s="36">
        <v>57.4</v>
      </c>
      <c r="AB143" s="57">
        <f t="shared" si="62"/>
        <v>0</v>
      </c>
      <c r="AC143" s="16">
        <f t="shared" si="63"/>
        <v>57.4</v>
      </c>
      <c r="AD143" s="11">
        <f t="shared" si="64"/>
        <v>0</v>
      </c>
      <c r="AE143" s="120"/>
      <c r="AF143" s="129">
        <v>3</v>
      </c>
      <c r="AG143" s="50">
        <f t="shared" si="65"/>
        <v>57.4</v>
      </c>
      <c r="AH143" s="49"/>
      <c r="AJ143" s="16">
        <f t="shared" si="66"/>
        <v>57.4</v>
      </c>
      <c r="AK143" s="16">
        <f t="shared" si="67"/>
        <v>0</v>
      </c>
      <c r="AL143" s="16">
        <f t="shared" si="68"/>
        <v>0</v>
      </c>
      <c r="AM143" s="16" t="str">
        <f t="shared" si="69"/>
        <v/>
      </c>
      <c r="AO143" s="239" t="s">
        <v>155</v>
      </c>
    </row>
    <row r="144" spans="2:41" s="3" customFormat="1" ht="9.9499999999999993" customHeight="1" x14ac:dyDescent="0.2">
      <c r="B144" s="111" t="s">
        <v>104</v>
      </c>
      <c r="D144" s="37"/>
      <c r="E144" s="71" t="s">
        <v>197</v>
      </c>
      <c r="F144" s="71"/>
      <c r="G144" s="28" t="s">
        <v>220</v>
      </c>
      <c r="H144" s="28"/>
      <c r="I144" s="28" t="s">
        <v>768</v>
      </c>
      <c r="J144" s="28"/>
      <c r="L144" s="28"/>
      <c r="M144" s="28">
        <v>30910</v>
      </c>
      <c r="N144" s="28"/>
      <c r="P144" s="71"/>
      <c r="Q144" s="81"/>
      <c r="R144" s="27"/>
      <c r="S144" s="36">
        <f t="shared" si="60"/>
        <v>57.4</v>
      </c>
      <c r="T144" s="34" t="s">
        <v>142</v>
      </c>
      <c r="U144" s="5" t="str">
        <f>+Instructions!$B$3</f>
        <v>A</v>
      </c>
      <c r="V144" s="49"/>
      <c r="W144" s="53">
        <f>+Instructions!$C$22</f>
        <v>0</v>
      </c>
      <c r="X144" s="16">
        <f t="shared" si="61"/>
        <v>57.4</v>
      </c>
      <c r="Y144" s="49"/>
      <c r="Z144" s="6" t="s">
        <v>1386</v>
      </c>
      <c r="AA144" s="36">
        <v>57.4</v>
      </c>
      <c r="AB144" s="57">
        <f t="shared" si="62"/>
        <v>0</v>
      </c>
      <c r="AC144" s="16">
        <f t="shared" si="63"/>
        <v>57.4</v>
      </c>
      <c r="AD144" s="11">
        <f t="shared" si="64"/>
        <v>0</v>
      </c>
      <c r="AE144" s="120"/>
      <c r="AF144" s="129">
        <v>3</v>
      </c>
      <c r="AG144" s="50">
        <f t="shared" si="65"/>
        <v>57.4</v>
      </c>
      <c r="AH144" s="49"/>
      <c r="AJ144" s="16">
        <f t="shared" si="66"/>
        <v>57.4</v>
      </c>
      <c r="AK144" s="16">
        <f t="shared" si="67"/>
        <v>0</v>
      </c>
      <c r="AL144" s="16">
        <f t="shared" si="68"/>
        <v>0</v>
      </c>
      <c r="AM144" s="16" t="str">
        <f t="shared" si="69"/>
        <v/>
      </c>
      <c r="AO144" s="239" t="s">
        <v>155</v>
      </c>
    </row>
    <row r="145" spans="2:41" s="3" customFormat="1" ht="9.9499999999999993" customHeight="1" x14ac:dyDescent="0.2">
      <c r="B145" s="111" t="s">
        <v>104</v>
      </c>
      <c r="D145" s="37"/>
      <c r="E145" s="71" t="s">
        <v>197</v>
      </c>
      <c r="F145" s="71"/>
      <c r="G145" s="28" t="s">
        <v>220</v>
      </c>
      <c r="H145" s="28"/>
      <c r="I145" s="28" t="s">
        <v>769</v>
      </c>
      <c r="J145" s="28"/>
      <c r="L145" s="28"/>
      <c r="M145" s="28">
        <v>30911</v>
      </c>
      <c r="N145" s="28"/>
      <c r="P145" s="71"/>
      <c r="Q145" s="81"/>
      <c r="R145" s="27"/>
      <c r="S145" s="36">
        <f t="shared" si="60"/>
        <v>57.4</v>
      </c>
      <c r="T145" s="34" t="s">
        <v>142</v>
      </c>
      <c r="U145" s="5" t="str">
        <f>+Instructions!$B$3</f>
        <v>A</v>
      </c>
      <c r="V145" s="49"/>
      <c r="W145" s="53">
        <f>+Instructions!$C$22</f>
        <v>0</v>
      </c>
      <c r="X145" s="16">
        <f t="shared" si="61"/>
        <v>57.4</v>
      </c>
      <c r="Y145" s="49"/>
      <c r="Z145" s="6" t="s">
        <v>1386</v>
      </c>
      <c r="AA145" s="36">
        <v>57.4</v>
      </c>
      <c r="AB145" s="57">
        <f t="shared" si="62"/>
        <v>0</v>
      </c>
      <c r="AC145" s="16">
        <f t="shared" si="63"/>
        <v>57.4</v>
      </c>
      <c r="AD145" s="11">
        <f t="shared" si="64"/>
        <v>0</v>
      </c>
      <c r="AE145" s="120"/>
      <c r="AF145" s="129">
        <v>3</v>
      </c>
      <c r="AG145" s="50">
        <f t="shared" si="65"/>
        <v>57.4</v>
      </c>
      <c r="AH145" s="49"/>
      <c r="AJ145" s="16">
        <f t="shared" si="66"/>
        <v>57.4</v>
      </c>
      <c r="AK145" s="16">
        <f t="shared" si="67"/>
        <v>0</v>
      </c>
      <c r="AL145" s="16">
        <f t="shared" si="68"/>
        <v>0</v>
      </c>
      <c r="AM145" s="16" t="str">
        <f t="shared" si="69"/>
        <v/>
      </c>
      <c r="AO145" s="239" t="s">
        <v>155</v>
      </c>
    </row>
    <row r="146" spans="2:41" s="3" customFormat="1" ht="9.9499999999999993" customHeight="1" x14ac:dyDescent="0.2">
      <c r="B146" s="111" t="s">
        <v>104</v>
      </c>
      <c r="D146" s="37"/>
      <c r="E146" s="71" t="s">
        <v>433</v>
      </c>
      <c r="F146" s="71"/>
      <c r="G146" s="28" t="s">
        <v>220</v>
      </c>
      <c r="H146" s="28"/>
      <c r="I146" s="28" t="s">
        <v>770</v>
      </c>
      <c r="J146" s="28"/>
      <c r="L146" s="28"/>
      <c r="M146" s="28">
        <v>30907</v>
      </c>
      <c r="N146" s="28"/>
      <c r="P146" s="71" t="s">
        <v>434</v>
      </c>
      <c r="Q146" s="81"/>
      <c r="R146" s="27"/>
      <c r="S146" s="36">
        <f t="shared" si="60"/>
        <v>51.75</v>
      </c>
      <c r="T146" s="34" t="s">
        <v>142</v>
      </c>
      <c r="U146" s="5" t="str">
        <f>+Instructions!$B$3</f>
        <v>A</v>
      </c>
      <c r="V146" s="49"/>
      <c r="W146" s="53">
        <f>+Instructions!$C$22</f>
        <v>0</v>
      </c>
      <c r="X146" s="16">
        <f t="shared" si="61"/>
        <v>51.75</v>
      </c>
      <c r="Y146" s="49"/>
      <c r="Z146" s="6" t="s">
        <v>1386</v>
      </c>
      <c r="AA146" s="36">
        <v>51.75</v>
      </c>
      <c r="AB146" s="57">
        <f t="shared" si="62"/>
        <v>0</v>
      </c>
      <c r="AC146" s="16">
        <f t="shared" si="63"/>
        <v>51.75</v>
      </c>
      <c r="AD146" s="11">
        <f t="shared" si="64"/>
        <v>0</v>
      </c>
      <c r="AE146" s="120"/>
      <c r="AF146" s="129">
        <v>3</v>
      </c>
      <c r="AG146" s="50">
        <f t="shared" si="65"/>
        <v>51.75</v>
      </c>
      <c r="AH146" s="49"/>
      <c r="AJ146" s="16">
        <f t="shared" si="66"/>
        <v>51.75</v>
      </c>
      <c r="AK146" s="16">
        <f t="shared" si="67"/>
        <v>0</v>
      </c>
      <c r="AL146" s="16">
        <f t="shared" si="68"/>
        <v>0</v>
      </c>
      <c r="AM146" s="16" t="str">
        <f t="shared" si="69"/>
        <v/>
      </c>
      <c r="AO146" s="239" t="s">
        <v>155</v>
      </c>
    </row>
    <row r="147" spans="2:41" s="3" customFormat="1" ht="9.9499999999999993" customHeight="1" x14ac:dyDescent="0.2">
      <c r="B147" s="111" t="s">
        <v>104</v>
      </c>
      <c r="D147" s="37"/>
      <c r="E147" s="71" t="s">
        <v>433</v>
      </c>
      <c r="F147" s="71"/>
      <c r="G147" s="28" t="s">
        <v>220</v>
      </c>
      <c r="H147" s="28"/>
      <c r="I147" s="28" t="s">
        <v>771</v>
      </c>
      <c r="J147" s="28"/>
      <c r="L147" s="28"/>
      <c r="M147" s="28">
        <v>30908</v>
      </c>
      <c r="N147" s="28"/>
      <c r="P147" s="71" t="s">
        <v>434</v>
      </c>
      <c r="Q147" s="81"/>
      <c r="R147" s="27"/>
      <c r="S147" s="36">
        <f t="shared" si="60"/>
        <v>51.75</v>
      </c>
      <c r="T147" s="34" t="s">
        <v>142</v>
      </c>
      <c r="U147" s="5" t="str">
        <f>+Instructions!$B$3</f>
        <v>A</v>
      </c>
      <c r="V147" s="49"/>
      <c r="W147" s="53">
        <f>+Instructions!$C$22</f>
        <v>0</v>
      </c>
      <c r="X147" s="16">
        <f t="shared" si="61"/>
        <v>51.75</v>
      </c>
      <c r="Y147" s="49"/>
      <c r="Z147" s="6" t="s">
        <v>1386</v>
      </c>
      <c r="AA147" s="36">
        <v>51.75</v>
      </c>
      <c r="AB147" s="57">
        <f t="shared" si="62"/>
        <v>0</v>
      </c>
      <c r="AC147" s="16">
        <f t="shared" si="63"/>
        <v>51.75</v>
      </c>
      <c r="AD147" s="11">
        <f t="shared" si="64"/>
        <v>0</v>
      </c>
      <c r="AE147" s="120"/>
      <c r="AF147" s="129">
        <v>3</v>
      </c>
      <c r="AG147" s="50">
        <f t="shared" si="65"/>
        <v>51.75</v>
      </c>
      <c r="AH147" s="49"/>
      <c r="AJ147" s="16">
        <f t="shared" si="66"/>
        <v>51.75</v>
      </c>
      <c r="AK147" s="16">
        <f t="shared" si="67"/>
        <v>0</v>
      </c>
      <c r="AL147" s="16">
        <f t="shared" si="68"/>
        <v>0</v>
      </c>
      <c r="AM147" s="16" t="str">
        <f t="shared" si="69"/>
        <v/>
      </c>
      <c r="AO147" s="239" t="s">
        <v>155</v>
      </c>
    </row>
    <row r="148" spans="2:41" s="3" customFormat="1" ht="9.9499999999999993" customHeight="1" x14ac:dyDescent="0.2">
      <c r="B148" s="111" t="s">
        <v>104</v>
      </c>
      <c r="D148" s="37"/>
      <c r="E148" s="71" t="s">
        <v>243</v>
      </c>
      <c r="F148" s="71"/>
      <c r="G148" s="28" t="s">
        <v>220</v>
      </c>
      <c r="H148" s="28"/>
      <c r="I148" s="28" t="s">
        <v>756</v>
      </c>
      <c r="J148" s="28"/>
      <c r="L148" s="28"/>
      <c r="M148" s="28">
        <v>30917</v>
      </c>
      <c r="N148" s="28"/>
      <c r="P148" s="71" t="s">
        <v>355</v>
      </c>
      <c r="Q148" s="81"/>
      <c r="R148" s="27"/>
      <c r="S148" s="36">
        <f t="shared" si="60"/>
        <v>55.55</v>
      </c>
      <c r="T148" s="34" t="s">
        <v>142</v>
      </c>
      <c r="U148" s="5" t="str">
        <f>+Instructions!$B$3</f>
        <v>A</v>
      </c>
      <c r="V148" s="49"/>
      <c r="W148" s="53">
        <f>+Instructions!$C$22</f>
        <v>0</v>
      </c>
      <c r="X148" s="16">
        <f t="shared" si="61"/>
        <v>55.55</v>
      </c>
      <c r="Y148" s="49"/>
      <c r="Z148" s="6" t="s">
        <v>1386</v>
      </c>
      <c r="AA148" s="36">
        <v>55.55</v>
      </c>
      <c r="AB148" s="57">
        <f t="shared" si="62"/>
        <v>0</v>
      </c>
      <c r="AC148" s="16">
        <f t="shared" si="63"/>
        <v>55.55</v>
      </c>
      <c r="AD148" s="11">
        <f t="shared" si="64"/>
        <v>0</v>
      </c>
      <c r="AE148" s="120"/>
      <c r="AF148" s="129">
        <v>3</v>
      </c>
      <c r="AG148" s="50">
        <f t="shared" si="65"/>
        <v>55.55</v>
      </c>
      <c r="AH148" s="49"/>
      <c r="AJ148" s="16">
        <f t="shared" si="66"/>
        <v>55.55</v>
      </c>
      <c r="AK148" s="16">
        <f t="shared" si="67"/>
        <v>0</v>
      </c>
      <c r="AL148" s="16">
        <f t="shared" si="68"/>
        <v>0</v>
      </c>
      <c r="AM148" s="16" t="str">
        <f t="shared" si="69"/>
        <v/>
      </c>
      <c r="AO148" s="239" t="s">
        <v>155</v>
      </c>
    </row>
    <row r="149" spans="2:41" s="3" customFormat="1" ht="9.9499999999999993" customHeight="1" x14ac:dyDescent="0.2">
      <c r="B149" s="111" t="s">
        <v>104</v>
      </c>
      <c r="D149" s="37"/>
      <c r="E149" s="71" t="s">
        <v>243</v>
      </c>
      <c r="F149" s="71"/>
      <c r="G149" s="28" t="s">
        <v>220</v>
      </c>
      <c r="H149" s="28"/>
      <c r="I149" s="28" t="s">
        <v>757</v>
      </c>
      <c r="J149" s="28"/>
      <c r="L149" s="28"/>
      <c r="M149" s="28">
        <v>30925</v>
      </c>
      <c r="N149" s="28"/>
      <c r="P149" s="71" t="s">
        <v>355</v>
      </c>
      <c r="Q149" s="81"/>
      <c r="R149" s="27"/>
      <c r="S149" s="36">
        <f>IF(Suggested="Yes",AA149,AG149)</f>
        <v>55.55</v>
      </c>
      <c r="T149" s="34" t="s">
        <v>142</v>
      </c>
      <c r="U149" s="5" t="str">
        <f>+Instructions!$B$3</f>
        <v>A</v>
      </c>
      <c r="V149" s="49"/>
      <c r="W149" s="53">
        <f>+Instructions!$C$22</f>
        <v>0</v>
      </c>
      <c r="X149" s="16">
        <f>ROUND($AA149*(1-W149)+0.004999,2)</f>
        <v>55.55</v>
      </c>
      <c r="Y149" s="49"/>
      <c r="Z149" s="6" t="s">
        <v>1386</v>
      </c>
      <c r="AA149" s="36">
        <v>55.55</v>
      </c>
      <c r="AB149" s="57">
        <f>+W149</f>
        <v>0</v>
      </c>
      <c r="AC149" s="16">
        <f>+X149</f>
        <v>55.55</v>
      </c>
      <c r="AD149" s="11">
        <f>(AG149-AC149)/AG149</f>
        <v>0</v>
      </c>
      <c r="AE149" s="120"/>
      <c r="AF149" s="129">
        <v>3</v>
      </c>
      <c r="AG149" s="50">
        <f>SUM(AJ149:AL149)+AE149</f>
        <v>55.55</v>
      </c>
      <c r="AH149" s="49"/>
      <c r="AJ149" s="16">
        <f>ROUND(AC149/(1-VLOOKUP(AF149,Group,2,FALSE)),2)</f>
        <v>55.55</v>
      </c>
      <c r="AK149" s="16">
        <f>IF(VLOOKUP(AF149,Group,5,FALSE)="YES",VLOOKUP(ROUND(ROUND(AJ149,1)-AJ149,2),Round,2,FALSE)+VLOOKUP(AF149,Group,6,FALSE),0)</f>
        <v>0</v>
      </c>
      <c r="AL149" s="16">
        <f>IF(VLOOKUP(AF149,Group,7,FALSE)="",0,ROUND(AJ149-0.04999,1)-AJ149+AM149)</f>
        <v>0</v>
      </c>
      <c r="AM149" s="16" t="str">
        <f>IF(VLOOKUP(AF149,Group,7,FALSE)="","",VLOOKUP(AF149,Group,7,FALSE))</f>
        <v/>
      </c>
      <c r="AO149" s="239" t="s">
        <v>155</v>
      </c>
    </row>
    <row r="150" spans="2:41" s="3" customFormat="1" ht="9.9499999999999993" customHeight="1" x14ac:dyDescent="0.2">
      <c r="B150" s="111" t="s">
        <v>104</v>
      </c>
      <c r="D150" s="37"/>
      <c r="E150" s="71" t="s">
        <v>243</v>
      </c>
      <c r="F150" s="71"/>
      <c r="G150" s="28" t="s">
        <v>220</v>
      </c>
      <c r="H150" s="28"/>
      <c r="I150" s="28" t="s">
        <v>758</v>
      </c>
      <c r="J150" s="28"/>
      <c r="L150" s="28"/>
      <c r="M150" s="28">
        <v>30926</v>
      </c>
      <c r="N150" s="28"/>
      <c r="P150" s="71" t="s">
        <v>355</v>
      </c>
      <c r="Q150" s="81"/>
      <c r="R150" s="27"/>
      <c r="S150" s="36">
        <f t="shared" si="60"/>
        <v>55.55</v>
      </c>
      <c r="T150" s="34" t="s">
        <v>142</v>
      </c>
      <c r="U150" s="5" t="str">
        <f>+Instructions!$B$3</f>
        <v>A</v>
      </c>
      <c r="V150" s="49"/>
      <c r="W150" s="53">
        <f>+Instructions!$C$22</f>
        <v>0</v>
      </c>
      <c r="X150" s="16">
        <f t="shared" si="61"/>
        <v>55.55</v>
      </c>
      <c r="Y150" s="49"/>
      <c r="Z150" s="6" t="s">
        <v>1386</v>
      </c>
      <c r="AA150" s="36">
        <v>55.55</v>
      </c>
      <c r="AB150" s="57">
        <f t="shared" si="62"/>
        <v>0</v>
      </c>
      <c r="AC150" s="16">
        <f t="shared" si="63"/>
        <v>55.55</v>
      </c>
      <c r="AD150" s="11">
        <f t="shared" si="64"/>
        <v>0</v>
      </c>
      <c r="AE150" s="120"/>
      <c r="AF150" s="129">
        <v>3</v>
      </c>
      <c r="AG150" s="50">
        <f t="shared" si="65"/>
        <v>55.55</v>
      </c>
      <c r="AH150" s="49"/>
      <c r="AJ150" s="16">
        <f t="shared" si="66"/>
        <v>55.55</v>
      </c>
      <c r="AK150" s="16">
        <f t="shared" si="67"/>
        <v>0</v>
      </c>
      <c r="AL150" s="16">
        <f t="shared" si="68"/>
        <v>0</v>
      </c>
      <c r="AM150" s="16" t="str">
        <f t="shared" si="69"/>
        <v/>
      </c>
      <c r="AO150" s="239" t="s">
        <v>155</v>
      </c>
    </row>
    <row r="151" spans="2:41" s="3" customFormat="1" ht="9.9499999999999993" customHeight="1" x14ac:dyDescent="0.2">
      <c r="B151" s="111" t="s">
        <v>104</v>
      </c>
      <c r="D151" s="37"/>
      <c r="E151" s="71" t="s">
        <v>197</v>
      </c>
      <c r="F151" s="71"/>
      <c r="G151" s="28" t="s">
        <v>220</v>
      </c>
      <c r="H151" s="28"/>
      <c r="I151" s="28" t="s">
        <v>759</v>
      </c>
      <c r="J151" s="28"/>
      <c r="L151" s="28"/>
      <c r="M151" s="28">
        <v>30904</v>
      </c>
      <c r="N151" s="28"/>
      <c r="P151" s="71"/>
      <c r="Q151" s="81"/>
      <c r="R151" s="27"/>
      <c r="S151" s="36">
        <f t="shared" si="60"/>
        <v>57.95</v>
      </c>
      <c r="T151" s="34" t="s">
        <v>142</v>
      </c>
      <c r="U151" s="5" t="str">
        <f>+Instructions!$B$3</f>
        <v>A</v>
      </c>
      <c r="V151" s="49"/>
      <c r="W151" s="53">
        <f>+Instructions!$C$22</f>
        <v>0</v>
      </c>
      <c r="X151" s="16">
        <f t="shared" si="61"/>
        <v>57.95</v>
      </c>
      <c r="Y151" s="49"/>
      <c r="Z151" s="6" t="s">
        <v>1386</v>
      </c>
      <c r="AA151" s="36">
        <v>57.95</v>
      </c>
      <c r="AB151" s="57">
        <f t="shared" si="62"/>
        <v>0</v>
      </c>
      <c r="AC151" s="16">
        <f t="shared" si="63"/>
        <v>57.95</v>
      </c>
      <c r="AD151" s="11">
        <f t="shared" si="64"/>
        <v>0</v>
      </c>
      <c r="AE151" s="120"/>
      <c r="AF151" s="129">
        <v>3</v>
      </c>
      <c r="AG151" s="50">
        <f t="shared" si="65"/>
        <v>57.95</v>
      </c>
      <c r="AH151" s="49"/>
      <c r="AJ151" s="16">
        <f t="shared" si="66"/>
        <v>57.95</v>
      </c>
      <c r="AK151" s="16">
        <f t="shared" si="67"/>
        <v>0</v>
      </c>
      <c r="AL151" s="16">
        <f t="shared" si="68"/>
        <v>0</v>
      </c>
      <c r="AM151" s="16" t="str">
        <f t="shared" si="69"/>
        <v/>
      </c>
      <c r="AO151" s="239" t="s">
        <v>155</v>
      </c>
    </row>
    <row r="152" spans="2:41" s="3" customFormat="1" ht="9.9499999999999993" customHeight="1" x14ac:dyDescent="0.2">
      <c r="B152" s="111" t="s">
        <v>104</v>
      </c>
      <c r="D152" s="37"/>
      <c r="E152" s="71" t="s">
        <v>197</v>
      </c>
      <c r="F152" s="71"/>
      <c r="G152" s="28" t="s">
        <v>220</v>
      </c>
      <c r="H152" s="28"/>
      <c r="I152" s="28" t="s">
        <v>761</v>
      </c>
      <c r="J152" s="28"/>
      <c r="L152" s="28"/>
      <c r="M152" s="28">
        <v>30905</v>
      </c>
      <c r="N152" s="28"/>
      <c r="P152" s="71"/>
      <c r="Q152" s="81"/>
      <c r="R152" s="27"/>
      <c r="S152" s="36">
        <f t="shared" si="60"/>
        <v>57.95</v>
      </c>
      <c r="T152" s="34" t="s">
        <v>142</v>
      </c>
      <c r="U152" s="5" t="str">
        <f>+Instructions!$B$3</f>
        <v>A</v>
      </c>
      <c r="V152" s="49"/>
      <c r="W152" s="53">
        <f>+Instructions!$C$22</f>
        <v>0</v>
      </c>
      <c r="X152" s="16">
        <f t="shared" si="61"/>
        <v>57.95</v>
      </c>
      <c r="Y152" s="49"/>
      <c r="Z152" s="6" t="s">
        <v>1386</v>
      </c>
      <c r="AA152" s="36">
        <v>57.95</v>
      </c>
      <c r="AB152" s="57">
        <f t="shared" si="62"/>
        <v>0</v>
      </c>
      <c r="AC152" s="16">
        <f t="shared" si="63"/>
        <v>57.95</v>
      </c>
      <c r="AD152" s="11">
        <f t="shared" si="64"/>
        <v>0</v>
      </c>
      <c r="AE152" s="120"/>
      <c r="AF152" s="129">
        <v>3</v>
      </c>
      <c r="AG152" s="50">
        <f t="shared" si="65"/>
        <v>57.95</v>
      </c>
      <c r="AH152" s="49"/>
      <c r="AJ152" s="16">
        <f t="shared" si="66"/>
        <v>57.95</v>
      </c>
      <c r="AK152" s="16">
        <f t="shared" si="67"/>
        <v>0</v>
      </c>
      <c r="AL152" s="16">
        <f t="shared" si="68"/>
        <v>0</v>
      </c>
      <c r="AM152" s="16" t="str">
        <f t="shared" si="69"/>
        <v/>
      </c>
      <c r="AO152" s="239" t="s">
        <v>155</v>
      </c>
    </row>
    <row r="153" spans="2:41" s="3" customFormat="1" ht="9.9499999999999993" customHeight="1" x14ac:dyDescent="0.2">
      <c r="B153" s="111" t="s">
        <v>104</v>
      </c>
      <c r="D153" s="37"/>
      <c r="E153" s="71" t="s">
        <v>197</v>
      </c>
      <c r="F153" s="71"/>
      <c r="G153" s="28" t="s">
        <v>220</v>
      </c>
      <c r="H153" s="28"/>
      <c r="I153" s="28" t="s">
        <v>760</v>
      </c>
      <c r="J153" s="28"/>
      <c r="L153" s="28"/>
      <c r="M153" s="28">
        <v>30906</v>
      </c>
      <c r="N153" s="28"/>
      <c r="P153" s="71"/>
      <c r="Q153" s="81"/>
      <c r="R153" s="27"/>
      <c r="S153" s="36">
        <f t="shared" si="60"/>
        <v>57.95</v>
      </c>
      <c r="T153" s="34" t="s">
        <v>142</v>
      </c>
      <c r="U153" s="5" t="str">
        <f>+Instructions!$B$3</f>
        <v>A</v>
      </c>
      <c r="V153" s="49"/>
      <c r="W153" s="53">
        <f>+Instructions!$C$22</f>
        <v>0</v>
      </c>
      <c r="X153" s="16">
        <f t="shared" si="61"/>
        <v>57.95</v>
      </c>
      <c r="Y153" s="49"/>
      <c r="Z153" s="6" t="s">
        <v>1386</v>
      </c>
      <c r="AA153" s="36">
        <v>57.95</v>
      </c>
      <c r="AB153" s="57">
        <f t="shared" si="62"/>
        <v>0</v>
      </c>
      <c r="AC153" s="16">
        <f t="shared" si="63"/>
        <v>57.95</v>
      </c>
      <c r="AD153" s="11">
        <f t="shared" si="64"/>
        <v>0</v>
      </c>
      <c r="AE153" s="120"/>
      <c r="AF153" s="129">
        <v>3</v>
      </c>
      <c r="AG153" s="50">
        <f t="shared" si="65"/>
        <v>57.95</v>
      </c>
      <c r="AH153" s="49"/>
      <c r="AJ153" s="16">
        <f t="shared" si="66"/>
        <v>57.95</v>
      </c>
      <c r="AK153" s="16">
        <f t="shared" si="67"/>
        <v>0</v>
      </c>
      <c r="AL153" s="16">
        <f t="shared" si="68"/>
        <v>0</v>
      </c>
      <c r="AM153" s="16" t="str">
        <f t="shared" si="69"/>
        <v/>
      </c>
      <c r="AO153" s="239" t="s">
        <v>155</v>
      </c>
    </row>
    <row r="154" spans="2:41" s="3" customFormat="1" ht="3" customHeight="1" x14ac:dyDescent="0.2">
      <c r="P154" s="71"/>
      <c r="Q154" s="81"/>
      <c r="R154" s="27"/>
      <c r="S154" s="36"/>
      <c r="T154" s="6"/>
      <c r="U154" s="34"/>
      <c r="V154" s="49"/>
      <c r="W154" s="53"/>
      <c r="X154" s="14"/>
      <c r="Y154" s="49"/>
      <c r="Z154" s="36"/>
      <c r="AA154" s="36"/>
      <c r="AB154" s="52"/>
      <c r="AC154" s="36"/>
      <c r="AD154" s="14"/>
      <c r="AE154" s="72"/>
      <c r="AF154" s="124"/>
      <c r="AG154" s="36"/>
      <c r="AH154" s="49"/>
      <c r="AJ154" s="36"/>
      <c r="AK154" s="36"/>
      <c r="AL154" s="36"/>
      <c r="AM154" s="36"/>
      <c r="AO154" s="239" t="s">
        <v>155</v>
      </c>
    </row>
    <row r="155" spans="2:41" s="3" customFormat="1" ht="9.9499999999999993" customHeight="1" x14ac:dyDescent="0.2">
      <c r="C155" s="32"/>
      <c r="E155" s="37" t="s">
        <v>44</v>
      </c>
      <c r="F155" s="172"/>
      <c r="G155" s="172"/>
      <c r="H155" s="172"/>
      <c r="I155" s="28"/>
      <c r="K155" s="172"/>
      <c r="L155" s="172"/>
      <c r="M155" s="172"/>
      <c r="N155" s="28"/>
      <c r="O155" s="28"/>
      <c r="P155" s="28"/>
      <c r="Q155" s="28"/>
      <c r="R155" s="28"/>
      <c r="S155" s="28"/>
      <c r="T155" s="28"/>
      <c r="U155" s="5"/>
      <c r="V155" s="49"/>
      <c r="W155" s="67"/>
      <c r="X155" s="67"/>
      <c r="Y155" s="49"/>
      <c r="Z155" s="36"/>
      <c r="AA155" s="36"/>
      <c r="AB155" s="52"/>
      <c r="AC155" s="16"/>
      <c r="AD155" s="14"/>
      <c r="AE155" s="62"/>
      <c r="AF155" s="123"/>
      <c r="AG155" s="16"/>
      <c r="AH155" s="49"/>
      <c r="AJ155" s="16"/>
      <c r="AK155" s="16"/>
      <c r="AL155" s="16"/>
      <c r="AM155" s="16"/>
      <c r="AO155" s="239"/>
    </row>
    <row r="156" spans="2:41" s="3" customFormat="1" ht="2.1" customHeight="1" x14ac:dyDescent="0.2">
      <c r="P156" s="71"/>
      <c r="Q156" s="81"/>
      <c r="R156" s="27"/>
      <c r="S156" s="36"/>
      <c r="T156" s="6"/>
      <c r="U156" s="34"/>
      <c r="V156" s="49"/>
      <c r="W156" s="53"/>
      <c r="X156" s="14"/>
      <c r="Y156" s="49"/>
      <c r="Z156" s="36"/>
      <c r="AA156" s="36"/>
      <c r="AB156" s="52"/>
      <c r="AC156" s="36"/>
      <c r="AD156" s="14"/>
      <c r="AE156" s="72"/>
      <c r="AF156" s="124"/>
      <c r="AG156" s="36"/>
      <c r="AH156" s="49"/>
      <c r="AJ156" s="36"/>
      <c r="AK156" s="36"/>
      <c r="AL156" s="36"/>
      <c r="AM156" s="36"/>
      <c r="AO156" s="239" t="s">
        <v>155</v>
      </c>
    </row>
    <row r="157" spans="2:41" s="3" customFormat="1" ht="9.9499999999999993" customHeight="1" x14ac:dyDescent="0.2">
      <c r="B157" s="111" t="s">
        <v>104</v>
      </c>
      <c r="D157" s="37"/>
      <c r="E157" s="71" t="s">
        <v>435</v>
      </c>
      <c r="F157" s="71"/>
      <c r="G157" s="28" t="s">
        <v>221</v>
      </c>
      <c r="H157" s="28"/>
      <c r="I157" s="28"/>
      <c r="J157" s="28" t="s">
        <v>762</v>
      </c>
      <c r="L157" s="28"/>
      <c r="M157" s="28">
        <v>30914</v>
      </c>
      <c r="N157" s="28"/>
      <c r="P157" s="71"/>
      <c r="Q157" s="81"/>
      <c r="R157" s="27"/>
      <c r="S157" s="36">
        <f>IF(Suggested="Yes",AA157,AG157)</f>
        <v>33.25</v>
      </c>
      <c r="T157" s="34" t="s">
        <v>142</v>
      </c>
      <c r="U157" s="5" t="str">
        <f>+Instructions!$B$3</f>
        <v>A</v>
      </c>
      <c r="V157" s="49"/>
      <c r="W157" s="53">
        <f>+Instructions!$C$22</f>
        <v>0</v>
      </c>
      <c r="X157" s="16">
        <f t="shared" ref="X157:X163" si="70">ROUND($AA157*(1-W157)+0.004999,2)</f>
        <v>33.25</v>
      </c>
      <c r="Y157" s="49"/>
      <c r="Z157" s="6" t="s">
        <v>1386</v>
      </c>
      <c r="AA157" s="36">
        <v>33.25</v>
      </c>
      <c r="AB157" s="57">
        <f>+W157</f>
        <v>0</v>
      </c>
      <c r="AC157" s="16">
        <f>+X157</f>
        <v>33.25</v>
      </c>
      <c r="AD157" s="11">
        <f>(AG157-AC157)/AG157</f>
        <v>0</v>
      </c>
      <c r="AE157" s="120"/>
      <c r="AF157" s="129">
        <v>3</v>
      </c>
      <c r="AG157" s="50">
        <f>SUM(AJ157:AL157)+AE157</f>
        <v>33.25</v>
      </c>
      <c r="AH157" s="49"/>
      <c r="AJ157" s="16">
        <f>ROUND(AC157/(1-VLOOKUP(AF157,Group,2,FALSE)),2)</f>
        <v>33.25</v>
      </c>
      <c r="AK157" s="16">
        <f>IF(VLOOKUP(AF157,Group,5,FALSE)="YES",VLOOKUP(ROUND(ROUND(AJ157,1)-AJ157,2),Round,2,FALSE)+VLOOKUP(AF157,Group,6,FALSE),0)</f>
        <v>0</v>
      </c>
      <c r="AL157" s="16">
        <f>IF(VLOOKUP(AF157,Group,7,FALSE)="",0,ROUND(AJ157-0.04999,1)-AJ157+AM157)</f>
        <v>0</v>
      </c>
      <c r="AM157" s="16" t="str">
        <f>IF(VLOOKUP(AF157,Group,7,FALSE)="","",VLOOKUP(AF157,Group,7,FALSE))</f>
        <v/>
      </c>
      <c r="AO157" s="239" t="s">
        <v>155</v>
      </c>
    </row>
    <row r="158" spans="2:41" s="3" customFormat="1" ht="9.9499999999999993" customHeight="1" x14ac:dyDescent="0.2">
      <c r="B158" s="111" t="s">
        <v>104</v>
      </c>
      <c r="D158" s="37"/>
      <c r="E158" s="71" t="s">
        <v>435</v>
      </c>
      <c r="F158" s="71"/>
      <c r="G158" s="28" t="s">
        <v>221</v>
      </c>
      <c r="H158" s="28"/>
      <c r="I158" s="28"/>
      <c r="J158" s="28" t="s">
        <v>763</v>
      </c>
      <c r="L158" s="28"/>
      <c r="M158" s="28">
        <v>30921</v>
      </c>
      <c r="N158" s="28"/>
      <c r="P158" s="71"/>
      <c r="Q158" s="81"/>
      <c r="R158" s="27"/>
      <c r="S158" s="36">
        <f>IF(Suggested="Yes",AA158,AG158)</f>
        <v>33.25</v>
      </c>
      <c r="T158" s="34" t="s">
        <v>142</v>
      </c>
      <c r="U158" s="5" t="str">
        <f>+Instructions!$B$3</f>
        <v>A</v>
      </c>
      <c r="V158" s="49"/>
      <c r="W158" s="53">
        <f>+Instructions!$C$22</f>
        <v>0</v>
      </c>
      <c r="X158" s="16">
        <f t="shared" si="70"/>
        <v>33.25</v>
      </c>
      <c r="Y158" s="49"/>
      <c r="Z158" s="6" t="s">
        <v>1386</v>
      </c>
      <c r="AA158" s="36">
        <v>33.25</v>
      </c>
      <c r="AB158" s="57">
        <f>+W158</f>
        <v>0</v>
      </c>
      <c r="AC158" s="16">
        <f>+X158</f>
        <v>33.25</v>
      </c>
      <c r="AD158" s="11">
        <f>(AG158-AC158)/AG158</f>
        <v>0</v>
      </c>
      <c r="AE158" s="120"/>
      <c r="AF158" s="129">
        <v>3</v>
      </c>
      <c r="AG158" s="50">
        <f>SUM(AJ158:AL158)+AE158</f>
        <v>33.25</v>
      </c>
      <c r="AH158" s="49"/>
      <c r="AJ158" s="16">
        <f>ROUND(AC158/(1-VLOOKUP(AF158,Group,2,FALSE)),2)</f>
        <v>33.25</v>
      </c>
      <c r="AK158" s="16">
        <f>IF(VLOOKUP(AF158,Group,5,FALSE)="YES",VLOOKUP(ROUND(ROUND(AJ158,1)-AJ158,2),Round,2,FALSE)+VLOOKUP(AF158,Group,6,FALSE),0)</f>
        <v>0</v>
      </c>
      <c r="AL158" s="16">
        <f>IF(VLOOKUP(AF158,Group,7,FALSE)="",0,ROUND(AJ158-0.04999,1)-AJ158+AM158)</f>
        <v>0</v>
      </c>
      <c r="AM158" s="16" t="str">
        <f>IF(VLOOKUP(AF158,Group,7,FALSE)="","",VLOOKUP(AF158,Group,7,FALSE))</f>
        <v/>
      </c>
      <c r="AO158" s="239" t="s">
        <v>155</v>
      </c>
    </row>
    <row r="159" spans="2:41" s="3" customFormat="1" ht="3" customHeight="1" x14ac:dyDescent="0.2">
      <c r="P159" s="71"/>
      <c r="Q159" s="81"/>
      <c r="R159" s="27"/>
      <c r="S159" s="36"/>
      <c r="T159" s="6"/>
      <c r="U159" s="34"/>
      <c r="V159" s="49"/>
      <c r="W159" s="53"/>
      <c r="X159" s="14"/>
      <c r="Y159" s="49"/>
      <c r="Z159" s="36"/>
      <c r="AA159" s="36"/>
      <c r="AB159" s="52"/>
      <c r="AC159" s="36"/>
      <c r="AD159" s="14"/>
      <c r="AE159" s="72"/>
      <c r="AF159" s="124"/>
      <c r="AG159" s="36"/>
      <c r="AH159" s="49"/>
      <c r="AJ159" s="36"/>
      <c r="AK159" s="36"/>
      <c r="AL159" s="36"/>
      <c r="AM159" s="36"/>
      <c r="AO159" s="239" t="s">
        <v>155</v>
      </c>
    </row>
    <row r="160" spans="2:41" s="3" customFormat="1" ht="9.9499999999999993" customHeight="1" x14ac:dyDescent="0.2">
      <c r="C160" s="32"/>
      <c r="D160" s="37" t="s">
        <v>186</v>
      </c>
      <c r="E160" s="168" t="s">
        <v>49</v>
      </c>
      <c r="F160" s="167"/>
      <c r="G160" s="167"/>
      <c r="J160" s="167"/>
      <c r="L160" s="167"/>
      <c r="M160" s="167"/>
      <c r="O160" s="28"/>
      <c r="P160" s="28"/>
      <c r="Q160" s="28"/>
      <c r="R160" s="28"/>
      <c r="S160" s="28"/>
      <c r="T160" s="28"/>
      <c r="U160" s="5"/>
      <c r="V160" s="49"/>
      <c r="W160" s="67"/>
      <c r="X160" s="67"/>
      <c r="Y160" s="49"/>
      <c r="Z160" s="36"/>
      <c r="AA160" s="36"/>
      <c r="AB160" s="52"/>
      <c r="AC160" s="16"/>
      <c r="AD160" s="14"/>
      <c r="AE160" s="62"/>
      <c r="AF160" s="123"/>
      <c r="AG160" s="16"/>
      <c r="AH160" s="49"/>
      <c r="AJ160" s="16"/>
      <c r="AK160" s="16"/>
      <c r="AL160" s="16"/>
      <c r="AM160" s="16"/>
      <c r="AO160" s="239" t="s">
        <v>155</v>
      </c>
    </row>
    <row r="161" spans="2:41" s="3" customFormat="1" ht="2.1" customHeight="1" x14ac:dyDescent="0.2">
      <c r="C161" s="28"/>
      <c r="D161" s="28"/>
      <c r="E161" s="28"/>
      <c r="F161" s="28"/>
      <c r="G161" s="28"/>
      <c r="H161" s="28"/>
      <c r="I161" s="28"/>
      <c r="J161" s="28"/>
      <c r="K161" s="28"/>
      <c r="L161" s="28"/>
      <c r="M161" s="28"/>
      <c r="N161" s="28"/>
      <c r="O161" s="28"/>
      <c r="P161" s="71"/>
      <c r="Q161" s="81"/>
      <c r="R161" s="27"/>
      <c r="S161" s="140"/>
      <c r="T161" s="27"/>
      <c r="U161" s="5"/>
      <c r="V161" s="49"/>
      <c r="W161" s="53"/>
      <c r="X161" s="14"/>
      <c r="Y161" s="49"/>
      <c r="Z161" s="36"/>
      <c r="AA161" s="36"/>
      <c r="AB161" s="52"/>
      <c r="AC161" s="16"/>
      <c r="AD161" s="14"/>
      <c r="AE161" s="62"/>
      <c r="AF161" s="62"/>
      <c r="AG161" s="36"/>
      <c r="AH161" s="49"/>
      <c r="AO161" s="241"/>
    </row>
    <row r="162" spans="2:41" s="3" customFormat="1" ht="9.9499999999999993" customHeight="1" x14ac:dyDescent="0.2">
      <c r="B162" s="111" t="s">
        <v>104</v>
      </c>
      <c r="D162" s="37"/>
      <c r="E162" s="71" t="s">
        <v>45</v>
      </c>
      <c r="F162" s="71"/>
      <c r="G162" s="28" t="s">
        <v>201</v>
      </c>
      <c r="H162" s="28"/>
      <c r="I162" s="28"/>
      <c r="J162" s="28"/>
      <c r="K162" s="28"/>
      <c r="L162" s="28"/>
      <c r="M162" s="28">
        <v>30107</v>
      </c>
      <c r="N162" s="28"/>
      <c r="P162" s="71"/>
      <c r="Q162" s="81"/>
      <c r="R162" s="27"/>
      <c r="S162" s="36">
        <f>IF(Suggested="Yes",AA162,AG162)</f>
        <v>38.450000000000003</v>
      </c>
      <c r="T162" s="34" t="s">
        <v>142</v>
      </c>
      <c r="U162" s="5" t="str">
        <f>+Instructions!$B$3</f>
        <v>A</v>
      </c>
      <c r="V162" s="49"/>
      <c r="W162" s="53">
        <f>+Instructions!$C$22</f>
        <v>0</v>
      </c>
      <c r="X162" s="16">
        <f>ROUND($AA162*(1-W162)+0.004999,2)</f>
        <v>38.450000000000003</v>
      </c>
      <c r="Y162" s="49"/>
      <c r="Z162" s="6" t="s">
        <v>1386</v>
      </c>
      <c r="AA162" s="36">
        <v>38.450000000000003</v>
      </c>
      <c r="AB162" s="57">
        <f>+W162</f>
        <v>0</v>
      </c>
      <c r="AC162" s="16">
        <f>+X162</f>
        <v>38.450000000000003</v>
      </c>
      <c r="AD162" s="11">
        <f>(AG162-AC162)/AG162</f>
        <v>0</v>
      </c>
      <c r="AE162" s="120"/>
      <c r="AF162" s="129">
        <v>3</v>
      </c>
      <c r="AG162" s="50">
        <f>SUM(AJ162:AL162)+AE162</f>
        <v>38.450000000000003</v>
      </c>
      <c r="AH162" s="49"/>
      <c r="AJ162" s="16">
        <f>ROUND(AC162/(1-VLOOKUP(AF162,Group,2,FALSE)),2)</f>
        <v>38.450000000000003</v>
      </c>
      <c r="AK162" s="16">
        <f>IF(VLOOKUP(AF162,Group,5,FALSE)="YES",VLOOKUP(ROUND(ROUND(AJ162,1)-AJ162,2),Round,2,FALSE)+VLOOKUP(AF162,Group,6,FALSE),0)</f>
        <v>0</v>
      </c>
      <c r="AL162" s="16">
        <f>IF(VLOOKUP(AF162,Group,7,FALSE)="",0,ROUND(AJ162-0.04999,1)-AJ162+AM162)</f>
        <v>0</v>
      </c>
      <c r="AM162" s="16" t="str">
        <f>IF(VLOOKUP(AF162,Group,7,FALSE)="","",VLOOKUP(AF162,Group,7,FALSE))</f>
        <v/>
      </c>
      <c r="AO162" s="239" t="s">
        <v>155</v>
      </c>
    </row>
    <row r="163" spans="2:41" s="3" customFormat="1" ht="9.9499999999999993" customHeight="1" x14ac:dyDescent="0.2">
      <c r="B163" s="111" t="s">
        <v>104</v>
      </c>
      <c r="D163" s="37"/>
      <c r="E163" s="71" t="s">
        <v>202</v>
      </c>
      <c r="F163" s="71"/>
      <c r="G163" s="28" t="s">
        <v>200</v>
      </c>
      <c r="H163" s="28"/>
      <c r="I163" s="28"/>
      <c r="J163" s="28"/>
      <c r="K163" s="28"/>
      <c r="L163" s="28"/>
      <c r="M163" s="28">
        <v>30106</v>
      </c>
      <c r="N163" s="28"/>
      <c r="P163" s="71"/>
      <c r="Q163" s="81"/>
      <c r="R163" s="27"/>
      <c r="S163" s="36">
        <f>IF(Suggested="Yes",AA163,AG163)</f>
        <v>21.45</v>
      </c>
      <c r="T163" s="34" t="s">
        <v>142</v>
      </c>
      <c r="U163" s="5" t="str">
        <f>+Instructions!$B$3</f>
        <v>A</v>
      </c>
      <c r="V163" s="49"/>
      <c r="W163" s="53">
        <f>+Instructions!$C$22</f>
        <v>0</v>
      </c>
      <c r="X163" s="16">
        <f t="shared" si="70"/>
        <v>21.45</v>
      </c>
      <c r="Y163" s="49"/>
      <c r="Z163" s="6" t="s">
        <v>1386</v>
      </c>
      <c r="AA163" s="36">
        <v>21.45</v>
      </c>
      <c r="AB163" s="57">
        <f>+W163</f>
        <v>0</v>
      </c>
      <c r="AC163" s="16">
        <f>+X163</f>
        <v>21.45</v>
      </c>
      <c r="AD163" s="11">
        <f>(AG163-AC163)/AG163</f>
        <v>0</v>
      </c>
      <c r="AE163" s="120"/>
      <c r="AF163" s="129">
        <v>3</v>
      </c>
      <c r="AG163" s="50">
        <f>SUM(AJ163:AL163)+AE163</f>
        <v>21.45</v>
      </c>
      <c r="AH163" s="49"/>
      <c r="AJ163" s="16">
        <f>ROUND(AC163/(1-VLOOKUP(AF163,Group,2,FALSE)),2)</f>
        <v>21.45</v>
      </c>
      <c r="AK163" s="16">
        <f>IF(VLOOKUP(AF163,Group,5,FALSE)="YES",VLOOKUP(ROUND(ROUND(AJ163,1)-AJ163,2),Round,2,FALSE)+VLOOKUP(AF163,Group,6,FALSE),0)</f>
        <v>0</v>
      </c>
      <c r="AL163" s="16">
        <f>IF(VLOOKUP(AF163,Group,7,FALSE)="",0,ROUND(AJ163-0.04999,1)-AJ163+AM163)</f>
        <v>0</v>
      </c>
      <c r="AM163" s="16" t="str">
        <f>IF(VLOOKUP(AF163,Group,7,FALSE)="","",VLOOKUP(AF163,Group,7,FALSE))</f>
        <v/>
      </c>
      <c r="AO163" s="239" t="s">
        <v>155</v>
      </c>
    </row>
    <row r="164" spans="2:41" s="3" customFormat="1" ht="3" customHeight="1" x14ac:dyDescent="0.2">
      <c r="P164" s="71"/>
      <c r="Q164" s="81"/>
      <c r="R164" s="27"/>
      <c r="S164" s="36"/>
      <c r="T164" s="6"/>
      <c r="U164" s="34"/>
      <c r="V164" s="49"/>
      <c r="W164" s="53"/>
      <c r="X164" s="14"/>
      <c r="Y164" s="49"/>
      <c r="Z164" s="36"/>
      <c r="AA164" s="36"/>
      <c r="AB164" s="52"/>
      <c r="AC164" s="36"/>
      <c r="AD164" s="14"/>
      <c r="AE164" s="72"/>
      <c r="AF164" s="124"/>
      <c r="AG164" s="36"/>
      <c r="AH164" s="49"/>
      <c r="AJ164" s="36"/>
      <c r="AK164" s="36"/>
      <c r="AL164" s="36"/>
      <c r="AM164" s="36"/>
      <c r="AO164" s="239" t="s">
        <v>155</v>
      </c>
    </row>
    <row r="165" spans="2:41" s="3" customFormat="1" ht="9.9499999999999993" customHeight="1" x14ac:dyDescent="0.2">
      <c r="C165" s="32"/>
      <c r="D165" s="37" t="s">
        <v>186</v>
      </c>
      <c r="E165" s="168" t="s">
        <v>48</v>
      </c>
      <c r="F165" s="167"/>
      <c r="G165" s="167"/>
      <c r="J165" s="167"/>
      <c r="L165" s="167"/>
      <c r="M165" s="167"/>
      <c r="O165" s="28"/>
      <c r="P165" s="28"/>
      <c r="Q165" s="28"/>
      <c r="R165" s="28"/>
      <c r="S165" s="28"/>
      <c r="T165" s="28"/>
      <c r="U165" s="5"/>
      <c r="V165" s="49"/>
      <c r="W165" s="67"/>
      <c r="X165" s="67"/>
      <c r="Y165" s="49"/>
      <c r="Z165" s="36"/>
      <c r="AA165" s="36"/>
      <c r="AB165" s="52"/>
      <c r="AC165" s="16"/>
      <c r="AD165" s="14"/>
      <c r="AE165" s="62"/>
      <c r="AF165" s="123"/>
      <c r="AG165" s="16"/>
      <c r="AH165" s="49"/>
      <c r="AJ165" s="16"/>
      <c r="AK165" s="16"/>
      <c r="AL165" s="16"/>
      <c r="AM165" s="16"/>
      <c r="AO165" s="239" t="s">
        <v>155</v>
      </c>
    </row>
    <row r="166" spans="2:41" s="3" customFormat="1" ht="2.1" customHeight="1" x14ac:dyDescent="0.2">
      <c r="C166" s="28"/>
      <c r="D166" s="28"/>
      <c r="E166" s="28"/>
      <c r="F166" s="28"/>
      <c r="G166" s="28"/>
      <c r="H166" s="28"/>
      <c r="I166" s="28"/>
      <c r="J166" s="28"/>
      <c r="K166" s="28"/>
      <c r="L166" s="28"/>
      <c r="M166" s="28"/>
      <c r="N166" s="28"/>
      <c r="O166" s="28"/>
      <c r="P166" s="71"/>
      <c r="Q166" s="81"/>
      <c r="R166" s="27"/>
      <c r="S166" s="140"/>
      <c r="T166" s="27"/>
      <c r="U166" s="5"/>
      <c r="V166" s="49"/>
      <c r="W166" s="53"/>
      <c r="X166" s="14"/>
      <c r="Y166" s="49"/>
      <c r="Z166" s="36"/>
      <c r="AA166" s="36"/>
      <c r="AB166" s="52"/>
      <c r="AC166" s="16"/>
      <c r="AD166" s="14"/>
      <c r="AE166" s="62"/>
      <c r="AF166" s="62"/>
      <c r="AG166" s="36"/>
      <c r="AH166" s="49"/>
      <c r="AO166" s="241"/>
    </row>
    <row r="167" spans="2:41" s="3" customFormat="1" ht="9.9499999999999993" customHeight="1" x14ac:dyDescent="0.2">
      <c r="B167" s="111" t="s">
        <v>104</v>
      </c>
      <c r="D167" s="37"/>
      <c r="E167" s="71" t="s">
        <v>45</v>
      </c>
      <c r="F167" s="71"/>
      <c r="G167" s="28" t="s">
        <v>201</v>
      </c>
      <c r="H167" s="28"/>
      <c r="I167" s="28"/>
      <c r="J167" s="28"/>
      <c r="K167" s="28"/>
      <c r="L167" s="28"/>
      <c r="M167" s="28">
        <v>30207</v>
      </c>
      <c r="N167" s="28"/>
      <c r="P167" s="71"/>
      <c r="Q167" s="81"/>
      <c r="R167" s="27"/>
      <c r="S167" s="36">
        <f>IF(Suggested="Yes",AA167,AG167)</f>
        <v>38.799999999999997</v>
      </c>
      <c r="T167" s="34" t="s">
        <v>142</v>
      </c>
      <c r="U167" s="5" t="str">
        <f>+Instructions!$B$3</f>
        <v>A</v>
      </c>
      <c r="V167" s="49"/>
      <c r="W167" s="53">
        <f>+Instructions!$C$22</f>
        <v>0</v>
      </c>
      <c r="X167" s="16">
        <f>ROUND($AA167*(1-W167)+0.004999,2)</f>
        <v>38.799999999999997</v>
      </c>
      <c r="Y167" s="49"/>
      <c r="Z167" s="6" t="s">
        <v>1386</v>
      </c>
      <c r="AA167" s="36">
        <v>38.799999999999997</v>
      </c>
      <c r="AB167" s="57">
        <f>+W167</f>
        <v>0</v>
      </c>
      <c r="AC167" s="16">
        <f>+X167</f>
        <v>38.799999999999997</v>
      </c>
      <c r="AD167" s="11">
        <f>(AG167-AC167)/AG167</f>
        <v>0</v>
      </c>
      <c r="AE167" s="120"/>
      <c r="AF167" s="129">
        <v>3</v>
      </c>
      <c r="AG167" s="50">
        <f>SUM(AJ167:AL167)+AE167</f>
        <v>38.799999999999997</v>
      </c>
      <c r="AH167" s="49"/>
      <c r="AJ167" s="16">
        <f>ROUND(AC167/(1-VLOOKUP(AF167,Group,2,FALSE)),2)</f>
        <v>38.799999999999997</v>
      </c>
      <c r="AK167" s="16">
        <f>IF(VLOOKUP(AF167,Group,5,FALSE)="YES",VLOOKUP(ROUND(ROUND(AJ167,1)-AJ167,2),Round,2,FALSE)+VLOOKUP(AF167,Group,6,FALSE),0)</f>
        <v>0</v>
      </c>
      <c r="AL167" s="16">
        <f>IF(VLOOKUP(AF167,Group,7,FALSE)="",0,ROUND(AJ167-0.04999,1)-AJ167+AM167)</f>
        <v>0</v>
      </c>
      <c r="AM167" s="16" t="str">
        <f>IF(VLOOKUP(AF167,Group,7,FALSE)="","",VLOOKUP(AF167,Group,7,FALSE))</f>
        <v/>
      </c>
      <c r="AO167" s="239" t="s">
        <v>155</v>
      </c>
    </row>
    <row r="168" spans="2:41" s="3" customFormat="1" ht="9.9499999999999993" customHeight="1" x14ac:dyDescent="0.2">
      <c r="B168" s="111" t="s">
        <v>104</v>
      </c>
      <c r="D168" s="37"/>
      <c r="E168" s="71" t="s">
        <v>202</v>
      </c>
      <c r="F168" s="71"/>
      <c r="G168" s="28" t="s">
        <v>200</v>
      </c>
      <c r="H168" s="28"/>
      <c r="I168" s="28"/>
      <c r="J168" s="28"/>
      <c r="K168" s="28"/>
      <c r="L168" s="28"/>
      <c r="M168" s="28">
        <v>30206</v>
      </c>
      <c r="N168" s="28"/>
      <c r="P168" s="71"/>
      <c r="Q168" s="81"/>
      <c r="R168" s="27"/>
      <c r="S168" s="36">
        <f>IF(Suggested="Yes",AA168,AG168)</f>
        <v>21.6</v>
      </c>
      <c r="T168" s="34" t="s">
        <v>142</v>
      </c>
      <c r="U168" s="5" t="str">
        <f>+Instructions!$B$3</f>
        <v>A</v>
      </c>
      <c r="V168" s="49"/>
      <c r="W168" s="53">
        <f>+Instructions!$C$22</f>
        <v>0</v>
      </c>
      <c r="X168" s="16">
        <f>ROUND($AA168*(1-W168)+0.004999,2)</f>
        <v>21.6</v>
      </c>
      <c r="Y168" s="49"/>
      <c r="Z168" s="6" t="s">
        <v>1386</v>
      </c>
      <c r="AA168" s="36">
        <v>21.6</v>
      </c>
      <c r="AB168" s="57">
        <f>+W168</f>
        <v>0</v>
      </c>
      <c r="AC168" s="16">
        <f>+X168</f>
        <v>21.6</v>
      </c>
      <c r="AD168" s="11">
        <f>(AG168-AC168)/AG168</f>
        <v>0</v>
      </c>
      <c r="AE168" s="120"/>
      <c r="AF168" s="129">
        <v>3</v>
      </c>
      <c r="AG168" s="50">
        <f>SUM(AJ168:AL168)+AE168</f>
        <v>21.6</v>
      </c>
      <c r="AH168" s="49"/>
      <c r="AJ168" s="16">
        <f>ROUND(AC168/(1-VLOOKUP(AF168,Group,2,FALSE)),2)</f>
        <v>21.6</v>
      </c>
      <c r="AK168" s="16">
        <f>IF(VLOOKUP(AF168,Group,5,FALSE)="YES",VLOOKUP(ROUND(ROUND(AJ168,1)-AJ168,2),Round,2,FALSE)+VLOOKUP(AF168,Group,6,FALSE),0)</f>
        <v>0</v>
      </c>
      <c r="AL168" s="16">
        <f>IF(VLOOKUP(AF168,Group,7,FALSE)="",0,ROUND(AJ168-0.04999,1)-AJ168+AM168)</f>
        <v>0</v>
      </c>
      <c r="AM168" s="16" t="str">
        <f>IF(VLOOKUP(AF168,Group,7,FALSE)="","",VLOOKUP(AF168,Group,7,FALSE))</f>
        <v/>
      </c>
      <c r="AO168" s="239" t="s">
        <v>155</v>
      </c>
    </row>
    <row r="169" spans="2:41" s="3" customFormat="1" ht="3" customHeight="1" x14ac:dyDescent="0.2">
      <c r="P169" s="71"/>
      <c r="Q169" s="81"/>
      <c r="R169" s="27"/>
      <c r="S169" s="36"/>
      <c r="T169" s="6"/>
      <c r="U169" s="34"/>
      <c r="V169" s="49"/>
      <c r="W169" s="53"/>
      <c r="X169" s="14"/>
      <c r="Y169" s="49"/>
      <c r="Z169" s="36"/>
      <c r="AA169" s="36"/>
      <c r="AB169" s="52"/>
      <c r="AC169" s="36"/>
      <c r="AD169" s="14"/>
      <c r="AE169" s="72"/>
      <c r="AF169" s="124"/>
      <c r="AG169" s="36"/>
      <c r="AH169" s="49"/>
      <c r="AJ169" s="36"/>
      <c r="AK169" s="36"/>
      <c r="AL169" s="36"/>
      <c r="AM169" s="36"/>
      <c r="AO169" s="239" t="s">
        <v>155</v>
      </c>
    </row>
    <row r="170" spans="2:41" s="3" customFormat="1" ht="9.9499999999999993" customHeight="1" x14ac:dyDescent="0.2">
      <c r="C170" s="32"/>
      <c r="D170" s="37" t="s">
        <v>186</v>
      </c>
      <c r="E170" s="168" t="s">
        <v>50</v>
      </c>
      <c r="F170" s="167"/>
      <c r="G170" s="167"/>
      <c r="J170" s="167"/>
      <c r="L170" s="167"/>
      <c r="M170" s="167"/>
      <c r="O170" s="28"/>
      <c r="P170" s="28"/>
      <c r="Q170" s="28"/>
      <c r="R170" s="28"/>
      <c r="S170" s="28"/>
      <c r="T170" s="28"/>
      <c r="U170" s="5"/>
      <c r="V170" s="49"/>
      <c r="W170" s="67"/>
      <c r="X170" s="67"/>
      <c r="Y170" s="49"/>
      <c r="Z170" s="36"/>
      <c r="AA170" s="36"/>
      <c r="AB170" s="52"/>
      <c r="AC170" s="16"/>
      <c r="AD170" s="14"/>
      <c r="AE170" s="62"/>
      <c r="AF170" s="123"/>
      <c r="AG170" s="16"/>
      <c r="AH170" s="49"/>
      <c r="AJ170" s="16"/>
      <c r="AK170" s="16"/>
      <c r="AL170" s="16"/>
      <c r="AM170" s="16"/>
      <c r="AO170" s="239" t="s">
        <v>155</v>
      </c>
    </row>
    <row r="171" spans="2:41" s="3" customFormat="1" ht="2.1" customHeight="1" x14ac:dyDescent="0.2">
      <c r="C171" s="28"/>
      <c r="D171" s="28"/>
      <c r="E171" s="28"/>
      <c r="F171" s="28"/>
      <c r="G171" s="28"/>
      <c r="H171" s="28"/>
      <c r="I171" s="28"/>
      <c r="J171" s="28"/>
      <c r="K171" s="28"/>
      <c r="L171" s="28"/>
      <c r="M171" s="28"/>
      <c r="N171" s="28"/>
      <c r="O171" s="28"/>
      <c r="P171" s="71"/>
      <c r="Q171" s="81"/>
      <c r="R171" s="27"/>
      <c r="S171" s="140"/>
      <c r="T171" s="27"/>
      <c r="U171" s="5"/>
      <c r="V171" s="49"/>
      <c r="W171" s="53"/>
      <c r="X171" s="14"/>
      <c r="Y171" s="49"/>
      <c r="Z171" s="36"/>
      <c r="AA171" s="36"/>
      <c r="AB171" s="52"/>
      <c r="AC171" s="16"/>
      <c r="AD171" s="14"/>
      <c r="AE171" s="62"/>
      <c r="AF171" s="62"/>
      <c r="AG171" s="36"/>
      <c r="AH171" s="49"/>
      <c r="AO171" s="241"/>
    </row>
    <row r="172" spans="2:41" s="3" customFormat="1" ht="9.9499999999999993" customHeight="1" x14ac:dyDescent="0.2">
      <c r="B172" s="111" t="s">
        <v>104</v>
      </c>
      <c r="D172" s="37"/>
      <c r="E172" s="71" t="s">
        <v>45</v>
      </c>
      <c r="F172" s="71"/>
      <c r="G172" s="28" t="s">
        <v>201</v>
      </c>
      <c r="H172" s="28"/>
      <c r="I172" s="28"/>
      <c r="J172" s="28"/>
      <c r="K172" s="28"/>
      <c r="L172" s="28"/>
      <c r="M172" s="28">
        <v>18419</v>
      </c>
      <c r="N172" s="28"/>
      <c r="P172" s="71"/>
      <c r="Q172" s="81"/>
      <c r="R172" s="27"/>
      <c r="S172" s="36">
        <f>IF(Suggested="Yes",AA172,AG172)</f>
        <v>39.549999999999997</v>
      </c>
      <c r="T172" s="34" t="s">
        <v>142</v>
      </c>
      <c r="U172" s="5" t="str">
        <f>+Instructions!$B$3</f>
        <v>A</v>
      </c>
      <c r="V172" s="49"/>
      <c r="W172" s="53">
        <f>+Instructions!$C$22</f>
        <v>0</v>
      </c>
      <c r="X172" s="16">
        <f>ROUND($AA172*(1-W172)+0.004999,2)</f>
        <v>39.549999999999997</v>
      </c>
      <c r="Y172" s="49"/>
      <c r="Z172" s="6" t="s">
        <v>1386</v>
      </c>
      <c r="AA172" s="36">
        <v>39.549999999999997</v>
      </c>
      <c r="AB172" s="57">
        <f>+W172</f>
        <v>0</v>
      </c>
      <c r="AC172" s="16">
        <f>+X172</f>
        <v>39.549999999999997</v>
      </c>
      <c r="AD172" s="11">
        <f>(AG172-AC172)/AG172</f>
        <v>0</v>
      </c>
      <c r="AE172" s="120"/>
      <c r="AF172" s="129">
        <v>3</v>
      </c>
      <c r="AG172" s="50">
        <f>SUM(AJ172:AL172)+AE172</f>
        <v>39.549999999999997</v>
      </c>
      <c r="AH172" s="49"/>
      <c r="AJ172" s="16">
        <f>ROUND(AC172/(1-VLOOKUP(AF172,Group,2,FALSE)),2)</f>
        <v>39.549999999999997</v>
      </c>
      <c r="AK172" s="16">
        <f>IF(VLOOKUP(AF172,Group,5,FALSE)="YES",VLOOKUP(ROUND(ROUND(AJ172,1)-AJ172,2),Round,2,FALSE)+VLOOKUP(AF172,Group,6,FALSE),0)</f>
        <v>0</v>
      </c>
      <c r="AL172" s="16">
        <f>IF(VLOOKUP(AF172,Group,7,FALSE)="",0,ROUND(AJ172-0.04999,1)-AJ172+AM172)</f>
        <v>0</v>
      </c>
      <c r="AM172" s="16" t="str">
        <f>IF(VLOOKUP(AF172,Group,7,FALSE)="","",VLOOKUP(AF172,Group,7,FALSE))</f>
        <v/>
      </c>
      <c r="AO172" s="239" t="s">
        <v>155</v>
      </c>
    </row>
    <row r="173" spans="2:41" s="3" customFormat="1" ht="9.9499999999999993" customHeight="1" x14ac:dyDescent="0.2">
      <c r="B173" s="111" t="s">
        <v>104</v>
      </c>
      <c r="D173" s="37"/>
      <c r="E173" s="71" t="s">
        <v>202</v>
      </c>
      <c r="F173" s="71"/>
      <c r="G173" s="28" t="s">
        <v>200</v>
      </c>
      <c r="H173" s="28"/>
      <c r="I173" s="28"/>
      <c r="J173" s="28"/>
      <c r="K173" s="28"/>
      <c r="L173" s="28"/>
      <c r="M173" s="28">
        <v>18420</v>
      </c>
      <c r="N173" s="28"/>
      <c r="P173" s="71"/>
      <c r="Q173" s="81"/>
      <c r="R173" s="27"/>
      <c r="S173" s="36">
        <f>IF(Suggested="Yes",AA173,AG173)</f>
        <v>21.5</v>
      </c>
      <c r="T173" s="34" t="s">
        <v>142</v>
      </c>
      <c r="U173" s="5" t="str">
        <f>+Instructions!$B$3</f>
        <v>A</v>
      </c>
      <c r="V173" s="49"/>
      <c r="W173" s="53">
        <f>+Instructions!$C$22</f>
        <v>0</v>
      </c>
      <c r="X173" s="16">
        <f>ROUND($AA173*(1-W173)+0.004999,2)</f>
        <v>21.5</v>
      </c>
      <c r="Y173" s="49"/>
      <c r="Z173" s="6" t="s">
        <v>1386</v>
      </c>
      <c r="AA173" s="36">
        <v>21.5</v>
      </c>
      <c r="AB173" s="57">
        <f>+W173</f>
        <v>0</v>
      </c>
      <c r="AC173" s="16">
        <f>+X173</f>
        <v>21.5</v>
      </c>
      <c r="AD173" s="11">
        <f>(AG173-AC173)/AG173</f>
        <v>0</v>
      </c>
      <c r="AE173" s="120"/>
      <c r="AF173" s="129">
        <v>3</v>
      </c>
      <c r="AG173" s="50">
        <f>SUM(AJ173:AL173)+AE173</f>
        <v>21.5</v>
      </c>
      <c r="AH173" s="49"/>
      <c r="AJ173" s="16">
        <f>ROUND(AC173/(1-VLOOKUP(AF173,Group,2,FALSE)),2)</f>
        <v>21.5</v>
      </c>
      <c r="AK173" s="16">
        <f>IF(VLOOKUP(AF173,Group,5,FALSE)="YES",VLOOKUP(ROUND(ROUND(AJ173,1)-AJ173,2),Round,2,FALSE)+VLOOKUP(AF173,Group,6,FALSE),0)</f>
        <v>0</v>
      </c>
      <c r="AL173" s="16">
        <f>IF(VLOOKUP(AF173,Group,7,FALSE)="",0,ROUND(AJ173-0.04999,1)-AJ173+AM173)</f>
        <v>0</v>
      </c>
      <c r="AM173" s="16" t="str">
        <f>IF(VLOOKUP(AF173,Group,7,FALSE)="","",VLOOKUP(AF173,Group,7,FALSE))</f>
        <v/>
      </c>
      <c r="AO173" s="239" t="s">
        <v>155</v>
      </c>
    </row>
    <row r="174" spans="2:41" s="3" customFormat="1" ht="3" customHeight="1" x14ac:dyDescent="0.2">
      <c r="P174" s="71"/>
      <c r="Q174" s="81"/>
      <c r="R174" s="27"/>
      <c r="S174" s="36"/>
      <c r="T174" s="6"/>
      <c r="U174" s="34"/>
      <c r="V174" s="49"/>
      <c r="W174" s="53"/>
      <c r="X174" s="14"/>
      <c r="Y174" s="49"/>
      <c r="Z174" s="36"/>
      <c r="AA174" s="36"/>
      <c r="AB174" s="52"/>
      <c r="AC174" s="36"/>
      <c r="AD174" s="14"/>
      <c r="AE174" s="72"/>
      <c r="AF174" s="124"/>
      <c r="AG174" s="36"/>
      <c r="AH174" s="49"/>
      <c r="AJ174" s="36"/>
      <c r="AK174" s="36"/>
      <c r="AL174" s="36"/>
      <c r="AM174" s="36"/>
      <c r="AO174" s="239" t="s">
        <v>155</v>
      </c>
    </row>
    <row r="175" spans="2:41" s="3" customFormat="1" ht="9.9499999999999993" customHeight="1" x14ac:dyDescent="0.2">
      <c r="C175" s="32"/>
      <c r="D175" s="37" t="s">
        <v>186</v>
      </c>
      <c r="E175" s="168" t="s">
        <v>1334</v>
      </c>
      <c r="F175" s="167"/>
      <c r="G175" s="167"/>
      <c r="J175" s="167"/>
      <c r="L175" s="167"/>
      <c r="M175" s="167"/>
      <c r="O175" s="28"/>
      <c r="P175" s="28"/>
      <c r="Q175" s="28"/>
      <c r="R175" s="28"/>
      <c r="S175" s="28"/>
      <c r="T175" s="28"/>
      <c r="U175" s="5"/>
      <c r="V175" s="49"/>
      <c r="W175" s="67"/>
      <c r="X175" s="67"/>
      <c r="Y175" s="49"/>
      <c r="Z175" s="36"/>
      <c r="AA175" s="36"/>
      <c r="AB175" s="52"/>
      <c r="AC175" s="16"/>
      <c r="AD175" s="14"/>
      <c r="AE175" s="62"/>
      <c r="AF175" s="123"/>
      <c r="AG175" s="16"/>
      <c r="AH175" s="49"/>
      <c r="AJ175" s="16"/>
      <c r="AK175" s="16"/>
      <c r="AL175" s="16"/>
      <c r="AM175" s="16"/>
      <c r="AO175" s="239" t="s">
        <v>155</v>
      </c>
    </row>
    <row r="176" spans="2:41" s="3" customFormat="1" ht="2.1" customHeight="1" x14ac:dyDescent="0.2">
      <c r="C176" s="28"/>
      <c r="D176" s="28"/>
      <c r="E176" s="28"/>
      <c r="F176" s="28"/>
      <c r="G176" s="28"/>
      <c r="H176" s="28"/>
      <c r="I176" s="28"/>
      <c r="J176" s="28"/>
      <c r="K176" s="28"/>
      <c r="L176" s="28"/>
      <c r="M176" s="28"/>
      <c r="N176" s="28"/>
      <c r="O176" s="28"/>
      <c r="P176" s="71"/>
      <c r="Q176" s="81"/>
      <c r="R176" s="27"/>
      <c r="S176" s="140"/>
      <c r="T176" s="27"/>
      <c r="U176" s="5"/>
      <c r="V176" s="49"/>
      <c r="W176" s="53"/>
      <c r="X176" s="14"/>
      <c r="Y176" s="49"/>
      <c r="Z176" s="36"/>
      <c r="AA176" s="36"/>
      <c r="AB176" s="52"/>
      <c r="AC176" s="16"/>
      <c r="AD176" s="14"/>
      <c r="AE176" s="62"/>
      <c r="AF176" s="62"/>
      <c r="AG176" s="36"/>
      <c r="AH176" s="49"/>
      <c r="AO176" s="241"/>
    </row>
    <row r="177" spans="2:41" s="3" customFormat="1" ht="9.9499999999999993" customHeight="1" x14ac:dyDescent="0.2">
      <c r="B177" s="111" t="s">
        <v>104</v>
      </c>
      <c r="D177" s="37"/>
      <c r="E177" s="71" t="s">
        <v>45</v>
      </c>
      <c r="F177" s="71"/>
      <c r="G177" s="28" t="s">
        <v>201</v>
      </c>
      <c r="H177" s="28"/>
      <c r="I177" s="28"/>
      <c r="J177" s="28"/>
      <c r="K177" s="28"/>
      <c r="L177" s="28"/>
      <c r="M177" s="28">
        <v>18117</v>
      </c>
      <c r="N177" s="28"/>
      <c r="P177" s="71"/>
      <c r="Q177" s="81"/>
      <c r="R177" s="27"/>
      <c r="S177" s="36">
        <f>IF(Suggested="Yes",AA177,AG177)</f>
        <v>41.1</v>
      </c>
      <c r="T177" s="34" t="s">
        <v>142</v>
      </c>
      <c r="U177" s="5" t="str">
        <f>+Instructions!$B$3</f>
        <v>A</v>
      </c>
      <c r="V177" s="49"/>
      <c r="W177" s="53">
        <f>+Instructions!$C$22</f>
        <v>0</v>
      </c>
      <c r="X177" s="16">
        <f>ROUND($AA177*(1-W177)+0.004999,2)</f>
        <v>41.1</v>
      </c>
      <c r="Y177" s="49"/>
      <c r="Z177" s="6" t="s">
        <v>1386</v>
      </c>
      <c r="AA177" s="36">
        <v>41.1</v>
      </c>
      <c r="AB177" s="57">
        <f>+W177</f>
        <v>0</v>
      </c>
      <c r="AC177" s="16">
        <f>+X177</f>
        <v>41.1</v>
      </c>
      <c r="AD177" s="11">
        <f>(AG177-AC177)/AG177</f>
        <v>0</v>
      </c>
      <c r="AE177" s="120"/>
      <c r="AF177" s="129">
        <v>3</v>
      </c>
      <c r="AG177" s="50">
        <f>SUM(AJ177:AL177)+AE177</f>
        <v>41.1</v>
      </c>
      <c r="AH177" s="49"/>
      <c r="AJ177" s="16">
        <f>ROUND(AC177/(1-VLOOKUP(AF177,Group,2,FALSE)),2)</f>
        <v>41.1</v>
      </c>
      <c r="AK177" s="16">
        <f>IF(VLOOKUP(AF177,Group,5,FALSE)="YES",VLOOKUP(ROUND(ROUND(AJ177,1)-AJ177,2),Round,2,FALSE)+VLOOKUP(AF177,Group,6,FALSE),0)</f>
        <v>0</v>
      </c>
      <c r="AL177" s="16">
        <f>IF(VLOOKUP(AF177,Group,7,FALSE)="",0,ROUND(AJ177-0.04999,1)-AJ177+AM177)</f>
        <v>0</v>
      </c>
      <c r="AM177" s="16" t="str">
        <f>IF(VLOOKUP(AF177,Group,7,FALSE)="","",VLOOKUP(AF177,Group,7,FALSE))</f>
        <v/>
      </c>
      <c r="AO177" s="239" t="s">
        <v>155</v>
      </c>
    </row>
    <row r="178" spans="2:41" s="3" customFormat="1" ht="9.9499999999999993" customHeight="1" x14ac:dyDescent="0.2">
      <c r="B178" s="111" t="s">
        <v>104</v>
      </c>
      <c r="D178" s="37"/>
      <c r="E178" s="71" t="s">
        <v>202</v>
      </c>
      <c r="F178" s="71"/>
      <c r="G178" s="28" t="s">
        <v>200</v>
      </c>
      <c r="H178" s="28"/>
      <c r="I178" s="28"/>
      <c r="J178" s="28"/>
      <c r="K178" s="28"/>
      <c r="L178" s="28"/>
      <c r="M178" s="28">
        <v>18116</v>
      </c>
      <c r="N178" s="28"/>
      <c r="P178" s="71"/>
      <c r="Q178" s="81"/>
      <c r="R178" s="27"/>
      <c r="S178" s="36">
        <f>IF(Suggested="Yes",AA178,AG178)</f>
        <v>20.149999999999999</v>
      </c>
      <c r="T178" s="34" t="s">
        <v>142</v>
      </c>
      <c r="U178" s="5" t="str">
        <f>+Instructions!$B$3</f>
        <v>A</v>
      </c>
      <c r="V178" s="49"/>
      <c r="W178" s="53">
        <f>+Instructions!$C$22</f>
        <v>0</v>
      </c>
      <c r="X178" s="16">
        <f>ROUND($AA178*(1-W178)+0.004999,2)</f>
        <v>20.149999999999999</v>
      </c>
      <c r="Y178" s="49"/>
      <c r="Z178" s="6" t="s">
        <v>1386</v>
      </c>
      <c r="AA178" s="36">
        <v>20.149999999999999</v>
      </c>
      <c r="AB178" s="57">
        <f>+W178</f>
        <v>0</v>
      </c>
      <c r="AC178" s="16">
        <f>+X178</f>
        <v>20.149999999999999</v>
      </c>
      <c r="AD178" s="11">
        <f>(AG178-AC178)/AG178</f>
        <v>0</v>
      </c>
      <c r="AE178" s="120"/>
      <c r="AF178" s="129">
        <v>3</v>
      </c>
      <c r="AG178" s="50">
        <f>SUM(AJ178:AL178)+AE178</f>
        <v>20.149999999999999</v>
      </c>
      <c r="AH178" s="49"/>
      <c r="AJ178" s="16">
        <f>ROUND(AC178/(1-VLOOKUP(AF178,Group,2,FALSE)),2)</f>
        <v>20.149999999999999</v>
      </c>
      <c r="AK178" s="16">
        <f>IF(VLOOKUP(AF178,Group,5,FALSE)="YES",VLOOKUP(ROUND(ROUND(AJ178,1)-AJ178,2),Round,2,FALSE)+VLOOKUP(AF178,Group,6,FALSE),0)</f>
        <v>0</v>
      </c>
      <c r="AL178" s="16">
        <f>IF(VLOOKUP(AF178,Group,7,FALSE)="",0,ROUND(AJ178-0.04999,1)-AJ178+AM178)</f>
        <v>0</v>
      </c>
      <c r="AM178" s="16" t="str">
        <f>IF(VLOOKUP(AF178,Group,7,FALSE)="","",VLOOKUP(AF178,Group,7,FALSE))</f>
        <v/>
      </c>
      <c r="AO178" s="239" t="s">
        <v>155</v>
      </c>
    </row>
    <row r="179" spans="2:41" s="3" customFormat="1" ht="2.1" customHeight="1" x14ac:dyDescent="0.2">
      <c r="P179" s="71"/>
      <c r="Q179" s="81"/>
      <c r="R179" s="27"/>
      <c r="S179" s="36"/>
      <c r="T179" s="6"/>
      <c r="U179" s="34"/>
      <c r="V179" s="49"/>
      <c r="W179" s="53"/>
      <c r="X179" s="14"/>
      <c r="Y179" s="49"/>
      <c r="Z179" s="36"/>
      <c r="AA179" s="36"/>
      <c r="AB179" s="52"/>
      <c r="AC179" s="36"/>
      <c r="AD179" s="14"/>
      <c r="AE179" s="72"/>
      <c r="AF179" s="124"/>
      <c r="AG179" s="36"/>
      <c r="AH179" s="49"/>
      <c r="AJ179" s="36"/>
      <c r="AK179" s="36"/>
      <c r="AL179" s="36"/>
      <c r="AM179" s="36"/>
      <c r="AO179" s="239" t="s">
        <v>155</v>
      </c>
    </row>
    <row r="180" spans="2:41" s="3" customFormat="1" ht="9.75" customHeight="1" x14ac:dyDescent="0.2">
      <c r="D180" s="98" t="s">
        <v>148</v>
      </c>
      <c r="E180" s="190" t="s">
        <v>502</v>
      </c>
      <c r="F180" s="28"/>
      <c r="G180" s="28"/>
      <c r="J180" s="28"/>
      <c r="K180" s="28"/>
      <c r="L180" s="28"/>
      <c r="M180" s="28"/>
      <c r="N180" s="28"/>
      <c r="P180" s="71"/>
      <c r="Q180" s="81"/>
      <c r="R180" s="27"/>
      <c r="S180" s="36"/>
      <c r="T180" s="34"/>
      <c r="U180" s="34"/>
      <c r="V180" s="49"/>
      <c r="W180" s="53"/>
      <c r="X180" s="36"/>
      <c r="Y180" s="49"/>
      <c r="Z180" s="36"/>
      <c r="AA180" s="36"/>
      <c r="AB180" s="57"/>
      <c r="AC180" s="36"/>
      <c r="AD180" s="57"/>
      <c r="AE180" s="72"/>
      <c r="AF180" s="124"/>
      <c r="AG180" s="36"/>
      <c r="AH180" s="49"/>
      <c r="AJ180" s="36"/>
      <c r="AK180" s="36"/>
      <c r="AL180" s="36"/>
      <c r="AM180" s="36"/>
      <c r="AO180" s="239" t="s">
        <v>155</v>
      </c>
    </row>
    <row r="181" spans="2:41" s="3" customFormat="1" ht="9.75" customHeight="1" x14ac:dyDescent="0.2">
      <c r="D181" s="98"/>
      <c r="E181" s="190" t="s">
        <v>503</v>
      </c>
      <c r="F181" s="28"/>
      <c r="G181" s="28"/>
      <c r="J181" s="28"/>
      <c r="K181" s="28"/>
      <c r="L181" s="28"/>
      <c r="M181" s="28"/>
      <c r="N181" s="28"/>
      <c r="P181" s="71"/>
      <c r="Q181" s="81"/>
      <c r="R181" s="27"/>
      <c r="S181" s="36"/>
      <c r="T181" s="34"/>
      <c r="U181" s="34"/>
      <c r="V181" s="49"/>
      <c r="W181" s="53"/>
      <c r="X181" s="36"/>
      <c r="Y181" s="49"/>
      <c r="Z181" s="36"/>
      <c r="AA181" s="36"/>
      <c r="AB181" s="57"/>
      <c r="AC181" s="36"/>
      <c r="AD181" s="57"/>
      <c r="AE181" s="72"/>
      <c r="AF181" s="124"/>
      <c r="AG181" s="36"/>
      <c r="AH181" s="49"/>
      <c r="AJ181" s="36"/>
      <c r="AK181" s="36"/>
      <c r="AL181" s="36"/>
      <c r="AM181" s="36"/>
      <c r="AO181" s="239" t="s">
        <v>155</v>
      </c>
    </row>
    <row r="182" spans="2:41" s="3" customFormat="1" ht="9.75" customHeight="1" x14ac:dyDescent="0.2">
      <c r="D182" s="98"/>
      <c r="E182" s="190" t="s">
        <v>52</v>
      </c>
      <c r="F182" s="28"/>
      <c r="G182" s="28"/>
      <c r="J182" s="28"/>
      <c r="K182" s="28"/>
      <c r="M182" s="190"/>
      <c r="N182" s="28"/>
      <c r="P182" s="71"/>
      <c r="Q182" s="81"/>
      <c r="R182" s="27"/>
      <c r="S182" s="36"/>
      <c r="T182" s="34"/>
      <c r="U182" s="34"/>
      <c r="V182" s="49"/>
      <c r="W182" s="53"/>
      <c r="X182" s="36"/>
      <c r="Y182" s="49"/>
      <c r="Z182" s="36"/>
      <c r="AA182" s="36"/>
      <c r="AB182" s="57"/>
      <c r="AC182" s="36"/>
      <c r="AD182" s="57"/>
      <c r="AE182" s="72"/>
      <c r="AF182" s="124"/>
      <c r="AG182" s="36"/>
      <c r="AH182" s="49"/>
      <c r="AJ182" s="36"/>
      <c r="AK182" s="36"/>
      <c r="AL182" s="36"/>
      <c r="AM182" s="36"/>
      <c r="AO182" s="239" t="s">
        <v>155</v>
      </c>
    </row>
    <row r="183" spans="2:41" s="3" customFormat="1" ht="3.95" customHeight="1" x14ac:dyDescent="0.2">
      <c r="P183" s="71"/>
      <c r="Q183" s="81"/>
      <c r="R183" s="27"/>
      <c r="S183" s="36"/>
      <c r="T183" s="6"/>
      <c r="U183" s="34"/>
      <c r="V183" s="49"/>
      <c r="W183" s="53"/>
      <c r="X183" s="14"/>
      <c r="Y183" s="49"/>
      <c r="Z183" s="36"/>
      <c r="AA183" s="36"/>
      <c r="AB183" s="52"/>
      <c r="AC183" s="36"/>
      <c r="AD183" s="14"/>
      <c r="AE183" s="72"/>
      <c r="AF183" s="124"/>
      <c r="AG183" s="36"/>
      <c r="AH183" s="49"/>
      <c r="AJ183" s="36"/>
      <c r="AK183" s="36"/>
      <c r="AL183" s="36"/>
      <c r="AM183" s="36"/>
      <c r="AO183" s="239" t="s">
        <v>155</v>
      </c>
    </row>
    <row r="184" spans="2:41" s="3" customFormat="1" ht="9.9499999999999993" customHeight="1" x14ac:dyDescent="0.2">
      <c r="C184" s="157" t="s">
        <v>388</v>
      </c>
      <c r="K184" s="3" t="s">
        <v>187</v>
      </c>
      <c r="P184" s="76"/>
      <c r="Q184" s="169"/>
      <c r="R184" s="228" t="s">
        <v>565</v>
      </c>
      <c r="S184" s="229" t="s">
        <v>569</v>
      </c>
      <c r="T184" s="230"/>
      <c r="U184" s="5"/>
      <c r="V184" s="49"/>
      <c r="W184" s="53"/>
      <c r="X184" s="14"/>
      <c r="Y184" s="49"/>
      <c r="Z184" s="36"/>
      <c r="AA184" s="36"/>
      <c r="AB184" s="52"/>
      <c r="AC184" s="16"/>
      <c r="AD184" s="14"/>
      <c r="AE184" s="62"/>
      <c r="AF184" s="62"/>
      <c r="AG184" s="36"/>
      <c r="AH184" s="49"/>
      <c r="AO184" s="241"/>
    </row>
    <row r="185" spans="2:41" s="3" customFormat="1" ht="3" customHeight="1" x14ac:dyDescent="0.2">
      <c r="G185" s="28"/>
      <c r="P185" s="71"/>
      <c r="Q185" s="81"/>
      <c r="R185" s="27"/>
      <c r="S185" s="36"/>
      <c r="T185" s="6"/>
      <c r="U185" s="34"/>
      <c r="V185" s="49"/>
      <c r="W185" s="53"/>
      <c r="X185" s="14"/>
      <c r="Y185" s="49"/>
      <c r="Z185" s="36"/>
      <c r="AA185" s="36"/>
      <c r="AB185" s="52"/>
      <c r="AC185" s="36"/>
      <c r="AD185" s="14"/>
      <c r="AE185" s="72"/>
      <c r="AF185" s="124"/>
      <c r="AG185" s="36"/>
      <c r="AH185" s="49"/>
      <c r="AJ185" s="36"/>
      <c r="AK185" s="36"/>
      <c r="AL185" s="36"/>
      <c r="AM185" s="36"/>
      <c r="AO185" s="239" t="s">
        <v>155</v>
      </c>
    </row>
    <row r="186" spans="2:41" s="3" customFormat="1" ht="9.9499999999999993" customHeight="1" x14ac:dyDescent="0.2">
      <c r="C186" s="32"/>
      <c r="D186" s="37" t="s">
        <v>106</v>
      </c>
      <c r="E186" s="167" t="s">
        <v>389</v>
      </c>
      <c r="F186" s="167"/>
      <c r="G186" s="167"/>
      <c r="H186" s="167"/>
      <c r="I186" s="167"/>
      <c r="J186" s="167"/>
      <c r="K186" s="167"/>
      <c r="L186" s="167"/>
      <c r="M186" s="172"/>
      <c r="N186" s="172"/>
      <c r="O186" s="28"/>
      <c r="P186" s="28"/>
      <c r="Q186" s="28"/>
      <c r="R186" s="28"/>
      <c r="S186" s="28"/>
      <c r="T186" s="28"/>
      <c r="U186" s="5"/>
      <c r="V186" s="49"/>
      <c r="W186" s="67"/>
      <c r="X186" s="67"/>
      <c r="Y186" s="49"/>
      <c r="Z186" s="36"/>
      <c r="AA186" s="36"/>
      <c r="AB186" s="52"/>
      <c r="AC186" s="16"/>
      <c r="AD186" s="14"/>
      <c r="AE186" s="62"/>
      <c r="AF186" s="123"/>
      <c r="AG186" s="16"/>
      <c r="AH186" s="49"/>
      <c r="AJ186" s="16"/>
      <c r="AK186" s="16"/>
      <c r="AL186" s="16"/>
      <c r="AM186" s="16"/>
      <c r="AO186" s="239"/>
    </row>
    <row r="187" spans="2:41" s="3" customFormat="1" ht="2.1" customHeight="1" x14ac:dyDescent="0.2">
      <c r="G187" s="28"/>
      <c r="P187" s="71"/>
      <c r="Q187" s="81"/>
      <c r="R187" s="27"/>
      <c r="S187" s="36"/>
      <c r="T187" s="6"/>
      <c r="U187" s="34"/>
      <c r="V187" s="49"/>
      <c r="W187" s="53"/>
      <c r="X187" s="14"/>
      <c r="Y187" s="49"/>
      <c r="Z187" s="36"/>
      <c r="AA187" s="36"/>
      <c r="AB187" s="52"/>
      <c r="AC187" s="36"/>
      <c r="AD187" s="14"/>
      <c r="AE187" s="72"/>
      <c r="AF187" s="124"/>
      <c r="AG187" s="36"/>
      <c r="AH187" s="49"/>
      <c r="AJ187" s="36"/>
      <c r="AK187" s="36"/>
      <c r="AL187" s="36"/>
      <c r="AM187" s="36"/>
      <c r="AO187" s="239" t="s">
        <v>155</v>
      </c>
    </row>
    <row r="188" spans="2:41" s="3" customFormat="1" ht="9.9499999999999993" customHeight="1" x14ac:dyDescent="0.2">
      <c r="B188" s="112" t="s">
        <v>151</v>
      </c>
      <c r="D188" s="37"/>
      <c r="E188" s="71" t="s">
        <v>225</v>
      </c>
      <c r="F188" s="71"/>
      <c r="G188" s="28" t="s">
        <v>144</v>
      </c>
      <c r="H188" s="28"/>
      <c r="I188" s="28"/>
      <c r="J188" s="28"/>
      <c r="K188" s="28"/>
      <c r="L188" s="28"/>
      <c r="N188" s="28"/>
      <c r="P188" s="71" t="s">
        <v>416</v>
      </c>
      <c r="Q188" s="81"/>
      <c r="R188" s="27" t="s">
        <v>147</v>
      </c>
      <c r="S188" s="36">
        <f>IF(Suggested="Yes",AA188,AG188)</f>
        <v>64.849999999999994</v>
      </c>
      <c r="T188" s="34" t="s">
        <v>143</v>
      </c>
      <c r="U188" s="5" t="str">
        <f>+Instructions!$B$3</f>
        <v>A</v>
      </c>
      <c r="V188" s="49"/>
      <c r="W188" s="53">
        <f>+Instructions!$C$22</f>
        <v>0</v>
      </c>
      <c r="X188" s="16">
        <f>ROUND($AA188*(1-W188)+0.004999,2)</f>
        <v>64.849999999999994</v>
      </c>
      <c r="Y188" s="49"/>
      <c r="Z188" s="6" t="s">
        <v>1386</v>
      </c>
      <c r="AA188" s="36">
        <v>64.849999999999994</v>
      </c>
      <c r="AB188" s="57">
        <f>+W188</f>
        <v>0</v>
      </c>
      <c r="AC188" s="16">
        <f>+X188</f>
        <v>64.849999999999994</v>
      </c>
      <c r="AD188" s="11">
        <f>(AG188-AC188)/AG188</f>
        <v>0</v>
      </c>
      <c r="AE188" s="120"/>
      <c r="AF188" s="128">
        <v>1</v>
      </c>
      <c r="AG188" s="35">
        <f>SUM(AJ188:AL188)+AE188</f>
        <v>64.849999999999994</v>
      </c>
      <c r="AH188" s="49"/>
      <c r="AJ188" s="16">
        <f>ROUND(AC188/(1-VLOOKUP(AF188,Group,2,FALSE)),2)</f>
        <v>64.849999999999994</v>
      </c>
      <c r="AK188" s="16">
        <f>IF(VLOOKUP(AF188,Group,5,FALSE)="YES",VLOOKUP(ROUND(ROUND(AJ188,1)-AJ188,2),Round,2,FALSE)+VLOOKUP(AF188,Group,6,FALSE),0)</f>
        <v>0</v>
      </c>
      <c r="AL188" s="16">
        <f>IF(VLOOKUP(AF188,Group,7,FALSE)="",0,ROUND(AJ188-0.04999,1)-AJ188+AM188)</f>
        <v>0</v>
      </c>
      <c r="AM188" s="16" t="str">
        <f>IF(VLOOKUP(AF188,Group,7,FALSE)="","",VLOOKUP(AF188,Group,7,FALSE))</f>
        <v/>
      </c>
      <c r="AO188" s="239" t="s">
        <v>155</v>
      </c>
    </row>
    <row r="189" spans="2:41" s="3" customFormat="1" ht="9.9499999999999993" customHeight="1" x14ac:dyDescent="0.2">
      <c r="B189" s="112" t="s">
        <v>151</v>
      </c>
      <c r="D189" s="37"/>
      <c r="E189" s="71" t="s">
        <v>390</v>
      </c>
      <c r="F189" s="71"/>
      <c r="G189" s="28" t="s">
        <v>144</v>
      </c>
      <c r="H189" s="28"/>
      <c r="I189" s="28"/>
      <c r="J189" s="28"/>
      <c r="K189" s="28"/>
      <c r="L189" s="28"/>
      <c r="M189" s="28"/>
      <c r="N189" s="28"/>
      <c r="P189" s="71" t="s">
        <v>409</v>
      </c>
      <c r="Q189" s="81"/>
      <c r="R189" s="27" t="s">
        <v>217</v>
      </c>
      <c r="S189" s="36">
        <f>IF(Suggested="Yes",AA189,AG189)</f>
        <v>43.75</v>
      </c>
      <c r="T189" s="34" t="s">
        <v>143</v>
      </c>
      <c r="U189" s="5" t="str">
        <f>+Instructions!$B$3</f>
        <v>A</v>
      </c>
      <c r="V189" s="49"/>
      <c r="W189" s="53">
        <f>+Instructions!$C$22</f>
        <v>0</v>
      </c>
      <c r="X189" s="16">
        <f>ROUND($AA189*(1-W189)+0.004999,2)</f>
        <v>43.75</v>
      </c>
      <c r="Y189" s="49"/>
      <c r="Z189" s="6" t="s">
        <v>1386</v>
      </c>
      <c r="AA189" s="36">
        <v>43.75</v>
      </c>
      <c r="AB189" s="57">
        <f t="shared" ref="AB189:AC191" si="71">+W189</f>
        <v>0</v>
      </c>
      <c r="AC189" s="16">
        <f t="shared" si="71"/>
        <v>43.75</v>
      </c>
      <c r="AD189" s="11">
        <f>(AG189-AC189)/AG189</f>
        <v>0</v>
      </c>
      <c r="AE189" s="120"/>
      <c r="AF189" s="128">
        <v>1</v>
      </c>
      <c r="AG189" s="35">
        <f>SUM(AJ189:AL189)+AE189</f>
        <v>43.75</v>
      </c>
      <c r="AH189" s="49"/>
      <c r="AJ189" s="16">
        <f>ROUND(AC189/(1-VLOOKUP(AF189,Group,2,FALSE)),2)</f>
        <v>43.75</v>
      </c>
      <c r="AK189" s="16">
        <f>IF(VLOOKUP(AF189,Group,5,FALSE)="YES",VLOOKUP(ROUND(ROUND(AJ189,1)-AJ189,2),Round,2,FALSE)+VLOOKUP(AF189,Group,6,FALSE),0)</f>
        <v>0</v>
      </c>
      <c r="AL189" s="16">
        <f>IF(VLOOKUP(AF189,Group,7,FALSE)="",0,ROUND(AJ189-0.04999,1)-AJ189+AM189)</f>
        <v>0</v>
      </c>
      <c r="AM189" s="16" t="str">
        <f>IF(VLOOKUP(AF189,Group,7,FALSE)="","",VLOOKUP(AF189,Group,7,FALSE))</f>
        <v/>
      </c>
      <c r="AO189" s="239" t="s">
        <v>155</v>
      </c>
    </row>
    <row r="190" spans="2:41" s="3" customFormat="1" ht="9.9499999999999993" customHeight="1" x14ac:dyDescent="0.2">
      <c r="B190" s="112" t="s">
        <v>151</v>
      </c>
      <c r="D190" s="37"/>
      <c r="E190" s="71" t="s">
        <v>391</v>
      </c>
      <c r="F190" s="71"/>
      <c r="G190" s="28" t="s">
        <v>144</v>
      </c>
      <c r="H190" s="28"/>
      <c r="I190" s="28"/>
      <c r="J190" s="28"/>
      <c r="K190" s="28"/>
      <c r="L190" s="28"/>
      <c r="M190" s="28"/>
      <c r="N190" s="28"/>
      <c r="P190" s="71" t="s">
        <v>410</v>
      </c>
      <c r="Q190" s="81"/>
      <c r="R190" s="27" t="s">
        <v>217</v>
      </c>
      <c r="S190" s="36">
        <f>IF(Suggested="Yes",AA190,AG190)</f>
        <v>49.65</v>
      </c>
      <c r="T190" s="34" t="s">
        <v>143</v>
      </c>
      <c r="U190" s="5" t="str">
        <f>+Instructions!$B$3</f>
        <v>A</v>
      </c>
      <c r="V190" s="49"/>
      <c r="W190" s="53">
        <f>+Instructions!$C$22</f>
        <v>0</v>
      </c>
      <c r="X190" s="16">
        <f>ROUND($AA190*(1-W190)+0.004999,2)</f>
        <v>49.65</v>
      </c>
      <c r="Y190" s="49"/>
      <c r="Z190" s="6" t="s">
        <v>1386</v>
      </c>
      <c r="AA190" s="36">
        <v>49.65</v>
      </c>
      <c r="AB190" s="57">
        <f t="shared" si="71"/>
        <v>0</v>
      </c>
      <c r="AC190" s="16">
        <f t="shared" si="71"/>
        <v>49.65</v>
      </c>
      <c r="AD190" s="11">
        <f>(AG190-AC190)/AG190</f>
        <v>0</v>
      </c>
      <c r="AE190" s="120"/>
      <c r="AF190" s="128">
        <v>1</v>
      </c>
      <c r="AG190" s="35">
        <f>SUM(AJ190:AL190)+AE190</f>
        <v>49.65</v>
      </c>
      <c r="AH190" s="49"/>
      <c r="AJ190" s="16">
        <f>ROUND(AC190/(1-VLOOKUP(AF190,Group,2,FALSE)),2)</f>
        <v>49.65</v>
      </c>
      <c r="AK190" s="16">
        <f>IF(VLOOKUP(AF190,Group,5,FALSE)="YES",VLOOKUP(ROUND(ROUND(AJ190,1)-AJ190,2),Round,2,FALSE)+VLOOKUP(AF190,Group,6,FALSE),0)</f>
        <v>0</v>
      </c>
      <c r="AL190" s="16">
        <f>IF(VLOOKUP(AF190,Group,7,FALSE)="",0,ROUND(AJ190-0.04999,1)-AJ190+AM190)</f>
        <v>0</v>
      </c>
      <c r="AM190" s="16" t="str">
        <f>IF(VLOOKUP(AF190,Group,7,FALSE)="","",VLOOKUP(AF190,Group,7,FALSE))</f>
        <v/>
      </c>
      <c r="AO190" s="239" t="s">
        <v>155</v>
      </c>
    </row>
    <row r="191" spans="2:41" s="3" customFormat="1" ht="9.9499999999999993" customHeight="1" x14ac:dyDescent="0.2">
      <c r="B191" s="112" t="s">
        <v>151</v>
      </c>
      <c r="D191" s="37"/>
      <c r="E191" s="71" t="s">
        <v>394</v>
      </c>
      <c r="F191" s="71"/>
      <c r="G191" s="28" t="s">
        <v>144</v>
      </c>
      <c r="H191" s="28"/>
      <c r="I191" s="28"/>
      <c r="J191" s="28"/>
      <c r="K191" s="28"/>
      <c r="L191" s="28"/>
      <c r="M191" s="28"/>
      <c r="N191" s="28"/>
      <c r="P191" s="71" t="s">
        <v>417</v>
      </c>
      <c r="Q191" s="81"/>
      <c r="R191" s="27" t="s">
        <v>406</v>
      </c>
      <c r="S191" s="36">
        <f>IF(Suggested="Yes",AA191,AG191)</f>
        <v>58</v>
      </c>
      <c r="T191" s="34" t="s">
        <v>143</v>
      </c>
      <c r="U191" s="5" t="str">
        <f>+Instructions!$B$3</f>
        <v>A</v>
      </c>
      <c r="V191" s="49"/>
      <c r="W191" s="53">
        <f>+Instructions!$C$22</f>
        <v>0</v>
      </c>
      <c r="X191" s="16">
        <f>ROUND($AA191*(1-W191)+0.004999,2)</f>
        <v>58</v>
      </c>
      <c r="Y191" s="49"/>
      <c r="Z191" s="6" t="s">
        <v>1386</v>
      </c>
      <c r="AA191" s="36">
        <v>58</v>
      </c>
      <c r="AB191" s="57">
        <f t="shared" si="71"/>
        <v>0</v>
      </c>
      <c r="AC191" s="16">
        <f t="shared" si="71"/>
        <v>58</v>
      </c>
      <c r="AD191" s="11">
        <f>(AG191-AC191)/AG191</f>
        <v>0</v>
      </c>
      <c r="AE191" s="120"/>
      <c r="AF191" s="128">
        <v>1</v>
      </c>
      <c r="AG191" s="35">
        <f>SUM(AJ191:AL191)+AE191</f>
        <v>58</v>
      </c>
      <c r="AH191" s="49"/>
      <c r="AJ191" s="16">
        <f>ROUND(AC191/(1-VLOOKUP(AF191,Group,2,FALSE)),2)</f>
        <v>58</v>
      </c>
      <c r="AK191" s="16">
        <f>IF(VLOOKUP(AF191,Group,5,FALSE)="YES",VLOOKUP(ROUND(ROUND(AJ191,1)-AJ191,2),Round,2,FALSE)+VLOOKUP(AF191,Group,6,FALSE),0)</f>
        <v>0</v>
      </c>
      <c r="AL191" s="16">
        <f>IF(VLOOKUP(AF191,Group,7,FALSE)="",0,ROUND(AJ191-0.04999,1)-AJ191+AM191)</f>
        <v>0</v>
      </c>
      <c r="AM191" s="16" t="str">
        <f>IF(VLOOKUP(AF191,Group,7,FALSE)="","",VLOOKUP(AF191,Group,7,FALSE))</f>
        <v/>
      </c>
      <c r="AO191" s="239" t="s">
        <v>155</v>
      </c>
    </row>
    <row r="192" spans="2:41" s="3" customFormat="1" ht="2.1" customHeight="1" x14ac:dyDescent="0.2">
      <c r="G192" s="28"/>
      <c r="K192" s="28"/>
      <c r="P192" s="71"/>
      <c r="Q192" s="81"/>
      <c r="R192" s="27"/>
      <c r="S192" s="36"/>
      <c r="T192" s="6"/>
      <c r="U192" s="34"/>
      <c r="V192" s="49"/>
      <c r="W192" s="53"/>
      <c r="X192" s="14"/>
      <c r="Y192" s="49"/>
      <c r="Z192" s="36"/>
      <c r="AA192" s="36"/>
      <c r="AB192" s="52"/>
      <c r="AC192" s="36"/>
      <c r="AD192" s="14"/>
      <c r="AE192" s="72"/>
      <c r="AF192" s="124"/>
      <c r="AG192" s="36"/>
      <c r="AH192" s="49"/>
      <c r="AJ192" s="36"/>
      <c r="AK192" s="36"/>
      <c r="AL192" s="36"/>
      <c r="AM192" s="36"/>
      <c r="AO192" s="239" t="s">
        <v>155</v>
      </c>
    </row>
    <row r="193" spans="1:41" s="3" customFormat="1" ht="11.1" customHeight="1" x14ac:dyDescent="0.2">
      <c r="A193" s="3" t="s">
        <v>182</v>
      </c>
      <c r="C193" s="172" t="s">
        <v>219</v>
      </c>
      <c r="E193" s="144"/>
      <c r="F193" s="144"/>
      <c r="I193" s="3" t="s">
        <v>187</v>
      </c>
      <c r="J193" s="3" t="s">
        <v>187</v>
      </c>
      <c r="K193" s="3" t="s">
        <v>187</v>
      </c>
      <c r="Q193" s="170"/>
      <c r="R193" s="28"/>
      <c r="T193" s="171"/>
      <c r="U193" s="146"/>
      <c r="V193" s="49"/>
      <c r="W193" s="53"/>
      <c r="X193" s="14"/>
      <c r="Y193" s="49"/>
      <c r="Z193" s="156"/>
      <c r="AB193" s="52"/>
      <c r="AC193" s="16"/>
      <c r="AD193" s="14"/>
      <c r="AE193" s="62"/>
      <c r="AG193" s="16"/>
      <c r="AH193" s="49"/>
      <c r="AJ193" s="6" t="s">
        <v>187</v>
      </c>
      <c r="AO193" s="239"/>
    </row>
    <row r="194" spans="1:41" s="3" customFormat="1" ht="9.9499999999999993" customHeight="1" x14ac:dyDescent="0.2">
      <c r="A194" s="3" t="s">
        <v>182</v>
      </c>
      <c r="C194" s="157" t="s">
        <v>420</v>
      </c>
      <c r="P194" s="76"/>
      <c r="Q194" s="169"/>
      <c r="R194" s="228" t="s">
        <v>565</v>
      </c>
      <c r="S194" s="229" t="s">
        <v>569</v>
      </c>
      <c r="T194" s="230"/>
      <c r="U194" s="5"/>
      <c r="V194" s="49"/>
      <c r="W194" s="53"/>
      <c r="X194" s="14"/>
      <c r="Y194" s="49"/>
      <c r="Z194" s="36"/>
      <c r="AA194" s="36"/>
      <c r="AB194" s="52"/>
      <c r="AC194" s="16"/>
      <c r="AD194" s="14"/>
      <c r="AE194" s="62"/>
      <c r="AF194" s="62"/>
      <c r="AG194" s="36"/>
      <c r="AH194" s="49"/>
      <c r="AO194" s="241"/>
    </row>
    <row r="195" spans="1:41" s="3" customFormat="1" ht="3" customHeight="1" x14ac:dyDescent="0.2">
      <c r="P195" s="71"/>
      <c r="Q195" s="81"/>
      <c r="R195" s="27"/>
      <c r="S195" s="36"/>
      <c r="T195" s="6"/>
      <c r="U195" s="34"/>
      <c r="V195" s="49"/>
      <c r="W195" s="53"/>
      <c r="X195" s="14"/>
      <c r="Y195" s="49"/>
      <c r="Z195" s="36"/>
      <c r="AA195" s="36"/>
      <c r="AB195" s="52"/>
      <c r="AC195" s="36"/>
      <c r="AD195" s="14"/>
      <c r="AE195" s="72"/>
      <c r="AF195" s="124"/>
      <c r="AG195" s="36"/>
      <c r="AH195" s="49"/>
      <c r="AJ195" s="36"/>
      <c r="AK195" s="36"/>
      <c r="AL195" s="36"/>
      <c r="AM195" s="36"/>
      <c r="AO195" s="239" t="s">
        <v>155</v>
      </c>
    </row>
    <row r="196" spans="1:41" s="3" customFormat="1" ht="9.9499999999999993" customHeight="1" x14ac:dyDescent="0.2">
      <c r="C196" s="32"/>
      <c r="D196" s="37" t="s">
        <v>106</v>
      </c>
      <c r="E196" s="167" t="s">
        <v>389</v>
      </c>
      <c r="F196" s="167"/>
      <c r="G196" s="167"/>
      <c r="H196" s="167"/>
      <c r="I196" s="167"/>
      <c r="J196" s="167"/>
      <c r="K196" s="167"/>
      <c r="L196" s="167"/>
      <c r="M196" s="172"/>
      <c r="N196" s="172"/>
      <c r="O196" s="28"/>
      <c r="P196" s="28"/>
      <c r="Q196" s="28"/>
      <c r="R196" s="28"/>
      <c r="S196" s="28"/>
      <c r="T196" s="28"/>
      <c r="U196" s="5"/>
      <c r="V196" s="49"/>
      <c r="W196" s="67"/>
      <c r="X196" s="67"/>
      <c r="Y196" s="49"/>
      <c r="Z196" s="36"/>
      <c r="AA196" s="36"/>
      <c r="AB196" s="52"/>
      <c r="AC196" s="16"/>
      <c r="AD196" s="14"/>
      <c r="AE196" s="62"/>
      <c r="AF196" s="123"/>
      <c r="AG196" s="16"/>
      <c r="AH196" s="49"/>
      <c r="AJ196" s="16"/>
      <c r="AK196" s="16"/>
      <c r="AL196" s="16"/>
      <c r="AM196" s="16"/>
      <c r="AO196" s="239"/>
    </row>
    <row r="197" spans="1:41" s="3" customFormat="1" ht="2.1" customHeight="1" x14ac:dyDescent="0.2">
      <c r="G197" s="28"/>
      <c r="P197" s="71"/>
      <c r="Q197" s="81"/>
      <c r="R197" s="27"/>
      <c r="S197" s="36"/>
      <c r="T197" s="6"/>
      <c r="U197" s="34"/>
      <c r="V197" s="49"/>
      <c r="W197" s="53"/>
      <c r="X197" s="14"/>
      <c r="Y197" s="49"/>
      <c r="Z197" s="36"/>
      <c r="AA197" s="36"/>
      <c r="AB197" s="52"/>
      <c r="AC197" s="36"/>
      <c r="AD197" s="14"/>
      <c r="AE197" s="72"/>
      <c r="AF197" s="124"/>
      <c r="AG197" s="36"/>
      <c r="AH197" s="49"/>
      <c r="AJ197" s="36"/>
      <c r="AK197" s="36"/>
      <c r="AL197" s="36"/>
      <c r="AM197" s="36"/>
      <c r="AO197" s="239" t="s">
        <v>155</v>
      </c>
    </row>
    <row r="198" spans="1:41" s="3" customFormat="1" ht="9.9499999999999993" customHeight="1" x14ac:dyDescent="0.2">
      <c r="B198" s="112" t="s">
        <v>151</v>
      </c>
      <c r="D198" s="37"/>
      <c r="E198" s="71" t="s">
        <v>392</v>
      </c>
      <c r="F198" s="71"/>
      <c r="G198" s="28" t="s">
        <v>144</v>
      </c>
      <c r="H198" s="28"/>
      <c r="I198" s="28"/>
      <c r="J198" s="28"/>
      <c r="K198" s="28" t="s">
        <v>401</v>
      </c>
      <c r="L198" s="28"/>
      <c r="M198" s="28"/>
      <c r="N198" s="28"/>
      <c r="P198" s="71" t="s">
        <v>418</v>
      </c>
      <c r="Q198" s="81"/>
      <c r="R198" s="27" t="s">
        <v>405</v>
      </c>
      <c r="S198" s="36">
        <f>IF(Suggested="Yes",AA198,AG198)</f>
        <v>24.6</v>
      </c>
      <c r="T198" s="34" t="s">
        <v>142</v>
      </c>
      <c r="U198" s="5" t="str">
        <f>+Instructions!$B$3</f>
        <v>A</v>
      </c>
      <c r="V198" s="49"/>
      <c r="W198" s="53">
        <f>+Instructions!$C$22</f>
        <v>0</v>
      </c>
      <c r="X198" s="16">
        <f>ROUND($AA198*(1-W198)+0.004999,2)</f>
        <v>24.6</v>
      </c>
      <c r="Y198" s="49"/>
      <c r="Z198" s="6" t="s">
        <v>1386</v>
      </c>
      <c r="AA198" s="36">
        <v>24.6</v>
      </c>
      <c r="AB198" s="57">
        <f>+W198</f>
        <v>0</v>
      </c>
      <c r="AC198" s="16">
        <f>+X198</f>
        <v>24.6</v>
      </c>
      <c r="AD198" s="11">
        <f>(AG198-AC198)/AG198</f>
        <v>0</v>
      </c>
      <c r="AE198" s="120"/>
      <c r="AF198" s="128">
        <v>1</v>
      </c>
      <c r="AG198" s="35">
        <f>SUM(AJ198:AL198)+AE198</f>
        <v>24.6</v>
      </c>
      <c r="AH198" s="49"/>
      <c r="AJ198" s="16">
        <f>ROUND(AC198/(1-VLOOKUP(AF198,Group,2,FALSE)),2)</f>
        <v>24.6</v>
      </c>
      <c r="AK198" s="16">
        <f>IF(VLOOKUP(AF198,Group,5,FALSE)="YES",VLOOKUP(ROUND(ROUND(AJ198,1)-AJ198,2),Round,2,FALSE)+VLOOKUP(AF198,Group,6,FALSE),0)</f>
        <v>0</v>
      </c>
      <c r="AL198" s="16">
        <f>IF(VLOOKUP(AF198,Group,7,FALSE)="",0,ROUND(AJ198-0.04999,1)-AJ198+AM198)</f>
        <v>0</v>
      </c>
      <c r="AM198" s="16" t="str">
        <f>IF(VLOOKUP(AF198,Group,7,FALSE)="","",VLOOKUP(AF198,Group,7,FALSE))</f>
        <v/>
      </c>
      <c r="AO198" s="239" t="s">
        <v>155</v>
      </c>
    </row>
    <row r="199" spans="1:41" s="3" customFormat="1" ht="9.9499999999999993" customHeight="1" x14ac:dyDescent="0.2">
      <c r="B199" s="112" t="s">
        <v>151</v>
      </c>
      <c r="D199" s="37"/>
      <c r="E199" s="71" t="s">
        <v>393</v>
      </c>
      <c r="F199" s="71"/>
      <c r="G199" s="28" t="s">
        <v>144</v>
      </c>
      <c r="H199" s="28"/>
      <c r="I199" s="28"/>
      <c r="J199" s="28"/>
      <c r="K199" s="28" t="s">
        <v>402</v>
      </c>
      <c r="L199" s="28"/>
      <c r="M199" s="28"/>
      <c r="N199" s="28"/>
      <c r="P199" s="71" t="s">
        <v>419</v>
      </c>
      <c r="Q199" s="81"/>
      <c r="R199" s="27" t="s">
        <v>405</v>
      </c>
      <c r="S199" s="36">
        <f>IF(Suggested="Yes",AA199,AG199)</f>
        <v>40.700000000000003</v>
      </c>
      <c r="T199" s="34" t="s">
        <v>142</v>
      </c>
      <c r="U199" s="5" t="str">
        <f>+Instructions!$B$3</f>
        <v>A</v>
      </c>
      <c r="V199" s="49"/>
      <c r="W199" s="53">
        <f>+Instructions!$C$22</f>
        <v>0</v>
      </c>
      <c r="X199" s="16">
        <f>ROUND($AA199*(1-W199)+0.004999,2)</f>
        <v>40.700000000000003</v>
      </c>
      <c r="Y199" s="49"/>
      <c r="Z199" s="6" t="s">
        <v>1386</v>
      </c>
      <c r="AA199" s="36">
        <v>40.700000000000003</v>
      </c>
      <c r="AB199" s="57">
        <f>+W199</f>
        <v>0</v>
      </c>
      <c r="AC199" s="16">
        <f>+X199</f>
        <v>40.700000000000003</v>
      </c>
      <c r="AD199" s="11">
        <f>(AG199-AC199)/AG199</f>
        <v>0</v>
      </c>
      <c r="AE199" s="120"/>
      <c r="AF199" s="128">
        <v>1</v>
      </c>
      <c r="AG199" s="35">
        <f>SUM(AJ199:AL199)+AE199</f>
        <v>40.700000000000003</v>
      </c>
      <c r="AH199" s="49"/>
      <c r="AJ199" s="16">
        <f>ROUND(AC199/(1-VLOOKUP(AF199,Group,2,FALSE)),2)</f>
        <v>40.700000000000003</v>
      </c>
      <c r="AK199" s="16">
        <f>IF(VLOOKUP(AF199,Group,5,FALSE)="YES",VLOOKUP(ROUND(ROUND(AJ199,1)-AJ199,2),Round,2,FALSE)+VLOOKUP(AF199,Group,6,FALSE),0)</f>
        <v>0</v>
      </c>
      <c r="AL199" s="16">
        <f>IF(VLOOKUP(AF199,Group,7,FALSE)="",0,ROUND(AJ199-0.04999,1)-AJ199+AM199)</f>
        <v>0</v>
      </c>
      <c r="AM199" s="16" t="str">
        <f>IF(VLOOKUP(AF199,Group,7,FALSE)="","",VLOOKUP(AF199,Group,7,FALSE))</f>
        <v/>
      </c>
      <c r="AO199" s="239" t="s">
        <v>155</v>
      </c>
    </row>
    <row r="200" spans="1:41" s="3" customFormat="1" ht="2.1" customHeight="1" x14ac:dyDescent="0.2">
      <c r="A200" s="3" t="s">
        <v>182</v>
      </c>
      <c r="P200" s="71"/>
      <c r="Q200" s="81"/>
      <c r="R200" s="27"/>
      <c r="S200" s="36"/>
      <c r="T200" s="6"/>
      <c r="U200" s="34"/>
      <c r="V200" s="49"/>
      <c r="W200" s="53"/>
      <c r="X200" s="14"/>
      <c r="Y200" s="49"/>
      <c r="Z200" s="36"/>
      <c r="AA200" s="36"/>
      <c r="AB200" s="52"/>
      <c r="AC200" s="36"/>
      <c r="AD200" s="14"/>
      <c r="AE200" s="72"/>
      <c r="AF200" s="124"/>
      <c r="AG200" s="36"/>
      <c r="AH200" s="49"/>
      <c r="AJ200" s="36"/>
      <c r="AK200" s="36"/>
      <c r="AL200" s="36"/>
      <c r="AM200" s="36"/>
      <c r="AO200" s="239"/>
    </row>
    <row r="201" spans="1:41" s="3" customFormat="1" ht="9.9499999999999993" customHeight="1" x14ac:dyDescent="0.2">
      <c r="B201" s="111" t="s">
        <v>104</v>
      </c>
      <c r="D201" s="37"/>
      <c r="E201" s="71" t="s">
        <v>196</v>
      </c>
      <c r="F201" s="71"/>
      <c r="G201" s="28" t="s">
        <v>407</v>
      </c>
      <c r="H201" s="28"/>
      <c r="I201" s="28"/>
      <c r="J201" s="28"/>
      <c r="K201" s="28"/>
      <c r="L201" s="28"/>
      <c r="M201" s="28"/>
      <c r="N201" s="28"/>
      <c r="P201" s="71"/>
      <c r="Q201" s="81"/>
      <c r="R201" s="27" t="s">
        <v>406</v>
      </c>
      <c r="S201" s="36">
        <f>IF(Suggested="Yes",AA201,AG201)</f>
        <v>9.0500000000000007</v>
      </c>
      <c r="T201" s="34" t="s">
        <v>142</v>
      </c>
      <c r="U201" s="5" t="str">
        <f>+Instructions!$B$3</f>
        <v>A</v>
      </c>
      <c r="V201" s="49"/>
      <c r="W201" s="53">
        <f>+Instructions!$C$22</f>
        <v>0</v>
      </c>
      <c r="X201" s="16">
        <f>ROUND($AA201*(1-W201)+0.004999,2)</f>
        <v>9.0500000000000007</v>
      </c>
      <c r="Y201" s="49"/>
      <c r="Z201" s="6" t="s">
        <v>1386</v>
      </c>
      <c r="AA201" s="36">
        <v>9.0500000000000007</v>
      </c>
      <c r="AB201" s="57">
        <f>+W201</f>
        <v>0</v>
      </c>
      <c r="AC201" s="16">
        <f>+X201</f>
        <v>9.0500000000000007</v>
      </c>
      <c r="AD201" s="11">
        <f>(AG201-AC201)/AG201</f>
        <v>0</v>
      </c>
      <c r="AE201" s="120"/>
      <c r="AF201" s="129">
        <v>3</v>
      </c>
      <c r="AG201" s="50">
        <f>SUM(AJ201:AL201)+AE201</f>
        <v>9.0500000000000007</v>
      </c>
      <c r="AH201" s="49"/>
      <c r="AJ201" s="16">
        <f>ROUND(AC201/(1-VLOOKUP(AF201,Group,2,FALSE)),2)</f>
        <v>9.0500000000000007</v>
      </c>
      <c r="AK201" s="16">
        <f>IF(VLOOKUP(AF201,Group,5,FALSE)="YES",VLOOKUP(ROUND(ROUND(AJ201,1)-AJ201,2),Round,2,FALSE)+VLOOKUP(AF201,Group,6,FALSE),0)</f>
        <v>0</v>
      </c>
      <c r="AL201" s="16">
        <f>IF(VLOOKUP(AF201,Group,7,FALSE)="",0,ROUND(AJ201-0.04999,1)-AJ201+AM201)</f>
        <v>0</v>
      </c>
      <c r="AM201" s="16" t="str">
        <f>IF(VLOOKUP(AF201,Group,7,FALSE)="","",VLOOKUP(AF201,Group,7,FALSE))</f>
        <v/>
      </c>
      <c r="AO201" s="239" t="s">
        <v>155</v>
      </c>
    </row>
    <row r="202" spans="1:41" s="3" customFormat="1" ht="2.1" customHeight="1" x14ac:dyDescent="0.2">
      <c r="P202" s="71"/>
      <c r="Q202" s="81"/>
      <c r="R202" s="27"/>
      <c r="S202" s="36"/>
      <c r="T202" s="6"/>
      <c r="U202" s="34"/>
      <c r="V202" s="49"/>
      <c r="W202" s="53"/>
      <c r="X202" s="14"/>
      <c r="Y202" s="49"/>
      <c r="Z202" s="36"/>
      <c r="AA202" s="36"/>
      <c r="AB202" s="52"/>
      <c r="AC202" s="36"/>
      <c r="AD202" s="14"/>
      <c r="AE202" s="72"/>
      <c r="AF202" s="124"/>
      <c r="AG202" s="36"/>
      <c r="AH202" s="49"/>
      <c r="AJ202" s="36"/>
      <c r="AK202" s="36"/>
      <c r="AL202" s="36"/>
      <c r="AM202" s="36"/>
      <c r="AO202" s="239" t="s">
        <v>155</v>
      </c>
    </row>
    <row r="203" spans="1:41" s="3" customFormat="1" ht="9.9499999999999993" customHeight="1" x14ac:dyDescent="0.2">
      <c r="B203" s="111" t="s">
        <v>104</v>
      </c>
      <c r="D203" s="37"/>
      <c r="E203" s="71" t="s">
        <v>395</v>
      </c>
      <c r="F203" s="71"/>
      <c r="G203" s="28" t="s">
        <v>201</v>
      </c>
      <c r="H203" s="28"/>
      <c r="I203" s="28"/>
      <c r="J203" s="28"/>
      <c r="K203" s="28"/>
      <c r="L203" s="28"/>
      <c r="M203" s="28"/>
      <c r="N203" s="28"/>
      <c r="P203" s="71"/>
      <c r="Q203" s="81"/>
      <c r="R203" s="27"/>
      <c r="S203" s="36">
        <f>IF(Suggested="Yes",AA203,AG203)</f>
        <v>33.799999999999997</v>
      </c>
      <c r="T203" s="34" t="s">
        <v>142</v>
      </c>
      <c r="U203" s="5" t="str">
        <f>+Instructions!$B$3</f>
        <v>A</v>
      </c>
      <c r="V203" s="49"/>
      <c r="W203" s="53">
        <f>+Instructions!$C$22</f>
        <v>0</v>
      </c>
      <c r="X203" s="16">
        <f>ROUND($AA203*(1-W203)+0.004999,2)</f>
        <v>33.799999999999997</v>
      </c>
      <c r="Y203" s="49"/>
      <c r="Z203" s="6" t="s">
        <v>1386</v>
      </c>
      <c r="AA203" s="36">
        <v>33.799999999999997</v>
      </c>
      <c r="AB203" s="57">
        <f t="shared" ref="AB203:AC205" si="72">+W203</f>
        <v>0</v>
      </c>
      <c r="AC203" s="16">
        <f t="shared" si="72"/>
        <v>33.799999999999997</v>
      </c>
      <c r="AD203" s="11">
        <f>(AG203-AC203)/AG203</f>
        <v>0</v>
      </c>
      <c r="AE203" s="120"/>
      <c r="AF203" s="129">
        <v>3</v>
      </c>
      <c r="AG203" s="50">
        <f>SUM(AJ203:AL203)+AE203</f>
        <v>33.799999999999997</v>
      </c>
      <c r="AH203" s="49"/>
      <c r="AJ203" s="16">
        <f>ROUND(AC203/(1-VLOOKUP(AF203,Group,2,FALSE)),2)</f>
        <v>33.799999999999997</v>
      </c>
      <c r="AK203" s="16">
        <f>IF(VLOOKUP(AF203,Group,5,FALSE)="YES",VLOOKUP(ROUND(ROUND(AJ203,1)-AJ203,2),Round,2,FALSE)+VLOOKUP(AF203,Group,6,FALSE),0)</f>
        <v>0</v>
      </c>
      <c r="AL203" s="16">
        <f>IF(VLOOKUP(AF203,Group,7,FALSE)="",0,ROUND(AJ203-0.04999,1)-AJ203+AM203)</f>
        <v>0</v>
      </c>
      <c r="AM203" s="16" t="str">
        <f>IF(VLOOKUP(AF203,Group,7,FALSE)="","",VLOOKUP(AF203,Group,7,FALSE))</f>
        <v/>
      </c>
      <c r="AO203" s="239" t="s">
        <v>155</v>
      </c>
    </row>
    <row r="204" spans="1:41" s="3" customFormat="1" ht="9.9499999999999993" customHeight="1" x14ac:dyDescent="0.2">
      <c r="B204" s="111" t="s">
        <v>104</v>
      </c>
      <c r="D204" s="37"/>
      <c r="E204" s="71" t="s">
        <v>398</v>
      </c>
      <c r="F204" s="71"/>
      <c r="G204" s="28" t="s">
        <v>200</v>
      </c>
      <c r="H204" s="28"/>
      <c r="I204" s="28"/>
      <c r="J204" s="28"/>
      <c r="K204" s="28"/>
      <c r="L204" s="28"/>
      <c r="M204" s="28"/>
      <c r="N204" s="28"/>
      <c r="P204" s="71"/>
      <c r="Q204" s="81"/>
      <c r="R204" s="27"/>
      <c r="S204" s="36">
        <f>IF(Suggested="Yes",AA204,AG204)</f>
        <v>22.55</v>
      </c>
      <c r="T204" s="34" t="s">
        <v>142</v>
      </c>
      <c r="U204" s="5" t="str">
        <f>+Instructions!$B$3</f>
        <v>A</v>
      </c>
      <c r="V204" s="49"/>
      <c r="W204" s="53">
        <f>+Instructions!$C$22</f>
        <v>0</v>
      </c>
      <c r="X204" s="16">
        <f>ROUND($AA204*(1-W204)+0.004999,2)</f>
        <v>22.55</v>
      </c>
      <c r="Y204" s="49"/>
      <c r="Z204" s="6" t="s">
        <v>1386</v>
      </c>
      <c r="AA204" s="36">
        <v>22.55</v>
      </c>
      <c r="AB204" s="57">
        <f t="shared" si="72"/>
        <v>0</v>
      </c>
      <c r="AC204" s="16">
        <f t="shared" si="72"/>
        <v>22.55</v>
      </c>
      <c r="AD204" s="11">
        <f>(AG204-AC204)/AG204</f>
        <v>0</v>
      </c>
      <c r="AE204" s="120"/>
      <c r="AF204" s="129">
        <v>3</v>
      </c>
      <c r="AG204" s="50">
        <f>SUM(AJ204:AL204)+AE204</f>
        <v>22.55</v>
      </c>
      <c r="AH204" s="49"/>
      <c r="AJ204" s="16">
        <f>ROUND(AC204/(1-VLOOKUP(AF204,Group,2,FALSE)),2)</f>
        <v>22.55</v>
      </c>
      <c r="AK204" s="16">
        <f>IF(VLOOKUP(AF204,Group,5,FALSE)="YES",VLOOKUP(ROUND(ROUND(AJ204,1)-AJ204,2),Round,2,FALSE)+VLOOKUP(AF204,Group,6,FALSE),0)</f>
        <v>0</v>
      </c>
      <c r="AL204" s="16">
        <f>IF(VLOOKUP(AF204,Group,7,FALSE)="",0,ROUND(AJ204-0.04999,1)-AJ204+AM204)</f>
        <v>0</v>
      </c>
      <c r="AM204" s="16" t="str">
        <f>IF(VLOOKUP(AF204,Group,7,FALSE)="","",VLOOKUP(AF204,Group,7,FALSE))</f>
        <v/>
      </c>
      <c r="AO204" s="239" t="s">
        <v>155</v>
      </c>
    </row>
    <row r="205" spans="1:41" s="3" customFormat="1" ht="9.9499999999999993" customHeight="1" x14ac:dyDescent="0.2">
      <c r="B205" s="111" t="s">
        <v>104</v>
      </c>
      <c r="D205" s="37"/>
      <c r="E205" s="71" t="s">
        <v>188</v>
      </c>
      <c r="F205" s="71"/>
      <c r="G205" s="28" t="s">
        <v>280</v>
      </c>
      <c r="H205" s="28"/>
      <c r="I205" s="28"/>
      <c r="J205" s="28"/>
      <c r="K205" s="28"/>
      <c r="L205" s="28"/>
      <c r="M205" s="28"/>
      <c r="N205" s="28"/>
      <c r="P205" s="71"/>
      <c r="Q205" s="81"/>
      <c r="R205" s="27"/>
      <c r="S205" s="36">
        <f>IF(Suggested="Yes",AA205,AG205)</f>
        <v>38.700000000000003</v>
      </c>
      <c r="T205" s="34" t="s">
        <v>142</v>
      </c>
      <c r="U205" s="5" t="str">
        <f>+Instructions!$B$3</f>
        <v>A</v>
      </c>
      <c r="V205" s="49"/>
      <c r="W205" s="53">
        <f>+Instructions!$C$22</f>
        <v>0</v>
      </c>
      <c r="X205" s="16">
        <f>ROUND($AA205*(1-W205)+0.004999,2)</f>
        <v>38.700000000000003</v>
      </c>
      <c r="Y205" s="49"/>
      <c r="Z205" s="6" t="s">
        <v>1386</v>
      </c>
      <c r="AA205" s="36">
        <v>38.700000000000003</v>
      </c>
      <c r="AB205" s="57">
        <f t="shared" si="72"/>
        <v>0</v>
      </c>
      <c r="AC205" s="16">
        <f t="shared" si="72"/>
        <v>38.700000000000003</v>
      </c>
      <c r="AD205" s="11">
        <f>(AG205-AC205)/AG205</f>
        <v>0</v>
      </c>
      <c r="AE205" s="120"/>
      <c r="AF205" s="129">
        <v>3</v>
      </c>
      <c r="AG205" s="50">
        <f>SUM(AJ205:AL205)+AE205</f>
        <v>38.700000000000003</v>
      </c>
      <c r="AH205" s="49"/>
      <c r="AJ205" s="16">
        <f>ROUND(AC205/(1-VLOOKUP(AF205,Group,2,FALSE)),2)</f>
        <v>38.700000000000003</v>
      </c>
      <c r="AK205" s="16">
        <f>IF(VLOOKUP(AF205,Group,5,FALSE)="YES",VLOOKUP(ROUND(ROUND(AJ205,1)-AJ205,2),Round,2,FALSE)+VLOOKUP(AF205,Group,6,FALSE),0)</f>
        <v>0</v>
      </c>
      <c r="AL205" s="16">
        <f>IF(VLOOKUP(AF205,Group,7,FALSE)="",0,ROUND(AJ205-0.04999,1)-AJ205+AM205)</f>
        <v>0</v>
      </c>
      <c r="AM205" s="16" t="str">
        <f>IF(VLOOKUP(AF205,Group,7,FALSE)="","",VLOOKUP(AF205,Group,7,FALSE))</f>
        <v/>
      </c>
      <c r="AO205" s="239" t="s">
        <v>155</v>
      </c>
    </row>
    <row r="206" spans="1:41" s="3" customFormat="1" ht="2.1" customHeight="1" x14ac:dyDescent="0.2">
      <c r="P206" s="71"/>
      <c r="Q206" s="81"/>
      <c r="R206" s="27"/>
      <c r="S206" s="36"/>
      <c r="T206" s="6"/>
      <c r="U206" s="34"/>
      <c r="V206" s="49"/>
      <c r="W206" s="53"/>
      <c r="X206" s="14"/>
      <c r="Y206" s="49"/>
      <c r="Z206" s="36"/>
      <c r="AA206" s="36"/>
      <c r="AB206" s="52"/>
      <c r="AC206" s="36"/>
      <c r="AD206" s="14"/>
      <c r="AE206" s="72"/>
      <c r="AF206" s="124"/>
      <c r="AG206" s="36"/>
      <c r="AH206" s="49"/>
      <c r="AJ206" s="36"/>
      <c r="AK206" s="36"/>
      <c r="AL206" s="36"/>
      <c r="AM206" s="36"/>
      <c r="AO206" s="239" t="s">
        <v>155</v>
      </c>
    </row>
    <row r="207" spans="1:41" s="3" customFormat="1" ht="9.9499999999999993" customHeight="1" x14ac:dyDescent="0.2">
      <c r="B207" s="113" t="s">
        <v>141</v>
      </c>
      <c r="D207" s="37"/>
      <c r="E207" s="71" t="s">
        <v>399</v>
      </c>
      <c r="F207" s="71"/>
      <c r="G207" s="28" t="s">
        <v>396</v>
      </c>
      <c r="H207" s="28"/>
      <c r="I207" s="28"/>
      <c r="J207" s="28"/>
      <c r="K207" s="28"/>
      <c r="L207" s="28"/>
      <c r="M207" s="28"/>
      <c r="N207" s="28"/>
      <c r="P207" s="71"/>
      <c r="Q207" s="81"/>
      <c r="R207" s="27"/>
      <c r="S207" s="36">
        <f>IF(Suggested="Yes",AA207,AG207)</f>
        <v>23.3</v>
      </c>
      <c r="T207" s="34" t="s">
        <v>142</v>
      </c>
      <c r="U207" s="5" t="str">
        <f>+Instructions!$B$3</f>
        <v>A</v>
      </c>
      <c r="V207" s="49"/>
      <c r="W207" s="53">
        <f>+Instructions!$C$22</f>
        <v>0</v>
      </c>
      <c r="X207" s="36">
        <f>ROUND($AA207*(1-W207)+0.004999,2)</f>
        <v>23.3</v>
      </c>
      <c r="Y207" s="49"/>
      <c r="Z207" s="6" t="s">
        <v>1386</v>
      </c>
      <c r="AA207" s="36">
        <v>23.3</v>
      </c>
      <c r="AB207" s="57">
        <f>+W207</f>
        <v>0</v>
      </c>
      <c r="AC207" s="36">
        <f>+X207</f>
        <v>23.3</v>
      </c>
      <c r="AD207" s="57">
        <f>(AG207-AC207)/AG207</f>
        <v>0</v>
      </c>
      <c r="AE207" s="120"/>
      <c r="AF207" s="130">
        <v>2</v>
      </c>
      <c r="AG207" s="41">
        <f>SUM(AJ207:AL207)+AE207</f>
        <v>23.3</v>
      </c>
      <c r="AH207" s="49"/>
      <c r="AJ207" s="16">
        <f>ROUND(AC207/(1-VLOOKUP(AF207,Group,2,FALSE)),2)</f>
        <v>23.3</v>
      </c>
      <c r="AK207" s="16">
        <f>IF(VLOOKUP(AF207,Group,5,FALSE)="YES",VLOOKUP(ROUND(ROUND(AJ207,1)-AJ207,2),Round,2,FALSE)+VLOOKUP(AF207,Group,6,FALSE),0)</f>
        <v>0</v>
      </c>
      <c r="AL207" s="16">
        <f>IF(VLOOKUP(AF207,Group,7,FALSE)="",0,ROUND(AJ207-0.04999,1)-AJ207+AM207)</f>
        <v>0</v>
      </c>
      <c r="AM207" s="16" t="str">
        <f>IF(VLOOKUP(AF207,Group,7,FALSE)="","",VLOOKUP(AF207,Group,7,FALSE))</f>
        <v/>
      </c>
      <c r="AO207" s="239" t="s">
        <v>155</v>
      </c>
    </row>
    <row r="208" spans="1:41" s="3" customFormat="1" ht="9.9499999999999993" customHeight="1" x14ac:dyDescent="0.2">
      <c r="B208" s="113" t="s">
        <v>141</v>
      </c>
      <c r="D208" s="37"/>
      <c r="E208" s="71" t="s">
        <v>400</v>
      </c>
      <c r="F208" s="71"/>
      <c r="G208" s="28" t="s">
        <v>397</v>
      </c>
      <c r="H208" s="28"/>
      <c r="I208" s="28"/>
      <c r="J208" s="28"/>
      <c r="K208" s="28"/>
      <c r="L208" s="28"/>
      <c r="M208" s="28"/>
      <c r="N208" s="28"/>
      <c r="P208" s="71"/>
      <c r="Q208" s="81"/>
      <c r="R208" s="27"/>
      <c r="S208" s="36">
        <f>IF(Suggested="Yes",AA208,AG208)</f>
        <v>34.9</v>
      </c>
      <c r="T208" s="34" t="s">
        <v>142</v>
      </c>
      <c r="U208" s="5" t="str">
        <f>+Instructions!$B$3</f>
        <v>A</v>
      </c>
      <c r="V208" s="49"/>
      <c r="W208" s="53">
        <f>+Instructions!$C$22</f>
        <v>0</v>
      </c>
      <c r="X208" s="36">
        <f>ROUND($AA208*(1-W208)+0.004999,2)</f>
        <v>34.9</v>
      </c>
      <c r="Y208" s="49"/>
      <c r="Z208" s="6" t="s">
        <v>1386</v>
      </c>
      <c r="AA208" s="36">
        <v>34.9</v>
      </c>
      <c r="AB208" s="57">
        <f>+W208</f>
        <v>0</v>
      </c>
      <c r="AC208" s="36">
        <f>+X208</f>
        <v>34.9</v>
      </c>
      <c r="AD208" s="57">
        <f>(AG208-AC208)/AG208</f>
        <v>0</v>
      </c>
      <c r="AE208" s="120"/>
      <c r="AF208" s="130">
        <v>2</v>
      </c>
      <c r="AG208" s="41">
        <f>SUM(AJ208:AL208)+AE208</f>
        <v>34.9</v>
      </c>
      <c r="AH208" s="49"/>
      <c r="AJ208" s="16">
        <f>ROUND(AC208/(1-VLOOKUP(AF208,Group,2,FALSE)),2)</f>
        <v>34.9</v>
      </c>
      <c r="AK208" s="16">
        <f>IF(VLOOKUP(AF208,Group,5,FALSE)="YES",VLOOKUP(ROUND(ROUND(AJ208,1)-AJ208,2),Round,2,FALSE)+VLOOKUP(AF208,Group,6,FALSE),0)</f>
        <v>0</v>
      </c>
      <c r="AL208" s="16">
        <f>IF(VLOOKUP(AF208,Group,7,FALSE)="",0,ROUND(AJ208-0.04999,1)-AJ208+AM208)</f>
        <v>0</v>
      </c>
      <c r="AM208" s="16" t="str">
        <f>IF(VLOOKUP(AF208,Group,7,FALSE)="","",VLOOKUP(AF208,Group,7,FALSE))</f>
        <v/>
      </c>
      <c r="AO208" s="239" t="s">
        <v>155</v>
      </c>
    </row>
    <row r="209" spans="1:41" s="3" customFormat="1" ht="3" customHeight="1" x14ac:dyDescent="0.2">
      <c r="G209" s="28"/>
      <c r="P209" s="71"/>
      <c r="Q209" s="81"/>
      <c r="R209" s="27"/>
      <c r="S209" s="36"/>
      <c r="T209" s="6"/>
      <c r="U209" s="34"/>
      <c r="V209" s="49"/>
      <c r="W209" s="53"/>
      <c r="X209" s="14"/>
      <c r="Y209" s="49"/>
      <c r="Z209" s="36"/>
      <c r="AA209" s="36"/>
      <c r="AB209" s="52"/>
      <c r="AC209" s="36"/>
      <c r="AD209" s="14"/>
      <c r="AE209" s="72"/>
      <c r="AF209" s="124"/>
      <c r="AG209" s="36"/>
      <c r="AH209" s="49"/>
      <c r="AJ209" s="36"/>
      <c r="AK209" s="36"/>
      <c r="AL209" s="36"/>
      <c r="AM209" s="36"/>
      <c r="AO209" s="239" t="s">
        <v>155</v>
      </c>
    </row>
    <row r="210" spans="1:41" s="3" customFormat="1" ht="9.9499999999999993" customHeight="1" x14ac:dyDescent="0.2">
      <c r="C210" s="32"/>
      <c r="D210" s="37" t="s">
        <v>186</v>
      </c>
      <c r="E210" s="167" t="s">
        <v>408</v>
      </c>
      <c r="F210" s="167"/>
      <c r="G210" s="167"/>
      <c r="H210" s="167"/>
      <c r="I210" s="167"/>
      <c r="J210" s="167"/>
      <c r="K210" s="167"/>
      <c r="L210" s="167"/>
      <c r="M210" s="172"/>
      <c r="N210" s="172"/>
      <c r="O210" s="28"/>
      <c r="P210" s="28"/>
      <c r="Q210" s="28"/>
      <c r="R210" s="28"/>
      <c r="S210" s="28"/>
      <c r="T210" s="28"/>
      <c r="U210" s="5"/>
      <c r="V210" s="49"/>
      <c r="W210" s="67"/>
      <c r="X210" s="67"/>
      <c r="Y210" s="49"/>
      <c r="Z210" s="36"/>
      <c r="AA210" s="36"/>
      <c r="AB210" s="52"/>
      <c r="AC210" s="16"/>
      <c r="AD210" s="14"/>
      <c r="AE210" s="62"/>
      <c r="AF210" s="123"/>
      <c r="AG210" s="16"/>
      <c r="AH210" s="49"/>
      <c r="AJ210" s="16"/>
      <c r="AK210" s="16"/>
      <c r="AL210" s="16"/>
      <c r="AM210" s="16"/>
      <c r="AO210" s="239"/>
    </row>
    <row r="211" spans="1:41" s="3" customFormat="1" ht="1.5" customHeight="1" x14ac:dyDescent="0.2">
      <c r="G211" s="28"/>
      <c r="P211" s="71"/>
      <c r="Q211" s="81"/>
      <c r="R211" s="27"/>
      <c r="S211" s="36"/>
      <c r="T211" s="6"/>
      <c r="U211" s="34"/>
      <c r="V211" s="49"/>
      <c r="W211" s="53"/>
      <c r="X211" s="14"/>
      <c r="Y211" s="49"/>
      <c r="Z211" s="36"/>
      <c r="AA211" s="36"/>
      <c r="AB211" s="52"/>
      <c r="AC211" s="36"/>
      <c r="AD211" s="14"/>
      <c r="AE211" s="72"/>
      <c r="AF211" s="124"/>
      <c r="AG211" s="36"/>
      <c r="AH211" s="49"/>
      <c r="AJ211" s="36"/>
      <c r="AK211" s="36"/>
      <c r="AL211" s="36"/>
      <c r="AM211" s="36"/>
      <c r="AO211" s="239" t="s">
        <v>155</v>
      </c>
    </row>
    <row r="212" spans="1:41" s="3" customFormat="1" ht="9.9499999999999993" customHeight="1" x14ac:dyDescent="0.2">
      <c r="B212" s="112" t="s">
        <v>151</v>
      </c>
      <c r="D212" s="37"/>
      <c r="E212" s="71" t="s">
        <v>225</v>
      </c>
      <c r="F212" s="71"/>
      <c r="G212" s="28" t="s">
        <v>144</v>
      </c>
      <c r="H212" s="28"/>
      <c r="I212" s="28"/>
      <c r="J212" s="28"/>
      <c r="K212" s="28"/>
      <c r="L212" s="28"/>
      <c r="M212" s="28">
        <v>41502</v>
      </c>
      <c r="N212" s="28"/>
      <c r="P212" s="71" t="s">
        <v>416</v>
      </c>
      <c r="Q212" s="81"/>
      <c r="R212" s="27" t="s">
        <v>147</v>
      </c>
      <c r="S212" s="36">
        <f>IF(Suggested="Yes",AA212,AG212)</f>
        <v>64.25</v>
      </c>
      <c r="T212" s="34" t="s">
        <v>143</v>
      </c>
      <c r="U212" s="5" t="str">
        <f>+Instructions!$B$3</f>
        <v>A</v>
      </c>
      <c r="V212" s="49"/>
      <c r="W212" s="53">
        <f>+Instructions!$C$22</f>
        <v>0</v>
      </c>
      <c r="X212" s="16">
        <f>ROUND($AA212*(1-W212)+0.004999,2)</f>
        <v>64.25</v>
      </c>
      <c r="Y212" s="49"/>
      <c r="Z212" s="6" t="s">
        <v>1386</v>
      </c>
      <c r="AA212" s="36">
        <v>64.25</v>
      </c>
      <c r="AB212" s="57">
        <f t="shared" ref="AB212:AC214" si="73">+W212</f>
        <v>0</v>
      </c>
      <c r="AC212" s="16">
        <f t="shared" si="73"/>
        <v>64.25</v>
      </c>
      <c r="AD212" s="11">
        <f>(AG212-AC212)/AG212</f>
        <v>0</v>
      </c>
      <c r="AE212" s="120"/>
      <c r="AF212" s="128">
        <v>1</v>
      </c>
      <c r="AG212" s="35">
        <f>SUM(AJ212:AL212)+AE212</f>
        <v>64.25</v>
      </c>
      <c r="AH212" s="49"/>
      <c r="AJ212" s="16">
        <f>ROUND(AC212/(1-VLOOKUP(AF212,Group,2,FALSE)),2)</f>
        <v>64.25</v>
      </c>
      <c r="AK212" s="16">
        <f>IF(VLOOKUP(AF212,Group,5,FALSE)="YES",VLOOKUP(ROUND(ROUND(AJ212,1)-AJ212,2),Round,2,FALSE)+VLOOKUP(AF212,Group,6,FALSE),0)</f>
        <v>0</v>
      </c>
      <c r="AL212" s="16">
        <f>IF(VLOOKUP(AF212,Group,7,FALSE)="",0,ROUND(AJ212-0.04999,1)-AJ212+AM212)</f>
        <v>0</v>
      </c>
      <c r="AM212" s="16" t="str">
        <f>IF(VLOOKUP(AF212,Group,7,FALSE)="","",VLOOKUP(AF212,Group,7,FALSE))</f>
        <v/>
      </c>
      <c r="AO212" s="239" t="s">
        <v>155</v>
      </c>
    </row>
    <row r="213" spans="1:41" s="3" customFormat="1" ht="9.9499999999999993" customHeight="1" x14ac:dyDescent="0.2">
      <c r="B213" s="112" t="s">
        <v>151</v>
      </c>
      <c r="D213" s="37"/>
      <c r="E213" s="71" t="s">
        <v>390</v>
      </c>
      <c r="F213" s="71"/>
      <c r="G213" s="28" t="s">
        <v>144</v>
      </c>
      <c r="H213" s="28"/>
      <c r="I213" s="28"/>
      <c r="J213" s="28"/>
      <c r="K213" s="28"/>
      <c r="L213" s="28"/>
      <c r="M213" s="28">
        <v>41503</v>
      </c>
      <c r="N213" s="28"/>
      <c r="P213" s="71" t="s">
        <v>409</v>
      </c>
      <c r="Q213" s="81"/>
      <c r="R213" s="27" t="s">
        <v>217</v>
      </c>
      <c r="S213" s="36">
        <f>IF(Suggested="Yes",AA213,AG213)</f>
        <v>43.75</v>
      </c>
      <c r="T213" s="34" t="s">
        <v>143</v>
      </c>
      <c r="U213" s="5" t="str">
        <f>+Instructions!$B$3</f>
        <v>A</v>
      </c>
      <c r="V213" s="49"/>
      <c r="W213" s="53">
        <f>+Instructions!$C$22</f>
        <v>0</v>
      </c>
      <c r="X213" s="16">
        <f>ROUND($AA213*(1-W213)+0.004999,2)</f>
        <v>43.75</v>
      </c>
      <c r="Y213" s="49"/>
      <c r="Z213" s="6" t="s">
        <v>1386</v>
      </c>
      <c r="AA213" s="36">
        <v>43.75</v>
      </c>
      <c r="AB213" s="57">
        <f t="shared" si="73"/>
        <v>0</v>
      </c>
      <c r="AC213" s="16">
        <f t="shared" si="73"/>
        <v>43.75</v>
      </c>
      <c r="AD213" s="11">
        <f>(AG213-AC213)/AG213</f>
        <v>0</v>
      </c>
      <c r="AE213" s="120"/>
      <c r="AF213" s="128">
        <v>1</v>
      </c>
      <c r="AG213" s="35">
        <f>SUM(AJ213:AL213)+AE213</f>
        <v>43.75</v>
      </c>
      <c r="AH213" s="49"/>
      <c r="AJ213" s="16">
        <f>ROUND(AC213/(1-VLOOKUP(AF213,Group,2,FALSE)),2)</f>
        <v>43.75</v>
      </c>
      <c r="AK213" s="16">
        <f>IF(VLOOKUP(AF213,Group,5,FALSE)="YES",VLOOKUP(ROUND(ROUND(AJ213,1)-AJ213,2),Round,2,FALSE)+VLOOKUP(AF213,Group,6,FALSE),0)</f>
        <v>0</v>
      </c>
      <c r="AL213" s="16">
        <f>IF(VLOOKUP(AF213,Group,7,FALSE)="",0,ROUND(AJ213-0.04999,1)-AJ213+AM213)</f>
        <v>0</v>
      </c>
      <c r="AM213" s="16" t="str">
        <f>IF(VLOOKUP(AF213,Group,7,FALSE)="","",VLOOKUP(AF213,Group,7,FALSE))</f>
        <v/>
      </c>
      <c r="AO213" s="239" t="s">
        <v>155</v>
      </c>
    </row>
    <row r="214" spans="1:41" s="3" customFormat="1" ht="9.9499999999999993" customHeight="1" x14ac:dyDescent="0.2">
      <c r="B214" s="112" t="s">
        <v>151</v>
      </c>
      <c r="D214" s="37"/>
      <c r="E214" s="71" t="s">
        <v>391</v>
      </c>
      <c r="F214" s="71"/>
      <c r="G214" s="28" t="s">
        <v>144</v>
      </c>
      <c r="H214" s="28"/>
      <c r="I214" s="28"/>
      <c r="J214" s="28"/>
      <c r="K214" s="28"/>
      <c r="L214" s="28"/>
      <c r="M214" s="28">
        <v>41510</v>
      </c>
      <c r="N214" s="28"/>
      <c r="P214" s="71" t="s">
        <v>410</v>
      </c>
      <c r="Q214" s="81"/>
      <c r="R214" s="27" t="s">
        <v>217</v>
      </c>
      <c r="S214" s="36">
        <f>IF(Suggested="Yes",AA214,AG214)</f>
        <v>49.65</v>
      </c>
      <c r="T214" s="34" t="s">
        <v>143</v>
      </c>
      <c r="U214" s="5" t="str">
        <f>+Instructions!$B$3</f>
        <v>A</v>
      </c>
      <c r="V214" s="49"/>
      <c r="W214" s="53">
        <f>+Instructions!$C$22</f>
        <v>0</v>
      </c>
      <c r="X214" s="16">
        <f>ROUND($AA214*(1-W214)+0.004999,2)</f>
        <v>49.65</v>
      </c>
      <c r="Y214" s="49"/>
      <c r="Z214" s="6" t="s">
        <v>1386</v>
      </c>
      <c r="AA214" s="36">
        <v>49.65</v>
      </c>
      <c r="AB214" s="57">
        <f t="shared" si="73"/>
        <v>0</v>
      </c>
      <c r="AC214" s="16">
        <f t="shared" si="73"/>
        <v>49.65</v>
      </c>
      <c r="AD214" s="11">
        <f>(AG214-AC214)/AG214</f>
        <v>0</v>
      </c>
      <c r="AE214" s="120"/>
      <c r="AF214" s="128">
        <v>1</v>
      </c>
      <c r="AG214" s="35">
        <f>SUM(AJ214:AL214)+AE214</f>
        <v>49.65</v>
      </c>
      <c r="AH214" s="49"/>
      <c r="AJ214" s="16">
        <f>ROUND(AC214/(1-VLOOKUP(AF214,Group,2,FALSE)),2)</f>
        <v>49.65</v>
      </c>
      <c r="AK214" s="16">
        <f>IF(VLOOKUP(AF214,Group,5,FALSE)="YES",VLOOKUP(ROUND(ROUND(AJ214,1)-AJ214,2),Round,2,FALSE)+VLOOKUP(AF214,Group,6,FALSE),0)</f>
        <v>0</v>
      </c>
      <c r="AL214" s="16">
        <f>IF(VLOOKUP(AF214,Group,7,FALSE)="",0,ROUND(AJ214-0.04999,1)-AJ214+AM214)</f>
        <v>0</v>
      </c>
      <c r="AM214" s="16" t="str">
        <f>IF(VLOOKUP(AF214,Group,7,FALSE)="","",VLOOKUP(AF214,Group,7,FALSE))</f>
        <v/>
      </c>
      <c r="AO214" s="239" t="s">
        <v>155</v>
      </c>
    </row>
    <row r="215" spans="1:41" s="3" customFormat="1" ht="9.9499999999999993" customHeight="1" x14ac:dyDescent="0.2">
      <c r="B215" s="112" t="s">
        <v>151</v>
      </c>
      <c r="D215" s="37"/>
      <c r="E215" s="71" t="s">
        <v>394</v>
      </c>
      <c r="F215" s="71"/>
      <c r="G215" s="28" t="s">
        <v>144</v>
      </c>
      <c r="H215" s="28"/>
      <c r="I215" s="28"/>
      <c r="J215" s="28"/>
      <c r="K215" s="28"/>
      <c r="L215" s="28"/>
      <c r="M215" s="28">
        <v>41504</v>
      </c>
      <c r="N215" s="28"/>
      <c r="P215" s="71" t="s">
        <v>417</v>
      </c>
      <c r="Q215" s="81"/>
      <c r="R215" s="27" t="s">
        <v>406</v>
      </c>
      <c r="S215" s="36">
        <f>IF(Suggested="Yes",AA215,AG215)</f>
        <v>58</v>
      </c>
      <c r="T215" s="34" t="s">
        <v>143</v>
      </c>
      <c r="U215" s="5" t="str">
        <f>+Instructions!$B$3</f>
        <v>A</v>
      </c>
      <c r="V215" s="49"/>
      <c r="W215" s="53">
        <f>+Instructions!$C$22</f>
        <v>0</v>
      </c>
      <c r="X215" s="16">
        <f>ROUND($AA215*(1-W215)+0.004999,2)</f>
        <v>58</v>
      </c>
      <c r="Y215" s="49"/>
      <c r="Z215" s="6" t="s">
        <v>1386</v>
      </c>
      <c r="AA215" s="36">
        <v>58</v>
      </c>
      <c r="AB215" s="57">
        <f>+W215</f>
        <v>0</v>
      </c>
      <c r="AC215" s="16">
        <f>+X215</f>
        <v>58</v>
      </c>
      <c r="AD215" s="11">
        <f>(AG215-AC215)/AG215</f>
        <v>0</v>
      </c>
      <c r="AE215" s="120"/>
      <c r="AF215" s="128">
        <v>1</v>
      </c>
      <c r="AG215" s="35">
        <f>SUM(AJ215:AL215)+AE215</f>
        <v>58</v>
      </c>
      <c r="AH215" s="49"/>
      <c r="AJ215" s="16">
        <f>ROUND(AC215/(1-VLOOKUP(AF215,Group,2,FALSE)),2)</f>
        <v>58</v>
      </c>
      <c r="AK215" s="16">
        <f>IF(VLOOKUP(AF215,Group,5,FALSE)="YES",VLOOKUP(ROUND(ROUND(AJ215,1)-AJ215,2),Round,2,FALSE)+VLOOKUP(AF215,Group,6,FALSE),0)</f>
        <v>0</v>
      </c>
      <c r="AL215" s="16">
        <f>IF(VLOOKUP(AF215,Group,7,FALSE)="",0,ROUND(AJ215-0.04999,1)-AJ215+AM215)</f>
        <v>0</v>
      </c>
      <c r="AM215" s="16" t="str">
        <f>IF(VLOOKUP(AF215,Group,7,FALSE)="","",VLOOKUP(AF215,Group,7,FALSE))</f>
        <v/>
      </c>
      <c r="AO215" s="239" t="s">
        <v>155</v>
      </c>
    </row>
    <row r="216" spans="1:41" s="3" customFormat="1" ht="1.5" customHeight="1" x14ac:dyDescent="0.2">
      <c r="P216" s="71"/>
      <c r="Q216" s="81"/>
      <c r="R216" s="27"/>
      <c r="S216" s="36"/>
      <c r="T216" s="6"/>
      <c r="U216" s="34"/>
      <c r="V216" s="49"/>
      <c r="W216" s="53"/>
      <c r="X216" s="14"/>
      <c r="Y216" s="49"/>
      <c r="Z216" s="36"/>
      <c r="AA216" s="36"/>
      <c r="AB216" s="52"/>
      <c r="AC216" s="36"/>
      <c r="AD216" s="14"/>
      <c r="AE216" s="72"/>
      <c r="AF216" s="124"/>
      <c r="AG216" s="36"/>
      <c r="AH216" s="49"/>
      <c r="AJ216" s="36"/>
      <c r="AK216" s="36"/>
      <c r="AL216" s="36"/>
      <c r="AM216" s="36"/>
      <c r="AO216" s="239" t="s">
        <v>155</v>
      </c>
    </row>
    <row r="217" spans="1:41" s="3" customFormat="1" ht="9.9499999999999993" customHeight="1" x14ac:dyDescent="0.2">
      <c r="B217" s="112" t="s">
        <v>151</v>
      </c>
      <c r="D217" s="37"/>
      <c r="E217" s="71" t="s">
        <v>392</v>
      </c>
      <c r="F217" s="71"/>
      <c r="G217" s="28" t="s">
        <v>144</v>
      </c>
      <c r="H217" s="28"/>
      <c r="I217" s="28"/>
      <c r="J217" s="28"/>
      <c r="K217" s="28" t="s">
        <v>401</v>
      </c>
      <c r="L217" s="28"/>
      <c r="M217" s="28">
        <v>41506</v>
      </c>
      <c r="N217" s="28"/>
      <c r="P217" s="71" t="s">
        <v>418</v>
      </c>
      <c r="Q217" s="81"/>
      <c r="R217" s="27" t="s">
        <v>405</v>
      </c>
      <c r="S217" s="36">
        <f>IF(Suggested="Yes",AA217,AG217)</f>
        <v>24.6</v>
      </c>
      <c r="T217" s="34" t="s">
        <v>142</v>
      </c>
      <c r="U217" s="5" t="str">
        <f>+Instructions!$B$3</f>
        <v>A</v>
      </c>
      <c r="V217" s="49"/>
      <c r="W217" s="53">
        <f>+Instructions!$C$22</f>
        <v>0</v>
      </c>
      <c r="X217" s="16">
        <f>ROUND($AA217*(1-W217)+0.004999,2)</f>
        <v>24.6</v>
      </c>
      <c r="Y217" s="49"/>
      <c r="Z217" s="6" t="s">
        <v>1386</v>
      </c>
      <c r="AA217" s="36">
        <v>24.6</v>
      </c>
      <c r="AB217" s="57">
        <f>+W217</f>
        <v>0</v>
      </c>
      <c r="AC217" s="16">
        <f>+X217</f>
        <v>24.6</v>
      </c>
      <c r="AD217" s="11">
        <f>(AG217-AC217)/AG217</f>
        <v>0</v>
      </c>
      <c r="AE217" s="120"/>
      <c r="AF217" s="128">
        <v>1</v>
      </c>
      <c r="AG217" s="35">
        <f>SUM(AJ217:AL217)+AE217</f>
        <v>24.6</v>
      </c>
      <c r="AH217" s="49"/>
      <c r="AJ217" s="16">
        <f>ROUND(AC217/(1-VLOOKUP(AF217,Group,2,FALSE)),2)</f>
        <v>24.6</v>
      </c>
      <c r="AK217" s="16">
        <f>IF(VLOOKUP(AF217,Group,5,FALSE)="YES",VLOOKUP(ROUND(ROUND(AJ217,1)-AJ217,2),Round,2,FALSE)+VLOOKUP(AF217,Group,6,FALSE),0)</f>
        <v>0</v>
      </c>
      <c r="AL217" s="16">
        <f>IF(VLOOKUP(AF217,Group,7,FALSE)="",0,ROUND(AJ217-0.04999,1)-AJ217+AM217)</f>
        <v>0</v>
      </c>
      <c r="AM217" s="16" t="str">
        <f>IF(VLOOKUP(AF217,Group,7,FALSE)="","",VLOOKUP(AF217,Group,7,FALSE))</f>
        <v/>
      </c>
      <c r="AO217" s="239" t="s">
        <v>155</v>
      </c>
    </row>
    <row r="218" spans="1:41" s="3" customFormat="1" ht="9.9499999999999993" customHeight="1" x14ac:dyDescent="0.2">
      <c r="B218" s="112" t="s">
        <v>151</v>
      </c>
      <c r="D218" s="37"/>
      <c r="E218" s="71" t="s">
        <v>393</v>
      </c>
      <c r="F218" s="71"/>
      <c r="G218" s="28" t="s">
        <v>144</v>
      </c>
      <c r="H218" s="28"/>
      <c r="I218" s="28"/>
      <c r="J218" s="28"/>
      <c r="K218" s="28" t="s">
        <v>402</v>
      </c>
      <c r="L218" s="28"/>
      <c r="M218" s="28">
        <v>41505</v>
      </c>
      <c r="N218" s="28"/>
      <c r="P218" s="71" t="s">
        <v>419</v>
      </c>
      <c r="Q218" s="81"/>
      <c r="R218" s="27" t="s">
        <v>405</v>
      </c>
      <c r="S218" s="36">
        <f>IF(Suggested="Yes",AA218,AG218)</f>
        <v>40.700000000000003</v>
      </c>
      <c r="T218" s="34" t="s">
        <v>142</v>
      </c>
      <c r="U218" s="5" t="str">
        <f>+Instructions!$B$3</f>
        <v>A</v>
      </c>
      <c r="V218" s="49"/>
      <c r="W218" s="53">
        <f>+Instructions!$C$22</f>
        <v>0</v>
      </c>
      <c r="X218" s="16">
        <f>ROUND($AA218*(1-W218)+0.004999,2)</f>
        <v>40.700000000000003</v>
      </c>
      <c r="Y218" s="49"/>
      <c r="Z218" s="6" t="s">
        <v>1386</v>
      </c>
      <c r="AA218" s="36">
        <v>40.700000000000003</v>
      </c>
      <c r="AB218" s="57">
        <f>+W218</f>
        <v>0</v>
      </c>
      <c r="AC218" s="16">
        <f>+X218</f>
        <v>40.700000000000003</v>
      </c>
      <c r="AD218" s="11">
        <f>(AG218-AC218)/AG218</f>
        <v>0</v>
      </c>
      <c r="AE218" s="120"/>
      <c r="AF218" s="128">
        <v>1</v>
      </c>
      <c r="AG218" s="35">
        <f>SUM(AJ218:AL218)+AE218</f>
        <v>40.700000000000003</v>
      </c>
      <c r="AH218" s="49"/>
      <c r="AJ218" s="16">
        <f>ROUND(AC218/(1-VLOOKUP(AF218,Group,2,FALSE)),2)</f>
        <v>40.700000000000003</v>
      </c>
      <c r="AK218" s="16">
        <f>IF(VLOOKUP(AF218,Group,5,FALSE)="YES",VLOOKUP(ROUND(ROUND(AJ218,1)-AJ218,2),Round,2,FALSE)+VLOOKUP(AF218,Group,6,FALSE),0)</f>
        <v>0</v>
      </c>
      <c r="AL218" s="16">
        <f>IF(VLOOKUP(AF218,Group,7,FALSE)="",0,ROUND(AJ218-0.04999,1)-AJ218+AM218)</f>
        <v>0</v>
      </c>
      <c r="AM218" s="16" t="str">
        <f>IF(VLOOKUP(AF218,Group,7,FALSE)="","",VLOOKUP(AF218,Group,7,FALSE))</f>
        <v/>
      </c>
      <c r="AO218" s="239" t="s">
        <v>155</v>
      </c>
    </row>
    <row r="219" spans="1:41" s="3" customFormat="1" ht="1.5" customHeight="1" x14ac:dyDescent="0.2">
      <c r="A219" s="3" t="s">
        <v>182</v>
      </c>
      <c r="P219" s="71"/>
      <c r="Q219" s="81"/>
      <c r="R219" s="27"/>
      <c r="S219" s="36"/>
      <c r="T219" s="6"/>
      <c r="U219" s="34"/>
      <c r="V219" s="49"/>
      <c r="W219" s="53"/>
      <c r="X219" s="14"/>
      <c r="Y219" s="49"/>
      <c r="Z219" s="36"/>
      <c r="AA219" s="36"/>
      <c r="AB219" s="52"/>
      <c r="AC219" s="36"/>
      <c r="AD219" s="14"/>
      <c r="AE219" s="72"/>
      <c r="AF219" s="124"/>
      <c r="AG219" s="36"/>
      <c r="AH219" s="49"/>
      <c r="AJ219" s="36"/>
      <c r="AK219" s="36"/>
      <c r="AL219" s="36"/>
      <c r="AM219" s="36"/>
      <c r="AO219" s="239"/>
    </row>
    <row r="220" spans="1:41" s="3" customFormat="1" ht="9.9499999999999993" customHeight="1" x14ac:dyDescent="0.2">
      <c r="B220" s="111" t="s">
        <v>104</v>
      </c>
      <c r="D220" s="37"/>
      <c r="E220" s="71" t="s">
        <v>196</v>
      </c>
      <c r="F220" s="71"/>
      <c r="G220" s="28" t="s">
        <v>407</v>
      </c>
      <c r="H220" s="28"/>
      <c r="I220" s="28"/>
      <c r="J220" s="28"/>
      <c r="K220" s="28"/>
      <c r="L220" s="28"/>
      <c r="M220" s="28">
        <v>41501</v>
      </c>
      <c r="N220" s="28"/>
      <c r="P220" s="71"/>
      <c r="Q220" s="81"/>
      <c r="R220" s="27" t="s">
        <v>406</v>
      </c>
      <c r="S220" s="36">
        <f>IF(Suggested="Yes",AA220,AG220)</f>
        <v>9.0500000000000007</v>
      </c>
      <c r="T220" s="34" t="s">
        <v>142</v>
      </c>
      <c r="U220" s="5" t="str">
        <f>+Instructions!$B$3</f>
        <v>A</v>
      </c>
      <c r="V220" s="49"/>
      <c r="W220" s="53">
        <f>+Instructions!$C$22</f>
        <v>0</v>
      </c>
      <c r="X220" s="16">
        <f>ROUND($AA220*(1-W220)+0.004999,2)</f>
        <v>9.0500000000000007</v>
      </c>
      <c r="Y220" s="49"/>
      <c r="Z220" s="6" t="s">
        <v>1386</v>
      </c>
      <c r="AA220" s="36">
        <v>9.0500000000000007</v>
      </c>
      <c r="AB220" s="57">
        <f>+W220</f>
        <v>0</v>
      </c>
      <c r="AC220" s="16">
        <f>+X220</f>
        <v>9.0500000000000007</v>
      </c>
      <c r="AD220" s="11">
        <f>(AG220-AC220)/AG220</f>
        <v>0</v>
      </c>
      <c r="AE220" s="120"/>
      <c r="AF220" s="129">
        <v>3</v>
      </c>
      <c r="AG220" s="50">
        <f>SUM(AJ220:AL220)+AE220</f>
        <v>9.0500000000000007</v>
      </c>
      <c r="AH220" s="49"/>
      <c r="AJ220" s="16">
        <f>ROUND(AC220/(1-VLOOKUP(AF220,Group,2,FALSE)),2)</f>
        <v>9.0500000000000007</v>
      </c>
      <c r="AK220" s="16">
        <f>IF(VLOOKUP(AF220,Group,5,FALSE)="YES",VLOOKUP(ROUND(ROUND(AJ220,1)-AJ220,2),Round,2,FALSE)+VLOOKUP(AF220,Group,6,FALSE),0)</f>
        <v>0</v>
      </c>
      <c r="AL220" s="16">
        <f>IF(VLOOKUP(AF220,Group,7,FALSE)="",0,ROUND(AJ220-0.04999,1)-AJ220+AM220)</f>
        <v>0</v>
      </c>
      <c r="AM220" s="16" t="str">
        <f>IF(VLOOKUP(AF220,Group,7,FALSE)="","",VLOOKUP(AF220,Group,7,FALSE))</f>
        <v/>
      </c>
      <c r="AO220" s="239" t="s">
        <v>155</v>
      </c>
    </row>
    <row r="221" spans="1:41" s="3" customFormat="1" ht="1.5" customHeight="1" x14ac:dyDescent="0.2">
      <c r="G221" s="28"/>
      <c r="P221" s="71"/>
      <c r="Q221" s="81"/>
      <c r="R221" s="27"/>
      <c r="S221" s="36"/>
      <c r="T221" s="6"/>
      <c r="U221" s="34"/>
      <c r="V221" s="49"/>
      <c r="W221" s="53"/>
      <c r="X221" s="14"/>
      <c r="Y221" s="49"/>
      <c r="Z221" s="36"/>
      <c r="AA221" s="36"/>
      <c r="AB221" s="52"/>
      <c r="AC221" s="36"/>
      <c r="AD221" s="14"/>
      <c r="AE221" s="72"/>
      <c r="AF221" s="124"/>
      <c r="AG221" s="36"/>
      <c r="AH221" s="49"/>
      <c r="AJ221" s="36"/>
      <c r="AK221" s="36"/>
      <c r="AL221" s="36"/>
      <c r="AM221" s="36"/>
      <c r="AO221" s="239" t="s">
        <v>155</v>
      </c>
    </row>
    <row r="222" spans="1:41" s="3" customFormat="1" ht="9.9499999999999993" customHeight="1" x14ac:dyDescent="0.2">
      <c r="B222" s="111" t="s">
        <v>104</v>
      </c>
      <c r="D222" s="37"/>
      <c r="E222" s="71" t="s">
        <v>395</v>
      </c>
      <c r="F222" s="71"/>
      <c r="G222" s="28" t="s">
        <v>201</v>
      </c>
      <c r="H222" s="28"/>
      <c r="I222" s="28"/>
      <c r="J222" s="28"/>
      <c r="K222" s="28"/>
      <c r="L222" s="28"/>
      <c r="M222" s="28">
        <v>41507</v>
      </c>
      <c r="N222" s="28"/>
      <c r="P222" s="71"/>
      <c r="Q222" s="81"/>
      <c r="R222" s="27"/>
      <c r="S222" s="36">
        <f>IF(Suggested="Yes",AA222,AG222)</f>
        <v>33.799999999999997</v>
      </c>
      <c r="T222" s="34" t="s">
        <v>142</v>
      </c>
      <c r="U222" s="5" t="str">
        <f>+Instructions!$B$3</f>
        <v>A</v>
      </c>
      <c r="V222" s="49"/>
      <c r="W222" s="53">
        <f>+Instructions!$C$22</f>
        <v>0</v>
      </c>
      <c r="X222" s="16">
        <f>ROUND($AA222*(1-W222)+0.004999,2)</f>
        <v>33.799999999999997</v>
      </c>
      <c r="Y222" s="49"/>
      <c r="Z222" s="6" t="s">
        <v>1386</v>
      </c>
      <c r="AA222" s="36">
        <v>33.799999999999997</v>
      </c>
      <c r="AB222" s="57">
        <f t="shared" ref="AB222:AC224" si="74">+W222</f>
        <v>0</v>
      </c>
      <c r="AC222" s="16">
        <f t="shared" si="74"/>
        <v>33.799999999999997</v>
      </c>
      <c r="AD222" s="11">
        <f>(AG222-AC222)/AG222</f>
        <v>0</v>
      </c>
      <c r="AE222" s="120"/>
      <c r="AF222" s="129">
        <v>3</v>
      </c>
      <c r="AG222" s="50">
        <f>SUM(AJ222:AL222)+AE222</f>
        <v>33.799999999999997</v>
      </c>
      <c r="AH222" s="49"/>
      <c r="AJ222" s="16">
        <f>ROUND(AC222/(1-VLOOKUP(AF222,Group,2,FALSE)),2)</f>
        <v>33.799999999999997</v>
      </c>
      <c r="AK222" s="16">
        <f>IF(VLOOKUP(AF222,Group,5,FALSE)="YES",VLOOKUP(ROUND(ROUND(AJ222,1)-AJ222,2),Round,2,FALSE)+VLOOKUP(AF222,Group,6,FALSE),0)</f>
        <v>0</v>
      </c>
      <c r="AL222" s="16">
        <f>IF(VLOOKUP(AF222,Group,7,FALSE)="",0,ROUND(AJ222-0.04999,1)-AJ222+AM222)</f>
        <v>0</v>
      </c>
      <c r="AM222" s="16" t="str">
        <f>IF(VLOOKUP(AF222,Group,7,FALSE)="","",VLOOKUP(AF222,Group,7,FALSE))</f>
        <v/>
      </c>
      <c r="AO222" s="239" t="s">
        <v>155</v>
      </c>
    </row>
    <row r="223" spans="1:41" s="3" customFormat="1" ht="9.9499999999999993" customHeight="1" x14ac:dyDescent="0.2">
      <c r="B223" s="111" t="s">
        <v>104</v>
      </c>
      <c r="D223" s="37"/>
      <c r="E223" s="71" t="s">
        <v>398</v>
      </c>
      <c r="F223" s="71"/>
      <c r="G223" s="28" t="s">
        <v>200</v>
      </c>
      <c r="H223" s="28"/>
      <c r="I223" s="28"/>
      <c r="J223" s="28"/>
      <c r="K223" s="28"/>
      <c r="L223" s="28"/>
      <c r="M223" s="28">
        <v>41508</v>
      </c>
      <c r="N223" s="28"/>
      <c r="P223" s="71"/>
      <c r="Q223" s="81"/>
      <c r="R223" s="27"/>
      <c r="S223" s="36">
        <f>IF(Suggested="Yes",AA223,AG223)</f>
        <v>22.55</v>
      </c>
      <c r="T223" s="34" t="s">
        <v>142</v>
      </c>
      <c r="U223" s="5" t="str">
        <f>+Instructions!$B$3</f>
        <v>A</v>
      </c>
      <c r="V223" s="49"/>
      <c r="W223" s="53">
        <f>+Instructions!$C$22</f>
        <v>0</v>
      </c>
      <c r="X223" s="16">
        <f>ROUND($AA223*(1-W223)+0.004999,2)</f>
        <v>22.55</v>
      </c>
      <c r="Y223" s="49"/>
      <c r="Z223" s="6" t="s">
        <v>1386</v>
      </c>
      <c r="AA223" s="36">
        <v>22.55</v>
      </c>
      <c r="AB223" s="57">
        <f t="shared" si="74"/>
        <v>0</v>
      </c>
      <c r="AC223" s="16">
        <f t="shared" si="74"/>
        <v>22.55</v>
      </c>
      <c r="AD223" s="11">
        <f>(AG223-AC223)/AG223</f>
        <v>0</v>
      </c>
      <c r="AE223" s="120"/>
      <c r="AF223" s="129">
        <v>3</v>
      </c>
      <c r="AG223" s="50">
        <f>SUM(AJ223:AL223)+AE223</f>
        <v>22.55</v>
      </c>
      <c r="AH223" s="49"/>
      <c r="AJ223" s="16">
        <f>ROUND(AC223/(1-VLOOKUP(AF223,Group,2,FALSE)),2)</f>
        <v>22.55</v>
      </c>
      <c r="AK223" s="16">
        <f>IF(VLOOKUP(AF223,Group,5,FALSE)="YES",VLOOKUP(ROUND(ROUND(AJ223,1)-AJ223,2),Round,2,FALSE)+VLOOKUP(AF223,Group,6,FALSE),0)</f>
        <v>0</v>
      </c>
      <c r="AL223" s="16">
        <f>IF(VLOOKUP(AF223,Group,7,FALSE)="",0,ROUND(AJ223-0.04999,1)-AJ223+AM223)</f>
        <v>0</v>
      </c>
      <c r="AM223" s="16" t="str">
        <f>IF(VLOOKUP(AF223,Group,7,FALSE)="","",VLOOKUP(AF223,Group,7,FALSE))</f>
        <v/>
      </c>
      <c r="AO223" s="239" t="s">
        <v>155</v>
      </c>
    </row>
    <row r="224" spans="1:41" s="3" customFormat="1" ht="9.9499999999999993" customHeight="1" x14ac:dyDescent="0.2">
      <c r="B224" s="111" t="s">
        <v>104</v>
      </c>
      <c r="D224" s="37"/>
      <c r="E224" s="71" t="s">
        <v>188</v>
      </c>
      <c r="F224" s="71"/>
      <c r="G224" s="28" t="s">
        <v>280</v>
      </c>
      <c r="H224" s="28"/>
      <c r="I224" s="28"/>
      <c r="J224" s="28" t="s">
        <v>187</v>
      </c>
      <c r="K224" s="28"/>
      <c r="L224" s="28" t="s">
        <v>187</v>
      </c>
      <c r="M224" s="28">
        <v>41509</v>
      </c>
      <c r="N224" s="28"/>
      <c r="P224" s="71"/>
      <c r="Q224" s="81"/>
      <c r="R224" s="27"/>
      <c r="S224" s="36">
        <f>IF(Suggested="Yes",AA224,AG224)</f>
        <v>38.700000000000003</v>
      </c>
      <c r="T224" s="34" t="s">
        <v>142</v>
      </c>
      <c r="U224" s="5" t="str">
        <f>+Instructions!$B$3</f>
        <v>A</v>
      </c>
      <c r="V224" s="49"/>
      <c r="W224" s="53">
        <f>+Instructions!$C$22</f>
        <v>0</v>
      </c>
      <c r="X224" s="16">
        <f>ROUND($AA224*(1-W224)+0.004999,2)</f>
        <v>38.700000000000003</v>
      </c>
      <c r="Y224" s="49"/>
      <c r="Z224" s="6" t="s">
        <v>1386</v>
      </c>
      <c r="AA224" s="36">
        <v>38.700000000000003</v>
      </c>
      <c r="AB224" s="57">
        <f t="shared" si="74"/>
        <v>0</v>
      </c>
      <c r="AC224" s="16">
        <f t="shared" si="74"/>
        <v>38.700000000000003</v>
      </c>
      <c r="AD224" s="11">
        <f>(AG224-AC224)/AG224</f>
        <v>0</v>
      </c>
      <c r="AE224" s="120"/>
      <c r="AF224" s="129">
        <v>3</v>
      </c>
      <c r="AG224" s="50">
        <f>SUM(AJ224:AL224)+AE224</f>
        <v>38.700000000000003</v>
      </c>
      <c r="AH224" s="49"/>
      <c r="AJ224" s="16">
        <f>ROUND(AC224/(1-VLOOKUP(AF224,Group,2,FALSE)),2)</f>
        <v>38.700000000000003</v>
      </c>
      <c r="AK224" s="16">
        <f>IF(VLOOKUP(AF224,Group,5,FALSE)="YES",VLOOKUP(ROUND(ROUND(AJ224,1)-AJ224,2),Round,2,FALSE)+VLOOKUP(AF224,Group,6,FALSE),0)</f>
        <v>0</v>
      </c>
      <c r="AL224" s="16">
        <f>IF(VLOOKUP(AF224,Group,7,FALSE)="",0,ROUND(AJ224-0.04999,1)-AJ224+AM224)</f>
        <v>0</v>
      </c>
      <c r="AM224" s="16" t="str">
        <f>IF(VLOOKUP(AF224,Group,7,FALSE)="","",VLOOKUP(AF224,Group,7,FALSE))</f>
        <v/>
      </c>
      <c r="AO224" s="239" t="s">
        <v>155</v>
      </c>
    </row>
    <row r="225" spans="1:41" s="3" customFormat="1" ht="1.5" customHeight="1" x14ac:dyDescent="0.2">
      <c r="P225" s="71"/>
      <c r="Q225" s="81"/>
      <c r="R225" s="27"/>
      <c r="S225" s="36"/>
      <c r="T225" s="6"/>
      <c r="U225" s="34"/>
      <c r="V225" s="49"/>
      <c r="W225" s="53"/>
      <c r="X225" s="14"/>
      <c r="Y225" s="49"/>
      <c r="Z225" s="36"/>
      <c r="AA225" s="36"/>
      <c r="AB225" s="52"/>
      <c r="AC225" s="36"/>
      <c r="AD225" s="14"/>
      <c r="AE225" s="72"/>
      <c r="AF225" s="124"/>
      <c r="AG225" s="36"/>
      <c r="AH225" s="49"/>
      <c r="AJ225" s="36"/>
      <c r="AK225" s="36"/>
      <c r="AL225" s="36"/>
      <c r="AM225" s="36"/>
      <c r="AO225" s="239" t="s">
        <v>155</v>
      </c>
    </row>
    <row r="226" spans="1:41" s="3" customFormat="1" ht="9.9499999999999993" customHeight="1" x14ac:dyDescent="0.2">
      <c r="B226" s="113" t="s">
        <v>141</v>
      </c>
      <c r="D226" s="37"/>
      <c r="E226" s="71" t="s">
        <v>399</v>
      </c>
      <c r="F226" s="71"/>
      <c r="G226" s="28" t="s">
        <v>396</v>
      </c>
      <c r="H226" s="28"/>
      <c r="I226" s="28"/>
      <c r="J226" s="28"/>
      <c r="K226" s="28"/>
      <c r="L226" s="28"/>
      <c r="M226" s="28">
        <v>41511</v>
      </c>
      <c r="N226" s="28"/>
      <c r="P226" s="71"/>
      <c r="Q226" s="81"/>
      <c r="R226" s="27"/>
      <c r="S226" s="36">
        <f>IF(Suggested="Yes",AA226,AG226)</f>
        <v>23.3</v>
      </c>
      <c r="T226" s="34" t="s">
        <v>142</v>
      </c>
      <c r="U226" s="5" t="str">
        <f>+Instructions!$B$3</f>
        <v>A</v>
      </c>
      <c r="V226" s="49"/>
      <c r="W226" s="53">
        <f>+Instructions!$C$22</f>
        <v>0</v>
      </c>
      <c r="X226" s="36">
        <f>ROUND($AA226*(1-W226)+0.004999,2)</f>
        <v>23.3</v>
      </c>
      <c r="Y226" s="49"/>
      <c r="Z226" s="6" t="s">
        <v>1386</v>
      </c>
      <c r="AA226" s="36">
        <v>23.3</v>
      </c>
      <c r="AB226" s="57">
        <f>+W226</f>
        <v>0</v>
      </c>
      <c r="AC226" s="36">
        <f>+X226</f>
        <v>23.3</v>
      </c>
      <c r="AD226" s="57">
        <f>(AG226-AC226)/AG226</f>
        <v>0</v>
      </c>
      <c r="AE226" s="120"/>
      <c r="AF226" s="130">
        <v>2</v>
      </c>
      <c r="AG226" s="41">
        <f>SUM(AJ226:AL226)+AE226</f>
        <v>23.3</v>
      </c>
      <c r="AH226" s="49"/>
      <c r="AJ226" s="16">
        <f>ROUND(AC226/(1-VLOOKUP(AF226,Group,2,FALSE)),2)</f>
        <v>23.3</v>
      </c>
      <c r="AK226" s="16">
        <f>IF(VLOOKUP(AF226,Group,5,FALSE)="YES",VLOOKUP(ROUND(ROUND(AJ226,1)-AJ226,2),Round,2,FALSE)+VLOOKUP(AF226,Group,6,FALSE),0)</f>
        <v>0</v>
      </c>
      <c r="AL226" s="16">
        <f>IF(VLOOKUP(AF226,Group,7,FALSE)="",0,ROUND(AJ226-0.04999,1)-AJ226+AM226)</f>
        <v>0</v>
      </c>
      <c r="AM226" s="16" t="str">
        <f>IF(VLOOKUP(AF226,Group,7,FALSE)="","",VLOOKUP(AF226,Group,7,FALSE))</f>
        <v/>
      </c>
      <c r="AO226" s="239" t="s">
        <v>155</v>
      </c>
    </row>
    <row r="227" spans="1:41" s="3" customFormat="1" ht="9.9499999999999993" customHeight="1" x14ac:dyDescent="0.2">
      <c r="B227" s="113" t="s">
        <v>141</v>
      </c>
      <c r="D227" s="37"/>
      <c r="E227" s="71" t="s">
        <v>400</v>
      </c>
      <c r="F227" s="71"/>
      <c r="G227" s="28" t="s">
        <v>397</v>
      </c>
      <c r="H227" s="28"/>
      <c r="I227" s="28"/>
      <c r="J227" s="28"/>
      <c r="K227" s="28"/>
      <c r="L227" s="28"/>
      <c r="M227" s="28">
        <v>41512</v>
      </c>
      <c r="N227" s="28"/>
      <c r="P227" s="71"/>
      <c r="Q227" s="81"/>
      <c r="R227" s="27"/>
      <c r="S227" s="36">
        <f>IF(Suggested="Yes",AA227,AG227)</f>
        <v>34.9</v>
      </c>
      <c r="T227" s="34" t="s">
        <v>142</v>
      </c>
      <c r="U227" s="5" t="str">
        <f>+Instructions!$B$3</f>
        <v>A</v>
      </c>
      <c r="V227" s="49"/>
      <c r="W227" s="53">
        <f>+Instructions!$C$22</f>
        <v>0</v>
      </c>
      <c r="X227" s="36">
        <f>ROUND($AA227*(1-W227)+0.004999,2)</f>
        <v>34.9</v>
      </c>
      <c r="Y227" s="49"/>
      <c r="Z227" s="6" t="s">
        <v>1386</v>
      </c>
      <c r="AA227" s="36">
        <v>34.9</v>
      </c>
      <c r="AB227" s="57">
        <f>+W227</f>
        <v>0</v>
      </c>
      <c r="AC227" s="36">
        <f>+X227</f>
        <v>34.9</v>
      </c>
      <c r="AD227" s="57">
        <f>(AG227-AC227)/AG227</f>
        <v>0</v>
      </c>
      <c r="AE227" s="120"/>
      <c r="AF227" s="130">
        <v>2</v>
      </c>
      <c r="AG227" s="41">
        <f>SUM(AJ227:AL227)+AE227</f>
        <v>34.9</v>
      </c>
      <c r="AH227" s="244"/>
      <c r="AJ227" s="16">
        <f>ROUND(AC227/(1-VLOOKUP(AF227,Group,2,FALSE)),2)</f>
        <v>34.9</v>
      </c>
      <c r="AK227" s="16">
        <f>IF(VLOOKUP(AF227,Group,5,FALSE)="YES",VLOOKUP(ROUND(ROUND(AJ227,1)-AJ227,2),Round,2,FALSE)+VLOOKUP(AF227,Group,6,FALSE),0)</f>
        <v>0</v>
      </c>
      <c r="AL227" s="16">
        <f>IF(VLOOKUP(AF227,Group,7,FALSE)="",0,ROUND(AJ227-0.04999,1)-AJ227+AM227)</f>
        <v>0</v>
      </c>
      <c r="AM227" s="16" t="str">
        <f>IF(VLOOKUP(AF227,Group,7,FALSE)="","",VLOOKUP(AF227,Group,7,FALSE))</f>
        <v/>
      </c>
      <c r="AO227" s="239" t="s">
        <v>155</v>
      </c>
    </row>
    <row r="228" spans="1:41" s="3" customFormat="1" ht="3" customHeight="1" x14ac:dyDescent="0.2">
      <c r="G228" s="28"/>
      <c r="P228" s="71"/>
      <c r="Q228" s="81"/>
      <c r="R228" s="27"/>
      <c r="S228" s="36"/>
      <c r="T228" s="6"/>
      <c r="U228" s="34"/>
      <c r="V228" s="49"/>
      <c r="W228" s="53"/>
      <c r="X228" s="14"/>
      <c r="Y228" s="49"/>
      <c r="Z228" s="36"/>
      <c r="AA228" s="36"/>
      <c r="AB228" s="52"/>
      <c r="AC228" s="36"/>
      <c r="AD228" s="14"/>
      <c r="AE228" s="72"/>
      <c r="AF228" s="124"/>
      <c r="AG228" s="36"/>
      <c r="AH228" s="244"/>
      <c r="AJ228" s="36"/>
      <c r="AK228" s="36"/>
      <c r="AL228" s="36"/>
      <c r="AM228" s="36"/>
      <c r="AO228" s="239" t="s">
        <v>155</v>
      </c>
    </row>
    <row r="229" spans="1:41" s="3" customFormat="1" ht="9.9499999999999993" customHeight="1" x14ac:dyDescent="0.2">
      <c r="C229" s="174" t="s">
        <v>411</v>
      </c>
      <c r="Q229" s="6"/>
      <c r="R229" s="28"/>
      <c r="S229" s="20"/>
      <c r="U229" s="5"/>
      <c r="V229" s="179"/>
      <c r="W229" s="53"/>
      <c r="X229" s="14"/>
      <c r="Y229" s="49"/>
      <c r="Z229" s="36"/>
      <c r="AA229" s="36"/>
      <c r="AB229" s="52"/>
      <c r="AC229" s="16"/>
      <c r="AD229" s="14"/>
      <c r="AE229" s="62"/>
      <c r="AF229" s="62"/>
      <c r="AG229" s="16"/>
      <c r="AH229" s="245"/>
      <c r="AI229" s="123"/>
      <c r="AJ229" s="16"/>
      <c r="AK229" s="16"/>
      <c r="AL229" s="16"/>
      <c r="AM229" s="16"/>
      <c r="AO229" s="239"/>
    </row>
    <row r="230" spans="1:41" s="3" customFormat="1" ht="3" customHeight="1" x14ac:dyDescent="0.2">
      <c r="A230" s="3" t="s">
        <v>182</v>
      </c>
      <c r="P230" s="71"/>
      <c r="Q230" s="81"/>
      <c r="R230" s="27"/>
      <c r="S230" s="36"/>
      <c r="T230" s="6"/>
      <c r="U230" s="34"/>
      <c r="V230" s="49"/>
      <c r="W230" s="53"/>
      <c r="X230" s="14"/>
      <c r="Y230" s="49"/>
      <c r="Z230" s="36"/>
      <c r="AA230" s="36"/>
      <c r="AB230" s="52"/>
      <c r="AC230" s="36"/>
      <c r="AD230" s="14"/>
      <c r="AE230" s="72"/>
      <c r="AF230" s="124"/>
      <c r="AG230" s="36"/>
      <c r="AH230" s="244"/>
      <c r="AJ230" s="36"/>
      <c r="AK230" s="36"/>
      <c r="AL230" s="36"/>
      <c r="AM230" s="36"/>
      <c r="AO230" s="239"/>
    </row>
    <row r="231" spans="1:41" s="3" customFormat="1" ht="9.9499999999999993" customHeight="1" x14ac:dyDescent="0.2">
      <c r="C231" s="32"/>
      <c r="D231" s="37" t="s">
        <v>106</v>
      </c>
      <c r="E231" s="168" t="s">
        <v>37</v>
      </c>
      <c r="F231" s="167"/>
      <c r="G231" s="168"/>
      <c r="I231" s="167"/>
      <c r="K231" s="167"/>
      <c r="L231" s="167"/>
      <c r="M231" s="167"/>
      <c r="N231" s="167"/>
      <c r="O231" s="28"/>
      <c r="P231" s="28"/>
      <c r="Q231" s="28"/>
      <c r="R231" s="28"/>
      <c r="S231" s="28"/>
      <c r="T231" s="28"/>
      <c r="U231" s="5"/>
      <c r="V231" s="49"/>
      <c r="W231" s="67"/>
      <c r="X231" s="67"/>
      <c r="Y231" s="49"/>
      <c r="Z231" s="36"/>
      <c r="AA231" s="36"/>
      <c r="AB231" s="52"/>
      <c r="AC231" s="16"/>
      <c r="AD231" s="14"/>
      <c r="AE231" s="62"/>
      <c r="AF231" s="123"/>
      <c r="AG231" s="16"/>
      <c r="AH231" s="244"/>
      <c r="AJ231" s="16"/>
      <c r="AK231" s="16"/>
      <c r="AL231" s="16"/>
      <c r="AM231" s="16"/>
      <c r="AO231" s="239"/>
    </row>
    <row r="232" spans="1:41" s="3" customFormat="1" ht="0.95" customHeight="1" x14ac:dyDescent="0.2">
      <c r="G232" s="28"/>
      <c r="P232" s="71"/>
      <c r="Q232" s="81"/>
      <c r="R232" s="27"/>
      <c r="S232" s="36"/>
      <c r="T232" s="6"/>
      <c r="U232" s="34"/>
      <c r="V232" s="49"/>
      <c r="W232" s="53"/>
      <c r="X232" s="14"/>
      <c r="Y232" s="49"/>
      <c r="Z232" s="36"/>
      <c r="AA232" s="36"/>
      <c r="AB232" s="52"/>
      <c r="AC232" s="36"/>
      <c r="AD232" s="14"/>
      <c r="AE232" s="72"/>
      <c r="AF232" s="124"/>
      <c r="AG232" s="36"/>
      <c r="AH232" s="244"/>
      <c r="AJ232" s="36"/>
      <c r="AK232" s="36"/>
      <c r="AL232" s="36"/>
      <c r="AM232" s="36"/>
      <c r="AO232" s="239" t="s">
        <v>155</v>
      </c>
    </row>
    <row r="233" spans="1:41" s="3" customFormat="1" ht="9.9499999999999993" customHeight="1" x14ac:dyDescent="0.2">
      <c r="B233" s="111" t="s">
        <v>104</v>
      </c>
      <c r="D233" s="37"/>
      <c r="E233" s="71" t="s">
        <v>225</v>
      </c>
      <c r="F233" s="71"/>
      <c r="G233" s="28" t="s">
        <v>38</v>
      </c>
      <c r="H233" s="28"/>
      <c r="I233" s="28"/>
      <c r="J233" s="28"/>
      <c r="K233" s="28" t="s">
        <v>235</v>
      </c>
      <c r="M233" s="28" t="s">
        <v>414</v>
      </c>
      <c r="N233" s="28"/>
      <c r="P233" s="71"/>
      <c r="Q233" s="81"/>
      <c r="R233" s="27"/>
      <c r="S233" s="36">
        <f>IF(Suggested="Yes",AA233,AG233)</f>
        <v>63.3</v>
      </c>
      <c r="T233" s="34" t="s">
        <v>142</v>
      </c>
      <c r="U233" s="5" t="str">
        <f>+Instructions!$B$3</f>
        <v>A</v>
      </c>
      <c r="V233" s="49"/>
      <c r="W233" s="53">
        <f>+Instructions!$C$22</f>
        <v>0</v>
      </c>
      <c r="X233" s="16">
        <f>ROUND($AA233*(1-W233)+0.004999,2)</f>
        <v>63.3</v>
      </c>
      <c r="Y233" s="49"/>
      <c r="Z233" s="6" t="s">
        <v>1386</v>
      </c>
      <c r="AA233" s="36">
        <v>63.3</v>
      </c>
      <c r="AB233" s="57">
        <f t="shared" ref="AB233:AC235" si="75">+W233</f>
        <v>0</v>
      </c>
      <c r="AC233" s="16">
        <f t="shared" si="75"/>
        <v>63.3</v>
      </c>
      <c r="AD233" s="11">
        <f>(AG233-AC233)/AG233</f>
        <v>0</v>
      </c>
      <c r="AE233" s="120"/>
      <c r="AF233" s="129">
        <v>3</v>
      </c>
      <c r="AG233" s="50">
        <f>SUM(AJ233:AL233)+AE233</f>
        <v>63.3</v>
      </c>
      <c r="AH233" s="244"/>
      <c r="AJ233" s="16">
        <f>ROUND(AC233/(1-VLOOKUP(AF233,Group,2,FALSE)),2)</f>
        <v>63.3</v>
      </c>
      <c r="AK233" s="16">
        <f>IF(VLOOKUP(AF233,Group,5,FALSE)="YES",VLOOKUP(ROUND(ROUND(AJ233,1)-AJ233,2),Round,2,FALSE)+VLOOKUP(AF233,Group,6,FALSE),0)</f>
        <v>0</v>
      </c>
      <c r="AL233" s="16">
        <f>IF(VLOOKUP(AF233,Group,7,FALSE)="",0,ROUND(AJ233-0.04999,1)-AJ233+AM233)</f>
        <v>0</v>
      </c>
      <c r="AM233" s="16" t="str">
        <f>IF(VLOOKUP(AF233,Group,7,FALSE)="","",VLOOKUP(AF233,Group,7,FALSE))</f>
        <v/>
      </c>
      <c r="AO233" s="239" t="s">
        <v>155</v>
      </c>
    </row>
    <row r="234" spans="1:41" s="3" customFormat="1" ht="9.9499999999999993" customHeight="1" x14ac:dyDescent="0.2">
      <c r="B234" s="111" t="s">
        <v>104</v>
      </c>
      <c r="D234" s="37" t="s">
        <v>187</v>
      </c>
      <c r="E234" s="71" t="s">
        <v>225</v>
      </c>
      <c r="F234" s="71"/>
      <c r="G234" s="28" t="s">
        <v>38</v>
      </c>
      <c r="H234" s="28"/>
      <c r="I234" s="28"/>
      <c r="J234" s="28"/>
      <c r="K234" s="28" t="s">
        <v>236</v>
      </c>
      <c r="M234" s="28" t="s">
        <v>414</v>
      </c>
      <c r="N234" s="28"/>
      <c r="P234" s="71"/>
      <c r="Q234" s="81"/>
      <c r="R234" s="27"/>
      <c r="S234" s="36">
        <f>IF(Suggested="Yes",AA234,AG234)</f>
        <v>63.3</v>
      </c>
      <c r="T234" s="34" t="s">
        <v>142</v>
      </c>
      <c r="U234" s="5" t="str">
        <f>+Instructions!$B$3</f>
        <v>A</v>
      </c>
      <c r="V234" s="49"/>
      <c r="W234" s="53">
        <f>+Instructions!$C$22</f>
        <v>0</v>
      </c>
      <c r="X234" s="16">
        <f>ROUND($AA234*(1-W234)+0.004999,2)</f>
        <v>63.3</v>
      </c>
      <c r="Y234" s="49"/>
      <c r="Z234" s="6" t="s">
        <v>1386</v>
      </c>
      <c r="AA234" s="36">
        <v>63.3</v>
      </c>
      <c r="AB234" s="57">
        <f t="shared" si="75"/>
        <v>0</v>
      </c>
      <c r="AC234" s="16">
        <f t="shared" si="75"/>
        <v>63.3</v>
      </c>
      <c r="AD234" s="11">
        <f>(AG234-AC234)/AG234</f>
        <v>0</v>
      </c>
      <c r="AE234" s="120"/>
      <c r="AF234" s="129">
        <v>3</v>
      </c>
      <c r="AG234" s="50">
        <f>SUM(AJ234:AL234)+AE234</f>
        <v>63.3</v>
      </c>
      <c r="AH234" s="244"/>
      <c r="AJ234" s="16">
        <f>ROUND(AC234/(1-VLOOKUP(AF234,Group,2,FALSE)),2)</f>
        <v>63.3</v>
      </c>
      <c r="AK234" s="16">
        <f>IF(VLOOKUP(AF234,Group,5,FALSE)="YES",VLOOKUP(ROUND(ROUND(AJ234,1)-AJ234,2),Round,2,FALSE)+VLOOKUP(AF234,Group,6,FALSE),0)</f>
        <v>0</v>
      </c>
      <c r="AL234" s="16">
        <f>IF(VLOOKUP(AF234,Group,7,FALSE)="",0,ROUND(AJ234-0.04999,1)-AJ234+AM234)</f>
        <v>0</v>
      </c>
      <c r="AM234" s="16" t="str">
        <f>IF(VLOOKUP(AF234,Group,7,FALSE)="","",VLOOKUP(AF234,Group,7,FALSE))</f>
        <v/>
      </c>
      <c r="AO234" s="239" t="s">
        <v>155</v>
      </c>
    </row>
    <row r="235" spans="1:41" s="3" customFormat="1" ht="9.9499999999999993" customHeight="1" x14ac:dyDescent="0.2">
      <c r="B235" s="111" t="s">
        <v>104</v>
      </c>
      <c r="D235" s="37" t="s">
        <v>187</v>
      </c>
      <c r="E235" s="71" t="s">
        <v>225</v>
      </c>
      <c r="F235" s="71"/>
      <c r="G235" s="28" t="s">
        <v>38</v>
      </c>
      <c r="H235" s="28"/>
      <c r="I235" s="28"/>
      <c r="J235" s="28"/>
      <c r="K235" s="28" t="s">
        <v>237</v>
      </c>
      <c r="M235" s="28" t="s">
        <v>414</v>
      </c>
      <c r="N235" s="28"/>
      <c r="P235" s="71"/>
      <c r="Q235" s="81"/>
      <c r="R235" s="27"/>
      <c r="S235" s="36">
        <f>IF(Suggested="Yes",AA235,AG235)</f>
        <v>63.3</v>
      </c>
      <c r="T235" s="34" t="s">
        <v>142</v>
      </c>
      <c r="U235" s="5" t="str">
        <f>+Instructions!$B$3</f>
        <v>A</v>
      </c>
      <c r="V235" s="49"/>
      <c r="W235" s="53">
        <f>+Instructions!$C$22</f>
        <v>0</v>
      </c>
      <c r="X235" s="16">
        <f>ROUND($AA235*(1-W235)+0.004999,2)</f>
        <v>63.3</v>
      </c>
      <c r="Y235" s="49"/>
      <c r="Z235" s="6" t="s">
        <v>1386</v>
      </c>
      <c r="AA235" s="36">
        <v>63.3</v>
      </c>
      <c r="AB235" s="57">
        <f t="shared" si="75"/>
        <v>0</v>
      </c>
      <c r="AC235" s="16">
        <f t="shared" si="75"/>
        <v>63.3</v>
      </c>
      <c r="AD235" s="11">
        <f>(AG235-AC235)/AG235</f>
        <v>0</v>
      </c>
      <c r="AE235" s="120"/>
      <c r="AF235" s="129">
        <v>3</v>
      </c>
      <c r="AG235" s="50">
        <f>SUM(AJ235:AL235)+AE235</f>
        <v>63.3</v>
      </c>
      <c r="AH235" s="244"/>
      <c r="AJ235" s="16">
        <f>ROUND(AC235/(1-VLOOKUP(AF235,Group,2,FALSE)),2)</f>
        <v>63.3</v>
      </c>
      <c r="AK235" s="16">
        <f>IF(VLOOKUP(AF235,Group,5,FALSE)="YES",VLOOKUP(ROUND(ROUND(AJ235,1)-AJ235,2),Round,2,FALSE)+VLOOKUP(AF235,Group,6,FALSE),0)</f>
        <v>0</v>
      </c>
      <c r="AL235" s="16">
        <f>IF(VLOOKUP(AF235,Group,7,FALSE)="",0,ROUND(AJ235-0.04999,1)-AJ235+AM235)</f>
        <v>0</v>
      </c>
      <c r="AM235" s="16" t="str">
        <f>IF(VLOOKUP(AF235,Group,7,FALSE)="","",VLOOKUP(AF235,Group,7,FALSE))</f>
        <v/>
      </c>
      <c r="AO235" s="239" t="s">
        <v>155</v>
      </c>
    </row>
    <row r="236" spans="1:41" s="3" customFormat="1" ht="0.95" customHeight="1" x14ac:dyDescent="0.2">
      <c r="A236" s="3" t="s">
        <v>182</v>
      </c>
      <c r="P236" s="71"/>
      <c r="Q236" s="81"/>
      <c r="R236" s="27"/>
      <c r="S236" s="36"/>
      <c r="T236" s="6"/>
      <c r="U236" s="34"/>
      <c r="V236" s="49"/>
      <c r="W236" s="53"/>
      <c r="X236" s="14"/>
      <c r="Y236" s="49"/>
      <c r="Z236" s="36"/>
      <c r="AA236" s="36"/>
      <c r="AB236" s="52"/>
      <c r="AC236" s="36"/>
      <c r="AD236" s="14"/>
      <c r="AE236" s="72"/>
      <c r="AF236" s="124"/>
      <c r="AG236" s="36"/>
      <c r="AH236" s="244"/>
      <c r="AJ236" s="36"/>
      <c r="AK236" s="36"/>
      <c r="AL236" s="36"/>
      <c r="AM236" s="36"/>
      <c r="AO236" s="239"/>
    </row>
    <row r="237" spans="1:41" s="3" customFormat="1" ht="9.9499999999999993" customHeight="1" x14ac:dyDescent="0.2">
      <c r="B237" s="111" t="s">
        <v>104</v>
      </c>
      <c r="C237" s="3" t="s">
        <v>187</v>
      </c>
      <c r="D237" s="37" t="s">
        <v>187</v>
      </c>
      <c r="E237" s="71" t="s">
        <v>225</v>
      </c>
      <c r="F237" s="71"/>
      <c r="G237" s="28" t="s">
        <v>38</v>
      </c>
      <c r="H237" s="28"/>
      <c r="I237" s="28"/>
      <c r="J237" s="28"/>
      <c r="K237" s="28" t="s">
        <v>241</v>
      </c>
      <c r="L237" s="28"/>
      <c r="M237" s="28" t="s">
        <v>39</v>
      </c>
      <c r="N237" s="28"/>
      <c r="P237" s="71"/>
      <c r="Q237" s="81" t="s">
        <v>187</v>
      </c>
      <c r="R237" s="27"/>
      <c r="S237" s="36">
        <f>IF(Suggested="Yes",AA237,AG237)</f>
        <v>63.3</v>
      </c>
      <c r="T237" s="34" t="s">
        <v>142</v>
      </c>
      <c r="U237" s="5" t="str">
        <f>+Instructions!$B$3</f>
        <v>A</v>
      </c>
      <c r="V237" s="49"/>
      <c r="W237" s="53">
        <f>+Instructions!$C$22</f>
        <v>0</v>
      </c>
      <c r="X237" s="16">
        <f>ROUND($AA237*(1-W237)+0.004999,2)</f>
        <v>63.3</v>
      </c>
      <c r="Y237" s="49"/>
      <c r="Z237" s="6" t="s">
        <v>1386</v>
      </c>
      <c r="AA237" s="36">
        <v>63.3</v>
      </c>
      <c r="AB237" s="57">
        <f>+W237</f>
        <v>0</v>
      </c>
      <c r="AC237" s="16">
        <f>+X237</f>
        <v>63.3</v>
      </c>
      <c r="AD237" s="11">
        <f>(AG237-AC237)/AG237</f>
        <v>0</v>
      </c>
      <c r="AE237" s="120"/>
      <c r="AF237" s="129">
        <v>3</v>
      </c>
      <c r="AG237" s="50">
        <f>SUM(AJ237:AL237)+AE237</f>
        <v>63.3</v>
      </c>
      <c r="AH237" s="244"/>
      <c r="AJ237" s="16">
        <f>ROUND(AC237/(1-VLOOKUP(AF237,Group,2,FALSE)),2)</f>
        <v>63.3</v>
      </c>
      <c r="AK237" s="16">
        <f>IF(VLOOKUP(AF237,Group,5,FALSE)="YES",VLOOKUP(ROUND(ROUND(AJ237,1)-AJ237,2),Round,2,FALSE)+VLOOKUP(AF237,Group,6,FALSE),0)</f>
        <v>0</v>
      </c>
      <c r="AL237" s="16">
        <f>IF(VLOOKUP(AF237,Group,7,FALSE)="",0,ROUND(AJ237-0.04999,1)-AJ237+AM237)</f>
        <v>0</v>
      </c>
      <c r="AM237" s="16" t="str">
        <f>IF(VLOOKUP(AF237,Group,7,FALSE)="","",VLOOKUP(AF237,Group,7,FALSE))</f>
        <v/>
      </c>
      <c r="AO237" s="239" t="s">
        <v>155</v>
      </c>
    </row>
    <row r="238" spans="1:41" s="3" customFormat="1" ht="0.95" customHeight="1" x14ac:dyDescent="0.2">
      <c r="A238" s="3" t="s">
        <v>182</v>
      </c>
      <c r="P238" s="71"/>
      <c r="Q238" s="81"/>
      <c r="R238" s="27"/>
      <c r="S238" s="36"/>
      <c r="T238" s="6"/>
      <c r="U238" s="34"/>
      <c r="V238" s="49"/>
      <c r="W238" s="53"/>
      <c r="X238" s="14"/>
      <c r="Y238" s="49"/>
      <c r="Z238" s="36"/>
      <c r="AA238" s="36"/>
      <c r="AB238" s="52"/>
      <c r="AC238" s="36"/>
      <c r="AD238" s="14"/>
      <c r="AE238" s="72"/>
      <c r="AF238" s="124"/>
      <c r="AG238" s="36"/>
      <c r="AH238" s="244"/>
      <c r="AJ238" s="36"/>
      <c r="AK238" s="36"/>
      <c r="AL238" s="36"/>
      <c r="AM238" s="36"/>
      <c r="AO238" s="239"/>
    </row>
    <row r="239" spans="1:41" s="3" customFormat="1" ht="9.9499999999999993" customHeight="1" x14ac:dyDescent="0.2">
      <c r="B239" s="111" t="s">
        <v>104</v>
      </c>
      <c r="D239" s="37"/>
      <c r="E239" s="71" t="s">
        <v>225</v>
      </c>
      <c r="F239" s="71"/>
      <c r="G239" s="28" t="s">
        <v>384</v>
      </c>
      <c r="H239" s="28"/>
      <c r="I239" s="28"/>
      <c r="J239" s="28"/>
      <c r="K239" s="28" t="s">
        <v>238</v>
      </c>
      <c r="M239" s="28" t="s">
        <v>39</v>
      </c>
      <c r="N239" s="28"/>
      <c r="P239" s="71"/>
      <c r="Q239" s="81"/>
      <c r="R239" s="27"/>
      <c r="S239" s="36">
        <f>IF(Suggested="Yes",AA239,AG239)</f>
        <v>63.3</v>
      </c>
      <c r="T239" s="34" t="s">
        <v>142</v>
      </c>
      <c r="U239" s="5" t="str">
        <f>+Instructions!$B$3</f>
        <v>A</v>
      </c>
      <c r="V239" s="49"/>
      <c r="W239" s="53">
        <f>+Instructions!$C$22</f>
        <v>0</v>
      </c>
      <c r="X239" s="16">
        <f>ROUND($AA239*(1-W239)+0.004999,2)</f>
        <v>63.3</v>
      </c>
      <c r="Y239" s="49"/>
      <c r="Z239" s="6" t="s">
        <v>1386</v>
      </c>
      <c r="AA239" s="36">
        <v>63.3</v>
      </c>
      <c r="AB239" s="57">
        <f>+W239</f>
        <v>0</v>
      </c>
      <c r="AC239" s="16">
        <f>+X239</f>
        <v>63.3</v>
      </c>
      <c r="AD239" s="11">
        <f>(AG239-AC239)/AG239</f>
        <v>0</v>
      </c>
      <c r="AE239" s="120"/>
      <c r="AF239" s="129">
        <v>3</v>
      </c>
      <c r="AG239" s="50">
        <f>SUM(AJ239:AL239)+AE239</f>
        <v>63.3</v>
      </c>
      <c r="AH239" s="244"/>
      <c r="AJ239" s="16">
        <f>ROUND(AC239/(1-VLOOKUP(AF239,Group,2,FALSE)),2)</f>
        <v>63.3</v>
      </c>
      <c r="AK239" s="16">
        <f>IF(VLOOKUP(AF239,Group,5,FALSE)="YES",VLOOKUP(ROUND(ROUND(AJ239,1)-AJ239,2),Round,2,FALSE)+VLOOKUP(AF239,Group,6,FALSE),0)</f>
        <v>0</v>
      </c>
      <c r="AL239" s="16">
        <f>IF(VLOOKUP(AF239,Group,7,FALSE)="",0,ROUND(AJ239-0.04999,1)-AJ239+AM239)</f>
        <v>0</v>
      </c>
      <c r="AM239" s="16" t="str">
        <f>IF(VLOOKUP(AF239,Group,7,FALSE)="","",VLOOKUP(AF239,Group,7,FALSE))</f>
        <v/>
      </c>
      <c r="AO239" s="239" t="s">
        <v>155</v>
      </c>
    </row>
    <row r="240" spans="1:41" s="3" customFormat="1" ht="9.9499999999999993" customHeight="1" x14ac:dyDescent="0.2">
      <c r="B240" s="111" t="s">
        <v>104</v>
      </c>
      <c r="D240" s="37"/>
      <c r="E240" s="71" t="s">
        <v>225</v>
      </c>
      <c r="F240" s="71"/>
      <c r="G240" s="28" t="s">
        <v>384</v>
      </c>
      <c r="H240" s="28"/>
      <c r="I240" s="28"/>
      <c r="J240" s="28"/>
      <c r="K240" s="28" t="s">
        <v>239</v>
      </c>
      <c r="M240" s="28" t="s">
        <v>39</v>
      </c>
      <c r="N240" s="28"/>
      <c r="P240" s="71"/>
      <c r="Q240" s="81"/>
      <c r="R240" s="27"/>
      <c r="S240" s="36">
        <f>IF(Suggested="Yes",AA240,AG240)</f>
        <v>63.3</v>
      </c>
      <c r="T240" s="34" t="s">
        <v>142</v>
      </c>
      <c r="U240" s="5" t="str">
        <f>+Instructions!$B$3</f>
        <v>A</v>
      </c>
      <c r="V240" s="49"/>
      <c r="W240" s="53">
        <f>+Instructions!$C$22</f>
        <v>0</v>
      </c>
      <c r="X240" s="16">
        <f>ROUND($AA240*(1-W240)+0.004999,2)</f>
        <v>63.3</v>
      </c>
      <c r="Y240" s="49"/>
      <c r="Z240" s="6" t="s">
        <v>1386</v>
      </c>
      <c r="AA240" s="36">
        <v>63.3</v>
      </c>
      <c r="AB240" s="57">
        <f>+W240</f>
        <v>0</v>
      </c>
      <c r="AC240" s="16">
        <f>+X240</f>
        <v>63.3</v>
      </c>
      <c r="AD240" s="11">
        <f>(AG240-AC240)/AG240</f>
        <v>0</v>
      </c>
      <c r="AE240" s="120"/>
      <c r="AF240" s="129">
        <v>3</v>
      </c>
      <c r="AG240" s="50">
        <f>SUM(AJ240:AL240)+AE240</f>
        <v>63.3</v>
      </c>
      <c r="AH240" s="244"/>
      <c r="AJ240" s="16">
        <f>ROUND(AC240/(1-VLOOKUP(AF240,Group,2,FALSE)),2)</f>
        <v>63.3</v>
      </c>
      <c r="AK240" s="16">
        <f>IF(VLOOKUP(AF240,Group,5,FALSE)="YES",VLOOKUP(ROUND(ROUND(AJ240,1)-AJ240,2),Round,2,FALSE)+VLOOKUP(AF240,Group,6,FALSE),0)</f>
        <v>0</v>
      </c>
      <c r="AL240" s="16">
        <f>IF(VLOOKUP(AF240,Group,7,FALSE)="",0,ROUND(AJ240-0.04999,1)-AJ240+AM240)</f>
        <v>0</v>
      </c>
      <c r="AM240" s="16" t="str">
        <f>IF(VLOOKUP(AF240,Group,7,FALSE)="","",VLOOKUP(AF240,Group,7,FALSE))</f>
        <v/>
      </c>
      <c r="AO240" s="239" t="s">
        <v>155</v>
      </c>
    </row>
    <row r="241" spans="2:41" s="3" customFormat="1" ht="0.95" customHeight="1" x14ac:dyDescent="0.2">
      <c r="G241" s="28"/>
      <c r="P241" s="71"/>
      <c r="Q241" s="81"/>
      <c r="R241" s="27"/>
      <c r="S241" s="36"/>
      <c r="T241" s="6"/>
      <c r="U241" s="34"/>
      <c r="V241" s="49"/>
      <c r="W241" s="53"/>
      <c r="X241" s="14"/>
      <c r="Y241" s="49"/>
      <c r="Z241" s="36"/>
      <c r="AA241" s="36"/>
      <c r="AB241" s="52"/>
      <c r="AC241" s="36"/>
      <c r="AD241" s="14"/>
      <c r="AE241" s="72"/>
      <c r="AF241" s="124"/>
      <c r="AG241" s="36"/>
      <c r="AH241" s="244"/>
      <c r="AJ241" s="36"/>
      <c r="AK241" s="36"/>
      <c r="AL241" s="36"/>
      <c r="AM241" s="36"/>
      <c r="AO241" s="239" t="s">
        <v>155</v>
      </c>
    </row>
    <row r="242" spans="2:41" s="3" customFormat="1" ht="9.9499999999999993" customHeight="1" x14ac:dyDescent="0.2">
      <c r="B242" s="111" t="s">
        <v>104</v>
      </c>
      <c r="D242" s="37"/>
      <c r="E242" s="71" t="s">
        <v>196</v>
      </c>
      <c r="F242" s="71"/>
      <c r="G242" s="28" t="s">
        <v>385</v>
      </c>
      <c r="H242" s="28"/>
      <c r="I242" s="28"/>
      <c r="J242" s="28"/>
      <c r="K242" s="28" t="s">
        <v>210</v>
      </c>
      <c r="L242" s="28"/>
      <c r="M242" s="28"/>
      <c r="N242" s="28"/>
      <c r="P242" s="71"/>
      <c r="Q242" s="81"/>
      <c r="R242" s="27" t="s">
        <v>365</v>
      </c>
      <c r="S242" s="36">
        <f>IF(Suggested="Yes",AA242,AG242)</f>
        <v>57.9</v>
      </c>
      <c r="T242" s="34" t="s">
        <v>142</v>
      </c>
      <c r="U242" s="5" t="str">
        <f>+Instructions!$B$3</f>
        <v>A</v>
      </c>
      <c r="V242" s="49"/>
      <c r="W242" s="53">
        <f>+Instructions!$C$22</f>
        <v>0</v>
      </c>
      <c r="X242" s="16">
        <f>ROUND($AA242*(1-W242)+0.004999,2)</f>
        <v>57.9</v>
      </c>
      <c r="Y242" s="49"/>
      <c r="Z242" s="6" t="s">
        <v>1386</v>
      </c>
      <c r="AA242" s="36">
        <v>57.9</v>
      </c>
      <c r="AB242" s="57">
        <f t="shared" ref="AB242:AC244" si="76">+W242</f>
        <v>0</v>
      </c>
      <c r="AC242" s="16">
        <f t="shared" si="76"/>
        <v>57.9</v>
      </c>
      <c r="AD242" s="11">
        <f>(AG242-AC242)/AG242</f>
        <v>0</v>
      </c>
      <c r="AE242" s="120"/>
      <c r="AF242" s="129">
        <v>3</v>
      </c>
      <c r="AG242" s="50">
        <f>SUM(AJ242:AL242)+AE242</f>
        <v>57.9</v>
      </c>
      <c r="AH242" s="244"/>
      <c r="AJ242" s="16">
        <f>ROUND(AC242/(1-VLOOKUP(AF242,Group,2,FALSE)),2)</f>
        <v>57.9</v>
      </c>
      <c r="AK242" s="16">
        <f>IF(VLOOKUP(AF242,Group,5,FALSE)="YES",VLOOKUP(ROUND(ROUND(AJ242,1)-AJ242,2),Round,2,FALSE)+VLOOKUP(AF242,Group,6,FALSE),0)</f>
        <v>0</v>
      </c>
      <c r="AL242" s="16">
        <f>IF(VLOOKUP(AF242,Group,7,FALSE)="",0,ROUND(AJ242-0.04999,1)-AJ242+AM242)</f>
        <v>0</v>
      </c>
      <c r="AM242" s="16" t="str">
        <f>IF(VLOOKUP(AF242,Group,7,FALSE)="","",VLOOKUP(AF242,Group,7,FALSE))</f>
        <v/>
      </c>
      <c r="AO242" s="239" t="s">
        <v>155</v>
      </c>
    </row>
    <row r="243" spans="2:41" s="3" customFormat="1" ht="9.9499999999999993" customHeight="1" x14ac:dyDescent="0.2">
      <c r="B243" s="111" t="s">
        <v>104</v>
      </c>
      <c r="D243" s="37"/>
      <c r="E243" s="71" t="s">
        <v>196</v>
      </c>
      <c r="F243" s="71"/>
      <c r="G243" s="28" t="s">
        <v>385</v>
      </c>
      <c r="H243" s="28"/>
      <c r="I243" s="28"/>
      <c r="J243" s="28"/>
      <c r="K243" s="28" t="s">
        <v>386</v>
      </c>
      <c r="L243" s="28"/>
      <c r="M243" s="28"/>
      <c r="N243" s="28"/>
      <c r="P243" s="71"/>
      <c r="Q243" s="81"/>
      <c r="R243" s="27" t="s">
        <v>365</v>
      </c>
      <c r="S243" s="36">
        <f>IF(Suggested="Yes",AA243,AG243)</f>
        <v>57.9</v>
      </c>
      <c r="T243" s="34" t="s">
        <v>142</v>
      </c>
      <c r="U243" s="5" t="str">
        <f>+Instructions!$B$3</f>
        <v>A</v>
      </c>
      <c r="V243" s="49"/>
      <c r="W243" s="53">
        <f>+Instructions!$C$22</f>
        <v>0</v>
      </c>
      <c r="X243" s="16">
        <f>ROUND($AA243*(1-W243)+0.004999,2)</f>
        <v>57.9</v>
      </c>
      <c r="Y243" s="49"/>
      <c r="Z243" s="6" t="s">
        <v>1386</v>
      </c>
      <c r="AA243" s="36">
        <v>57.9</v>
      </c>
      <c r="AB243" s="57">
        <f t="shared" si="76"/>
        <v>0</v>
      </c>
      <c r="AC243" s="16">
        <f t="shared" si="76"/>
        <v>57.9</v>
      </c>
      <c r="AD243" s="11">
        <f>(AG243-AC243)/AG243</f>
        <v>0</v>
      </c>
      <c r="AE243" s="120"/>
      <c r="AF243" s="129">
        <v>3</v>
      </c>
      <c r="AG243" s="50">
        <f>SUM(AJ243:AL243)+AE243</f>
        <v>57.9</v>
      </c>
      <c r="AH243" s="244"/>
      <c r="AJ243" s="16">
        <f>ROUND(AC243/(1-VLOOKUP(AF243,Group,2,FALSE)),2)</f>
        <v>57.9</v>
      </c>
      <c r="AK243" s="16">
        <f>IF(VLOOKUP(AF243,Group,5,FALSE)="YES",VLOOKUP(ROUND(ROUND(AJ243,1)-AJ243,2),Round,2,FALSE)+VLOOKUP(AF243,Group,6,FALSE),0)</f>
        <v>0</v>
      </c>
      <c r="AL243" s="16">
        <f>IF(VLOOKUP(AF243,Group,7,FALSE)="",0,ROUND(AJ243-0.04999,1)-AJ243+AM243)</f>
        <v>0</v>
      </c>
      <c r="AM243" s="16" t="str">
        <f>IF(VLOOKUP(AF243,Group,7,FALSE)="","",VLOOKUP(AF243,Group,7,FALSE))</f>
        <v/>
      </c>
      <c r="AO243" s="239" t="s">
        <v>155</v>
      </c>
    </row>
    <row r="244" spans="2:41" s="3" customFormat="1" ht="9.9499999999999993" customHeight="1" x14ac:dyDescent="0.2">
      <c r="B244" s="111" t="s">
        <v>104</v>
      </c>
      <c r="D244" s="37"/>
      <c r="E244" s="71" t="s">
        <v>196</v>
      </c>
      <c r="F244" s="71"/>
      <c r="G244" s="28" t="s">
        <v>385</v>
      </c>
      <c r="H244" s="28"/>
      <c r="I244" s="28"/>
      <c r="J244" s="28"/>
      <c r="K244" s="28" t="s">
        <v>387</v>
      </c>
      <c r="L244" s="28"/>
      <c r="M244" s="28" t="s">
        <v>187</v>
      </c>
      <c r="N244" s="28"/>
      <c r="P244" s="71"/>
      <c r="Q244" s="81"/>
      <c r="R244" s="27" t="s">
        <v>365</v>
      </c>
      <c r="S244" s="36">
        <f>IF(Suggested="Yes",AA244,AG244)</f>
        <v>57.9</v>
      </c>
      <c r="T244" s="34" t="s">
        <v>142</v>
      </c>
      <c r="U244" s="5" t="str">
        <f>+Instructions!$B$3</f>
        <v>A</v>
      </c>
      <c r="V244" s="49"/>
      <c r="W244" s="53">
        <f>+Instructions!$C$22</f>
        <v>0</v>
      </c>
      <c r="X244" s="16">
        <f>ROUND($AA244*(1-W244)+0.004999,2)</f>
        <v>57.9</v>
      </c>
      <c r="Y244" s="49"/>
      <c r="Z244" s="6" t="s">
        <v>1386</v>
      </c>
      <c r="AA244" s="36">
        <v>57.9</v>
      </c>
      <c r="AB244" s="57">
        <f t="shared" si="76"/>
        <v>0</v>
      </c>
      <c r="AC244" s="16">
        <f t="shared" si="76"/>
        <v>57.9</v>
      </c>
      <c r="AD244" s="11">
        <f>(AG244-AC244)/AG244</f>
        <v>0</v>
      </c>
      <c r="AE244" s="120"/>
      <c r="AF244" s="129">
        <v>3</v>
      </c>
      <c r="AG244" s="50">
        <f>SUM(AJ244:AL244)+AE244</f>
        <v>57.9</v>
      </c>
      <c r="AH244" s="244"/>
      <c r="AJ244" s="16">
        <f>ROUND(AC244/(1-VLOOKUP(AF244,Group,2,FALSE)),2)</f>
        <v>57.9</v>
      </c>
      <c r="AK244" s="16">
        <f>IF(VLOOKUP(AF244,Group,5,FALSE)="YES",VLOOKUP(ROUND(ROUND(AJ244,1)-AJ244,2),Round,2,FALSE)+VLOOKUP(AF244,Group,6,FALSE),0)</f>
        <v>0</v>
      </c>
      <c r="AL244" s="16">
        <f>IF(VLOOKUP(AF244,Group,7,FALSE)="",0,ROUND(AJ244-0.04999,1)-AJ244+AM244)</f>
        <v>0</v>
      </c>
      <c r="AM244" s="16" t="str">
        <f>IF(VLOOKUP(AF244,Group,7,FALSE)="","",VLOOKUP(AF244,Group,7,FALSE))</f>
        <v/>
      </c>
      <c r="AO244" s="239" t="s">
        <v>155</v>
      </c>
    </row>
    <row r="245" spans="2:41" s="3" customFormat="1" ht="0.95" customHeight="1" x14ac:dyDescent="0.2">
      <c r="P245" s="71"/>
      <c r="Q245" s="81"/>
      <c r="R245" s="27"/>
      <c r="S245" s="36"/>
      <c r="T245" s="6"/>
      <c r="U245" s="34"/>
      <c r="V245" s="49"/>
      <c r="W245" s="53"/>
      <c r="X245" s="14"/>
      <c r="Y245" s="49"/>
      <c r="Z245" s="36"/>
      <c r="AA245" s="36"/>
      <c r="AB245" s="52"/>
      <c r="AC245" s="36"/>
      <c r="AD245" s="14"/>
      <c r="AE245" s="72"/>
      <c r="AF245" s="124"/>
      <c r="AG245" s="36"/>
      <c r="AH245" s="244"/>
      <c r="AJ245" s="36"/>
      <c r="AK245" s="36"/>
      <c r="AL245" s="36"/>
      <c r="AM245" s="36"/>
      <c r="AO245" s="239" t="s">
        <v>155</v>
      </c>
    </row>
    <row r="246" spans="2:41" s="3" customFormat="1" ht="9.75" customHeight="1" x14ac:dyDescent="0.2">
      <c r="D246" s="98" t="s">
        <v>148</v>
      </c>
      <c r="E246" s="190" t="s">
        <v>403</v>
      </c>
      <c r="F246" s="28"/>
      <c r="G246" s="28"/>
      <c r="I246" s="190" t="s">
        <v>404</v>
      </c>
      <c r="J246" s="28"/>
      <c r="K246" s="28"/>
      <c r="L246" s="190" t="s">
        <v>772</v>
      </c>
      <c r="N246" s="28"/>
      <c r="P246" s="71"/>
      <c r="Q246" s="81"/>
      <c r="R246" s="27"/>
      <c r="S246" s="36"/>
      <c r="T246" s="34"/>
      <c r="U246" s="34"/>
      <c r="V246" s="49"/>
      <c r="W246" s="53"/>
      <c r="X246" s="36"/>
      <c r="Y246" s="49"/>
      <c r="Z246" s="36"/>
      <c r="AA246" s="36"/>
      <c r="AB246" s="57"/>
      <c r="AC246" s="36"/>
      <c r="AD246" s="57"/>
      <c r="AE246" s="72"/>
      <c r="AF246" s="124"/>
      <c r="AG246" s="36"/>
      <c r="AH246" s="244"/>
      <c r="AJ246" s="36"/>
      <c r="AK246" s="36"/>
      <c r="AL246" s="36"/>
      <c r="AM246" s="36"/>
      <c r="AO246" s="239" t="s">
        <v>155</v>
      </c>
    </row>
    <row r="247" spans="2:41" s="3" customFormat="1" ht="9.75" customHeight="1" x14ac:dyDescent="0.2">
      <c r="D247" s="98"/>
      <c r="E247" s="190" t="s">
        <v>456</v>
      </c>
      <c r="F247" s="28"/>
      <c r="G247" s="28"/>
      <c r="J247" s="28"/>
      <c r="K247" s="28"/>
      <c r="L247" s="28"/>
      <c r="M247" s="28"/>
      <c r="N247" s="28"/>
      <c r="P247" s="71"/>
      <c r="Q247" s="81"/>
      <c r="R247" s="27"/>
      <c r="S247" s="36"/>
      <c r="T247" s="34"/>
      <c r="U247" s="34"/>
      <c r="V247" s="49"/>
      <c r="W247" s="53"/>
      <c r="X247" s="36"/>
      <c r="Y247" s="49"/>
      <c r="Z247" s="36"/>
      <c r="AA247" s="36"/>
      <c r="AB247" s="57"/>
      <c r="AC247" s="36"/>
      <c r="AD247" s="57"/>
      <c r="AE247" s="72"/>
      <c r="AF247" s="124"/>
      <c r="AG247" s="36"/>
      <c r="AH247" s="244"/>
      <c r="AJ247" s="36"/>
      <c r="AK247" s="36"/>
      <c r="AL247" s="36"/>
      <c r="AM247" s="36"/>
      <c r="AO247" s="239" t="s">
        <v>155</v>
      </c>
    </row>
    <row r="248" spans="2:41" s="3" customFormat="1" ht="9.75" customHeight="1" x14ac:dyDescent="0.2">
      <c r="D248" s="98"/>
      <c r="E248" s="190" t="s">
        <v>457</v>
      </c>
      <c r="F248" s="28"/>
      <c r="G248" s="28"/>
      <c r="J248" s="28"/>
      <c r="K248" s="28"/>
      <c r="L248" s="28"/>
      <c r="M248" s="28"/>
      <c r="N248" s="28"/>
      <c r="P248" s="71"/>
      <c r="Q248" s="81"/>
      <c r="R248" s="27"/>
      <c r="S248" s="36"/>
      <c r="T248" s="34"/>
      <c r="U248" s="34"/>
      <c r="V248" s="49"/>
      <c r="W248" s="53"/>
      <c r="X248" s="36"/>
      <c r="Y248" s="49"/>
      <c r="Z248" s="36"/>
      <c r="AA248" s="36"/>
      <c r="AB248" s="57"/>
      <c r="AC248" s="36"/>
      <c r="AD248" s="57"/>
      <c r="AE248" s="72"/>
      <c r="AF248" s="124"/>
      <c r="AG248" s="36"/>
      <c r="AH248" s="244"/>
      <c r="AJ248" s="36"/>
      <c r="AK248" s="36"/>
      <c r="AL248" s="36"/>
      <c r="AM248" s="36"/>
      <c r="AO248" s="239" t="s">
        <v>155</v>
      </c>
    </row>
    <row r="249" spans="2:41" s="3" customFormat="1" ht="3.95" customHeight="1" x14ac:dyDescent="0.2">
      <c r="P249" s="71"/>
      <c r="Q249" s="81"/>
      <c r="R249" s="27"/>
      <c r="S249" s="36"/>
      <c r="T249" s="6"/>
      <c r="U249" s="34"/>
      <c r="V249" s="49"/>
      <c r="W249" s="53"/>
      <c r="X249" s="14"/>
      <c r="Y249" s="49"/>
      <c r="Z249" s="36"/>
      <c r="AA249" s="36"/>
      <c r="AB249" s="52"/>
      <c r="AC249" s="36"/>
      <c r="AD249" s="14"/>
      <c r="AE249" s="72"/>
      <c r="AF249" s="124"/>
      <c r="AG249" s="36"/>
      <c r="AH249" s="244"/>
      <c r="AJ249" s="36"/>
      <c r="AK249" s="36"/>
      <c r="AL249" s="36"/>
      <c r="AM249" s="36"/>
      <c r="AO249" s="239" t="s">
        <v>155</v>
      </c>
    </row>
    <row r="250" spans="2:41" s="3" customFormat="1" ht="9.9499999999999993" customHeight="1" x14ac:dyDescent="0.2">
      <c r="C250" s="157" t="s">
        <v>1150</v>
      </c>
      <c r="I250" s="3" t="s">
        <v>187</v>
      </c>
      <c r="J250" s="3" t="s">
        <v>187</v>
      </c>
      <c r="M250" s="3" t="s">
        <v>187</v>
      </c>
      <c r="P250" s="76"/>
      <c r="Q250" s="169"/>
      <c r="R250" s="228" t="s">
        <v>565</v>
      </c>
      <c r="S250" s="229" t="s">
        <v>1151</v>
      </c>
      <c r="T250" s="230"/>
      <c r="U250" s="5"/>
      <c r="V250" s="49"/>
      <c r="W250" s="53"/>
      <c r="X250" s="14"/>
      <c r="Y250" s="49"/>
      <c r="Z250" s="36"/>
      <c r="AA250" s="36"/>
      <c r="AB250" s="52"/>
      <c r="AC250" s="16"/>
      <c r="AD250" s="14"/>
      <c r="AE250" s="62"/>
      <c r="AF250" s="62"/>
      <c r="AG250" s="36"/>
      <c r="AH250" s="244"/>
      <c r="AO250" s="241"/>
    </row>
    <row r="251" spans="2:41" s="3" customFormat="1" ht="3" customHeight="1" x14ac:dyDescent="0.2">
      <c r="G251" s="28"/>
      <c r="P251" s="71"/>
      <c r="Q251" s="81"/>
      <c r="R251" s="27"/>
      <c r="S251" s="36"/>
      <c r="T251" s="6"/>
      <c r="U251" s="34"/>
      <c r="V251" s="49"/>
      <c r="W251" s="53"/>
      <c r="X251" s="14"/>
      <c r="Y251" s="49"/>
      <c r="Z251" s="36"/>
      <c r="AA251" s="36"/>
      <c r="AB251" s="52"/>
      <c r="AC251" s="36"/>
      <c r="AD251" s="14"/>
      <c r="AE251" s="72"/>
      <c r="AF251" s="124"/>
      <c r="AG251" s="36"/>
      <c r="AH251" s="244"/>
      <c r="AJ251" s="36"/>
      <c r="AK251" s="36"/>
      <c r="AL251" s="36"/>
      <c r="AM251" s="36"/>
      <c r="AO251" s="239" t="s">
        <v>155</v>
      </c>
    </row>
    <row r="252" spans="2:41" s="3" customFormat="1" ht="9.9499999999999993" customHeight="1" x14ac:dyDescent="0.2">
      <c r="C252" s="32"/>
      <c r="D252" s="37" t="s">
        <v>106</v>
      </c>
      <c r="E252" s="167" t="s">
        <v>1152</v>
      </c>
      <c r="F252" s="167"/>
      <c r="G252" s="167"/>
      <c r="H252" s="167"/>
      <c r="I252" s="167"/>
      <c r="J252" s="167"/>
      <c r="K252" s="167"/>
      <c r="L252" s="167"/>
      <c r="M252" s="172"/>
      <c r="N252" s="172"/>
      <c r="O252" s="28"/>
      <c r="P252" s="28"/>
      <c r="Q252" s="28"/>
      <c r="R252" s="28"/>
      <c r="S252" s="28"/>
      <c r="T252" s="28"/>
      <c r="U252" s="5"/>
      <c r="V252" s="49"/>
      <c r="W252" s="67"/>
      <c r="X252" s="67"/>
      <c r="Y252" s="49"/>
      <c r="Z252" s="36"/>
      <c r="AA252" s="36"/>
      <c r="AB252" s="52"/>
      <c r="AC252" s="16"/>
      <c r="AD252" s="14"/>
      <c r="AE252" s="62"/>
      <c r="AF252" s="123"/>
      <c r="AG252" s="16"/>
      <c r="AH252" s="244"/>
      <c r="AJ252" s="16"/>
      <c r="AK252" s="16"/>
      <c r="AL252" s="16"/>
      <c r="AM252" s="16"/>
      <c r="AO252" s="239"/>
    </row>
    <row r="253" spans="2:41" s="3" customFormat="1" ht="0.95" customHeight="1" x14ac:dyDescent="0.2">
      <c r="G253" s="28"/>
      <c r="P253" s="71"/>
      <c r="Q253" s="81"/>
      <c r="R253" s="27"/>
      <c r="S253" s="36"/>
      <c r="T253" s="6"/>
      <c r="U253" s="34"/>
      <c r="V253" s="49"/>
      <c r="W253" s="53"/>
      <c r="X253" s="14"/>
      <c r="Y253" s="49"/>
      <c r="Z253" s="36"/>
      <c r="AA253" s="36"/>
      <c r="AB253" s="52"/>
      <c r="AC253" s="36"/>
      <c r="AD253" s="14"/>
      <c r="AE253" s="72"/>
      <c r="AF253" s="124"/>
      <c r="AG253" s="36"/>
      <c r="AH253" s="244"/>
      <c r="AJ253" s="36"/>
      <c r="AK253" s="36"/>
      <c r="AL253" s="36"/>
      <c r="AM253" s="36"/>
      <c r="AO253" s="239" t="s">
        <v>155</v>
      </c>
    </row>
    <row r="254" spans="2:41" s="3" customFormat="1" ht="9.9499999999999993" customHeight="1" x14ac:dyDescent="0.2">
      <c r="B254" s="112" t="s">
        <v>151</v>
      </c>
      <c r="D254" s="37"/>
      <c r="E254" s="71" t="s">
        <v>204</v>
      </c>
      <c r="F254" s="71"/>
      <c r="G254" s="28" t="s">
        <v>144</v>
      </c>
      <c r="H254" s="28"/>
      <c r="I254" s="28"/>
      <c r="J254" s="28"/>
      <c r="K254" s="28"/>
      <c r="L254" s="28"/>
      <c r="M254" s="28"/>
      <c r="N254" s="28"/>
      <c r="P254" s="71"/>
      <c r="Q254" s="81"/>
      <c r="R254" s="27"/>
      <c r="S254" s="36">
        <f>IF(Suggested="Yes",AA254,AG254)</f>
        <v>38.35</v>
      </c>
      <c r="T254" s="34" t="s">
        <v>143</v>
      </c>
      <c r="U254" s="5" t="str">
        <f>+Instructions!$B$3</f>
        <v>A</v>
      </c>
      <c r="V254" s="49"/>
      <c r="W254" s="53">
        <f>+Instructions!$C$22</f>
        <v>0</v>
      </c>
      <c r="X254" s="16">
        <f>ROUND($AA254*(1-W254)+0.004999,2)</f>
        <v>38.35</v>
      </c>
      <c r="Y254" s="49"/>
      <c r="Z254" s="6" t="s">
        <v>1386</v>
      </c>
      <c r="AA254" s="36">
        <v>38.35</v>
      </c>
      <c r="AB254" s="57">
        <f>+W254</f>
        <v>0</v>
      </c>
      <c r="AC254" s="16">
        <f>+X254</f>
        <v>38.35</v>
      </c>
      <c r="AD254" s="11">
        <f>(AG254-AC254)/AG254</f>
        <v>0</v>
      </c>
      <c r="AE254" s="120"/>
      <c r="AF254" s="128">
        <v>1</v>
      </c>
      <c r="AG254" s="35">
        <f>SUM(AJ254:AL254)+AE254</f>
        <v>38.35</v>
      </c>
      <c r="AH254" s="49"/>
      <c r="AJ254" s="16">
        <f>ROUND(AC254/(1-VLOOKUP(AF254,Group,2,FALSE)),2)</f>
        <v>38.35</v>
      </c>
      <c r="AK254" s="16">
        <f>IF(VLOOKUP(AF254,Group,5,FALSE)="YES",VLOOKUP(ROUND(ROUND(AJ254,1)-AJ254,2),Round,2,FALSE)+VLOOKUP(AF254,Group,6,FALSE),0)</f>
        <v>0</v>
      </c>
      <c r="AL254" s="16">
        <f>IF(VLOOKUP(AF254,Group,7,FALSE)="",0,ROUND(AJ254-0.04999,1)-AJ254+AM254)</f>
        <v>0</v>
      </c>
      <c r="AM254" s="16" t="str">
        <f>IF(VLOOKUP(AF254,Group,7,FALSE)="","",VLOOKUP(AF254,Group,7,FALSE))</f>
        <v/>
      </c>
      <c r="AO254" s="239" t="s">
        <v>155</v>
      </c>
    </row>
    <row r="255" spans="2:41" s="3" customFormat="1" ht="9.9499999999999993" customHeight="1" x14ac:dyDescent="0.2">
      <c r="B255" s="112" t="s">
        <v>151</v>
      </c>
      <c r="D255" s="37"/>
      <c r="E255" s="71" t="s">
        <v>391</v>
      </c>
      <c r="F255" s="71"/>
      <c r="G255" s="28" t="s">
        <v>144</v>
      </c>
      <c r="H255" s="28"/>
      <c r="I255" s="28"/>
      <c r="J255" s="28"/>
      <c r="K255" s="28"/>
      <c r="L255" s="28"/>
      <c r="M255" s="28"/>
      <c r="N255" s="28"/>
      <c r="P255" s="71"/>
      <c r="Q255" s="81"/>
      <c r="R255" s="27"/>
      <c r="S255" s="36">
        <f>IF(Suggested="Yes",AA255,AG255)</f>
        <v>50.85</v>
      </c>
      <c r="T255" s="34" t="s">
        <v>143</v>
      </c>
      <c r="U255" s="5" t="str">
        <f>+Instructions!$B$3</f>
        <v>A</v>
      </c>
      <c r="V255" s="49"/>
      <c r="W255" s="53">
        <f>+Instructions!$C$22</f>
        <v>0</v>
      </c>
      <c r="X255" s="16">
        <f>ROUND($AA255*(1-W255)+0.004999,2)</f>
        <v>50.85</v>
      </c>
      <c r="Y255" s="49"/>
      <c r="Z255" s="6" t="s">
        <v>1386</v>
      </c>
      <c r="AA255" s="36">
        <v>50.85</v>
      </c>
      <c r="AB255" s="57">
        <f>+W255</f>
        <v>0</v>
      </c>
      <c r="AC255" s="16">
        <f>+X255</f>
        <v>50.85</v>
      </c>
      <c r="AD255" s="11">
        <f>(AG255-AC255)/AG255</f>
        <v>0</v>
      </c>
      <c r="AE255" s="120"/>
      <c r="AF255" s="128">
        <v>1</v>
      </c>
      <c r="AG255" s="35">
        <f>SUM(AJ255:AL255)+AE255</f>
        <v>50.85</v>
      </c>
      <c r="AH255" s="49"/>
      <c r="AJ255" s="16">
        <f>ROUND(AC255/(1-VLOOKUP(AF255,Group,2,FALSE)),2)</f>
        <v>50.85</v>
      </c>
      <c r="AK255" s="16">
        <f>IF(VLOOKUP(AF255,Group,5,FALSE)="YES",VLOOKUP(ROUND(ROUND(AJ255,1)-AJ255,2),Round,2,FALSE)+VLOOKUP(AF255,Group,6,FALSE),0)</f>
        <v>0</v>
      </c>
      <c r="AL255" s="16">
        <f>IF(VLOOKUP(AF255,Group,7,FALSE)="",0,ROUND(AJ255-0.04999,1)-AJ255+AM255)</f>
        <v>0</v>
      </c>
      <c r="AM255" s="16" t="str">
        <f>IF(VLOOKUP(AF255,Group,7,FALSE)="","",VLOOKUP(AF255,Group,7,FALSE))</f>
        <v/>
      </c>
      <c r="AO255" s="239" t="s">
        <v>155</v>
      </c>
    </row>
    <row r="256" spans="2:41" s="3" customFormat="1" ht="0.95" customHeight="1" x14ac:dyDescent="0.2">
      <c r="G256" s="28"/>
      <c r="P256" s="71"/>
      <c r="Q256" s="81"/>
      <c r="R256" s="27"/>
      <c r="S256" s="36"/>
      <c r="T256" s="6"/>
      <c r="U256" s="34"/>
      <c r="V256" s="49"/>
      <c r="W256" s="53"/>
      <c r="X256" s="14"/>
      <c r="Y256" s="49"/>
      <c r="Z256" s="36"/>
      <c r="AA256" s="36"/>
      <c r="AB256" s="52"/>
      <c r="AC256" s="36"/>
      <c r="AD256" s="14"/>
      <c r="AE256" s="72"/>
      <c r="AF256" s="124"/>
      <c r="AG256" s="36"/>
      <c r="AH256" s="244"/>
      <c r="AJ256" s="36"/>
      <c r="AK256" s="36"/>
      <c r="AL256" s="36"/>
      <c r="AM256" s="36"/>
      <c r="AO256" s="239" t="s">
        <v>155</v>
      </c>
    </row>
    <row r="257" spans="2:41" s="3" customFormat="1" ht="9.9499999999999993" customHeight="1" x14ac:dyDescent="0.2">
      <c r="B257" s="112" t="s">
        <v>151</v>
      </c>
      <c r="D257" s="37"/>
      <c r="E257" s="71" t="s">
        <v>1153</v>
      </c>
      <c r="F257" s="71"/>
      <c r="G257" s="28" t="s">
        <v>1215</v>
      </c>
      <c r="H257" s="28"/>
      <c r="I257" s="28"/>
      <c r="J257" s="28"/>
      <c r="K257" s="28"/>
      <c r="L257" s="28"/>
      <c r="M257" s="28"/>
      <c r="N257" s="28"/>
      <c r="P257" s="71" t="s">
        <v>1214</v>
      </c>
      <c r="Q257" s="81"/>
      <c r="R257" s="27" t="s">
        <v>147</v>
      </c>
      <c r="S257" s="36">
        <f>IF(Suggested="Yes",AA257,AG257)</f>
        <v>66.599999999999994</v>
      </c>
      <c r="T257" s="34" t="s">
        <v>143</v>
      </c>
      <c r="U257" s="5" t="str">
        <f>+Instructions!$B$3</f>
        <v>A</v>
      </c>
      <c r="V257" s="49"/>
      <c r="W257" s="53">
        <f>+Instructions!$C$22</f>
        <v>0</v>
      </c>
      <c r="X257" s="16">
        <f t="shared" ref="X257:X262" si="77">ROUND($AA257*(1-W257)+0.004999,2)</f>
        <v>66.599999999999994</v>
      </c>
      <c r="Y257" s="49"/>
      <c r="Z257" s="6" t="s">
        <v>1386</v>
      </c>
      <c r="AA257" s="36">
        <v>66.599999999999994</v>
      </c>
      <c r="AB257" s="57">
        <f t="shared" ref="AB257:AB262" si="78">+W257</f>
        <v>0</v>
      </c>
      <c r="AC257" s="16">
        <f t="shared" ref="AC257:AC262" si="79">+X257</f>
        <v>66.599999999999994</v>
      </c>
      <c r="AD257" s="11">
        <f t="shared" ref="AD257:AD262" si="80">(AG257-AC257)/AG257</f>
        <v>0</v>
      </c>
      <c r="AE257" s="120"/>
      <c r="AF257" s="128">
        <v>1</v>
      </c>
      <c r="AG257" s="35">
        <f t="shared" ref="AG257:AG262" si="81">SUM(AJ257:AL257)+AE257</f>
        <v>66.599999999999994</v>
      </c>
      <c r="AH257" s="49"/>
      <c r="AJ257" s="16">
        <f t="shared" ref="AJ257:AJ262" si="82">ROUND(AC257/(1-VLOOKUP(AF257,Group,2,FALSE)),2)</f>
        <v>66.599999999999994</v>
      </c>
      <c r="AK257" s="16">
        <f t="shared" ref="AK257:AK262" si="83">IF(VLOOKUP(AF257,Group,5,FALSE)="YES",VLOOKUP(ROUND(ROUND(AJ257,1)-AJ257,2),Round,2,FALSE)+VLOOKUP(AF257,Group,6,FALSE),0)</f>
        <v>0</v>
      </c>
      <c r="AL257" s="16">
        <f t="shared" ref="AL257:AL262" si="84">IF(VLOOKUP(AF257,Group,7,FALSE)="",0,ROUND(AJ257-0.04999,1)-AJ257+AM257)</f>
        <v>0</v>
      </c>
      <c r="AM257" s="16" t="str">
        <f t="shared" ref="AM257:AM262" si="85">IF(VLOOKUP(AF257,Group,7,FALSE)="","",VLOOKUP(AF257,Group,7,FALSE))</f>
        <v/>
      </c>
      <c r="AO257" s="239" t="s">
        <v>155</v>
      </c>
    </row>
    <row r="258" spans="2:41" s="3" customFormat="1" ht="0.95" customHeight="1" x14ac:dyDescent="0.2">
      <c r="G258" s="28"/>
      <c r="P258" s="71"/>
      <c r="Q258" s="81"/>
      <c r="R258" s="27"/>
      <c r="S258" s="36"/>
      <c r="T258" s="6"/>
      <c r="U258" s="34"/>
      <c r="V258" s="49"/>
      <c r="W258" s="53"/>
      <c r="X258" s="14"/>
      <c r="Y258" s="49"/>
      <c r="Z258" s="36"/>
      <c r="AA258" s="36"/>
      <c r="AB258" s="52"/>
      <c r="AC258" s="36"/>
      <c r="AD258" s="14"/>
      <c r="AE258" s="72"/>
      <c r="AF258" s="124"/>
      <c r="AG258" s="36"/>
      <c r="AH258" s="244"/>
      <c r="AJ258" s="36"/>
      <c r="AK258" s="36"/>
      <c r="AL258" s="36"/>
      <c r="AM258" s="36"/>
      <c r="AO258" s="239" t="s">
        <v>155</v>
      </c>
    </row>
    <row r="259" spans="2:41" s="3" customFormat="1" ht="9.9499999999999993" customHeight="1" x14ac:dyDescent="0.2">
      <c r="B259" s="111" t="s">
        <v>104</v>
      </c>
      <c r="D259" s="37"/>
      <c r="E259" s="71" t="s">
        <v>1243</v>
      </c>
      <c r="F259" s="71"/>
      <c r="G259" s="28" t="s">
        <v>220</v>
      </c>
      <c r="H259" s="28"/>
      <c r="I259" s="28"/>
      <c r="J259" s="28"/>
      <c r="K259" s="28" t="s">
        <v>1154</v>
      </c>
      <c r="L259" s="28"/>
      <c r="M259" s="28"/>
      <c r="N259" s="28"/>
      <c r="P259" s="71" t="s">
        <v>347</v>
      </c>
      <c r="Q259" s="81"/>
      <c r="R259" s="27"/>
      <c r="S259" s="36">
        <f>IF(Suggested="Yes",AA259,AG259)</f>
        <v>75.3</v>
      </c>
      <c r="T259" s="34" t="s">
        <v>142</v>
      </c>
      <c r="U259" s="5" t="str">
        <f>+Instructions!$B$3</f>
        <v>A</v>
      </c>
      <c r="V259" s="49"/>
      <c r="W259" s="53">
        <f>+Instructions!$C$22</f>
        <v>0</v>
      </c>
      <c r="X259" s="16">
        <f t="shared" si="77"/>
        <v>75.3</v>
      </c>
      <c r="Y259" s="49"/>
      <c r="Z259" s="6" t="s">
        <v>1386</v>
      </c>
      <c r="AA259" s="36">
        <v>75.3</v>
      </c>
      <c r="AB259" s="57">
        <f t="shared" si="78"/>
        <v>0</v>
      </c>
      <c r="AC259" s="16">
        <f t="shared" si="79"/>
        <v>75.3</v>
      </c>
      <c r="AD259" s="11">
        <f t="shared" si="80"/>
        <v>0</v>
      </c>
      <c r="AE259" s="120"/>
      <c r="AF259" s="129">
        <v>3</v>
      </c>
      <c r="AG259" s="50">
        <f t="shared" si="81"/>
        <v>75.3</v>
      </c>
      <c r="AH259" s="49"/>
      <c r="AJ259" s="16">
        <f t="shared" si="82"/>
        <v>75.3</v>
      </c>
      <c r="AK259" s="16">
        <f t="shared" si="83"/>
        <v>0</v>
      </c>
      <c r="AL259" s="16">
        <f t="shared" si="84"/>
        <v>0</v>
      </c>
      <c r="AM259" s="16" t="str">
        <f t="shared" si="85"/>
        <v/>
      </c>
      <c r="AO259" s="239" t="s">
        <v>155</v>
      </c>
    </row>
    <row r="260" spans="2:41" s="3" customFormat="1" ht="9.9499999999999993" customHeight="1" x14ac:dyDescent="0.2">
      <c r="B260" s="111" t="s">
        <v>104</v>
      </c>
      <c r="D260" s="37"/>
      <c r="E260" s="71" t="s">
        <v>1158</v>
      </c>
      <c r="F260" s="71"/>
      <c r="G260" s="28" t="s">
        <v>220</v>
      </c>
      <c r="H260" s="28"/>
      <c r="I260" s="28"/>
      <c r="J260" s="28"/>
      <c r="K260" s="28" t="s">
        <v>1155</v>
      </c>
      <c r="L260" s="28"/>
      <c r="M260" s="28"/>
      <c r="N260" s="28"/>
      <c r="P260" s="71" t="s">
        <v>360</v>
      </c>
      <c r="Q260" s="81"/>
      <c r="R260" s="27"/>
      <c r="S260" s="36">
        <f>IF(Suggested="Yes",AA260,AG260)</f>
        <v>78</v>
      </c>
      <c r="T260" s="34" t="s">
        <v>142</v>
      </c>
      <c r="U260" s="5" t="str">
        <f>+Instructions!$B$3</f>
        <v>A</v>
      </c>
      <c r="V260" s="49"/>
      <c r="W260" s="53">
        <f>+Instructions!$C$22</f>
        <v>0</v>
      </c>
      <c r="X260" s="16">
        <f>ROUND($AA260*(1-W260)+0.004999,2)</f>
        <v>78</v>
      </c>
      <c r="Y260" s="49"/>
      <c r="Z260" s="6" t="s">
        <v>1386</v>
      </c>
      <c r="AA260" s="36">
        <v>78</v>
      </c>
      <c r="AB260" s="57">
        <f>+W260</f>
        <v>0</v>
      </c>
      <c r="AC260" s="16">
        <f>+X260</f>
        <v>78</v>
      </c>
      <c r="AD260" s="11">
        <f>(AG260-AC260)/AG260</f>
        <v>0</v>
      </c>
      <c r="AE260" s="120"/>
      <c r="AF260" s="129">
        <v>3</v>
      </c>
      <c r="AG260" s="50">
        <f>SUM(AJ260:AL260)+AE260</f>
        <v>78</v>
      </c>
      <c r="AH260" s="49"/>
      <c r="AJ260" s="16">
        <f>ROUND(AC260/(1-VLOOKUP(AF260,Group,2,FALSE)),2)</f>
        <v>78</v>
      </c>
      <c r="AK260" s="16">
        <f>IF(VLOOKUP(AF260,Group,5,FALSE)="YES",VLOOKUP(ROUND(ROUND(AJ260,1)-AJ260,2),Round,2,FALSE)+VLOOKUP(AF260,Group,6,FALSE),0)</f>
        <v>0</v>
      </c>
      <c r="AL260" s="16">
        <f>IF(VLOOKUP(AF260,Group,7,FALSE)="",0,ROUND(AJ260-0.04999,1)-AJ260+AM260)</f>
        <v>0</v>
      </c>
      <c r="AM260" s="16" t="str">
        <f>IF(VLOOKUP(AF260,Group,7,FALSE)="","",VLOOKUP(AF260,Group,7,FALSE))</f>
        <v/>
      </c>
      <c r="AO260" s="239" t="s">
        <v>155</v>
      </c>
    </row>
    <row r="261" spans="2:41" s="3" customFormat="1" ht="9.9499999999999993" customHeight="1" x14ac:dyDescent="0.2">
      <c r="B261" s="111" t="s">
        <v>104</v>
      </c>
      <c r="D261" s="37"/>
      <c r="E261" s="71" t="s">
        <v>197</v>
      </c>
      <c r="F261" s="71"/>
      <c r="G261" s="28" t="s">
        <v>220</v>
      </c>
      <c r="H261" s="28"/>
      <c r="I261" s="28"/>
      <c r="J261" s="28"/>
      <c r="K261" s="28" t="s">
        <v>1156</v>
      </c>
      <c r="L261" s="28"/>
      <c r="M261" s="28"/>
      <c r="N261" s="28"/>
      <c r="P261" s="71" t="s">
        <v>562</v>
      </c>
      <c r="Q261" s="81"/>
      <c r="R261" s="27"/>
      <c r="S261" s="36">
        <f>IF(Suggested="Yes",AA261,AG261)</f>
        <v>98.6</v>
      </c>
      <c r="T261" s="34" t="s">
        <v>142</v>
      </c>
      <c r="U261" s="5" t="str">
        <f>+Instructions!$B$3</f>
        <v>A</v>
      </c>
      <c r="V261" s="49"/>
      <c r="W261" s="53">
        <f>+Instructions!$C$22</f>
        <v>0</v>
      </c>
      <c r="X261" s="16">
        <f>ROUND($AA261*(1-W261)+0.004999,2)</f>
        <v>98.6</v>
      </c>
      <c r="Y261" s="49"/>
      <c r="Z261" s="6" t="s">
        <v>1386</v>
      </c>
      <c r="AA261" s="36">
        <v>98.6</v>
      </c>
      <c r="AB261" s="57">
        <f>+W261</f>
        <v>0</v>
      </c>
      <c r="AC261" s="16">
        <f>+X261</f>
        <v>98.6</v>
      </c>
      <c r="AD261" s="11">
        <f>(AG261-AC261)/AG261</f>
        <v>0</v>
      </c>
      <c r="AE261" s="120"/>
      <c r="AF261" s="129">
        <v>3</v>
      </c>
      <c r="AG261" s="50">
        <f>SUM(AJ261:AL261)+AE261</f>
        <v>98.6</v>
      </c>
      <c r="AH261" s="49"/>
      <c r="AJ261" s="16">
        <f>ROUND(AC261/(1-VLOOKUP(AF261,Group,2,FALSE)),2)</f>
        <v>98.6</v>
      </c>
      <c r="AK261" s="16">
        <f>IF(VLOOKUP(AF261,Group,5,FALSE)="YES",VLOOKUP(ROUND(ROUND(AJ261,1)-AJ261,2),Round,2,FALSE)+VLOOKUP(AF261,Group,6,FALSE),0)</f>
        <v>0</v>
      </c>
      <c r="AL261" s="16">
        <f>IF(VLOOKUP(AF261,Group,7,FALSE)="",0,ROUND(AJ261-0.04999,1)-AJ261+AM261)</f>
        <v>0</v>
      </c>
      <c r="AM261" s="16" t="str">
        <f>IF(VLOOKUP(AF261,Group,7,FALSE)="","",VLOOKUP(AF261,Group,7,FALSE))</f>
        <v/>
      </c>
      <c r="AO261" s="239" t="s">
        <v>155</v>
      </c>
    </row>
    <row r="262" spans="2:41" s="3" customFormat="1" ht="9.9499999999999993" customHeight="1" x14ac:dyDescent="0.2">
      <c r="B262" s="111" t="s">
        <v>104</v>
      </c>
      <c r="D262" s="37"/>
      <c r="E262" s="71" t="s">
        <v>197</v>
      </c>
      <c r="F262" s="71"/>
      <c r="G262" s="28" t="s">
        <v>220</v>
      </c>
      <c r="H262" s="28"/>
      <c r="I262" s="28"/>
      <c r="J262" s="28"/>
      <c r="K262" s="28" t="s">
        <v>1157</v>
      </c>
      <c r="L262" s="28"/>
      <c r="M262" s="28"/>
      <c r="N262" s="28"/>
      <c r="P262" s="71" t="s">
        <v>562</v>
      </c>
      <c r="Q262" s="81"/>
      <c r="R262" s="27"/>
      <c r="S262" s="36">
        <f>IF(Suggested="Yes",AA262,AG262)</f>
        <v>113.15</v>
      </c>
      <c r="T262" s="34" t="s">
        <v>142</v>
      </c>
      <c r="U262" s="5" t="str">
        <f>+Instructions!$B$3</f>
        <v>A</v>
      </c>
      <c r="V262" s="49"/>
      <c r="W262" s="53">
        <f>+Instructions!$C$22</f>
        <v>0</v>
      </c>
      <c r="X262" s="16">
        <f t="shared" si="77"/>
        <v>113.15</v>
      </c>
      <c r="Y262" s="49"/>
      <c r="Z262" s="6" t="s">
        <v>1386</v>
      </c>
      <c r="AA262" s="36">
        <v>113.15</v>
      </c>
      <c r="AB262" s="57">
        <f t="shared" si="78"/>
        <v>0</v>
      </c>
      <c r="AC262" s="16">
        <f t="shared" si="79"/>
        <v>113.15</v>
      </c>
      <c r="AD262" s="11">
        <f t="shared" si="80"/>
        <v>0</v>
      </c>
      <c r="AE262" s="120"/>
      <c r="AF262" s="129">
        <v>3</v>
      </c>
      <c r="AG262" s="50">
        <f t="shared" si="81"/>
        <v>113.15</v>
      </c>
      <c r="AH262" s="49"/>
      <c r="AJ262" s="16">
        <f t="shared" si="82"/>
        <v>113.15</v>
      </c>
      <c r="AK262" s="16">
        <f t="shared" si="83"/>
        <v>0</v>
      </c>
      <c r="AL262" s="16">
        <f t="shared" si="84"/>
        <v>0</v>
      </c>
      <c r="AM262" s="16" t="str">
        <f t="shared" si="85"/>
        <v/>
      </c>
      <c r="AO262" s="239" t="s">
        <v>155</v>
      </c>
    </row>
    <row r="263" spans="2:41" s="3" customFormat="1" ht="0.95" customHeight="1" x14ac:dyDescent="0.2">
      <c r="G263" s="28"/>
      <c r="P263" s="71"/>
      <c r="Q263" s="81"/>
      <c r="R263" s="27"/>
      <c r="S263" s="36"/>
      <c r="T263" s="6"/>
      <c r="U263" s="34"/>
      <c r="V263" s="49"/>
      <c r="W263" s="53"/>
      <c r="X263" s="14"/>
      <c r="Y263" s="49"/>
      <c r="Z263" s="36"/>
      <c r="AA263" s="36"/>
      <c r="AB263" s="52"/>
      <c r="AC263" s="36"/>
      <c r="AD263" s="14"/>
      <c r="AE263" s="72"/>
      <c r="AF263" s="124"/>
      <c r="AG263" s="36"/>
      <c r="AH263" s="244"/>
      <c r="AJ263" s="36"/>
      <c r="AK263" s="36"/>
      <c r="AL263" s="36"/>
      <c r="AM263" s="36"/>
      <c r="AO263" s="239" t="s">
        <v>155</v>
      </c>
    </row>
    <row r="264" spans="2:41" s="3" customFormat="1" ht="9.9499999999999993" customHeight="1" x14ac:dyDescent="0.2">
      <c r="B264" s="111" t="s">
        <v>104</v>
      </c>
      <c r="D264" s="37"/>
      <c r="E264" s="71" t="s">
        <v>202</v>
      </c>
      <c r="F264" s="71"/>
      <c r="G264" s="28" t="s">
        <v>200</v>
      </c>
      <c r="H264" s="28"/>
      <c r="I264" s="28"/>
      <c r="J264" s="28"/>
      <c r="K264" s="28"/>
      <c r="L264" s="28"/>
      <c r="M264" s="28"/>
      <c r="N264" s="28"/>
      <c r="P264" s="71"/>
      <c r="Q264" s="81"/>
      <c r="R264" s="27"/>
      <c r="S264" s="36">
        <f>IF(Suggested="Yes",AA264,AG264)</f>
        <v>23.95</v>
      </c>
      <c r="T264" s="34" t="s">
        <v>142</v>
      </c>
      <c r="U264" s="5" t="str">
        <f>+Instructions!$B$3</f>
        <v>A</v>
      </c>
      <c r="V264" s="49"/>
      <c r="W264" s="53">
        <f>+Instructions!$C$22</f>
        <v>0</v>
      </c>
      <c r="X264" s="16">
        <f>ROUND($AA264*(1-W264)+0.004999,2)</f>
        <v>23.95</v>
      </c>
      <c r="Y264" s="49"/>
      <c r="Z264" s="6" t="s">
        <v>1386</v>
      </c>
      <c r="AA264" s="36">
        <v>23.95</v>
      </c>
      <c r="AB264" s="57">
        <f>+W264</f>
        <v>0</v>
      </c>
      <c r="AC264" s="16">
        <f>+X264</f>
        <v>23.95</v>
      </c>
      <c r="AD264" s="11">
        <f>(AG264-AC264)/AG264</f>
        <v>0</v>
      </c>
      <c r="AE264" s="120"/>
      <c r="AF264" s="129">
        <v>3</v>
      </c>
      <c r="AG264" s="50">
        <f>SUM(AJ264:AL264)+AE264</f>
        <v>23.95</v>
      </c>
      <c r="AH264" s="244"/>
      <c r="AJ264" s="16">
        <f>ROUND(AC264/(1-VLOOKUP(AF264,Group,2,FALSE)),2)</f>
        <v>23.95</v>
      </c>
      <c r="AK264" s="16">
        <f>IF(VLOOKUP(AF264,Group,5,FALSE)="YES",VLOOKUP(ROUND(ROUND(AJ264,1)-AJ264,2),Round,2,FALSE)+VLOOKUP(AF264,Group,6,FALSE),0)</f>
        <v>0</v>
      </c>
      <c r="AL264" s="16">
        <f>IF(VLOOKUP(AF264,Group,7,FALSE)="",0,ROUND(AJ264-0.04999,1)-AJ264+AM264)</f>
        <v>0</v>
      </c>
      <c r="AM264" s="16" t="str">
        <f>IF(VLOOKUP(AF264,Group,7,FALSE)="","",VLOOKUP(AF264,Group,7,FALSE))</f>
        <v/>
      </c>
      <c r="AO264" s="239" t="s">
        <v>155</v>
      </c>
    </row>
    <row r="265" spans="2:41" s="3" customFormat="1" ht="3" customHeight="1" x14ac:dyDescent="0.2">
      <c r="G265" s="28"/>
      <c r="P265" s="71"/>
      <c r="Q265" s="81"/>
      <c r="R265" s="27"/>
      <c r="S265" s="36"/>
      <c r="T265" s="6"/>
      <c r="U265" s="34"/>
      <c r="V265" s="49"/>
      <c r="W265" s="53"/>
      <c r="X265" s="14"/>
      <c r="Y265" s="49"/>
      <c r="Z265" s="36"/>
      <c r="AA265" s="36"/>
      <c r="AB265" s="52"/>
      <c r="AC265" s="36"/>
      <c r="AD265" s="14"/>
      <c r="AE265" s="72"/>
      <c r="AF265" s="124"/>
      <c r="AG265" s="36"/>
      <c r="AH265" s="244"/>
      <c r="AJ265" s="36"/>
      <c r="AK265" s="36"/>
      <c r="AL265" s="36"/>
      <c r="AM265" s="36"/>
      <c r="AO265" s="239" t="s">
        <v>155</v>
      </c>
    </row>
    <row r="266" spans="2:41" s="3" customFormat="1" ht="9.9499999999999993" customHeight="1" x14ac:dyDescent="0.2">
      <c r="C266" s="32"/>
      <c r="D266" s="37" t="s">
        <v>106</v>
      </c>
      <c r="E266" s="167" t="s">
        <v>1161</v>
      </c>
      <c r="F266" s="167"/>
      <c r="G266" s="167"/>
      <c r="H266" s="167"/>
      <c r="I266" s="167"/>
      <c r="J266" s="167"/>
      <c r="K266" s="167"/>
      <c r="L266" s="167"/>
      <c r="M266" s="172"/>
      <c r="N266" s="172"/>
      <c r="O266" s="28"/>
      <c r="P266" s="28"/>
      <c r="Q266" s="28"/>
      <c r="R266" s="28"/>
      <c r="S266" s="28"/>
      <c r="T266" s="28"/>
      <c r="U266" s="5"/>
      <c r="V266" s="49"/>
      <c r="W266" s="67"/>
      <c r="X266" s="67"/>
      <c r="Y266" s="49"/>
      <c r="Z266" s="36"/>
      <c r="AA266" s="36"/>
      <c r="AB266" s="52"/>
      <c r="AC266" s="16"/>
      <c r="AD266" s="14"/>
      <c r="AE266" s="62"/>
      <c r="AF266" s="123"/>
      <c r="AG266" s="16"/>
      <c r="AH266" s="244"/>
      <c r="AJ266" s="16"/>
      <c r="AK266" s="16"/>
      <c r="AL266" s="16"/>
      <c r="AM266" s="16"/>
      <c r="AO266" s="239"/>
    </row>
    <row r="267" spans="2:41" s="3" customFormat="1" ht="1.5" customHeight="1" x14ac:dyDescent="0.2">
      <c r="G267" s="28"/>
      <c r="P267" s="71"/>
      <c r="Q267" s="81"/>
      <c r="R267" s="27"/>
      <c r="S267" s="36"/>
      <c r="T267" s="6"/>
      <c r="U267" s="34"/>
      <c r="V267" s="49"/>
      <c r="W267" s="53"/>
      <c r="X267" s="14"/>
      <c r="Y267" s="49"/>
      <c r="Z267" s="36"/>
      <c r="AA267" s="36"/>
      <c r="AB267" s="52"/>
      <c r="AC267" s="36"/>
      <c r="AD267" s="14"/>
      <c r="AE267" s="72"/>
      <c r="AF267" s="124"/>
      <c r="AG267" s="36"/>
      <c r="AH267" s="244"/>
      <c r="AJ267" s="36"/>
      <c r="AK267" s="36"/>
      <c r="AL267" s="36"/>
      <c r="AM267" s="36"/>
      <c r="AO267" s="239" t="s">
        <v>155</v>
      </c>
    </row>
    <row r="268" spans="2:41" s="3" customFormat="1" ht="9.9499999999999993" customHeight="1" x14ac:dyDescent="0.2">
      <c r="B268" s="111" t="s">
        <v>104</v>
      </c>
      <c r="D268" s="37"/>
      <c r="E268" s="71" t="s">
        <v>1159</v>
      </c>
      <c r="F268" s="71"/>
      <c r="G268" s="28" t="s">
        <v>1160</v>
      </c>
      <c r="H268" s="28"/>
      <c r="I268" s="28"/>
      <c r="J268" s="28"/>
      <c r="K268" s="28"/>
      <c r="L268" s="28"/>
      <c r="M268" s="28"/>
      <c r="N268" s="28"/>
      <c r="P268" s="71"/>
      <c r="Q268" s="81"/>
      <c r="R268" s="27"/>
      <c r="S268" s="36">
        <f>IF(Suggested="Yes",AA268,AG268)</f>
        <v>22.5</v>
      </c>
      <c r="T268" s="34" t="s">
        <v>142</v>
      </c>
      <c r="U268" s="5" t="str">
        <f>+Instructions!$B$3</f>
        <v>A</v>
      </c>
      <c r="V268" s="49"/>
      <c r="W268" s="53">
        <f>+Instructions!$C$22</f>
        <v>0</v>
      </c>
      <c r="X268" s="16">
        <f>ROUND($AA268*(1-W268)+0.004999,2)</f>
        <v>22.5</v>
      </c>
      <c r="Y268" s="49"/>
      <c r="Z268" s="6" t="s">
        <v>1386</v>
      </c>
      <c r="AA268" s="36">
        <v>22.5</v>
      </c>
      <c r="AB268" s="57">
        <f>+W268</f>
        <v>0</v>
      </c>
      <c r="AC268" s="16">
        <f>+X268</f>
        <v>22.5</v>
      </c>
      <c r="AD268" s="11">
        <f>(AG268-AC268)/AG268</f>
        <v>0</v>
      </c>
      <c r="AE268" s="120"/>
      <c r="AF268" s="129">
        <v>3</v>
      </c>
      <c r="AG268" s="50">
        <f>SUM(AJ268:AL268)+AE268</f>
        <v>22.5</v>
      </c>
      <c r="AH268" s="244"/>
      <c r="AJ268" s="16">
        <f>ROUND(AC268/(1-VLOOKUP(AF268,Group,2,FALSE)),2)</f>
        <v>22.5</v>
      </c>
      <c r="AK268" s="16">
        <f>IF(VLOOKUP(AF268,Group,5,FALSE)="YES",VLOOKUP(ROUND(ROUND(AJ268,1)-AJ268,2),Round,2,FALSE)+VLOOKUP(AF268,Group,6,FALSE),0)</f>
        <v>0</v>
      </c>
      <c r="AL268" s="16">
        <f>IF(VLOOKUP(AF268,Group,7,FALSE)="",0,ROUND(AJ268-0.04999,1)-AJ268+AM268)</f>
        <v>0</v>
      </c>
      <c r="AM268" s="16" t="str">
        <f>IF(VLOOKUP(AF268,Group,7,FALSE)="","",VLOOKUP(AF268,Group,7,FALSE))</f>
        <v/>
      </c>
      <c r="AO268" s="239" t="s">
        <v>155</v>
      </c>
    </row>
    <row r="269" spans="2:41" s="3" customFormat="1" ht="0.95" customHeight="1" x14ac:dyDescent="0.2">
      <c r="P269" s="71"/>
      <c r="Q269" s="81"/>
      <c r="R269" s="27"/>
      <c r="S269" s="36"/>
      <c r="T269" s="6"/>
      <c r="U269" s="34"/>
      <c r="V269" s="49"/>
      <c r="W269" s="53"/>
      <c r="X269" s="14"/>
      <c r="Y269" s="49"/>
      <c r="Z269" s="36"/>
      <c r="AA269" s="36"/>
      <c r="AB269" s="52"/>
      <c r="AC269" s="36"/>
      <c r="AD269" s="14"/>
      <c r="AE269" s="72"/>
      <c r="AF269" s="124"/>
      <c r="AG269" s="36"/>
      <c r="AH269" s="244"/>
      <c r="AJ269" s="36"/>
      <c r="AK269" s="36"/>
      <c r="AL269" s="36"/>
      <c r="AM269" s="36"/>
      <c r="AO269" s="239" t="s">
        <v>155</v>
      </c>
    </row>
    <row r="270" spans="2:41" s="3" customFormat="1" ht="9.75" customHeight="1" x14ac:dyDescent="0.2">
      <c r="D270" s="98" t="s">
        <v>226</v>
      </c>
      <c r="E270" s="190" t="s">
        <v>1162</v>
      </c>
      <c r="F270" s="28"/>
      <c r="G270" s="28"/>
      <c r="I270" s="190"/>
      <c r="J270" s="28"/>
      <c r="K270" s="28"/>
      <c r="L270" s="190"/>
      <c r="N270" s="28"/>
      <c r="P270" s="71"/>
      <c r="Q270" s="81"/>
      <c r="R270" s="27"/>
      <c r="S270" s="36"/>
      <c r="T270" s="34"/>
      <c r="U270" s="34"/>
      <c r="V270" s="49"/>
      <c r="W270" s="53"/>
      <c r="X270" s="36"/>
      <c r="Y270" s="49"/>
      <c r="Z270" s="36"/>
      <c r="AA270" s="36"/>
      <c r="AB270" s="57"/>
      <c r="AC270" s="36"/>
      <c r="AD270" s="57"/>
      <c r="AE270" s="72"/>
      <c r="AF270" s="124"/>
      <c r="AG270" s="36"/>
      <c r="AH270" s="244"/>
      <c r="AJ270" s="36"/>
      <c r="AK270" s="36"/>
      <c r="AL270" s="36"/>
      <c r="AM270" s="36"/>
      <c r="AO270" s="239" t="s">
        <v>155</v>
      </c>
    </row>
    <row r="271" spans="2:41" s="3" customFormat="1" ht="9.75" customHeight="1" x14ac:dyDescent="0.2">
      <c r="D271" s="98"/>
      <c r="E271" s="190" t="s">
        <v>1163</v>
      </c>
      <c r="F271" s="28"/>
      <c r="G271" s="28"/>
      <c r="I271" s="190"/>
      <c r="J271" s="28"/>
      <c r="K271" s="28"/>
      <c r="L271" s="190" t="s">
        <v>1219</v>
      </c>
      <c r="N271" s="28"/>
      <c r="P271" s="71"/>
      <c r="Q271" s="81"/>
      <c r="R271" s="27"/>
      <c r="S271" s="36"/>
      <c r="T271" s="34"/>
      <c r="U271" s="34"/>
      <c r="V271" s="49"/>
      <c r="W271" s="53"/>
      <c r="X271" s="36"/>
      <c r="Y271" s="49"/>
      <c r="Z271" s="36"/>
      <c r="AA271" s="36"/>
      <c r="AB271" s="57"/>
      <c r="AC271" s="36"/>
      <c r="AD271" s="57"/>
      <c r="AE271" s="72"/>
      <c r="AF271" s="124"/>
      <c r="AG271" s="36"/>
      <c r="AH271" s="244"/>
      <c r="AJ271" s="36"/>
      <c r="AK271" s="36"/>
      <c r="AL271" s="36"/>
      <c r="AM271" s="36"/>
      <c r="AO271" s="239" t="s">
        <v>155</v>
      </c>
    </row>
    <row r="272" spans="2:41" s="3" customFormat="1" ht="3.95" customHeight="1" x14ac:dyDescent="0.2">
      <c r="P272" s="71"/>
      <c r="Q272" s="81"/>
      <c r="R272" s="27"/>
      <c r="S272" s="36"/>
      <c r="T272" s="6"/>
      <c r="U272" s="34"/>
      <c r="V272" s="49"/>
      <c r="W272" s="53"/>
      <c r="X272" s="14"/>
      <c r="Y272" s="49"/>
      <c r="Z272" s="36"/>
      <c r="AA272" s="36"/>
      <c r="AB272" s="52"/>
      <c r="AC272" s="36"/>
      <c r="AD272" s="14"/>
      <c r="AE272" s="72"/>
      <c r="AF272" s="124"/>
      <c r="AG272" s="36"/>
      <c r="AH272" s="244"/>
      <c r="AJ272" s="36"/>
      <c r="AK272" s="36"/>
      <c r="AL272" s="36"/>
      <c r="AM272" s="36"/>
      <c r="AO272" s="239" t="s">
        <v>155</v>
      </c>
    </row>
    <row r="273" spans="1:41" s="3" customFormat="1" ht="9.9499999999999993" customHeight="1" x14ac:dyDescent="0.2">
      <c r="C273" s="157" t="s">
        <v>648</v>
      </c>
      <c r="I273" s="3" t="s">
        <v>187</v>
      </c>
      <c r="J273" s="3" t="s">
        <v>187</v>
      </c>
      <c r="M273" s="3" t="s">
        <v>187</v>
      </c>
      <c r="P273" s="76"/>
      <c r="Q273" s="169"/>
      <c r="R273" s="228" t="s">
        <v>565</v>
      </c>
      <c r="S273" s="229" t="s">
        <v>649</v>
      </c>
      <c r="T273" s="230"/>
      <c r="U273" s="5"/>
      <c r="V273" s="49"/>
      <c r="W273" s="53"/>
      <c r="X273" s="14"/>
      <c r="Y273" s="49"/>
      <c r="Z273" s="36"/>
      <c r="AA273" s="36"/>
      <c r="AB273" s="52"/>
      <c r="AC273" s="16"/>
      <c r="AD273" s="14"/>
      <c r="AE273" s="62"/>
      <c r="AF273" s="62"/>
      <c r="AG273" s="36"/>
      <c r="AH273" s="244"/>
      <c r="AO273" s="241"/>
    </row>
    <row r="274" spans="1:41" s="3" customFormat="1" ht="3" customHeight="1" x14ac:dyDescent="0.2">
      <c r="G274" s="28"/>
      <c r="P274" s="71"/>
      <c r="Q274" s="81"/>
      <c r="R274" s="27"/>
      <c r="S274" s="36"/>
      <c r="T274" s="6"/>
      <c r="U274" s="34"/>
      <c r="V274" s="49"/>
      <c r="W274" s="53"/>
      <c r="X274" s="14"/>
      <c r="Y274" s="49"/>
      <c r="Z274" s="36"/>
      <c r="AA274" s="36"/>
      <c r="AB274" s="52"/>
      <c r="AC274" s="36"/>
      <c r="AD274" s="14"/>
      <c r="AE274" s="72"/>
      <c r="AF274" s="124"/>
      <c r="AG274" s="36"/>
      <c r="AH274" s="244"/>
      <c r="AJ274" s="36"/>
      <c r="AK274" s="36"/>
      <c r="AL274" s="36"/>
      <c r="AM274" s="36"/>
      <c r="AO274" s="239" t="s">
        <v>155</v>
      </c>
    </row>
    <row r="275" spans="1:41" s="3" customFormat="1" ht="9.9499999999999993" customHeight="1" x14ac:dyDescent="0.2">
      <c r="C275" s="32"/>
      <c r="D275" s="37" t="s">
        <v>106</v>
      </c>
      <c r="E275" s="167" t="s">
        <v>1341</v>
      </c>
      <c r="F275" s="167"/>
      <c r="G275" s="167"/>
      <c r="H275" s="167"/>
      <c r="I275" s="167"/>
      <c r="J275" s="167"/>
      <c r="K275" s="167"/>
      <c r="L275" s="167"/>
      <c r="M275" s="172"/>
      <c r="N275" s="172"/>
      <c r="O275" s="28"/>
      <c r="P275" s="28"/>
      <c r="Q275" s="28"/>
      <c r="R275" s="28"/>
      <c r="S275" s="28"/>
      <c r="T275" s="28"/>
      <c r="U275" s="5"/>
      <c r="V275" s="49"/>
      <c r="W275" s="67"/>
      <c r="X275" s="67"/>
      <c r="Y275" s="49"/>
      <c r="Z275" s="36"/>
      <c r="AA275" s="36"/>
      <c r="AB275" s="52"/>
      <c r="AC275" s="16"/>
      <c r="AD275" s="14"/>
      <c r="AE275" s="62"/>
      <c r="AF275" s="123"/>
      <c r="AG275" s="16"/>
      <c r="AH275" s="244"/>
      <c r="AJ275" s="16"/>
      <c r="AK275" s="16"/>
      <c r="AL275" s="16"/>
      <c r="AM275" s="16"/>
      <c r="AO275" s="239"/>
    </row>
    <row r="276" spans="1:41" s="3" customFormat="1" ht="0.95" customHeight="1" x14ac:dyDescent="0.2">
      <c r="G276" s="28"/>
      <c r="P276" s="71"/>
      <c r="Q276" s="81"/>
      <c r="R276" s="27"/>
      <c r="S276" s="36"/>
      <c r="T276" s="6"/>
      <c r="U276" s="34"/>
      <c r="V276" s="49"/>
      <c r="W276" s="53"/>
      <c r="X276" s="14"/>
      <c r="Y276" s="49"/>
      <c r="Z276" s="36"/>
      <c r="AA276" s="36"/>
      <c r="AB276" s="52"/>
      <c r="AC276" s="36"/>
      <c r="AD276" s="14"/>
      <c r="AE276" s="72"/>
      <c r="AF276" s="124"/>
      <c r="AG276" s="36"/>
      <c r="AH276" s="244"/>
      <c r="AJ276" s="36"/>
      <c r="AK276" s="36"/>
      <c r="AL276" s="36"/>
      <c r="AM276" s="36"/>
      <c r="AO276" s="239" t="s">
        <v>155</v>
      </c>
    </row>
    <row r="277" spans="1:41" s="3" customFormat="1" ht="9.9499999999999993" customHeight="1" x14ac:dyDescent="0.2">
      <c r="B277" s="112" t="s">
        <v>151</v>
      </c>
      <c r="D277" s="37"/>
      <c r="E277" s="71" t="s">
        <v>194</v>
      </c>
      <c r="F277" s="71"/>
      <c r="G277" s="28" t="s">
        <v>144</v>
      </c>
      <c r="H277" s="28"/>
      <c r="I277" s="28"/>
      <c r="J277" s="28"/>
      <c r="K277" s="28"/>
      <c r="L277" s="28"/>
      <c r="M277" s="28"/>
      <c r="N277" s="28"/>
      <c r="P277" s="71"/>
      <c r="Q277" s="81"/>
      <c r="R277" s="27"/>
      <c r="S277" s="36">
        <f>IF(Suggested="Yes",AA277,AG277)</f>
        <v>31.8</v>
      </c>
      <c r="T277" s="34" t="s">
        <v>143</v>
      </c>
      <c r="U277" s="5" t="str">
        <f>+Instructions!$B$3</f>
        <v>A</v>
      </c>
      <c r="V277" s="49"/>
      <c r="W277" s="53">
        <f>+Instructions!$C$22</f>
        <v>0</v>
      </c>
      <c r="X277" s="16">
        <f>ROUND($AA277*(1-W277)+0.004999,2)</f>
        <v>31.8</v>
      </c>
      <c r="Y277" s="49"/>
      <c r="Z277" s="6" t="s">
        <v>1386</v>
      </c>
      <c r="AA277" s="36">
        <v>31.8</v>
      </c>
      <c r="AB277" s="57">
        <f>+W277</f>
        <v>0</v>
      </c>
      <c r="AC277" s="16">
        <f>+X277</f>
        <v>31.8</v>
      </c>
      <c r="AD277" s="11">
        <f>(AG277-AC277)/AG277</f>
        <v>0</v>
      </c>
      <c r="AE277" s="120"/>
      <c r="AF277" s="128">
        <v>1</v>
      </c>
      <c r="AG277" s="35">
        <f>SUM(AJ277:AL277)+AE277</f>
        <v>31.8</v>
      </c>
      <c r="AH277" s="244"/>
      <c r="AJ277" s="16">
        <f>ROUND(AC277/(1-VLOOKUP(AF277,Group,2,FALSE)),2)</f>
        <v>31.8</v>
      </c>
      <c r="AK277" s="16">
        <f>IF(VLOOKUP(AF277,Group,5,FALSE)="YES",VLOOKUP(ROUND(ROUND(AJ277,1)-AJ277,2),Round,2,FALSE)+VLOOKUP(AF277,Group,6,FALSE),0)</f>
        <v>0</v>
      </c>
      <c r="AL277" s="16">
        <f>IF(VLOOKUP(AF277,Group,7,FALSE)="",0,ROUND(AJ277-0.04999,1)-AJ277+AM277)</f>
        <v>0</v>
      </c>
      <c r="AM277" s="16" t="str">
        <f>IF(VLOOKUP(AF277,Group,7,FALSE)="","",VLOOKUP(AF277,Group,7,FALSE))</f>
        <v/>
      </c>
      <c r="AO277" s="239" t="s">
        <v>155</v>
      </c>
    </row>
    <row r="278" spans="1:41" s="3" customFormat="1" ht="9.9499999999999993" customHeight="1" x14ac:dyDescent="0.2">
      <c r="B278" s="112" t="s">
        <v>151</v>
      </c>
      <c r="D278" s="37"/>
      <c r="E278" s="71" t="s">
        <v>307</v>
      </c>
      <c r="F278" s="71"/>
      <c r="G278" s="28" t="s">
        <v>144</v>
      </c>
      <c r="H278" s="28"/>
      <c r="I278" s="28"/>
      <c r="J278" s="28"/>
      <c r="K278" s="28"/>
      <c r="L278" s="28"/>
      <c r="M278" s="28"/>
      <c r="N278" s="28"/>
      <c r="P278" s="71"/>
      <c r="Q278" s="81"/>
      <c r="R278" s="27"/>
      <c r="S278" s="36">
        <f>IF(Suggested="Yes",AA278,AG278)</f>
        <v>38.5</v>
      </c>
      <c r="T278" s="34" t="s">
        <v>143</v>
      </c>
      <c r="U278" s="5" t="str">
        <f>+Instructions!$B$3</f>
        <v>A</v>
      </c>
      <c r="V278" s="49"/>
      <c r="W278" s="53">
        <f>+Instructions!$C$22</f>
        <v>0</v>
      </c>
      <c r="X278" s="16">
        <f>ROUND($AA278*(1-W278)+0.004999,2)</f>
        <v>38.5</v>
      </c>
      <c r="Y278" s="49"/>
      <c r="Z278" s="6" t="s">
        <v>1386</v>
      </c>
      <c r="AA278" s="36">
        <v>38.5</v>
      </c>
      <c r="AB278" s="57">
        <f>+W278</f>
        <v>0</v>
      </c>
      <c r="AC278" s="16">
        <f>+X278</f>
        <v>38.5</v>
      </c>
      <c r="AD278" s="11">
        <f>(AG278-AC278)/AG278</f>
        <v>0</v>
      </c>
      <c r="AE278" s="120"/>
      <c r="AF278" s="128">
        <v>1</v>
      </c>
      <c r="AG278" s="35">
        <f>SUM(AJ278:AL278)+AE278</f>
        <v>38.5</v>
      </c>
      <c r="AH278" s="244"/>
      <c r="AJ278" s="16">
        <f>ROUND(AC278/(1-VLOOKUP(AF278,Group,2,FALSE)),2)</f>
        <v>38.5</v>
      </c>
      <c r="AK278" s="16">
        <f>IF(VLOOKUP(AF278,Group,5,FALSE)="YES",VLOOKUP(ROUND(ROUND(AJ278,1)-AJ278,2),Round,2,FALSE)+VLOOKUP(AF278,Group,6,FALSE),0)</f>
        <v>0</v>
      </c>
      <c r="AL278" s="16">
        <f>IF(VLOOKUP(AF278,Group,7,FALSE)="",0,ROUND(AJ278-0.04999,1)-AJ278+AM278)</f>
        <v>0</v>
      </c>
      <c r="AM278" s="16" t="str">
        <f>IF(VLOOKUP(AF278,Group,7,FALSE)="","",VLOOKUP(AF278,Group,7,FALSE))</f>
        <v/>
      </c>
      <c r="AO278" s="239" t="s">
        <v>155</v>
      </c>
    </row>
    <row r="279" spans="1:41" s="3" customFormat="1" ht="0.95" customHeight="1" x14ac:dyDescent="0.2">
      <c r="G279" s="28"/>
      <c r="P279" s="71"/>
      <c r="Q279" s="81"/>
      <c r="R279" s="27"/>
      <c r="S279" s="36"/>
      <c r="T279" s="6"/>
      <c r="U279" s="34"/>
      <c r="V279" s="49"/>
      <c r="W279" s="53"/>
      <c r="X279" s="14"/>
      <c r="Y279" s="49"/>
      <c r="Z279" s="36"/>
      <c r="AA279" s="36"/>
      <c r="AB279" s="52"/>
      <c r="AC279" s="36"/>
      <c r="AD279" s="14"/>
      <c r="AE279" s="72"/>
      <c r="AF279" s="124"/>
      <c r="AG279" s="36"/>
      <c r="AH279" s="244"/>
      <c r="AJ279" s="36"/>
      <c r="AK279" s="36"/>
      <c r="AL279" s="36"/>
      <c r="AM279" s="36"/>
      <c r="AO279" s="239" t="s">
        <v>155</v>
      </c>
    </row>
    <row r="280" spans="1:41" s="3" customFormat="1" ht="9.9499999999999993" customHeight="1" x14ac:dyDescent="0.2">
      <c r="B280" s="111" t="s">
        <v>104</v>
      </c>
      <c r="D280" s="37"/>
      <c r="E280" s="71" t="s">
        <v>655</v>
      </c>
      <c r="F280" s="71"/>
      <c r="G280" s="28" t="s">
        <v>220</v>
      </c>
      <c r="H280" s="28"/>
      <c r="I280" s="28"/>
      <c r="J280" s="28"/>
      <c r="K280" s="28" t="s">
        <v>650</v>
      </c>
      <c r="L280" s="28"/>
      <c r="M280" s="28"/>
      <c r="N280" s="28"/>
      <c r="P280" s="71" t="s">
        <v>563</v>
      </c>
      <c r="Q280" s="81"/>
      <c r="R280" s="27"/>
      <c r="S280" s="36">
        <f>IF(Suggested="Yes",AA280,AG280)</f>
        <v>57.85</v>
      </c>
      <c r="T280" s="34" t="s">
        <v>142</v>
      </c>
      <c r="U280" s="5" t="str">
        <f>+Instructions!$B$3</f>
        <v>A</v>
      </c>
      <c r="V280" s="49"/>
      <c r="W280" s="53">
        <f>+Instructions!$C$22</f>
        <v>0</v>
      </c>
      <c r="X280" s="16">
        <f>ROUND($AA280*(1-W280)+0.004999,2)</f>
        <v>57.85</v>
      </c>
      <c r="Y280" s="49"/>
      <c r="Z280" s="6" t="s">
        <v>1386</v>
      </c>
      <c r="AA280" s="36">
        <v>57.85</v>
      </c>
      <c r="AB280" s="57">
        <f t="shared" ref="AB280:AC284" si="86">+W280</f>
        <v>0</v>
      </c>
      <c r="AC280" s="16">
        <f t="shared" si="86"/>
        <v>57.85</v>
      </c>
      <c r="AD280" s="11">
        <f>(AG280-AC280)/AG280</f>
        <v>0</v>
      </c>
      <c r="AE280" s="120"/>
      <c r="AF280" s="129">
        <v>3</v>
      </c>
      <c r="AG280" s="50">
        <f>SUM(AJ280:AL280)+AE280</f>
        <v>57.85</v>
      </c>
      <c r="AH280" s="244"/>
      <c r="AJ280" s="16">
        <f>ROUND(AC280/(1-VLOOKUP(AF280,Group,2,FALSE)),2)</f>
        <v>57.85</v>
      </c>
      <c r="AK280" s="16">
        <f>IF(VLOOKUP(AF280,Group,5,FALSE)="YES",VLOOKUP(ROUND(ROUND(AJ280,1)-AJ280,2),Round,2,FALSE)+VLOOKUP(AF280,Group,6,FALSE),0)</f>
        <v>0</v>
      </c>
      <c r="AL280" s="16">
        <f>IF(VLOOKUP(AF280,Group,7,FALSE)="",0,ROUND(AJ280-0.04999,1)-AJ280+AM280)</f>
        <v>0</v>
      </c>
      <c r="AM280" s="16" t="str">
        <f>IF(VLOOKUP(AF280,Group,7,FALSE)="","",VLOOKUP(AF280,Group,7,FALSE))</f>
        <v/>
      </c>
      <c r="AO280" s="239" t="s">
        <v>155</v>
      </c>
    </row>
    <row r="281" spans="1:41" s="3" customFormat="1" ht="9.9499999999999993" customHeight="1" x14ac:dyDescent="0.2">
      <c r="B281" s="111" t="s">
        <v>104</v>
      </c>
      <c r="D281" s="37"/>
      <c r="E281" s="71" t="s">
        <v>197</v>
      </c>
      <c r="F281" s="71"/>
      <c r="G281" s="28" t="s">
        <v>220</v>
      </c>
      <c r="H281" s="28"/>
      <c r="I281" s="28"/>
      <c r="J281" s="28"/>
      <c r="K281" s="28" t="s">
        <v>651</v>
      </c>
      <c r="L281" s="28"/>
      <c r="M281" s="28"/>
      <c r="N281" s="28"/>
      <c r="P281" s="71" t="s">
        <v>562</v>
      </c>
      <c r="Q281" s="81"/>
      <c r="R281" s="27" t="s">
        <v>147</v>
      </c>
      <c r="S281" s="36">
        <f>IF(Suggested="Yes",AA281,AG281)</f>
        <v>44.2</v>
      </c>
      <c r="T281" s="34" t="s">
        <v>142</v>
      </c>
      <c r="U281" s="5" t="str">
        <f>+Instructions!$B$3</f>
        <v>A</v>
      </c>
      <c r="V281" s="49"/>
      <c r="W281" s="53">
        <f>+Instructions!$C$22</f>
        <v>0</v>
      </c>
      <c r="X281" s="16">
        <f>ROUND($AA281*(1-W281)+0.004999,2)</f>
        <v>44.2</v>
      </c>
      <c r="Y281" s="49"/>
      <c r="Z281" s="6" t="s">
        <v>1386</v>
      </c>
      <c r="AA281" s="36">
        <v>44.2</v>
      </c>
      <c r="AB281" s="57">
        <f t="shared" si="86"/>
        <v>0</v>
      </c>
      <c r="AC281" s="16">
        <f t="shared" si="86"/>
        <v>44.2</v>
      </c>
      <c r="AD281" s="11">
        <f>(AG281-AC281)/AG281</f>
        <v>0</v>
      </c>
      <c r="AE281" s="120"/>
      <c r="AF281" s="129">
        <v>3</v>
      </c>
      <c r="AG281" s="50">
        <f>SUM(AJ281:AL281)+AE281</f>
        <v>44.2</v>
      </c>
      <c r="AH281" s="244"/>
      <c r="AJ281" s="16">
        <f>ROUND(AC281/(1-VLOOKUP(AF281,Group,2,FALSE)),2)</f>
        <v>44.2</v>
      </c>
      <c r="AK281" s="16">
        <f>IF(VLOOKUP(AF281,Group,5,FALSE)="YES",VLOOKUP(ROUND(ROUND(AJ281,1)-AJ281,2),Round,2,FALSE)+VLOOKUP(AF281,Group,6,FALSE),0)</f>
        <v>0</v>
      </c>
      <c r="AL281" s="16">
        <f>IF(VLOOKUP(AF281,Group,7,FALSE)="",0,ROUND(AJ281-0.04999,1)-AJ281+AM281)</f>
        <v>0</v>
      </c>
      <c r="AM281" s="16" t="str">
        <f>IF(VLOOKUP(AF281,Group,7,FALSE)="","",VLOOKUP(AF281,Group,7,FALSE))</f>
        <v/>
      </c>
      <c r="AO281" s="239" t="s">
        <v>155</v>
      </c>
    </row>
    <row r="282" spans="1:41" s="3" customFormat="1" ht="9.9499999999999993" customHeight="1" x14ac:dyDescent="0.2">
      <c r="B282" s="111" t="s">
        <v>104</v>
      </c>
      <c r="D282" s="37"/>
      <c r="E282" s="71" t="s">
        <v>656</v>
      </c>
      <c r="F282" s="71"/>
      <c r="G282" s="28" t="s">
        <v>220</v>
      </c>
      <c r="H282" s="28"/>
      <c r="I282" s="28"/>
      <c r="J282" s="28"/>
      <c r="K282" s="28" t="s">
        <v>652</v>
      </c>
      <c r="L282" s="28"/>
      <c r="M282" s="28"/>
      <c r="N282" s="28"/>
      <c r="P282" s="71" t="s">
        <v>550</v>
      </c>
      <c r="Q282" s="81"/>
      <c r="R282" s="27"/>
      <c r="S282" s="36">
        <f>IF(Suggested="Yes",AA282,AG282)</f>
        <v>44.7</v>
      </c>
      <c r="T282" s="34" t="s">
        <v>142</v>
      </c>
      <c r="U282" s="5" t="str">
        <f>+Instructions!$B$3</f>
        <v>A</v>
      </c>
      <c r="V282" s="49"/>
      <c r="W282" s="53">
        <f>+Instructions!$C$22</f>
        <v>0</v>
      </c>
      <c r="X282" s="16">
        <f>ROUND($AA282*(1-W282)+0.004999,2)</f>
        <v>44.7</v>
      </c>
      <c r="Y282" s="49"/>
      <c r="Z282" s="6" t="s">
        <v>1386</v>
      </c>
      <c r="AA282" s="36">
        <v>44.7</v>
      </c>
      <c r="AB282" s="57">
        <f t="shared" si="86"/>
        <v>0</v>
      </c>
      <c r="AC282" s="16">
        <f t="shared" si="86"/>
        <v>44.7</v>
      </c>
      <c r="AD282" s="11">
        <f>(AG282-AC282)/AG282</f>
        <v>0</v>
      </c>
      <c r="AE282" s="120"/>
      <c r="AF282" s="129">
        <v>3</v>
      </c>
      <c r="AG282" s="50">
        <f>SUM(AJ282:AL282)+AE282</f>
        <v>44.7</v>
      </c>
      <c r="AH282" s="244"/>
      <c r="AJ282" s="16">
        <f>ROUND(AC282/(1-VLOOKUP(AF282,Group,2,FALSE)),2)</f>
        <v>44.7</v>
      </c>
      <c r="AK282" s="16">
        <f>IF(VLOOKUP(AF282,Group,5,FALSE)="YES",VLOOKUP(ROUND(ROUND(AJ282,1)-AJ282,2),Round,2,FALSE)+VLOOKUP(AF282,Group,6,FALSE),0)</f>
        <v>0</v>
      </c>
      <c r="AL282" s="16">
        <f>IF(VLOOKUP(AF282,Group,7,FALSE)="",0,ROUND(AJ282-0.04999,1)-AJ282+AM282)</f>
        <v>0</v>
      </c>
      <c r="AM282" s="16" t="str">
        <f>IF(VLOOKUP(AF282,Group,7,FALSE)="","",VLOOKUP(AF282,Group,7,FALSE))</f>
        <v/>
      </c>
      <c r="AO282" s="239" t="s">
        <v>155</v>
      </c>
    </row>
    <row r="283" spans="1:41" s="3" customFormat="1" ht="9.9499999999999993" customHeight="1" x14ac:dyDescent="0.2">
      <c r="B283" s="111" t="s">
        <v>104</v>
      </c>
      <c r="D283" s="37"/>
      <c r="E283" s="71" t="s">
        <v>657</v>
      </c>
      <c r="F283" s="71"/>
      <c r="G283" s="28" t="s">
        <v>220</v>
      </c>
      <c r="H283" s="28"/>
      <c r="I283" s="28"/>
      <c r="J283" s="28"/>
      <c r="K283" s="28" t="s">
        <v>653</v>
      </c>
      <c r="L283" s="28"/>
      <c r="M283" s="28"/>
      <c r="N283" s="28"/>
      <c r="P283" s="71" t="s">
        <v>659</v>
      </c>
      <c r="Q283" s="81"/>
      <c r="R283" s="27"/>
      <c r="S283" s="36">
        <f>IF(Suggested="Yes",AA283,AG283)</f>
        <v>56.7</v>
      </c>
      <c r="T283" s="34" t="s">
        <v>142</v>
      </c>
      <c r="U283" s="5" t="str">
        <f>+Instructions!$B$3</f>
        <v>A</v>
      </c>
      <c r="V283" s="49"/>
      <c r="W283" s="53">
        <f>+Instructions!$C$22</f>
        <v>0</v>
      </c>
      <c r="X283" s="16">
        <f>ROUND($AA283*(1-W283)+0.004999,2)</f>
        <v>56.7</v>
      </c>
      <c r="Y283" s="49"/>
      <c r="Z283" s="6" t="s">
        <v>1386</v>
      </c>
      <c r="AA283" s="36">
        <v>56.7</v>
      </c>
      <c r="AB283" s="57">
        <f t="shared" si="86"/>
        <v>0</v>
      </c>
      <c r="AC283" s="16">
        <f t="shared" si="86"/>
        <v>56.7</v>
      </c>
      <c r="AD283" s="11">
        <f>(AG283-AC283)/AG283</f>
        <v>0</v>
      </c>
      <c r="AE283" s="120"/>
      <c r="AF283" s="129">
        <v>3</v>
      </c>
      <c r="AG283" s="50">
        <f>SUM(AJ283:AL283)+AE283</f>
        <v>56.7</v>
      </c>
      <c r="AH283" s="244"/>
      <c r="AJ283" s="16">
        <f>ROUND(AC283/(1-VLOOKUP(AF283,Group,2,FALSE)),2)</f>
        <v>56.7</v>
      </c>
      <c r="AK283" s="16">
        <f>IF(VLOOKUP(AF283,Group,5,FALSE)="YES",VLOOKUP(ROUND(ROUND(AJ283,1)-AJ283,2),Round,2,FALSE)+VLOOKUP(AF283,Group,6,FALSE),0)</f>
        <v>0</v>
      </c>
      <c r="AL283" s="16">
        <f>IF(VLOOKUP(AF283,Group,7,FALSE)="",0,ROUND(AJ283-0.04999,1)-AJ283+AM283)</f>
        <v>0</v>
      </c>
      <c r="AM283" s="16" t="str">
        <f>IF(VLOOKUP(AF283,Group,7,FALSE)="","",VLOOKUP(AF283,Group,7,FALSE))</f>
        <v/>
      </c>
      <c r="AO283" s="239" t="s">
        <v>155</v>
      </c>
    </row>
    <row r="284" spans="1:41" s="3" customFormat="1" ht="9.9499999999999993" customHeight="1" x14ac:dyDescent="0.2">
      <c r="B284" s="111" t="s">
        <v>104</v>
      </c>
      <c r="D284" s="37"/>
      <c r="E284" s="71" t="s">
        <v>658</v>
      </c>
      <c r="F284" s="71"/>
      <c r="G284" s="28" t="s">
        <v>220</v>
      </c>
      <c r="H284" s="28"/>
      <c r="I284" s="28"/>
      <c r="J284" s="28"/>
      <c r="K284" s="28" t="s">
        <v>654</v>
      </c>
      <c r="L284" s="28"/>
      <c r="M284" s="28"/>
      <c r="N284" s="28"/>
      <c r="P284" s="71" t="s">
        <v>358</v>
      </c>
      <c r="Q284" s="81"/>
      <c r="R284" s="27"/>
      <c r="S284" s="36">
        <f>IF(Suggested="Yes",AA284,AG284)</f>
        <v>56.25</v>
      </c>
      <c r="T284" s="34" t="s">
        <v>142</v>
      </c>
      <c r="U284" s="5" t="str">
        <f>+Instructions!$B$3</f>
        <v>A</v>
      </c>
      <c r="V284" s="49"/>
      <c r="W284" s="53">
        <f>+Instructions!$C$22</f>
        <v>0</v>
      </c>
      <c r="X284" s="16">
        <f>ROUND($AA284*(1-W284)+0.004999,2)</f>
        <v>56.25</v>
      </c>
      <c r="Y284" s="49"/>
      <c r="Z284" s="6" t="s">
        <v>1386</v>
      </c>
      <c r="AA284" s="36">
        <v>56.25</v>
      </c>
      <c r="AB284" s="57">
        <f t="shared" si="86"/>
        <v>0</v>
      </c>
      <c r="AC284" s="16">
        <f t="shared" si="86"/>
        <v>56.25</v>
      </c>
      <c r="AD284" s="11">
        <f>(AG284-AC284)/AG284</f>
        <v>0</v>
      </c>
      <c r="AE284" s="120"/>
      <c r="AF284" s="129">
        <v>3</v>
      </c>
      <c r="AG284" s="50">
        <f>SUM(AJ284:AL284)+AE284</f>
        <v>56.25</v>
      </c>
      <c r="AH284" s="244"/>
      <c r="AJ284" s="16">
        <f>ROUND(AC284/(1-VLOOKUP(AF284,Group,2,FALSE)),2)</f>
        <v>56.25</v>
      </c>
      <c r="AK284" s="16">
        <f>IF(VLOOKUP(AF284,Group,5,FALSE)="YES",VLOOKUP(ROUND(ROUND(AJ284,1)-AJ284,2),Round,2,FALSE)+VLOOKUP(AF284,Group,6,FALSE),0)</f>
        <v>0</v>
      </c>
      <c r="AL284" s="16">
        <f>IF(VLOOKUP(AF284,Group,7,FALSE)="",0,ROUND(AJ284-0.04999,1)-AJ284+AM284)</f>
        <v>0</v>
      </c>
      <c r="AM284" s="16" t="str">
        <f>IF(VLOOKUP(AF284,Group,7,FALSE)="","",VLOOKUP(AF284,Group,7,FALSE))</f>
        <v/>
      </c>
      <c r="AO284" s="239" t="s">
        <v>155</v>
      </c>
    </row>
    <row r="285" spans="1:41" s="3" customFormat="1" ht="0.95" customHeight="1" x14ac:dyDescent="0.2">
      <c r="G285" s="28"/>
      <c r="P285" s="71"/>
      <c r="Q285" s="81"/>
      <c r="R285" s="27"/>
      <c r="S285" s="36"/>
      <c r="T285" s="6"/>
      <c r="U285" s="34"/>
      <c r="V285" s="49"/>
      <c r="W285" s="53"/>
      <c r="X285" s="14"/>
      <c r="Y285" s="49"/>
      <c r="Z285" s="36"/>
      <c r="AA285" s="36"/>
      <c r="AB285" s="52"/>
      <c r="AC285" s="36"/>
      <c r="AD285" s="14"/>
      <c r="AE285" s="72"/>
      <c r="AF285" s="124"/>
      <c r="AG285" s="36"/>
      <c r="AH285" s="244"/>
      <c r="AJ285" s="36"/>
      <c r="AK285" s="36"/>
      <c r="AL285" s="36"/>
      <c r="AM285" s="36"/>
      <c r="AO285" s="239" t="s">
        <v>155</v>
      </c>
    </row>
    <row r="286" spans="1:41" s="3" customFormat="1" ht="9.9499999999999993" customHeight="1" x14ac:dyDescent="0.2">
      <c r="B286" s="111" t="s">
        <v>104</v>
      </c>
      <c r="D286" s="37"/>
      <c r="E286" s="71" t="s">
        <v>462</v>
      </c>
      <c r="F286" s="71"/>
      <c r="G286" s="28" t="s">
        <v>205</v>
      </c>
      <c r="H286" s="28"/>
      <c r="I286" s="28"/>
      <c r="J286" s="28"/>
      <c r="K286" s="28"/>
      <c r="L286" s="28"/>
      <c r="M286" s="28"/>
      <c r="N286" s="28"/>
      <c r="P286" s="71"/>
      <c r="Q286" s="81"/>
      <c r="R286" s="27"/>
      <c r="S286" s="36">
        <f>IF(Suggested="Yes",AA286,AG286)</f>
        <v>6.35</v>
      </c>
      <c r="T286" s="34" t="s">
        <v>142</v>
      </c>
      <c r="U286" s="5" t="str">
        <f>+Instructions!$B$3</f>
        <v>A</v>
      </c>
      <c r="V286" s="49"/>
      <c r="W286" s="53">
        <f>+Instructions!$C$22</f>
        <v>0</v>
      </c>
      <c r="X286" s="16">
        <f>ROUND($AA286*(1-W286)+0.004999,2)</f>
        <v>6.35</v>
      </c>
      <c r="Y286" s="49"/>
      <c r="Z286" s="6" t="s">
        <v>1386</v>
      </c>
      <c r="AA286" s="36">
        <v>6.35</v>
      </c>
      <c r="AB286" s="57">
        <f>+W286</f>
        <v>0</v>
      </c>
      <c r="AC286" s="16">
        <f>+X286</f>
        <v>6.35</v>
      </c>
      <c r="AD286" s="11">
        <f>(AG286-AC286)/AG286</f>
        <v>0</v>
      </c>
      <c r="AE286" s="120"/>
      <c r="AF286" s="129">
        <v>3</v>
      </c>
      <c r="AG286" s="50">
        <f>SUM(AJ286:AL286)+AE286</f>
        <v>6.35</v>
      </c>
      <c r="AH286" s="244"/>
      <c r="AJ286" s="16">
        <f>ROUND(AC286/(1-VLOOKUP(AF286,Group,2,FALSE)),2)</f>
        <v>6.35</v>
      </c>
      <c r="AK286" s="16">
        <f>IF(VLOOKUP(AF286,Group,5,FALSE)="YES",VLOOKUP(ROUND(ROUND(AJ286,1)-AJ286,2),Round,2,FALSE)+VLOOKUP(AF286,Group,6,FALSE),0)</f>
        <v>0</v>
      </c>
      <c r="AL286" s="16">
        <f>IF(VLOOKUP(AF286,Group,7,FALSE)="",0,ROUND(AJ286-0.04999,1)-AJ286+AM286)</f>
        <v>0</v>
      </c>
      <c r="AM286" s="16" t="str">
        <f>IF(VLOOKUP(AF286,Group,7,FALSE)="","",VLOOKUP(AF286,Group,7,FALSE))</f>
        <v/>
      </c>
      <c r="AO286" s="239" t="s">
        <v>155</v>
      </c>
    </row>
    <row r="287" spans="1:41" s="3" customFormat="1" ht="0.95" customHeight="1" x14ac:dyDescent="0.2">
      <c r="G287" s="28"/>
      <c r="K287" s="28"/>
      <c r="P287" s="71"/>
      <c r="Q287" s="81"/>
      <c r="R287" s="27"/>
      <c r="S287" s="36"/>
      <c r="T287" s="6"/>
      <c r="U287" s="34"/>
      <c r="V287" s="49"/>
      <c r="W287" s="53"/>
      <c r="X287" s="14"/>
      <c r="Y287" s="49"/>
      <c r="Z287" s="36"/>
      <c r="AA287" s="36"/>
      <c r="AB287" s="52"/>
      <c r="AC287" s="36"/>
      <c r="AD287" s="14"/>
      <c r="AE287" s="72"/>
      <c r="AF287" s="124"/>
      <c r="AG287" s="36"/>
      <c r="AH287" s="244"/>
      <c r="AJ287" s="36"/>
      <c r="AK287" s="36"/>
      <c r="AL287" s="36"/>
      <c r="AM287" s="36"/>
      <c r="AO287" s="239" t="s">
        <v>155</v>
      </c>
    </row>
    <row r="288" spans="1:41" s="3" customFormat="1" ht="11.1" customHeight="1" x14ac:dyDescent="0.2">
      <c r="A288" s="3" t="s">
        <v>182</v>
      </c>
      <c r="C288" s="172" t="s">
        <v>219</v>
      </c>
      <c r="E288" s="144"/>
      <c r="F288" s="144"/>
      <c r="I288" s="3" t="s">
        <v>187</v>
      </c>
      <c r="J288" s="3" t="s">
        <v>187</v>
      </c>
      <c r="K288" s="3" t="s">
        <v>187</v>
      </c>
      <c r="Q288" s="170"/>
      <c r="R288" s="28"/>
      <c r="T288" s="171"/>
      <c r="U288" s="146"/>
      <c r="V288" s="49"/>
      <c r="W288" s="53"/>
      <c r="X288" s="14"/>
      <c r="Y288" s="49"/>
      <c r="Z288" s="156"/>
      <c r="AB288" s="52"/>
      <c r="AC288" s="16"/>
      <c r="AD288" s="14"/>
      <c r="AE288" s="62"/>
      <c r="AG288" s="16"/>
      <c r="AH288" s="244"/>
      <c r="AJ288" s="6" t="s">
        <v>187</v>
      </c>
      <c r="AO288" s="239"/>
    </row>
    <row r="289" spans="1:41" s="3" customFormat="1" ht="9.9499999999999993" customHeight="1" x14ac:dyDescent="0.2">
      <c r="A289" s="3" t="s">
        <v>182</v>
      </c>
      <c r="C289" s="157" t="s">
        <v>1164</v>
      </c>
      <c r="P289" s="76"/>
      <c r="Q289" s="169"/>
      <c r="R289" s="228" t="s">
        <v>565</v>
      </c>
      <c r="S289" s="229" t="s">
        <v>649</v>
      </c>
      <c r="T289" s="230"/>
      <c r="U289" s="5"/>
      <c r="V289" s="49"/>
      <c r="W289" s="53"/>
      <c r="X289" s="14"/>
      <c r="Y289" s="49"/>
      <c r="Z289" s="36"/>
      <c r="AA289" s="36"/>
      <c r="AB289" s="52"/>
      <c r="AC289" s="16"/>
      <c r="AD289" s="14"/>
      <c r="AE289" s="62"/>
      <c r="AF289" s="62"/>
      <c r="AG289" s="36"/>
      <c r="AH289" s="244"/>
      <c r="AO289" s="241"/>
    </row>
    <row r="290" spans="1:41" s="3" customFormat="1" ht="3" customHeight="1" x14ac:dyDescent="0.2">
      <c r="G290" s="28"/>
      <c r="P290" s="71"/>
      <c r="Q290" s="81"/>
      <c r="R290" s="27"/>
      <c r="S290" s="36"/>
      <c r="T290" s="6"/>
      <c r="U290" s="34"/>
      <c r="V290" s="49"/>
      <c r="W290" s="53"/>
      <c r="X290" s="14"/>
      <c r="Y290" s="49"/>
      <c r="Z290" s="36"/>
      <c r="AA290" s="36"/>
      <c r="AB290" s="52"/>
      <c r="AC290" s="36"/>
      <c r="AD290" s="14"/>
      <c r="AE290" s="72"/>
      <c r="AF290" s="124"/>
      <c r="AG290" s="36"/>
      <c r="AH290" s="244"/>
      <c r="AJ290" s="36"/>
      <c r="AK290" s="36"/>
      <c r="AL290" s="36"/>
      <c r="AM290" s="36"/>
      <c r="AO290" s="239" t="s">
        <v>155</v>
      </c>
    </row>
    <row r="291" spans="1:41" s="3" customFormat="1" ht="1.5" customHeight="1" x14ac:dyDescent="0.2">
      <c r="N291" s="3" t="s">
        <v>187</v>
      </c>
      <c r="P291" s="71"/>
      <c r="Q291" s="81"/>
      <c r="R291" s="27"/>
      <c r="S291" s="36"/>
      <c r="T291" s="6"/>
      <c r="U291" s="34"/>
      <c r="V291" s="49"/>
      <c r="W291" s="53"/>
      <c r="X291" s="14"/>
      <c r="Y291" s="49"/>
      <c r="Z291" s="36"/>
      <c r="AA291" s="36"/>
      <c r="AB291" s="52"/>
      <c r="AC291" s="36"/>
      <c r="AD291" s="14"/>
      <c r="AE291" s="72"/>
      <c r="AF291" s="124"/>
      <c r="AG291" s="36"/>
      <c r="AH291" s="244"/>
      <c r="AJ291" s="36"/>
      <c r="AK291" s="36"/>
      <c r="AL291" s="36"/>
      <c r="AM291" s="36"/>
      <c r="AO291" s="239"/>
    </row>
    <row r="292" spans="1:41" s="3" customFormat="1" ht="9.75" customHeight="1" x14ac:dyDescent="0.2">
      <c r="D292" s="98" t="s">
        <v>148</v>
      </c>
      <c r="E292" s="190" t="s">
        <v>742</v>
      </c>
      <c r="F292" s="28"/>
      <c r="G292" s="28"/>
      <c r="J292" s="28"/>
      <c r="K292" s="28"/>
      <c r="L292" s="28"/>
      <c r="M292" s="28"/>
      <c r="N292" s="28"/>
      <c r="P292" s="71"/>
      <c r="Q292" s="81"/>
      <c r="R292" s="27"/>
      <c r="S292" s="36"/>
      <c r="T292" s="34"/>
      <c r="U292" s="34"/>
      <c r="V292" s="49"/>
      <c r="W292" s="53"/>
      <c r="X292" s="36"/>
      <c r="Y292" s="49"/>
      <c r="Z292" s="36"/>
      <c r="AA292" s="36"/>
      <c r="AB292" s="57"/>
      <c r="AC292" s="36"/>
      <c r="AD292" s="57"/>
      <c r="AE292" s="72"/>
      <c r="AF292" s="124"/>
      <c r="AG292" s="36"/>
      <c r="AH292" s="244"/>
      <c r="AJ292" s="36"/>
      <c r="AK292" s="36"/>
      <c r="AL292" s="36"/>
      <c r="AM292" s="36"/>
      <c r="AO292" s="239" t="s">
        <v>155</v>
      </c>
    </row>
    <row r="293" spans="1:41" s="3" customFormat="1" ht="9.75" customHeight="1" x14ac:dyDescent="0.2">
      <c r="D293" s="98"/>
      <c r="E293" s="190" t="s">
        <v>743</v>
      </c>
      <c r="F293" s="28"/>
      <c r="G293" s="28"/>
      <c r="J293" s="28"/>
      <c r="K293" s="28"/>
      <c r="L293" s="28"/>
      <c r="M293" s="28"/>
      <c r="N293" s="28"/>
      <c r="P293" s="71"/>
      <c r="Q293" s="81"/>
      <c r="R293" s="27"/>
      <c r="S293" s="36"/>
      <c r="T293" s="34"/>
      <c r="U293" s="34"/>
      <c r="V293" s="49"/>
      <c r="W293" s="53"/>
      <c r="X293" s="36"/>
      <c r="Y293" s="49"/>
      <c r="Z293" s="36"/>
      <c r="AA293" s="36"/>
      <c r="AB293" s="57"/>
      <c r="AC293" s="36"/>
      <c r="AD293" s="57"/>
      <c r="AE293" s="72"/>
      <c r="AF293" s="124"/>
      <c r="AG293" s="36"/>
      <c r="AH293" s="244"/>
      <c r="AJ293" s="36"/>
      <c r="AK293" s="36"/>
      <c r="AL293" s="36"/>
      <c r="AM293" s="36"/>
      <c r="AO293" s="239" t="s">
        <v>155</v>
      </c>
    </row>
    <row r="294" spans="1:41" s="3" customFormat="1" ht="9.75" customHeight="1" x14ac:dyDescent="0.2">
      <c r="D294" s="98"/>
      <c r="E294" s="190" t="s">
        <v>344</v>
      </c>
      <c r="F294" s="28"/>
      <c r="G294" s="28"/>
      <c r="J294" s="190" t="s">
        <v>663</v>
      </c>
      <c r="K294" s="28"/>
      <c r="L294" s="28"/>
      <c r="M294" s="28"/>
      <c r="N294" s="28"/>
      <c r="P294" s="71"/>
      <c r="Q294" s="81"/>
      <c r="R294" s="27"/>
      <c r="S294" s="36"/>
      <c r="T294" s="34"/>
      <c r="U294" s="34"/>
      <c r="V294" s="49"/>
      <c r="W294" s="53"/>
      <c r="X294" s="36"/>
      <c r="Y294" s="49"/>
      <c r="Z294" s="36"/>
      <c r="AA294" s="36"/>
      <c r="AB294" s="57"/>
      <c r="AC294" s="36"/>
      <c r="AD294" s="57"/>
      <c r="AE294" s="72"/>
      <c r="AF294" s="124"/>
      <c r="AG294" s="36"/>
      <c r="AH294" s="244"/>
      <c r="AJ294" s="36"/>
      <c r="AK294" s="36"/>
      <c r="AL294" s="36"/>
      <c r="AM294" s="36"/>
      <c r="AO294" s="239" t="s">
        <v>155</v>
      </c>
    </row>
    <row r="295" spans="1:41" s="3" customFormat="1" ht="3.95" customHeight="1" x14ac:dyDescent="0.2">
      <c r="P295" s="71"/>
      <c r="Q295" s="81"/>
      <c r="R295" s="27"/>
      <c r="S295" s="36"/>
      <c r="T295" s="6"/>
      <c r="U295" s="34"/>
      <c r="V295" s="49"/>
      <c r="W295" s="53"/>
      <c r="X295" s="14"/>
      <c r="Y295" s="49"/>
      <c r="Z295" s="36"/>
      <c r="AA295" s="36"/>
      <c r="AB295" s="52"/>
      <c r="AC295" s="36"/>
      <c r="AD295" s="14"/>
      <c r="AE295" s="72"/>
      <c r="AF295" s="124"/>
      <c r="AG295" s="36"/>
      <c r="AH295" s="244"/>
      <c r="AJ295" s="36"/>
      <c r="AK295" s="36"/>
      <c r="AL295" s="36"/>
      <c r="AM295" s="36"/>
      <c r="AO295" s="239" t="s">
        <v>155</v>
      </c>
    </row>
    <row r="296" spans="1:41" s="3" customFormat="1" ht="9.9499999999999993" customHeight="1" x14ac:dyDescent="0.2">
      <c r="C296" s="157" t="s">
        <v>700</v>
      </c>
      <c r="D296" s="10"/>
      <c r="E296" s="158"/>
      <c r="F296" s="159"/>
      <c r="J296" s="3" t="s">
        <v>187</v>
      </c>
      <c r="L296" s="65"/>
      <c r="Q296" s="169"/>
      <c r="R296" s="228" t="s">
        <v>565</v>
      </c>
      <c r="S296" s="229" t="s">
        <v>570</v>
      </c>
      <c r="T296" s="230"/>
      <c r="U296" s="146"/>
      <c r="V296" s="49"/>
      <c r="W296" s="53"/>
      <c r="X296" s="14"/>
      <c r="Y296" s="49"/>
      <c r="AB296" s="52"/>
      <c r="AC296" s="16"/>
      <c r="AD296" s="14"/>
      <c r="AE296" s="62"/>
      <c r="AF296" s="62"/>
      <c r="AG296" s="16"/>
      <c r="AH296" s="244"/>
      <c r="AO296" s="241"/>
    </row>
    <row r="297" spans="1:41" s="3" customFormat="1" ht="2.85" customHeight="1" x14ac:dyDescent="0.2">
      <c r="P297" s="71"/>
      <c r="Q297" s="81"/>
      <c r="R297" s="27"/>
      <c r="S297" s="36"/>
      <c r="T297" s="6"/>
      <c r="U297" s="34"/>
      <c r="V297" s="49"/>
      <c r="W297" s="53"/>
      <c r="X297" s="14"/>
      <c r="Y297" s="49"/>
      <c r="Z297" s="36"/>
      <c r="AA297" s="36"/>
      <c r="AB297" s="52"/>
      <c r="AC297" s="36"/>
      <c r="AD297" s="14"/>
      <c r="AE297" s="72"/>
      <c r="AF297" s="124"/>
      <c r="AG297" s="36"/>
      <c r="AH297" s="244"/>
      <c r="AJ297" s="36"/>
      <c r="AK297" s="36"/>
      <c r="AL297" s="36"/>
      <c r="AM297" s="36"/>
      <c r="AO297" s="239"/>
    </row>
    <row r="298" spans="1:41" s="3" customFormat="1" ht="9.9499999999999993" customHeight="1" x14ac:dyDescent="0.2">
      <c r="C298" s="32"/>
      <c r="D298" s="37" t="s">
        <v>186</v>
      </c>
      <c r="E298" s="167" t="s">
        <v>701</v>
      </c>
      <c r="F298" s="167"/>
      <c r="G298" s="167"/>
      <c r="H298" s="172"/>
      <c r="I298" s="172"/>
      <c r="K298" s="172"/>
      <c r="L298" s="172"/>
      <c r="M298" s="172"/>
      <c r="N298" s="172"/>
      <c r="O298" s="28"/>
      <c r="P298" s="28"/>
      <c r="Q298" s="28"/>
      <c r="R298" s="28"/>
      <c r="S298" s="28"/>
      <c r="T298" s="28"/>
      <c r="U298" s="5"/>
      <c r="V298" s="49"/>
      <c r="W298" s="67"/>
      <c r="X298" s="67"/>
      <c r="Y298" s="49"/>
      <c r="Z298" s="36"/>
      <c r="AA298" s="36"/>
      <c r="AB298" s="52"/>
      <c r="AC298" s="16"/>
      <c r="AD298" s="14"/>
      <c r="AE298" s="62"/>
      <c r="AF298" s="123"/>
      <c r="AG298" s="16"/>
      <c r="AH298" s="244"/>
      <c r="AJ298" s="16"/>
      <c r="AK298" s="16"/>
      <c r="AL298" s="16"/>
      <c r="AM298" s="16"/>
      <c r="AO298" s="239"/>
    </row>
    <row r="299" spans="1:41" s="3" customFormat="1" ht="1.5" customHeight="1" x14ac:dyDescent="0.2">
      <c r="P299" s="71"/>
      <c r="Q299" s="81"/>
      <c r="R299" s="27"/>
      <c r="S299" s="36"/>
      <c r="T299" s="6"/>
      <c r="U299" s="34"/>
      <c r="V299" s="49"/>
      <c r="W299" s="53"/>
      <c r="X299" s="14"/>
      <c r="Y299" s="49"/>
      <c r="Z299" s="36"/>
      <c r="AA299" s="36"/>
      <c r="AB299" s="52"/>
      <c r="AC299" s="36"/>
      <c r="AD299" s="14"/>
      <c r="AE299" s="72"/>
      <c r="AF299" s="124"/>
      <c r="AG299" s="36"/>
      <c r="AH299" s="244"/>
      <c r="AJ299" s="36"/>
      <c r="AK299" s="36"/>
      <c r="AL299" s="36"/>
      <c r="AM299" s="36"/>
      <c r="AO299" s="239"/>
    </row>
    <row r="300" spans="1:41" s="3" customFormat="1" ht="9.9499999999999993" customHeight="1" x14ac:dyDescent="0.2">
      <c r="B300" s="112" t="s">
        <v>151</v>
      </c>
      <c r="D300" s="37"/>
      <c r="E300" s="71" t="s">
        <v>193</v>
      </c>
      <c r="F300" s="71"/>
      <c r="G300" s="28" t="s">
        <v>144</v>
      </c>
      <c r="H300" s="28"/>
      <c r="I300" s="28"/>
      <c r="J300" s="28"/>
      <c r="K300" s="28" t="s">
        <v>212</v>
      </c>
      <c r="L300" s="28"/>
      <c r="M300" s="71">
        <v>72074</v>
      </c>
      <c r="N300" s="173"/>
      <c r="P300" s="71"/>
      <c r="Q300" s="81"/>
      <c r="R300" s="27"/>
      <c r="S300" s="36">
        <f>IF(Suggested="Yes",AA300,AG300)</f>
        <v>64.849999999999994</v>
      </c>
      <c r="T300" s="34" t="s">
        <v>143</v>
      </c>
      <c r="U300" s="5" t="str">
        <f>+Instructions!$B$3</f>
        <v>A</v>
      </c>
      <c r="V300" s="49"/>
      <c r="W300" s="53">
        <f>+Instructions!$C$22</f>
        <v>0</v>
      </c>
      <c r="X300" s="16">
        <f>ROUND($AA300*(1-W300)+0.004999,2)</f>
        <v>64.849999999999994</v>
      </c>
      <c r="Y300" s="49"/>
      <c r="Z300" s="6" t="s">
        <v>1386</v>
      </c>
      <c r="AA300" s="36">
        <v>64.849999999999994</v>
      </c>
      <c r="AB300" s="57">
        <f>+W300</f>
        <v>0</v>
      </c>
      <c r="AC300" s="16">
        <f>+X300</f>
        <v>64.849999999999994</v>
      </c>
      <c r="AD300" s="11">
        <f>(AG300-AC300)/AG300</f>
        <v>0</v>
      </c>
      <c r="AE300" s="120"/>
      <c r="AF300" s="128">
        <v>1</v>
      </c>
      <c r="AG300" s="35">
        <f>SUM(AJ300:AL300)+AE300</f>
        <v>64.849999999999994</v>
      </c>
      <c r="AH300" s="244"/>
      <c r="AJ300" s="16">
        <f>ROUND(AC300/(1-VLOOKUP(AF300,Group,2,FALSE)),2)</f>
        <v>64.849999999999994</v>
      </c>
      <c r="AK300" s="16">
        <f>IF(VLOOKUP(AF300,Group,5,FALSE)="YES",VLOOKUP(ROUND(ROUND(AJ300,1)-AJ300,2),Round,2,FALSE)+VLOOKUP(AF300,Group,6,FALSE),0)</f>
        <v>0</v>
      </c>
      <c r="AL300" s="16">
        <f>IF(VLOOKUP(AF300,Group,7,FALSE)="",0,ROUND(AJ300-0.04999,1)-AJ300+AM300)</f>
        <v>0</v>
      </c>
      <c r="AM300" s="16" t="str">
        <f>IF(VLOOKUP(AF300,Group,7,FALSE)="","",VLOOKUP(AF300,Group,7,FALSE))</f>
        <v/>
      </c>
      <c r="AO300" s="239" t="s">
        <v>155</v>
      </c>
    </row>
    <row r="301" spans="1:41" s="3" customFormat="1" ht="1.5" customHeight="1" x14ac:dyDescent="0.2">
      <c r="N301" s="160"/>
      <c r="P301" s="71"/>
      <c r="Q301" s="81"/>
      <c r="R301" s="27"/>
      <c r="S301" s="36"/>
      <c r="T301" s="6"/>
      <c r="U301" s="34"/>
      <c r="V301" s="49"/>
      <c r="W301" s="53"/>
      <c r="X301" s="14"/>
      <c r="Y301" s="49"/>
      <c r="Z301" s="36"/>
      <c r="AA301" s="36"/>
      <c r="AB301" s="52"/>
      <c r="AC301" s="36"/>
      <c r="AD301" s="14"/>
      <c r="AE301" s="72"/>
      <c r="AF301" s="124"/>
      <c r="AG301" s="36"/>
      <c r="AH301" s="244"/>
      <c r="AJ301" s="36"/>
      <c r="AK301" s="36"/>
      <c r="AL301" s="36"/>
      <c r="AM301" s="36"/>
      <c r="AO301" s="239"/>
    </row>
    <row r="302" spans="1:41" s="3" customFormat="1" ht="9.9499999999999993" customHeight="1" x14ac:dyDescent="0.2">
      <c r="B302" s="111" t="s">
        <v>104</v>
      </c>
      <c r="D302" s="37"/>
      <c r="E302" s="71" t="s">
        <v>707</v>
      </c>
      <c r="F302" s="71"/>
      <c r="G302" s="28" t="s">
        <v>220</v>
      </c>
      <c r="H302" s="28"/>
      <c r="I302" s="28" t="s">
        <v>708</v>
      </c>
      <c r="K302" s="28" t="s">
        <v>212</v>
      </c>
      <c r="L302" s="28"/>
      <c r="M302" s="71">
        <v>72076</v>
      </c>
      <c r="N302" s="173"/>
      <c r="P302" s="71" t="s">
        <v>711</v>
      </c>
      <c r="Q302" s="81"/>
      <c r="R302" s="27"/>
      <c r="S302" s="36">
        <f>IF(Suggested="Yes",AA302,AG302)</f>
        <v>98.35</v>
      </c>
      <c r="T302" s="34" t="s">
        <v>142</v>
      </c>
      <c r="U302" s="5" t="str">
        <f>+Instructions!$B$3</f>
        <v>A</v>
      </c>
      <c r="V302" s="49"/>
      <c r="W302" s="53">
        <f>+Instructions!$C$22</f>
        <v>0</v>
      </c>
      <c r="X302" s="16">
        <f>ROUND($AA302*(1-W302)+0.004999,2)</f>
        <v>98.35</v>
      </c>
      <c r="Y302" s="49"/>
      <c r="Z302" s="6" t="s">
        <v>1386</v>
      </c>
      <c r="AA302" s="36">
        <v>98.35</v>
      </c>
      <c r="AB302" s="57">
        <f t="shared" ref="AB302:AC306" si="87">+W302</f>
        <v>0</v>
      </c>
      <c r="AC302" s="16">
        <f t="shared" si="87"/>
        <v>98.35</v>
      </c>
      <c r="AD302" s="11">
        <f>(AG302-AC302)/AG302</f>
        <v>0</v>
      </c>
      <c r="AE302" s="120"/>
      <c r="AF302" s="129">
        <v>3</v>
      </c>
      <c r="AG302" s="50">
        <f>SUM(AJ302:AL302)+AE302</f>
        <v>98.35</v>
      </c>
      <c r="AH302" s="244"/>
      <c r="AJ302" s="16">
        <f>ROUND(AC302/(1-VLOOKUP(AF302,Group,2,FALSE)),2)</f>
        <v>98.35</v>
      </c>
      <c r="AK302" s="16">
        <f>IF(VLOOKUP(AF302,Group,5,FALSE)="YES",VLOOKUP(ROUND(ROUND(AJ302,1)-AJ302,2),Round,2,FALSE)+VLOOKUP(AF302,Group,6,FALSE),0)</f>
        <v>0</v>
      </c>
      <c r="AL302" s="16">
        <f>IF(VLOOKUP(AF302,Group,7,FALSE)="",0,ROUND(AJ302-0.04999,1)-AJ302+AM302)</f>
        <v>0</v>
      </c>
      <c r="AM302" s="16" t="str">
        <f>IF(VLOOKUP(AF302,Group,7,FALSE)="","",VLOOKUP(AF302,Group,7,FALSE))</f>
        <v/>
      </c>
      <c r="AO302" s="239" t="s">
        <v>155</v>
      </c>
    </row>
    <row r="303" spans="1:41" s="3" customFormat="1" ht="9.9499999999999993" customHeight="1" x14ac:dyDescent="0.2">
      <c r="B303" s="111" t="s">
        <v>104</v>
      </c>
      <c r="D303" s="37"/>
      <c r="E303" s="71" t="s">
        <v>715</v>
      </c>
      <c r="F303" s="71"/>
      <c r="G303" s="28" t="s">
        <v>220</v>
      </c>
      <c r="H303" s="28"/>
      <c r="I303" s="28" t="s">
        <v>712</v>
      </c>
      <c r="K303" s="28" t="s">
        <v>706</v>
      </c>
      <c r="L303" s="28"/>
      <c r="M303" s="71">
        <v>72077</v>
      </c>
      <c r="N303" s="173"/>
      <c r="P303" s="71" t="s">
        <v>550</v>
      </c>
      <c r="Q303" s="81"/>
      <c r="R303" s="27" t="s">
        <v>147</v>
      </c>
      <c r="S303" s="36">
        <f>IF(Suggested="Yes",AA303,AG303)</f>
        <v>111.7</v>
      </c>
      <c r="T303" s="34" t="s">
        <v>142</v>
      </c>
      <c r="U303" s="5" t="str">
        <f>+Instructions!$B$3</f>
        <v>A</v>
      </c>
      <c r="V303" s="49"/>
      <c r="W303" s="53">
        <f>+Instructions!$C$22</f>
        <v>0</v>
      </c>
      <c r="X303" s="16">
        <f>ROUND($AA303*(1-W303)+0.004999,2)</f>
        <v>111.7</v>
      </c>
      <c r="Y303" s="49"/>
      <c r="Z303" s="6" t="s">
        <v>1386</v>
      </c>
      <c r="AA303" s="36">
        <v>111.7</v>
      </c>
      <c r="AB303" s="57">
        <f t="shared" si="87"/>
        <v>0</v>
      </c>
      <c r="AC303" s="16">
        <f t="shared" si="87"/>
        <v>111.7</v>
      </c>
      <c r="AD303" s="11">
        <f>(AG303-AC303)/AG303</f>
        <v>0</v>
      </c>
      <c r="AE303" s="120"/>
      <c r="AF303" s="129">
        <v>3</v>
      </c>
      <c r="AG303" s="50">
        <f>SUM(AJ303:AL303)+AE303</f>
        <v>111.7</v>
      </c>
      <c r="AH303" s="244"/>
      <c r="AJ303" s="16">
        <f>ROUND(AC303/(1-VLOOKUP(AF303,Group,2,FALSE)),2)</f>
        <v>111.7</v>
      </c>
      <c r="AK303" s="16">
        <f>IF(VLOOKUP(AF303,Group,5,FALSE)="YES",VLOOKUP(ROUND(ROUND(AJ303,1)-AJ303,2),Round,2,FALSE)+VLOOKUP(AF303,Group,6,FALSE),0)</f>
        <v>0</v>
      </c>
      <c r="AL303" s="16">
        <f>IF(VLOOKUP(AF303,Group,7,FALSE)="",0,ROUND(AJ303-0.04999,1)-AJ303+AM303)</f>
        <v>0</v>
      </c>
      <c r="AM303" s="16" t="str">
        <f>IF(VLOOKUP(AF303,Group,7,FALSE)="","",VLOOKUP(AF303,Group,7,FALSE))</f>
        <v/>
      </c>
      <c r="AO303" s="239" t="s">
        <v>155</v>
      </c>
    </row>
    <row r="304" spans="1:41" s="3" customFormat="1" ht="9.9499999999999993" customHeight="1" x14ac:dyDescent="0.2">
      <c r="B304" s="111" t="s">
        <v>104</v>
      </c>
      <c r="D304" s="37"/>
      <c r="E304" s="71" t="s">
        <v>716</v>
      </c>
      <c r="F304" s="71"/>
      <c r="G304" s="28" t="s">
        <v>220</v>
      </c>
      <c r="H304" s="28"/>
      <c r="I304" s="28" t="s">
        <v>713</v>
      </c>
      <c r="K304" s="28" t="s">
        <v>706</v>
      </c>
      <c r="L304" s="28"/>
      <c r="M304" s="71">
        <v>72078</v>
      </c>
      <c r="N304" s="173"/>
      <c r="P304" s="71" t="s">
        <v>735</v>
      </c>
      <c r="Q304" s="81"/>
      <c r="R304" s="27" t="s">
        <v>147</v>
      </c>
      <c r="S304" s="36">
        <f>IF(Suggested="Yes",AA304,AG304)</f>
        <v>139.44999999999999</v>
      </c>
      <c r="T304" s="34" t="s">
        <v>142</v>
      </c>
      <c r="U304" s="5" t="str">
        <f>+Instructions!$B$3</f>
        <v>A</v>
      </c>
      <c r="V304" s="49"/>
      <c r="W304" s="53">
        <f>+Instructions!$C$22</f>
        <v>0</v>
      </c>
      <c r="X304" s="16">
        <f>ROUND($AA304*(1-W304)+0.004999,2)</f>
        <v>139.44999999999999</v>
      </c>
      <c r="Y304" s="49"/>
      <c r="Z304" s="6" t="s">
        <v>1386</v>
      </c>
      <c r="AA304" s="36">
        <v>139.44999999999999</v>
      </c>
      <c r="AB304" s="57">
        <f t="shared" si="87"/>
        <v>0</v>
      </c>
      <c r="AC304" s="16">
        <f t="shared" si="87"/>
        <v>139.44999999999999</v>
      </c>
      <c r="AD304" s="11">
        <f>(AG304-AC304)/AG304</f>
        <v>0</v>
      </c>
      <c r="AE304" s="120"/>
      <c r="AF304" s="129">
        <v>3</v>
      </c>
      <c r="AG304" s="50">
        <f>SUM(AJ304:AL304)+AE304</f>
        <v>139.44999999999999</v>
      </c>
      <c r="AH304" s="244"/>
      <c r="AJ304" s="16">
        <f>ROUND(AC304/(1-VLOOKUP(AF304,Group,2,FALSE)),2)</f>
        <v>139.44999999999999</v>
      </c>
      <c r="AK304" s="16">
        <f>IF(VLOOKUP(AF304,Group,5,FALSE)="YES",VLOOKUP(ROUND(ROUND(AJ304,1)-AJ304,2),Round,2,FALSE)+VLOOKUP(AF304,Group,6,FALSE),0)</f>
        <v>0</v>
      </c>
      <c r="AL304" s="16">
        <f>IF(VLOOKUP(AF304,Group,7,FALSE)="",0,ROUND(AJ304-0.04999,1)-AJ304+AM304)</f>
        <v>0</v>
      </c>
      <c r="AM304" s="16" t="str">
        <f>IF(VLOOKUP(AF304,Group,7,FALSE)="","",VLOOKUP(AF304,Group,7,FALSE))</f>
        <v/>
      </c>
      <c r="AO304" s="239" t="s">
        <v>155</v>
      </c>
    </row>
    <row r="305" spans="2:41" s="3" customFormat="1" ht="9.9499999999999993" customHeight="1" x14ac:dyDescent="0.2">
      <c r="B305" s="111" t="s">
        <v>104</v>
      </c>
      <c r="D305" s="37"/>
      <c r="E305" s="71" t="s">
        <v>717</v>
      </c>
      <c r="F305" s="71"/>
      <c r="G305" s="28" t="s">
        <v>220</v>
      </c>
      <c r="H305" s="28"/>
      <c r="I305" s="28" t="s">
        <v>714</v>
      </c>
      <c r="K305" s="28" t="s">
        <v>706</v>
      </c>
      <c r="L305" s="28"/>
      <c r="M305" s="71">
        <v>72079</v>
      </c>
      <c r="N305" s="173"/>
      <c r="P305" s="71" t="s">
        <v>736</v>
      </c>
      <c r="Q305" s="81"/>
      <c r="R305" s="27" t="s">
        <v>147</v>
      </c>
      <c r="S305" s="36">
        <f>IF(Suggested="Yes",AA305,AG305)</f>
        <v>54.15</v>
      </c>
      <c r="T305" s="34" t="s">
        <v>142</v>
      </c>
      <c r="U305" s="5" t="str">
        <f>+Instructions!$B$3</f>
        <v>A</v>
      </c>
      <c r="V305" s="49"/>
      <c r="W305" s="53">
        <f>+Instructions!$C$22</f>
        <v>0</v>
      </c>
      <c r="X305" s="16">
        <f>ROUND($AA305*(1-W305)+0.004999,2)</f>
        <v>54.15</v>
      </c>
      <c r="Y305" s="49"/>
      <c r="Z305" s="6" t="s">
        <v>1386</v>
      </c>
      <c r="AA305" s="36">
        <v>54.15</v>
      </c>
      <c r="AB305" s="57">
        <f t="shared" si="87"/>
        <v>0</v>
      </c>
      <c r="AC305" s="16">
        <f t="shared" si="87"/>
        <v>54.15</v>
      </c>
      <c r="AD305" s="11">
        <f>(AG305-AC305)/AG305</f>
        <v>0</v>
      </c>
      <c r="AE305" s="120"/>
      <c r="AF305" s="129">
        <v>3</v>
      </c>
      <c r="AG305" s="50">
        <f>SUM(AJ305:AL305)+AE305</f>
        <v>54.15</v>
      </c>
      <c r="AH305" s="244"/>
      <c r="AJ305" s="16">
        <f>ROUND(AC305/(1-VLOOKUP(AF305,Group,2,FALSE)),2)</f>
        <v>54.15</v>
      </c>
      <c r="AK305" s="16">
        <f>IF(VLOOKUP(AF305,Group,5,FALSE)="YES",VLOOKUP(ROUND(ROUND(AJ305,1)-AJ305,2),Round,2,FALSE)+VLOOKUP(AF305,Group,6,FALSE),0)</f>
        <v>0</v>
      </c>
      <c r="AL305" s="16">
        <f>IF(VLOOKUP(AF305,Group,7,FALSE)="",0,ROUND(AJ305-0.04999,1)-AJ305+AM305)</f>
        <v>0</v>
      </c>
      <c r="AM305" s="16" t="str">
        <f>IF(VLOOKUP(AF305,Group,7,FALSE)="","",VLOOKUP(AF305,Group,7,FALSE))</f>
        <v/>
      </c>
      <c r="AO305" s="239" t="s">
        <v>155</v>
      </c>
    </row>
    <row r="306" spans="2:41" s="3" customFormat="1" ht="9.9499999999999993" customHeight="1" x14ac:dyDescent="0.2">
      <c r="B306" s="111" t="s">
        <v>104</v>
      </c>
      <c r="D306" s="37"/>
      <c r="E306" s="71" t="s">
        <v>709</v>
      </c>
      <c r="F306" s="71"/>
      <c r="G306" s="28" t="s">
        <v>220</v>
      </c>
      <c r="H306" s="28"/>
      <c r="I306" s="28" t="s">
        <v>710</v>
      </c>
      <c r="K306" s="28" t="s">
        <v>212</v>
      </c>
      <c r="L306" s="28"/>
      <c r="M306" s="71">
        <v>72075</v>
      </c>
      <c r="N306" s="173"/>
      <c r="P306" s="71" t="s">
        <v>345</v>
      </c>
      <c r="Q306" s="81"/>
      <c r="R306" s="27"/>
      <c r="S306" s="36">
        <f>IF(Suggested="Yes",AA306,AG306)</f>
        <v>96.65</v>
      </c>
      <c r="T306" s="34" t="s">
        <v>142</v>
      </c>
      <c r="U306" s="5" t="str">
        <f>+Instructions!$B$3</f>
        <v>A</v>
      </c>
      <c r="V306" s="49"/>
      <c r="W306" s="53">
        <f>+Instructions!$C$22</f>
        <v>0</v>
      </c>
      <c r="X306" s="16">
        <f>ROUND($AA306*(1-W306)+0.004999,2)</f>
        <v>96.65</v>
      </c>
      <c r="Y306" s="49"/>
      <c r="Z306" s="6" t="s">
        <v>1386</v>
      </c>
      <c r="AA306" s="36">
        <v>96.65</v>
      </c>
      <c r="AB306" s="57">
        <f t="shared" si="87"/>
        <v>0</v>
      </c>
      <c r="AC306" s="16">
        <f t="shared" si="87"/>
        <v>96.65</v>
      </c>
      <c r="AD306" s="11">
        <f>(AG306-AC306)/AG306</f>
        <v>0</v>
      </c>
      <c r="AE306" s="120"/>
      <c r="AF306" s="129">
        <v>3</v>
      </c>
      <c r="AG306" s="50">
        <f>SUM(AJ306:AL306)+AE306</f>
        <v>96.65</v>
      </c>
      <c r="AH306" s="244"/>
      <c r="AJ306" s="16">
        <f>ROUND(AC306/(1-VLOOKUP(AF306,Group,2,FALSE)),2)</f>
        <v>96.65</v>
      </c>
      <c r="AK306" s="16">
        <f>IF(VLOOKUP(AF306,Group,5,FALSE)="YES",VLOOKUP(ROUND(ROUND(AJ306,1)-AJ306,2),Round,2,FALSE)+VLOOKUP(AF306,Group,6,FALSE),0)</f>
        <v>0</v>
      </c>
      <c r="AL306" s="16">
        <f>IF(VLOOKUP(AF306,Group,7,FALSE)="",0,ROUND(AJ306-0.04999,1)-AJ306+AM306)</f>
        <v>0</v>
      </c>
      <c r="AM306" s="16" t="str">
        <f>IF(VLOOKUP(AF306,Group,7,FALSE)="","",VLOOKUP(AF306,Group,7,FALSE))</f>
        <v/>
      </c>
      <c r="AO306" s="239" t="s">
        <v>155</v>
      </c>
    </row>
    <row r="307" spans="2:41" s="3" customFormat="1" ht="1.5" customHeight="1" x14ac:dyDescent="0.2">
      <c r="M307" s="71"/>
      <c r="N307" s="160"/>
      <c r="P307" s="71"/>
      <c r="Q307" s="81"/>
      <c r="R307" s="27"/>
      <c r="S307" s="36"/>
      <c r="T307" s="6"/>
      <c r="U307" s="34"/>
      <c r="V307" s="49"/>
      <c r="W307" s="53"/>
      <c r="X307" s="14"/>
      <c r="Y307" s="49"/>
      <c r="Z307" s="36"/>
      <c r="AA307" s="36"/>
      <c r="AB307" s="52"/>
      <c r="AC307" s="36"/>
      <c r="AD307" s="14"/>
      <c r="AE307" s="72"/>
      <c r="AF307" s="124"/>
      <c r="AG307" s="36"/>
      <c r="AH307" s="244"/>
      <c r="AJ307" s="36"/>
      <c r="AK307" s="36"/>
      <c r="AL307" s="36"/>
      <c r="AM307" s="36"/>
      <c r="AO307" s="239"/>
    </row>
    <row r="308" spans="2:41" s="3" customFormat="1" ht="9.9499999999999993" customHeight="1" x14ac:dyDescent="0.2">
      <c r="B308" s="111" t="s">
        <v>104</v>
      </c>
      <c r="D308" s="37"/>
      <c r="E308" s="71" t="s">
        <v>45</v>
      </c>
      <c r="F308" s="71"/>
      <c r="G308" s="28" t="s">
        <v>201</v>
      </c>
      <c r="H308" s="28"/>
      <c r="I308" s="28"/>
      <c r="K308" s="28" t="s">
        <v>212</v>
      </c>
      <c r="L308" s="28"/>
      <c r="M308" s="71">
        <v>72072</v>
      </c>
      <c r="N308" s="28"/>
      <c r="P308" s="71"/>
      <c r="Q308" s="81"/>
      <c r="R308" s="27"/>
      <c r="S308" s="36">
        <f>IF(Suggested="Yes",AA308,AG308)</f>
        <v>58.15</v>
      </c>
      <c r="T308" s="34" t="s">
        <v>142</v>
      </c>
      <c r="U308" s="5" t="str">
        <f>+Instructions!$B$3</f>
        <v>A</v>
      </c>
      <c r="V308" s="49"/>
      <c r="W308" s="53">
        <f>+Instructions!$C$22</f>
        <v>0</v>
      </c>
      <c r="X308" s="16">
        <f>ROUND($AA308*(1-W308)+0.004999,2)</f>
        <v>58.15</v>
      </c>
      <c r="Y308" s="49"/>
      <c r="Z308" s="6" t="s">
        <v>1386</v>
      </c>
      <c r="AA308" s="36">
        <v>58.15</v>
      </c>
      <c r="AB308" s="57">
        <f>+W308</f>
        <v>0</v>
      </c>
      <c r="AC308" s="16">
        <f>+X308</f>
        <v>58.15</v>
      </c>
      <c r="AD308" s="11">
        <f>(AG308-AC308)/AG308</f>
        <v>0</v>
      </c>
      <c r="AE308" s="120"/>
      <c r="AF308" s="129">
        <v>3</v>
      </c>
      <c r="AG308" s="50">
        <f>SUM(AJ308:AL308)+AE308</f>
        <v>58.15</v>
      </c>
      <c r="AH308" s="244"/>
      <c r="AJ308" s="16">
        <f>ROUND(AC308/(1-VLOOKUP(AF308,Group,2,FALSE)),2)</f>
        <v>58.15</v>
      </c>
      <c r="AK308" s="16">
        <f>IF(VLOOKUP(AF308,Group,5,FALSE)="YES",VLOOKUP(ROUND(ROUND(AJ308,1)-AJ308,2),Round,2,FALSE)+VLOOKUP(AF308,Group,6,FALSE),0)</f>
        <v>0</v>
      </c>
      <c r="AL308" s="16">
        <f>IF(VLOOKUP(AF308,Group,7,FALSE)="",0,ROUND(AJ308-0.04999,1)-AJ308+AM308)</f>
        <v>0</v>
      </c>
      <c r="AM308" s="16" t="str">
        <f>IF(VLOOKUP(AF308,Group,7,FALSE)="","",VLOOKUP(AF308,Group,7,FALSE))</f>
        <v/>
      </c>
      <c r="AO308" s="239" t="s">
        <v>155</v>
      </c>
    </row>
    <row r="309" spans="2:41" s="3" customFormat="1" ht="9.9499999999999993" customHeight="1" x14ac:dyDescent="0.2">
      <c r="B309" s="111" t="s">
        <v>104</v>
      </c>
      <c r="D309" s="37"/>
      <c r="E309" s="71" t="s">
        <v>202</v>
      </c>
      <c r="F309" s="71"/>
      <c r="G309" s="28" t="s">
        <v>200</v>
      </c>
      <c r="H309" s="28"/>
      <c r="I309" s="28"/>
      <c r="K309" s="28" t="s">
        <v>212</v>
      </c>
      <c r="L309" s="28"/>
      <c r="M309" s="71">
        <v>72073</v>
      </c>
      <c r="N309" s="28"/>
      <c r="P309" s="71"/>
      <c r="Q309" s="81"/>
      <c r="R309" s="27"/>
      <c r="S309" s="36">
        <f>IF(Suggested="Yes",AA309,AG309)</f>
        <v>28.45</v>
      </c>
      <c r="T309" s="34" t="s">
        <v>142</v>
      </c>
      <c r="U309" s="5" t="str">
        <f>+Instructions!$B$3</f>
        <v>A</v>
      </c>
      <c r="V309" s="49"/>
      <c r="W309" s="53">
        <f>+Instructions!$C$22</f>
        <v>0</v>
      </c>
      <c r="X309" s="16">
        <f>ROUND($AA309*(1-W309)+0.004999,2)</f>
        <v>28.45</v>
      </c>
      <c r="Y309" s="49"/>
      <c r="Z309" s="6" t="s">
        <v>1386</v>
      </c>
      <c r="AA309" s="36">
        <v>28.45</v>
      </c>
      <c r="AB309" s="57">
        <f>+W309</f>
        <v>0</v>
      </c>
      <c r="AC309" s="16">
        <f>+X309</f>
        <v>28.45</v>
      </c>
      <c r="AD309" s="11">
        <f>(AG309-AC309)/AG309</f>
        <v>0</v>
      </c>
      <c r="AE309" s="120"/>
      <c r="AF309" s="129">
        <v>3</v>
      </c>
      <c r="AG309" s="50">
        <f>SUM(AJ309:AL309)+AE309</f>
        <v>28.45</v>
      </c>
      <c r="AH309" s="244"/>
      <c r="AJ309" s="16">
        <f>ROUND(AC309/(1-VLOOKUP(AF309,Group,2,FALSE)),2)</f>
        <v>28.45</v>
      </c>
      <c r="AK309" s="16">
        <f>IF(VLOOKUP(AF309,Group,5,FALSE)="YES",VLOOKUP(ROUND(ROUND(AJ309,1)-AJ309,2),Round,2,FALSE)+VLOOKUP(AF309,Group,6,FALSE),0)</f>
        <v>0</v>
      </c>
      <c r="AL309" s="16">
        <f>IF(VLOOKUP(AF309,Group,7,FALSE)="",0,ROUND(AJ309-0.04999,1)-AJ309+AM309)</f>
        <v>0</v>
      </c>
      <c r="AM309" s="16" t="str">
        <f>IF(VLOOKUP(AF309,Group,7,FALSE)="","",VLOOKUP(AF309,Group,7,FALSE))</f>
        <v/>
      </c>
      <c r="AO309" s="239" t="s">
        <v>155</v>
      </c>
    </row>
    <row r="310" spans="2:41" s="3" customFormat="1" ht="2.85" customHeight="1" x14ac:dyDescent="0.2">
      <c r="M310" s="71"/>
      <c r="P310" s="71"/>
      <c r="Q310" s="81"/>
      <c r="R310" s="27"/>
      <c r="S310" s="36"/>
      <c r="T310" s="6"/>
      <c r="U310" s="34"/>
      <c r="V310" s="49"/>
      <c r="W310" s="53"/>
      <c r="X310" s="14"/>
      <c r="Y310" s="49"/>
      <c r="Z310" s="36"/>
      <c r="AA310" s="36"/>
      <c r="AB310" s="52"/>
      <c r="AC310" s="36"/>
      <c r="AD310" s="14"/>
      <c r="AE310" s="72"/>
      <c r="AF310" s="124"/>
      <c r="AG310" s="36"/>
      <c r="AH310" s="244"/>
      <c r="AJ310" s="36"/>
      <c r="AK310" s="36"/>
      <c r="AL310" s="36"/>
      <c r="AM310" s="36"/>
      <c r="AO310" s="239"/>
    </row>
    <row r="311" spans="2:41" s="3" customFormat="1" ht="9.9499999999999993" customHeight="1" x14ac:dyDescent="0.2">
      <c r="C311" s="32"/>
      <c r="D311" s="37" t="s">
        <v>186</v>
      </c>
      <c r="E311" s="167" t="s">
        <v>612</v>
      </c>
      <c r="F311" s="167"/>
      <c r="G311" s="167"/>
      <c r="H311" s="172"/>
      <c r="K311" s="172"/>
      <c r="L311" s="172"/>
      <c r="M311" s="71"/>
      <c r="N311" s="172"/>
      <c r="O311" s="28"/>
      <c r="P311" s="28"/>
      <c r="Q311" s="28"/>
      <c r="R311" s="28"/>
      <c r="S311" s="28"/>
      <c r="T311" s="28"/>
      <c r="U311" s="5"/>
      <c r="V311" s="49"/>
      <c r="W311" s="67"/>
      <c r="X311" s="67"/>
      <c r="Y311" s="49"/>
      <c r="Z311" s="36"/>
      <c r="AA311" s="36"/>
      <c r="AB311" s="52"/>
      <c r="AC311" s="16"/>
      <c r="AD311" s="14"/>
      <c r="AE311" s="62"/>
      <c r="AF311" s="123"/>
      <c r="AG311" s="16"/>
      <c r="AH311" s="244"/>
      <c r="AJ311" s="16"/>
      <c r="AK311" s="16"/>
      <c r="AL311" s="16"/>
      <c r="AM311" s="16"/>
      <c r="AO311" s="239"/>
    </row>
    <row r="312" spans="2:41" s="3" customFormat="1" ht="1.5" customHeight="1" x14ac:dyDescent="0.2">
      <c r="M312" s="71"/>
      <c r="P312" s="71"/>
      <c r="Q312" s="81"/>
      <c r="R312" s="27"/>
      <c r="S312" s="36"/>
      <c r="T312" s="6"/>
      <c r="U312" s="34"/>
      <c r="V312" s="49"/>
      <c r="W312" s="53"/>
      <c r="X312" s="14"/>
      <c r="Y312" s="49"/>
      <c r="Z312" s="36"/>
      <c r="AA312" s="36"/>
      <c r="AB312" s="52"/>
      <c r="AC312" s="36"/>
      <c r="AD312" s="14"/>
      <c r="AE312" s="72"/>
      <c r="AF312" s="124"/>
      <c r="AG312" s="36"/>
      <c r="AH312" s="244"/>
      <c r="AJ312" s="36"/>
      <c r="AK312" s="36"/>
      <c r="AL312" s="36"/>
      <c r="AM312" s="36"/>
      <c r="AO312" s="239"/>
    </row>
    <row r="313" spans="2:41" s="3" customFormat="1" ht="9.9499999999999993" customHeight="1" x14ac:dyDescent="0.2">
      <c r="B313" s="112" t="s">
        <v>151</v>
      </c>
      <c r="D313" s="37"/>
      <c r="E313" s="71" t="s">
        <v>193</v>
      </c>
      <c r="F313" s="71"/>
      <c r="G313" s="28" t="s">
        <v>144</v>
      </c>
      <c r="H313" s="28"/>
      <c r="I313" s="28"/>
      <c r="K313" s="28" t="s">
        <v>212</v>
      </c>
      <c r="L313" s="28"/>
      <c r="M313" s="71">
        <v>72080</v>
      </c>
      <c r="N313" s="173"/>
      <c r="P313" s="71"/>
      <c r="Q313" s="81"/>
      <c r="R313" s="27"/>
      <c r="S313" s="36">
        <f>IF(Suggested="Yes",AA313,AG313)</f>
        <v>56.05</v>
      </c>
      <c r="T313" s="34" t="s">
        <v>143</v>
      </c>
      <c r="U313" s="5" t="str">
        <f>+Instructions!$B$3</f>
        <v>A</v>
      </c>
      <c r="V313" s="49"/>
      <c r="W313" s="53">
        <f>+Instructions!$C$22</f>
        <v>0</v>
      </c>
      <c r="X313" s="16">
        <f>ROUND($AA313*(1-W313)+0.004999,2)</f>
        <v>56.05</v>
      </c>
      <c r="Y313" s="49"/>
      <c r="Z313" s="6" t="s">
        <v>1386</v>
      </c>
      <c r="AA313" s="36">
        <v>56.05</v>
      </c>
      <c r="AB313" s="57">
        <f>+W313</f>
        <v>0</v>
      </c>
      <c r="AC313" s="16">
        <f>+X313</f>
        <v>56.05</v>
      </c>
      <c r="AD313" s="11">
        <f>(AG313-AC313)/AG313</f>
        <v>0</v>
      </c>
      <c r="AE313" s="120"/>
      <c r="AF313" s="128">
        <v>1</v>
      </c>
      <c r="AG313" s="35">
        <f>SUM(AJ313:AL313)+AE313</f>
        <v>56.05</v>
      </c>
      <c r="AH313" s="244"/>
      <c r="AJ313" s="16">
        <f>ROUND(AC313/(1-VLOOKUP(AF313,Group,2,FALSE)),2)</f>
        <v>56.05</v>
      </c>
      <c r="AK313" s="16">
        <f>IF(VLOOKUP(AF313,Group,5,FALSE)="YES",VLOOKUP(ROUND(ROUND(AJ313,1)-AJ313,2),Round,2,FALSE)+VLOOKUP(AF313,Group,6,FALSE),0)</f>
        <v>0</v>
      </c>
      <c r="AL313" s="16">
        <f>IF(VLOOKUP(AF313,Group,7,FALSE)="",0,ROUND(AJ313-0.04999,1)-AJ313+AM313)</f>
        <v>0</v>
      </c>
      <c r="AM313" s="16" t="str">
        <f>IF(VLOOKUP(AF313,Group,7,FALSE)="","",VLOOKUP(AF313,Group,7,FALSE))</f>
        <v/>
      </c>
      <c r="AO313" s="239" t="s">
        <v>155</v>
      </c>
    </row>
    <row r="314" spans="2:41" s="3" customFormat="1" ht="1.5" customHeight="1" x14ac:dyDescent="0.2">
      <c r="M314" s="71"/>
      <c r="N314" s="160"/>
      <c r="P314" s="71"/>
      <c r="Q314" s="81"/>
      <c r="R314" s="27"/>
      <c r="S314" s="36"/>
      <c r="T314" s="6"/>
      <c r="U314" s="34"/>
      <c r="V314" s="49"/>
      <c r="W314" s="53"/>
      <c r="X314" s="14"/>
      <c r="Y314" s="49"/>
      <c r="Z314" s="36"/>
      <c r="AA314" s="36"/>
      <c r="AB314" s="52"/>
      <c r="AC314" s="36"/>
      <c r="AD314" s="14"/>
      <c r="AE314" s="72"/>
      <c r="AF314" s="124"/>
      <c r="AG314" s="36"/>
      <c r="AH314" s="244"/>
      <c r="AJ314" s="36"/>
      <c r="AK314" s="36"/>
      <c r="AL314" s="36"/>
      <c r="AM314" s="36"/>
      <c r="AO314" s="239"/>
    </row>
    <row r="315" spans="2:41" s="3" customFormat="1" ht="9.9499999999999993" customHeight="1" x14ac:dyDescent="0.2">
      <c r="B315" s="111" t="s">
        <v>104</v>
      </c>
      <c r="D315" s="37"/>
      <c r="E315" s="71" t="s">
        <v>707</v>
      </c>
      <c r="F315" s="71"/>
      <c r="G315" s="28" t="s">
        <v>220</v>
      </c>
      <c r="H315" s="28"/>
      <c r="I315" s="28" t="s">
        <v>708</v>
      </c>
      <c r="K315" s="28" t="s">
        <v>212</v>
      </c>
      <c r="L315" s="28"/>
      <c r="M315" s="71">
        <v>72082</v>
      </c>
      <c r="N315" s="173"/>
      <c r="P315" s="71" t="s">
        <v>711</v>
      </c>
      <c r="Q315" s="81"/>
      <c r="R315" s="27"/>
      <c r="S315" s="36">
        <f>IF(Suggested="Yes",AA315,AG315)</f>
        <v>83.15</v>
      </c>
      <c r="T315" s="34" t="s">
        <v>142</v>
      </c>
      <c r="U315" s="5" t="str">
        <f>+Instructions!$B$3</f>
        <v>A</v>
      </c>
      <c r="V315" s="49"/>
      <c r="W315" s="53">
        <f>+Instructions!$C$22</f>
        <v>0</v>
      </c>
      <c r="X315" s="16">
        <f>ROUND($AA315*(1-W315)+0.004999,2)</f>
        <v>83.15</v>
      </c>
      <c r="Y315" s="49"/>
      <c r="Z315" s="6" t="s">
        <v>1386</v>
      </c>
      <c r="AA315" s="36">
        <v>83.15</v>
      </c>
      <c r="AB315" s="57">
        <f t="shared" ref="AB315:AC319" si="88">+W315</f>
        <v>0</v>
      </c>
      <c r="AC315" s="16">
        <f t="shared" si="88"/>
        <v>83.15</v>
      </c>
      <c r="AD315" s="11">
        <f>(AG315-AC315)/AG315</f>
        <v>0</v>
      </c>
      <c r="AE315" s="120"/>
      <c r="AF315" s="129">
        <v>3</v>
      </c>
      <c r="AG315" s="50">
        <f>SUM(AJ315:AL315)+AE315</f>
        <v>83.15</v>
      </c>
      <c r="AH315" s="244"/>
      <c r="AJ315" s="16">
        <f>ROUND(AC315/(1-VLOOKUP(AF315,Group,2,FALSE)),2)</f>
        <v>83.15</v>
      </c>
      <c r="AK315" s="16">
        <f>IF(VLOOKUP(AF315,Group,5,FALSE)="YES",VLOOKUP(ROUND(ROUND(AJ315,1)-AJ315,2),Round,2,FALSE)+VLOOKUP(AF315,Group,6,FALSE),0)</f>
        <v>0</v>
      </c>
      <c r="AL315" s="16">
        <f>IF(VLOOKUP(AF315,Group,7,FALSE)="",0,ROUND(AJ315-0.04999,1)-AJ315+AM315)</f>
        <v>0</v>
      </c>
      <c r="AM315" s="16" t="str">
        <f>IF(VLOOKUP(AF315,Group,7,FALSE)="","",VLOOKUP(AF315,Group,7,FALSE))</f>
        <v/>
      </c>
      <c r="AO315" s="239" t="s">
        <v>155</v>
      </c>
    </row>
    <row r="316" spans="2:41" s="3" customFormat="1" ht="9.9499999999999993" customHeight="1" x14ac:dyDescent="0.2">
      <c r="B316" s="111" t="s">
        <v>104</v>
      </c>
      <c r="D316" s="37"/>
      <c r="E316" s="71" t="s">
        <v>715</v>
      </c>
      <c r="F316" s="71"/>
      <c r="G316" s="28" t="s">
        <v>220</v>
      </c>
      <c r="H316" s="28"/>
      <c r="I316" s="28" t="s">
        <v>712</v>
      </c>
      <c r="K316" s="28" t="s">
        <v>706</v>
      </c>
      <c r="L316" s="28"/>
      <c r="M316" s="71">
        <v>72083</v>
      </c>
      <c r="N316" s="173"/>
      <c r="P316" s="71" t="s">
        <v>550</v>
      </c>
      <c r="Q316" s="81"/>
      <c r="R316" s="27" t="s">
        <v>217</v>
      </c>
      <c r="S316" s="36">
        <f>IF(Suggested="Yes",AA316,AG316)</f>
        <v>111.75</v>
      </c>
      <c r="T316" s="34" t="s">
        <v>142</v>
      </c>
      <c r="U316" s="5" t="str">
        <f>+Instructions!$B$3</f>
        <v>A</v>
      </c>
      <c r="V316" s="49"/>
      <c r="W316" s="53">
        <f>+Instructions!$C$22</f>
        <v>0</v>
      </c>
      <c r="X316" s="16">
        <f>ROUND($AA316*(1-W316)+0.004999,2)</f>
        <v>111.75</v>
      </c>
      <c r="Y316" s="49"/>
      <c r="Z316" s="6" t="s">
        <v>1386</v>
      </c>
      <c r="AA316" s="36">
        <v>111.75</v>
      </c>
      <c r="AB316" s="57">
        <f t="shared" si="88"/>
        <v>0</v>
      </c>
      <c r="AC316" s="16">
        <f t="shared" si="88"/>
        <v>111.75</v>
      </c>
      <c r="AD316" s="11">
        <f>(AG316-AC316)/AG316</f>
        <v>0</v>
      </c>
      <c r="AE316" s="120"/>
      <c r="AF316" s="129">
        <v>3</v>
      </c>
      <c r="AG316" s="50">
        <f>SUM(AJ316:AL316)+AE316</f>
        <v>111.75</v>
      </c>
      <c r="AH316" s="244"/>
      <c r="AJ316" s="16">
        <f>ROUND(AC316/(1-VLOOKUP(AF316,Group,2,FALSE)),2)</f>
        <v>111.75</v>
      </c>
      <c r="AK316" s="16">
        <f>IF(VLOOKUP(AF316,Group,5,FALSE)="YES",VLOOKUP(ROUND(ROUND(AJ316,1)-AJ316,2),Round,2,FALSE)+VLOOKUP(AF316,Group,6,FALSE),0)</f>
        <v>0</v>
      </c>
      <c r="AL316" s="16">
        <f>IF(VLOOKUP(AF316,Group,7,FALSE)="",0,ROUND(AJ316-0.04999,1)-AJ316+AM316)</f>
        <v>0</v>
      </c>
      <c r="AM316" s="16" t="str">
        <f>IF(VLOOKUP(AF316,Group,7,FALSE)="","",VLOOKUP(AF316,Group,7,FALSE))</f>
        <v/>
      </c>
      <c r="AO316" s="239" t="s">
        <v>155</v>
      </c>
    </row>
    <row r="317" spans="2:41" s="3" customFormat="1" ht="9.9499999999999993" customHeight="1" x14ac:dyDescent="0.2">
      <c r="B317" s="111" t="s">
        <v>104</v>
      </c>
      <c r="D317" s="37"/>
      <c r="E317" s="71" t="s">
        <v>716</v>
      </c>
      <c r="F317" s="71"/>
      <c r="G317" s="28" t="s">
        <v>220</v>
      </c>
      <c r="H317" s="28"/>
      <c r="I317" s="28" t="s">
        <v>713</v>
      </c>
      <c r="K317" s="28" t="s">
        <v>706</v>
      </c>
      <c r="L317" s="28"/>
      <c r="M317" s="71">
        <v>72084</v>
      </c>
      <c r="N317" s="173"/>
      <c r="P317" s="71" t="s">
        <v>735</v>
      </c>
      <c r="Q317" s="81"/>
      <c r="R317" s="27" t="s">
        <v>217</v>
      </c>
      <c r="S317" s="36">
        <f>IF(Suggested="Yes",AA317,AG317)</f>
        <v>139.44999999999999</v>
      </c>
      <c r="T317" s="34" t="s">
        <v>142</v>
      </c>
      <c r="U317" s="5" t="str">
        <f>+Instructions!$B$3</f>
        <v>A</v>
      </c>
      <c r="V317" s="49"/>
      <c r="W317" s="53">
        <f>+Instructions!$C$22</f>
        <v>0</v>
      </c>
      <c r="X317" s="16">
        <f>ROUND($AA317*(1-W317)+0.004999,2)</f>
        <v>139.44999999999999</v>
      </c>
      <c r="Y317" s="49"/>
      <c r="Z317" s="6" t="s">
        <v>1386</v>
      </c>
      <c r="AA317" s="36">
        <v>139.44999999999999</v>
      </c>
      <c r="AB317" s="57">
        <f t="shared" si="88"/>
        <v>0</v>
      </c>
      <c r="AC317" s="16">
        <f t="shared" si="88"/>
        <v>139.44999999999999</v>
      </c>
      <c r="AD317" s="11">
        <f>(AG317-AC317)/AG317</f>
        <v>0</v>
      </c>
      <c r="AE317" s="120"/>
      <c r="AF317" s="129">
        <v>3</v>
      </c>
      <c r="AG317" s="50">
        <f>SUM(AJ317:AL317)+AE317</f>
        <v>139.44999999999999</v>
      </c>
      <c r="AH317" s="244"/>
      <c r="AJ317" s="16">
        <f>ROUND(AC317/(1-VLOOKUP(AF317,Group,2,FALSE)),2)</f>
        <v>139.44999999999999</v>
      </c>
      <c r="AK317" s="16">
        <f>IF(VLOOKUP(AF317,Group,5,FALSE)="YES",VLOOKUP(ROUND(ROUND(AJ317,1)-AJ317,2),Round,2,FALSE)+VLOOKUP(AF317,Group,6,FALSE),0)</f>
        <v>0</v>
      </c>
      <c r="AL317" s="16">
        <f>IF(VLOOKUP(AF317,Group,7,FALSE)="",0,ROUND(AJ317-0.04999,1)-AJ317+AM317)</f>
        <v>0</v>
      </c>
      <c r="AM317" s="16" t="str">
        <f>IF(VLOOKUP(AF317,Group,7,FALSE)="","",VLOOKUP(AF317,Group,7,FALSE))</f>
        <v/>
      </c>
      <c r="AO317" s="239" t="s">
        <v>155</v>
      </c>
    </row>
    <row r="318" spans="2:41" s="3" customFormat="1" ht="9.9499999999999993" customHeight="1" x14ac:dyDescent="0.2">
      <c r="B318" s="111" t="s">
        <v>104</v>
      </c>
      <c r="D318" s="37"/>
      <c r="E318" s="71" t="s">
        <v>717</v>
      </c>
      <c r="F318" s="71"/>
      <c r="G318" s="28" t="s">
        <v>220</v>
      </c>
      <c r="H318" s="28"/>
      <c r="I318" s="28" t="s">
        <v>714</v>
      </c>
      <c r="K318" s="28" t="s">
        <v>706</v>
      </c>
      <c r="L318" s="28"/>
      <c r="M318" s="71">
        <v>72085</v>
      </c>
      <c r="N318" s="173"/>
      <c r="P318" s="71" t="s">
        <v>736</v>
      </c>
      <c r="Q318" s="81"/>
      <c r="R318" s="27" t="s">
        <v>217</v>
      </c>
      <c r="S318" s="36">
        <f>IF(Suggested="Yes",AA318,AG318)</f>
        <v>54.15</v>
      </c>
      <c r="T318" s="34" t="s">
        <v>142</v>
      </c>
      <c r="U318" s="5" t="str">
        <f>+Instructions!$B$3</f>
        <v>A</v>
      </c>
      <c r="V318" s="49"/>
      <c r="W318" s="53">
        <f>+Instructions!$C$22</f>
        <v>0</v>
      </c>
      <c r="X318" s="16">
        <f>ROUND($AA318*(1-W318)+0.004999,2)</f>
        <v>54.15</v>
      </c>
      <c r="Y318" s="49"/>
      <c r="Z318" s="6" t="s">
        <v>1386</v>
      </c>
      <c r="AA318" s="36">
        <v>54.15</v>
      </c>
      <c r="AB318" s="57">
        <f t="shared" si="88"/>
        <v>0</v>
      </c>
      <c r="AC318" s="16">
        <f t="shared" si="88"/>
        <v>54.15</v>
      </c>
      <c r="AD318" s="11">
        <f>(AG318-AC318)/AG318</f>
        <v>0</v>
      </c>
      <c r="AE318" s="120"/>
      <c r="AF318" s="129">
        <v>3</v>
      </c>
      <c r="AG318" s="50">
        <f>SUM(AJ318:AL318)+AE318</f>
        <v>54.15</v>
      </c>
      <c r="AH318" s="244"/>
      <c r="AJ318" s="16">
        <f>ROUND(AC318/(1-VLOOKUP(AF318,Group,2,FALSE)),2)</f>
        <v>54.15</v>
      </c>
      <c r="AK318" s="16">
        <f>IF(VLOOKUP(AF318,Group,5,FALSE)="YES",VLOOKUP(ROUND(ROUND(AJ318,1)-AJ318,2),Round,2,FALSE)+VLOOKUP(AF318,Group,6,FALSE),0)</f>
        <v>0</v>
      </c>
      <c r="AL318" s="16">
        <f>IF(VLOOKUP(AF318,Group,7,FALSE)="",0,ROUND(AJ318-0.04999,1)-AJ318+AM318)</f>
        <v>0</v>
      </c>
      <c r="AM318" s="16" t="str">
        <f>IF(VLOOKUP(AF318,Group,7,FALSE)="","",VLOOKUP(AF318,Group,7,FALSE))</f>
        <v/>
      </c>
      <c r="AO318" s="239" t="s">
        <v>155</v>
      </c>
    </row>
    <row r="319" spans="2:41" s="3" customFormat="1" ht="9.9499999999999993" customHeight="1" x14ac:dyDescent="0.2">
      <c r="B319" s="111" t="s">
        <v>104</v>
      </c>
      <c r="D319" s="37"/>
      <c r="E319" s="71" t="s">
        <v>709</v>
      </c>
      <c r="F319" s="71"/>
      <c r="G319" s="28" t="s">
        <v>220</v>
      </c>
      <c r="H319" s="28"/>
      <c r="I319" s="28" t="s">
        <v>710</v>
      </c>
      <c r="K319" s="28" t="s">
        <v>212</v>
      </c>
      <c r="L319" s="28"/>
      <c r="M319" s="71">
        <v>72081</v>
      </c>
      <c r="N319" s="173"/>
      <c r="P319" s="71" t="s">
        <v>345</v>
      </c>
      <c r="Q319" s="81"/>
      <c r="R319" s="27"/>
      <c r="S319" s="36">
        <f>IF(Suggested="Yes",AA319,AG319)</f>
        <v>96.55</v>
      </c>
      <c r="T319" s="34" t="s">
        <v>142</v>
      </c>
      <c r="U319" s="5" t="str">
        <f>+Instructions!$B$3</f>
        <v>A</v>
      </c>
      <c r="V319" s="49"/>
      <c r="W319" s="53">
        <f>+Instructions!$C$22</f>
        <v>0</v>
      </c>
      <c r="X319" s="16">
        <f>ROUND($AA319*(1-W319)+0.004999,2)</f>
        <v>96.55</v>
      </c>
      <c r="Y319" s="49"/>
      <c r="Z319" s="6" t="s">
        <v>1386</v>
      </c>
      <c r="AA319" s="36">
        <v>96.55</v>
      </c>
      <c r="AB319" s="57">
        <f t="shared" si="88"/>
        <v>0</v>
      </c>
      <c r="AC319" s="16">
        <f t="shared" si="88"/>
        <v>96.55</v>
      </c>
      <c r="AD319" s="11">
        <f>(AG319-AC319)/AG319</f>
        <v>0</v>
      </c>
      <c r="AE319" s="120"/>
      <c r="AF319" s="129">
        <v>3</v>
      </c>
      <c r="AG319" s="50">
        <f>SUM(AJ319:AL319)+AE319</f>
        <v>96.55</v>
      </c>
      <c r="AH319" s="244"/>
      <c r="AJ319" s="16">
        <f>ROUND(AC319/(1-VLOOKUP(AF319,Group,2,FALSE)),2)</f>
        <v>96.55</v>
      </c>
      <c r="AK319" s="16">
        <f>IF(VLOOKUP(AF319,Group,5,FALSE)="YES",VLOOKUP(ROUND(ROUND(AJ319,1)-AJ319,2),Round,2,FALSE)+VLOOKUP(AF319,Group,6,FALSE),0)</f>
        <v>0</v>
      </c>
      <c r="AL319" s="16">
        <f>IF(VLOOKUP(AF319,Group,7,FALSE)="",0,ROUND(AJ319-0.04999,1)-AJ319+AM319)</f>
        <v>0</v>
      </c>
      <c r="AM319" s="16" t="str">
        <f>IF(VLOOKUP(AF319,Group,7,FALSE)="","",VLOOKUP(AF319,Group,7,FALSE))</f>
        <v/>
      </c>
      <c r="AO319" s="239" t="s">
        <v>155</v>
      </c>
    </row>
    <row r="320" spans="2:41" s="3" customFormat="1" ht="1.5" customHeight="1" x14ac:dyDescent="0.2">
      <c r="M320" s="71"/>
      <c r="N320" s="160"/>
      <c r="P320" s="71"/>
      <c r="Q320" s="81"/>
      <c r="R320" s="27"/>
      <c r="S320" s="36"/>
      <c r="T320" s="6"/>
      <c r="U320" s="34"/>
      <c r="V320" s="49"/>
      <c r="W320" s="53"/>
      <c r="X320" s="14"/>
      <c r="Y320" s="49"/>
      <c r="Z320" s="36"/>
      <c r="AA320" s="36"/>
      <c r="AB320" s="52"/>
      <c r="AC320" s="36"/>
      <c r="AD320" s="14"/>
      <c r="AE320" s="72"/>
      <c r="AF320" s="124"/>
      <c r="AG320" s="36"/>
      <c r="AH320" s="244"/>
      <c r="AJ320" s="36"/>
      <c r="AK320" s="36"/>
      <c r="AL320" s="36"/>
      <c r="AM320" s="36"/>
      <c r="AO320" s="239"/>
    </row>
    <row r="321" spans="1:41" s="3" customFormat="1" ht="9.9499999999999993" customHeight="1" x14ac:dyDescent="0.2">
      <c r="B321" s="111" t="s">
        <v>104</v>
      </c>
      <c r="D321" s="37"/>
      <c r="E321" s="71" t="s">
        <v>45</v>
      </c>
      <c r="F321" s="71"/>
      <c r="G321" s="28" t="s">
        <v>201</v>
      </c>
      <c r="H321" s="28"/>
      <c r="I321" s="28"/>
      <c r="K321" s="28" t="s">
        <v>212</v>
      </c>
      <c r="L321" s="28"/>
      <c r="M321" s="71">
        <v>18134</v>
      </c>
      <c r="N321" s="28"/>
      <c r="P321" s="71"/>
      <c r="Q321" s="81"/>
      <c r="R321" s="27"/>
      <c r="S321" s="36">
        <f>IF(Suggested="Yes",AA321,AG321)</f>
        <v>44.85</v>
      </c>
      <c r="T321" s="34" t="s">
        <v>142</v>
      </c>
      <c r="U321" s="5" t="str">
        <f>+Instructions!$B$3</f>
        <v>A</v>
      </c>
      <c r="V321" s="49"/>
      <c r="W321" s="53">
        <f>+Instructions!$C$22</f>
        <v>0</v>
      </c>
      <c r="X321" s="16">
        <f>ROUND($AA321*(1-W321)+0.004999,2)</f>
        <v>44.85</v>
      </c>
      <c r="Y321" s="49"/>
      <c r="Z321" s="6" t="s">
        <v>1386</v>
      </c>
      <c r="AA321" s="36">
        <v>44.85</v>
      </c>
      <c r="AB321" s="57">
        <f>+W321</f>
        <v>0</v>
      </c>
      <c r="AC321" s="16">
        <f>+X321</f>
        <v>44.85</v>
      </c>
      <c r="AD321" s="11">
        <f>(AG321-AC321)/AG321</f>
        <v>0</v>
      </c>
      <c r="AE321" s="120"/>
      <c r="AF321" s="129">
        <v>3</v>
      </c>
      <c r="AG321" s="50">
        <f>SUM(AJ321:AL321)+AE321</f>
        <v>44.85</v>
      </c>
      <c r="AH321" s="244"/>
      <c r="AJ321" s="16">
        <f>ROUND(AC321/(1-VLOOKUP(AF321,Group,2,FALSE)),2)</f>
        <v>44.85</v>
      </c>
      <c r="AK321" s="16">
        <f>IF(VLOOKUP(AF321,Group,5,FALSE)="YES",VLOOKUP(ROUND(ROUND(AJ321,1)-AJ321,2),Round,2,FALSE)+VLOOKUP(AF321,Group,6,FALSE),0)</f>
        <v>0</v>
      </c>
      <c r="AL321" s="16">
        <f>IF(VLOOKUP(AF321,Group,7,FALSE)="",0,ROUND(AJ321-0.04999,1)-AJ321+AM321)</f>
        <v>0</v>
      </c>
      <c r="AM321" s="16" t="str">
        <f>IF(VLOOKUP(AF321,Group,7,FALSE)="","",VLOOKUP(AF321,Group,7,FALSE))</f>
        <v/>
      </c>
      <c r="AO321" s="239" t="s">
        <v>155</v>
      </c>
    </row>
    <row r="322" spans="1:41" s="3" customFormat="1" ht="9.9499999999999993" customHeight="1" x14ac:dyDescent="0.2">
      <c r="B322" s="111" t="s">
        <v>104</v>
      </c>
      <c r="D322" s="37"/>
      <c r="E322" s="71" t="s">
        <v>202</v>
      </c>
      <c r="F322" s="71"/>
      <c r="G322" s="28" t="s">
        <v>200</v>
      </c>
      <c r="H322" s="28"/>
      <c r="I322" s="28"/>
      <c r="K322" s="28" t="s">
        <v>212</v>
      </c>
      <c r="L322" s="28"/>
      <c r="M322" s="71">
        <v>18133</v>
      </c>
      <c r="N322" s="28"/>
      <c r="P322" s="71"/>
      <c r="Q322" s="81"/>
      <c r="R322" s="27"/>
      <c r="S322" s="36">
        <f>IF(Suggested="Yes",AA322,AG322)</f>
        <v>23.85</v>
      </c>
      <c r="T322" s="34" t="s">
        <v>142</v>
      </c>
      <c r="U322" s="5" t="str">
        <f>+Instructions!$B$3</f>
        <v>A</v>
      </c>
      <c r="V322" s="49"/>
      <c r="W322" s="53">
        <f>+Instructions!$C$22</f>
        <v>0</v>
      </c>
      <c r="X322" s="16">
        <f>ROUND($AA322*(1-W322)+0.004999,2)</f>
        <v>23.85</v>
      </c>
      <c r="Y322" s="49"/>
      <c r="Z322" s="6" t="s">
        <v>1386</v>
      </c>
      <c r="AA322" s="36">
        <v>23.85</v>
      </c>
      <c r="AB322" s="57">
        <f>+W322</f>
        <v>0</v>
      </c>
      <c r="AC322" s="16">
        <f>+X322</f>
        <v>23.85</v>
      </c>
      <c r="AD322" s="11">
        <f>(AG322-AC322)/AG322</f>
        <v>0</v>
      </c>
      <c r="AE322" s="120"/>
      <c r="AF322" s="129">
        <v>3</v>
      </c>
      <c r="AG322" s="50">
        <f>SUM(AJ322:AL322)+AE322</f>
        <v>23.85</v>
      </c>
      <c r="AH322" s="244"/>
      <c r="AJ322" s="16">
        <f>ROUND(AC322/(1-VLOOKUP(AF322,Group,2,FALSE)),2)</f>
        <v>23.85</v>
      </c>
      <c r="AK322" s="16">
        <f>IF(VLOOKUP(AF322,Group,5,FALSE)="YES",VLOOKUP(ROUND(ROUND(AJ322,1)-AJ322,2),Round,2,FALSE)+VLOOKUP(AF322,Group,6,FALSE),0)</f>
        <v>0</v>
      </c>
      <c r="AL322" s="16">
        <f>IF(VLOOKUP(AF322,Group,7,FALSE)="",0,ROUND(AJ322-0.04999,1)-AJ322+AM322)</f>
        <v>0</v>
      </c>
      <c r="AM322" s="16" t="str">
        <f>IF(VLOOKUP(AF322,Group,7,FALSE)="","",VLOOKUP(AF322,Group,7,FALSE))</f>
        <v/>
      </c>
      <c r="AO322" s="239" t="s">
        <v>155</v>
      </c>
    </row>
    <row r="323" spans="1:41" s="3" customFormat="1" ht="2.85" customHeight="1" x14ac:dyDescent="0.2">
      <c r="M323" s="71"/>
      <c r="P323" s="71"/>
      <c r="Q323" s="81"/>
      <c r="R323" s="27"/>
      <c r="S323" s="36"/>
      <c r="T323" s="6"/>
      <c r="U323" s="34"/>
      <c r="V323" s="49"/>
      <c r="W323" s="53"/>
      <c r="X323" s="14"/>
      <c r="Y323" s="49"/>
      <c r="Z323" s="36"/>
      <c r="AA323" s="36"/>
      <c r="AB323" s="52"/>
      <c r="AC323" s="36"/>
      <c r="AD323" s="14"/>
      <c r="AE323" s="72"/>
      <c r="AF323" s="124"/>
      <c r="AG323" s="36"/>
      <c r="AH323" s="244"/>
      <c r="AJ323" s="36"/>
      <c r="AK323" s="36"/>
      <c r="AL323" s="36"/>
      <c r="AM323" s="36"/>
      <c r="AO323" s="239"/>
    </row>
    <row r="324" spans="1:41" s="3" customFormat="1" ht="9.9499999999999993" customHeight="1" x14ac:dyDescent="0.2">
      <c r="C324" s="32"/>
      <c r="D324" s="37" t="s">
        <v>186</v>
      </c>
      <c r="E324" s="167" t="s">
        <v>718</v>
      </c>
      <c r="F324" s="167"/>
      <c r="G324" s="167"/>
      <c r="H324" s="172"/>
      <c r="K324" s="172"/>
      <c r="L324" s="172"/>
      <c r="M324" s="71"/>
      <c r="N324" s="172"/>
      <c r="O324" s="28"/>
      <c r="P324" s="28"/>
      <c r="Q324" s="28"/>
      <c r="R324" s="28"/>
      <c r="S324" s="28"/>
      <c r="T324" s="28"/>
      <c r="U324" s="5"/>
      <c r="V324" s="49"/>
      <c r="W324" s="67"/>
      <c r="X324" s="67"/>
      <c r="Y324" s="49"/>
      <c r="Z324" s="36"/>
      <c r="AA324" s="36"/>
      <c r="AB324" s="52"/>
      <c r="AC324" s="16"/>
      <c r="AD324" s="14"/>
      <c r="AE324" s="62"/>
      <c r="AF324" s="123"/>
      <c r="AG324" s="16"/>
      <c r="AH324" s="244"/>
      <c r="AJ324" s="16"/>
      <c r="AK324" s="16"/>
      <c r="AL324" s="16"/>
      <c r="AM324" s="16"/>
      <c r="AO324" s="239"/>
    </row>
    <row r="325" spans="1:41" s="3" customFormat="1" ht="1.5" customHeight="1" x14ac:dyDescent="0.2">
      <c r="M325" s="71"/>
      <c r="P325" s="71"/>
      <c r="Q325" s="81"/>
      <c r="R325" s="27"/>
      <c r="S325" s="36"/>
      <c r="T325" s="6"/>
      <c r="U325" s="34"/>
      <c r="V325" s="49"/>
      <c r="W325" s="53"/>
      <c r="X325" s="14"/>
      <c r="Y325" s="49"/>
      <c r="Z325" s="36"/>
      <c r="AA325" s="36"/>
      <c r="AB325" s="52"/>
      <c r="AC325" s="36"/>
      <c r="AD325" s="14"/>
      <c r="AE325" s="72"/>
      <c r="AF325" s="124"/>
      <c r="AG325" s="36"/>
      <c r="AH325" s="244"/>
      <c r="AJ325" s="36"/>
      <c r="AK325" s="36"/>
      <c r="AL325" s="36"/>
      <c r="AM325" s="36"/>
      <c r="AO325" s="239"/>
    </row>
    <row r="326" spans="1:41" s="3" customFormat="1" ht="9.9499999999999993" customHeight="1" x14ac:dyDescent="0.2">
      <c r="B326" s="112" t="s">
        <v>151</v>
      </c>
      <c r="D326" s="37"/>
      <c r="E326" s="71" t="s">
        <v>193</v>
      </c>
      <c r="F326" s="71"/>
      <c r="G326" s="28" t="s">
        <v>144</v>
      </c>
      <c r="H326" s="28"/>
      <c r="I326" s="28"/>
      <c r="K326" s="28" t="s">
        <v>216</v>
      </c>
      <c r="L326" s="28"/>
      <c r="M326" s="71">
        <v>72069</v>
      </c>
      <c r="N326" s="173"/>
      <c r="P326" s="71"/>
      <c r="Q326" s="81"/>
      <c r="R326" s="27"/>
      <c r="S326" s="36">
        <f>IF(Suggested="Yes",AA326,AG326)</f>
        <v>65.2</v>
      </c>
      <c r="T326" s="34" t="s">
        <v>143</v>
      </c>
      <c r="U326" s="5" t="str">
        <f>+Instructions!$B$3</f>
        <v>A</v>
      </c>
      <c r="V326" s="49"/>
      <c r="W326" s="53">
        <f>+Instructions!$C$22</f>
        <v>0</v>
      </c>
      <c r="X326" s="16">
        <f>ROUND($AA326*(1-W326)+0.004999,2)</f>
        <v>65.2</v>
      </c>
      <c r="Y326" s="49"/>
      <c r="Z326" s="6" t="s">
        <v>1386</v>
      </c>
      <c r="AA326" s="36">
        <v>65.2</v>
      </c>
      <c r="AB326" s="57">
        <f>+W326</f>
        <v>0</v>
      </c>
      <c r="AC326" s="16">
        <f>+X326</f>
        <v>65.2</v>
      </c>
      <c r="AD326" s="11">
        <f>(AG326-AC326)/AG326</f>
        <v>0</v>
      </c>
      <c r="AE326" s="120"/>
      <c r="AF326" s="128">
        <v>1</v>
      </c>
      <c r="AG326" s="35">
        <f>SUM(AJ326:AL326)+AE326</f>
        <v>65.2</v>
      </c>
      <c r="AH326" s="244"/>
      <c r="AJ326" s="16">
        <f>ROUND(AC326/(1-VLOOKUP(AF326,Group,2,FALSE)),2)</f>
        <v>65.2</v>
      </c>
      <c r="AK326" s="16">
        <f>IF(VLOOKUP(AF326,Group,5,FALSE)="YES",VLOOKUP(ROUND(ROUND(AJ326,1)-AJ326,2),Round,2,FALSE)+VLOOKUP(AF326,Group,6,FALSE),0)</f>
        <v>0</v>
      </c>
      <c r="AL326" s="16">
        <f>IF(VLOOKUP(AF326,Group,7,FALSE)="",0,ROUND(AJ326-0.04999,1)-AJ326+AM326)</f>
        <v>0</v>
      </c>
      <c r="AM326" s="16" t="str">
        <f>IF(VLOOKUP(AF326,Group,7,FALSE)="","",VLOOKUP(AF326,Group,7,FALSE))</f>
        <v/>
      </c>
      <c r="AO326" s="239" t="s">
        <v>155</v>
      </c>
    </row>
    <row r="327" spans="1:41" s="3" customFormat="1" ht="1.5" customHeight="1" x14ac:dyDescent="0.2">
      <c r="M327" s="71"/>
      <c r="N327" s="160"/>
      <c r="P327" s="71"/>
      <c r="Q327" s="81"/>
      <c r="R327" s="27"/>
      <c r="S327" s="36"/>
      <c r="T327" s="6"/>
      <c r="U327" s="34"/>
      <c r="V327" s="49"/>
      <c r="W327" s="53"/>
      <c r="X327" s="14"/>
      <c r="Y327" s="49"/>
      <c r="Z327" s="36"/>
      <c r="AA327" s="36"/>
      <c r="AB327" s="52"/>
      <c r="AC327" s="36"/>
      <c r="AD327" s="14"/>
      <c r="AE327" s="72"/>
      <c r="AF327" s="124"/>
      <c r="AG327" s="36"/>
      <c r="AH327" s="244"/>
      <c r="AJ327" s="36"/>
      <c r="AK327" s="36"/>
      <c r="AL327" s="36"/>
      <c r="AM327" s="36"/>
      <c r="AO327" s="239"/>
    </row>
    <row r="328" spans="1:41" s="3" customFormat="1" ht="9.9499999999999993" customHeight="1" x14ac:dyDescent="0.2">
      <c r="B328" s="111" t="s">
        <v>104</v>
      </c>
      <c r="D328" s="37"/>
      <c r="E328" s="71" t="s">
        <v>707</v>
      </c>
      <c r="F328" s="71"/>
      <c r="G328" s="28" t="s">
        <v>220</v>
      </c>
      <c r="H328" s="28"/>
      <c r="I328" s="28" t="s">
        <v>708</v>
      </c>
      <c r="K328" s="28" t="s">
        <v>216</v>
      </c>
      <c r="L328" s="28"/>
      <c r="M328" s="71">
        <v>72071</v>
      </c>
      <c r="N328" s="173"/>
      <c r="P328" s="71" t="s">
        <v>711</v>
      </c>
      <c r="Q328" s="81"/>
      <c r="R328" s="27"/>
      <c r="S328" s="36">
        <f>IF(Suggested="Yes",AA328,AG328)</f>
        <v>98.75</v>
      </c>
      <c r="T328" s="34" t="s">
        <v>142</v>
      </c>
      <c r="U328" s="5" t="str">
        <f>+Instructions!$B$3</f>
        <v>A</v>
      </c>
      <c r="V328" s="49"/>
      <c r="W328" s="53">
        <f>+Instructions!$C$22</f>
        <v>0</v>
      </c>
      <c r="X328" s="16">
        <f>ROUND($AA328*(1-W328)+0.004999,2)</f>
        <v>98.75</v>
      </c>
      <c r="Y328" s="49"/>
      <c r="Z328" s="6" t="s">
        <v>1386</v>
      </c>
      <c r="AA328" s="36">
        <v>98.75</v>
      </c>
      <c r="AB328" s="57">
        <f>+W328</f>
        <v>0</v>
      </c>
      <c r="AC328" s="16">
        <f>+X328</f>
        <v>98.75</v>
      </c>
      <c r="AD328" s="11">
        <f>(AG328-AC328)/AG328</f>
        <v>0</v>
      </c>
      <c r="AE328" s="120"/>
      <c r="AF328" s="129">
        <v>3</v>
      </c>
      <c r="AG328" s="50">
        <f>SUM(AJ328:AL328)+AE328</f>
        <v>98.75</v>
      </c>
      <c r="AH328" s="244"/>
      <c r="AJ328" s="16">
        <f>ROUND(AC328/(1-VLOOKUP(AF328,Group,2,FALSE)),2)</f>
        <v>98.75</v>
      </c>
      <c r="AK328" s="16">
        <f>IF(VLOOKUP(AF328,Group,5,FALSE)="YES",VLOOKUP(ROUND(ROUND(AJ328,1)-AJ328,2),Round,2,FALSE)+VLOOKUP(AF328,Group,6,FALSE),0)</f>
        <v>0</v>
      </c>
      <c r="AL328" s="16">
        <f>IF(VLOOKUP(AF328,Group,7,FALSE)="",0,ROUND(AJ328-0.04999,1)-AJ328+AM328)</f>
        <v>0</v>
      </c>
      <c r="AM328" s="16" t="str">
        <f>IF(VLOOKUP(AF328,Group,7,FALSE)="","",VLOOKUP(AF328,Group,7,FALSE))</f>
        <v/>
      </c>
      <c r="AO328" s="239" t="s">
        <v>155</v>
      </c>
    </row>
    <row r="329" spans="1:41" s="3" customFormat="1" ht="9.9499999999999993" customHeight="1" x14ac:dyDescent="0.2">
      <c r="B329" s="111" t="s">
        <v>104</v>
      </c>
      <c r="D329" s="37"/>
      <c r="E329" s="71" t="s">
        <v>709</v>
      </c>
      <c r="F329" s="71"/>
      <c r="G329" s="28" t="s">
        <v>220</v>
      </c>
      <c r="H329" s="28"/>
      <c r="I329" s="28" t="s">
        <v>710</v>
      </c>
      <c r="K329" s="28" t="s">
        <v>216</v>
      </c>
      <c r="L329" s="28"/>
      <c r="M329" s="71">
        <v>72070</v>
      </c>
      <c r="N329" s="173"/>
      <c r="P329" s="71" t="s">
        <v>345</v>
      </c>
      <c r="Q329" s="81"/>
      <c r="R329" s="27"/>
      <c r="S329" s="36">
        <f>IF(Suggested="Yes",AA329,AG329)</f>
        <v>96.6</v>
      </c>
      <c r="T329" s="34" t="s">
        <v>142</v>
      </c>
      <c r="U329" s="5" t="str">
        <f>+Instructions!$B$3</f>
        <v>A</v>
      </c>
      <c r="V329" s="49"/>
      <c r="W329" s="53">
        <f>+Instructions!$C$22</f>
        <v>0</v>
      </c>
      <c r="X329" s="16">
        <f>ROUND($AA329*(1-W329)+0.004999,2)</f>
        <v>96.6</v>
      </c>
      <c r="Y329" s="49"/>
      <c r="Z329" s="6" t="s">
        <v>1386</v>
      </c>
      <c r="AA329" s="36">
        <v>96.6</v>
      </c>
      <c r="AB329" s="57">
        <f>+W329</f>
        <v>0</v>
      </c>
      <c r="AC329" s="16">
        <f>+X329</f>
        <v>96.6</v>
      </c>
      <c r="AD329" s="11">
        <f>(AG329-AC329)/AG329</f>
        <v>0</v>
      </c>
      <c r="AE329" s="120"/>
      <c r="AF329" s="129">
        <v>3</v>
      </c>
      <c r="AG329" s="50">
        <f>SUM(AJ329:AL329)+AE329</f>
        <v>96.6</v>
      </c>
      <c r="AH329" s="244"/>
      <c r="AJ329" s="16">
        <f>ROUND(AC329/(1-VLOOKUP(AF329,Group,2,FALSE)),2)</f>
        <v>96.6</v>
      </c>
      <c r="AK329" s="16">
        <f>IF(VLOOKUP(AF329,Group,5,FALSE)="YES",VLOOKUP(ROUND(ROUND(AJ329,1)-AJ329,2),Round,2,FALSE)+VLOOKUP(AF329,Group,6,FALSE),0)</f>
        <v>0</v>
      </c>
      <c r="AL329" s="16">
        <f>IF(VLOOKUP(AF329,Group,7,FALSE)="",0,ROUND(AJ329-0.04999,1)-AJ329+AM329)</f>
        <v>0</v>
      </c>
      <c r="AM329" s="16" t="str">
        <f>IF(VLOOKUP(AF329,Group,7,FALSE)="","",VLOOKUP(AF329,Group,7,FALSE))</f>
        <v/>
      </c>
      <c r="AO329" s="239" t="s">
        <v>155</v>
      </c>
    </row>
    <row r="330" spans="1:41" s="3" customFormat="1" ht="1.5" customHeight="1" x14ac:dyDescent="0.2">
      <c r="M330" s="71"/>
      <c r="N330" s="160"/>
      <c r="P330" s="71"/>
      <c r="Q330" s="81"/>
      <c r="R330" s="27"/>
      <c r="S330" s="36"/>
      <c r="T330" s="6"/>
      <c r="U330" s="34"/>
      <c r="V330" s="49"/>
      <c r="W330" s="53"/>
      <c r="X330" s="14"/>
      <c r="Y330" s="49"/>
      <c r="Z330" s="36"/>
      <c r="AA330" s="36"/>
      <c r="AB330" s="52"/>
      <c r="AC330" s="36"/>
      <c r="AD330" s="14"/>
      <c r="AE330" s="72"/>
      <c r="AF330" s="124"/>
      <c r="AG330" s="36"/>
      <c r="AH330" s="244"/>
      <c r="AJ330" s="36"/>
      <c r="AK330" s="36"/>
      <c r="AL330" s="36"/>
      <c r="AM330" s="36"/>
      <c r="AO330" s="239"/>
    </row>
    <row r="331" spans="1:41" s="3" customFormat="1" ht="9.9499999999999993" customHeight="1" x14ac:dyDescent="0.2">
      <c r="B331" s="111" t="s">
        <v>104</v>
      </c>
      <c r="D331" s="37"/>
      <c r="E331" s="71" t="s">
        <v>45</v>
      </c>
      <c r="F331" s="71"/>
      <c r="G331" s="28" t="s">
        <v>201</v>
      </c>
      <c r="H331" s="28"/>
      <c r="I331" s="28"/>
      <c r="J331" s="28"/>
      <c r="K331" s="28" t="s">
        <v>216</v>
      </c>
      <c r="L331" s="28"/>
      <c r="M331" s="71">
        <v>72067</v>
      </c>
      <c r="N331" s="28"/>
      <c r="P331" s="71"/>
      <c r="Q331" s="81"/>
      <c r="R331" s="27"/>
      <c r="S331" s="36">
        <f>IF(Suggested="Yes",AA331,AG331)</f>
        <v>58.2</v>
      </c>
      <c r="T331" s="34" t="s">
        <v>142</v>
      </c>
      <c r="U331" s="5" t="str">
        <f>+Instructions!$B$3</f>
        <v>A</v>
      </c>
      <c r="V331" s="49"/>
      <c r="W331" s="53">
        <f>+Instructions!$C$22</f>
        <v>0</v>
      </c>
      <c r="X331" s="16">
        <f>ROUND($AA331*(1-W331)+0.004999,2)</f>
        <v>58.2</v>
      </c>
      <c r="Y331" s="49"/>
      <c r="Z331" s="6" t="s">
        <v>1386</v>
      </c>
      <c r="AA331" s="36">
        <v>58.2</v>
      </c>
      <c r="AB331" s="57">
        <f>+W331</f>
        <v>0</v>
      </c>
      <c r="AC331" s="16">
        <f>+X331</f>
        <v>58.2</v>
      </c>
      <c r="AD331" s="11">
        <f>(AG331-AC331)/AG331</f>
        <v>0</v>
      </c>
      <c r="AE331" s="120"/>
      <c r="AF331" s="129">
        <v>3</v>
      </c>
      <c r="AG331" s="50">
        <f>SUM(AJ331:AL331)+AE331</f>
        <v>58.2</v>
      </c>
      <c r="AH331" s="244"/>
      <c r="AJ331" s="16">
        <f>ROUND(AC331/(1-VLOOKUP(AF331,Group,2,FALSE)),2)</f>
        <v>58.2</v>
      </c>
      <c r="AK331" s="16">
        <f>IF(VLOOKUP(AF331,Group,5,FALSE)="YES",VLOOKUP(ROUND(ROUND(AJ331,1)-AJ331,2),Round,2,FALSE)+VLOOKUP(AF331,Group,6,FALSE),0)</f>
        <v>0</v>
      </c>
      <c r="AL331" s="16">
        <f>IF(VLOOKUP(AF331,Group,7,FALSE)="",0,ROUND(AJ331-0.04999,1)-AJ331+AM331)</f>
        <v>0</v>
      </c>
      <c r="AM331" s="16" t="str">
        <f>IF(VLOOKUP(AF331,Group,7,FALSE)="","",VLOOKUP(AF331,Group,7,FALSE))</f>
        <v/>
      </c>
      <c r="AO331" s="239" t="s">
        <v>155</v>
      </c>
    </row>
    <row r="332" spans="1:41" s="3" customFormat="1" ht="9.9499999999999993" customHeight="1" x14ac:dyDescent="0.2">
      <c r="B332" s="111" t="s">
        <v>104</v>
      </c>
      <c r="D332" s="37"/>
      <c r="E332" s="71" t="s">
        <v>202</v>
      </c>
      <c r="F332" s="71"/>
      <c r="G332" s="28" t="s">
        <v>200</v>
      </c>
      <c r="H332" s="28"/>
      <c r="I332" s="28"/>
      <c r="J332" s="28"/>
      <c r="K332" s="28" t="s">
        <v>216</v>
      </c>
      <c r="L332" s="28"/>
      <c r="M332" s="71">
        <v>72068</v>
      </c>
      <c r="N332" s="28"/>
      <c r="P332" s="71"/>
      <c r="Q332" s="81"/>
      <c r="R332" s="27"/>
      <c r="S332" s="36">
        <f>IF(Suggested="Yes",AA332,AG332)</f>
        <v>28.45</v>
      </c>
      <c r="T332" s="34" t="s">
        <v>142</v>
      </c>
      <c r="U332" s="5" t="str">
        <f>+Instructions!$B$3</f>
        <v>A</v>
      </c>
      <c r="V332" s="49"/>
      <c r="W332" s="53">
        <f>+Instructions!$C$22</f>
        <v>0</v>
      </c>
      <c r="X332" s="16">
        <f>ROUND($AA332*(1-W332)+0.004999,2)</f>
        <v>28.45</v>
      </c>
      <c r="Y332" s="49"/>
      <c r="Z332" s="6" t="s">
        <v>1386</v>
      </c>
      <c r="AA332" s="36">
        <v>28.45</v>
      </c>
      <c r="AB332" s="57">
        <f>+W332</f>
        <v>0</v>
      </c>
      <c r="AC332" s="16">
        <f>+X332</f>
        <v>28.45</v>
      </c>
      <c r="AD332" s="11">
        <f>(AG332-AC332)/AG332</f>
        <v>0</v>
      </c>
      <c r="AE332" s="120"/>
      <c r="AF332" s="129">
        <v>3</v>
      </c>
      <c r="AG332" s="50">
        <f>SUM(AJ332:AL332)+AE332</f>
        <v>28.45</v>
      </c>
      <c r="AH332" s="244"/>
      <c r="AJ332" s="16">
        <f>ROUND(AC332/(1-VLOOKUP(AF332,Group,2,FALSE)),2)</f>
        <v>28.45</v>
      </c>
      <c r="AK332" s="16">
        <f>IF(VLOOKUP(AF332,Group,5,FALSE)="YES",VLOOKUP(ROUND(ROUND(AJ332,1)-AJ332,2),Round,2,FALSE)+VLOOKUP(AF332,Group,6,FALSE),0)</f>
        <v>0</v>
      </c>
      <c r="AL332" s="16">
        <f>IF(VLOOKUP(AF332,Group,7,FALSE)="",0,ROUND(AJ332-0.04999,1)-AJ332+AM332)</f>
        <v>0</v>
      </c>
      <c r="AM332" s="16" t="str">
        <f>IF(VLOOKUP(AF332,Group,7,FALSE)="","",VLOOKUP(AF332,Group,7,FALSE))</f>
        <v/>
      </c>
      <c r="AO332" s="239" t="s">
        <v>155</v>
      </c>
    </row>
    <row r="333" spans="1:41" s="3" customFormat="1" ht="2.85" customHeight="1" x14ac:dyDescent="0.2">
      <c r="A333" s="3" t="s">
        <v>182</v>
      </c>
      <c r="P333" s="71"/>
      <c r="Q333" s="81"/>
      <c r="R333" s="27"/>
      <c r="S333" s="36"/>
      <c r="T333" s="6"/>
      <c r="U333" s="5"/>
      <c r="V333" s="49"/>
      <c r="W333" s="53"/>
      <c r="X333" s="14"/>
      <c r="Y333" s="49"/>
      <c r="Z333" s="36"/>
      <c r="AA333" s="36"/>
      <c r="AB333" s="52"/>
      <c r="AC333" s="16"/>
      <c r="AD333" s="14"/>
      <c r="AE333" s="62"/>
      <c r="AF333" s="123"/>
      <c r="AG333" s="36"/>
      <c r="AH333" s="244"/>
      <c r="AI333" s="16"/>
      <c r="AJ333" s="36"/>
      <c r="AK333" s="16"/>
      <c r="AL333" s="16"/>
      <c r="AO333" s="239"/>
    </row>
    <row r="334" spans="1:41" s="3" customFormat="1" ht="9.9499999999999993" customHeight="1" x14ac:dyDescent="0.2">
      <c r="C334" s="172" t="s">
        <v>721</v>
      </c>
      <c r="F334" s="172"/>
      <c r="G334" s="37"/>
      <c r="H334" s="172"/>
      <c r="I334" s="167"/>
      <c r="J334" s="167"/>
      <c r="K334" s="167" t="s">
        <v>187</v>
      </c>
      <c r="L334" s="167"/>
      <c r="N334" s="172"/>
      <c r="O334" s="28"/>
      <c r="P334" s="28"/>
      <c r="Q334" s="28"/>
      <c r="R334" s="28"/>
      <c r="S334" s="28"/>
      <c r="T334" s="28"/>
      <c r="U334" s="5"/>
      <c r="V334" s="49"/>
      <c r="W334" s="67"/>
      <c r="X334" s="67"/>
      <c r="Y334" s="49"/>
      <c r="Z334" s="36"/>
      <c r="AA334" s="36"/>
      <c r="AB334" s="52"/>
      <c r="AC334" s="16"/>
      <c r="AD334" s="14"/>
      <c r="AE334" s="62"/>
      <c r="AF334" s="123"/>
      <c r="AG334" s="16"/>
      <c r="AH334" s="244"/>
      <c r="AJ334" s="16"/>
      <c r="AK334" s="16"/>
      <c r="AL334" s="16"/>
      <c r="AM334" s="16"/>
      <c r="AO334" s="239"/>
    </row>
    <row r="335" spans="1:41" s="3" customFormat="1" ht="2.85" customHeight="1" x14ac:dyDescent="0.2">
      <c r="P335" s="71"/>
      <c r="Q335" s="81"/>
      <c r="R335" s="27"/>
      <c r="S335" s="36"/>
      <c r="T335" s="6"/>
      <c r="U335" s="34"/>
      <c r="V335" s="49"/>
      <c r="W335" s="53"/>
      <c r="X335" s="14"/>
      <c r="Y335" s="49"/>
      <c r="Z335" s="36"/>
      <c r="AA335" s="36"/>
      <c r="AB335" s="52"/>
      <c r="AC335" s="36"/>
      <c r="AD335" s="14"/>
      <c r="AE335" s="72"/>
      <c r="AF335" s="124"/>
      <c r="AG335" s="36"/>
      <c r="AH335" s="244"/>
      <c r="AJ335" s="36"/>
      <c r="AK335" s="36"/>
      <c r="AL335" s="36"/>
      <c r="AM335" s="36"/>
      <c r="AO335" s="239" t="s">
        <v>155</v>
      </c>
    </row>
    <row r="336" spans="1:41" s="3" customFormat="1" ht="9.9499999999999993" customHeight="1" x14ac:dyDescent="0.2">
      <c r="C336" s="32"/>
      <c r="D336" s="37" t="s">
        <v>106</v>
      </c>
      <c r="E336" s="167" t="s">
        <v>719</v>
      </c>
      <c r="G336" s="167"/>
      <c r="H336" s="167"/>
      <c r="I336" s="167"/>
      <c r="J336" s="167"/>
      <c r="K336" s="167"/>
      <c r="L336" s="167"/>
      <c r="M336" s="172"/>
      <c r="N336" s="172"/>
      <c r="O336" s="28"/>
      <c r="P336" s="28"/>
      <c r="Q336" s="28"/>
      <c r="R336" s="28"/>
      <c r="S336" s="28"/>
      <c r="T336" s="28"/>
      <c r="U336" s="5"/>
      <c r="V336" s="49"/>
      <c r="W336" s="67"/>
      <c r="X336" s="67"/>
      <c r="Y336" s="49"/>
      <c r="Z336" s="36"/>
      <c r="AA336" s="36"/>
      <c r="AB336" s="52"/>
      <c r="AC336" s="16"/>
      <c r="AD336" s="14"/>
      <c r="AE336" s="62"/>
      <c r="AF336" s="123"/>
      <c r="AG336" s="16"/>
      <c r="AH336" s="244"/>
      <c r="AJ336" s="16"/>
      <c r="AK336" s="16"/>
      <c r="AL336" s="16"/>
      <c r="AM336" s="16"/>
      <c r="AO336" s="239"/>
    </row>
    <row r="337" spans="1:41" s="3" customFormat="1" ht="0.95" customHeight="1" x14ac:dyDescent="0.2">
      <c r="G337" s="28"/>
      <c r="K337" s="28"/>
      <c r="P337" s="71"/>
      <c r="Q337" s="81"/>
      <c r="R337" s="27"/>
      <c r="S337" s="36"/>
      <c r="T337" s="6"/>
      <c r="U337" s="34"/>
      <c r="V337" s="49"/>
      <c r="W337" s="53"/>
      <c r="X337" s="14"/>
      <c r="Y337" s="49"/>
      <c r="Z337" s="36"/>
      <c r="AA337" s="36"/>
      <c r="AB337" s="52"/>
      <c r="AC337" s="36"/>
      <c r="AD337" s="14"/>
      <c r="AE337" s="72"/>
      <c r="AF337" s="124"/>
      <c r="AG337" s="36"/>
      <c r="AH337" s="244"/>
      <c r="AJ337" s="36"/>
      <c r="AK337" s="36"/>
      <c r="AL337" s="36"/>
      <c r="AM337" s="36"/>
      <c r="AO337" s="239" t="s">
        <v>155</v>
      </c>
    </row>
    <row r="338" spans="1:41" s="3" customFormat="1" ht="9.9499999999999993" customHeight="1" x14ac:dyDescent="0.2">
      <c r="B338" s="111" t="s">
        <v>104</v>
      </c>
      <c r="D338" s="37"/>
      <c r="E338" s="71" t="s">
        <v>715</v>
      </c>
      <c r="F338" s="71"/>
      <c r="G338" s="28" t="s">
        <v>220</v>
      </c>
      <c r="H338" s="28"/>
      <c r="I338" s="28"/>
      <c r="J338" s="28" t="s">
        <v>712</v>
      </c>
      <c r="K338" s="28"/>
      <c r="L338" s="28"/>
      <c r="M338" s="28" t="s">
        <v>720</v>
      </c>
      <c r="N338" s="173"/>
      <c r="P338" s="71" t="s">
        <v>550</v>
      </c>
      <c r="Q338" s="81"/>
      <c r="R338" s="27" t="s">
        <v>364</v>
      </c>
      <c r="S338" s="36">
        <f>IF(Suggested="Yes",AA338,AG338)</f>
        <v>111.55</v>
      </c>
      <c r="T338" s="34" t="s">
        <v>142</v>
      </c>
      <c r="U338" s="5" t="str">
        <f>+Instructions!$B$3</f>
        <v>A</v>
      </c>
      <c r="V338" s="49"/>
      <c r="W338" s="53">
        <f>+Instructions!$C$22</f>
        <v>0</v>
      </c>
      <c r="X338" s="16">
        <f>ROUND($AA338*(1-W338)+0.004999,2)</f>
        <v>111.55</v>
      </c>
      <c r="Y338" s="49"/>
      <c r="Z338" s="6" t="s">
        <v>1386</v>
      </c>
      <c r="AA338" s="36">
        <v>111.55</v>
      </c>
      <c r="AB338" s="57">
        <f t="shared" ref="AB338:AC340" si="89">+W338</f>
        <v>0</v>
      </c>
      <c r="AC338" s="16">
        <f t="shared" si="89"/>
        <v>111.55</v>
      </c>
      <c r="AD338" s="11">
        <f>(AG338-AC338)/AG338</f>
        <v>0</v>
      </c>
      <c r="AE338" s="120"/>
      <c r="AF338" s="129">
        <v>3</v>
      </c>
      <c r="AG338" s="50">
        <f>SUM(AJ338:AL338)+AE338</f>
        <v>111.55</v>
      </c>
      <c r="AH338" s="244"/>
      <c r="AJ338" s="16">
        <f>ROUND(AC338/(1-VLOOKUP(AF338,Group,2,FALSE)),2)</f>
        <v>111.55</v>
      </c>
      <c r="AK338" s="16">
        <f>IF(VLOOKUP(AF338,Group,5,FALSE)="YES",VLOOKUP(ROUND(ROUND(AJ338,1)-AJ338,2),Round,2,FALSE)+VLOOKUP(AF338,Group,6,FALSE),0)</f>
        <v>0</v>
      </c>
      <c r="AL338" s="16">
        <f>IF(VLOOKUP(AF338,Group,7,FALSE)="",0,ROUND(AJ338-0.04999,1)-AJ338+AM338)</f>
        <v>0</v>
      </c>
      <c r="AM338" s="16" t="str">
        <f>IF(VLOOKUP(AF338,Group,7,FALSE)="","",VLOOKUP(AF338,Group,7,FALSE))</f>
        <v/>
      </c>
      <c r="AO338" s="239" t="s">
        <v>155</v>
      </c>
    </row>
    <row r="339" spans="1:41" s="3" customFormat="1" ht="9.9499999999999993" customHeight="1" x14ac:dyDescent="0.2">
      <c r="B339" s="111" t="s">
        <v>104</v>
      </c>
      <c r="D339" s="37"/>
      <c r="E339" s="71" t="s">
        <v>716</v>
      </c>
      <c r="F339" s="71"/>
      <c r="G339" s="28" t="s">
        <v>220</v>
      </c>
      <c r="H339" s="28"/>
      <c r="I339" s="28"/>
      <c r="J339" s="28" t="s">
        <v>713</v>
      </c>
      <c r="K339" s="28"/>
      <c r="L339" s="28"/>
      <c r="M339" s="28" t="s">
        <v>720</v>
      </c>
      <c r="N339" s="173"/>
      <c r="P339" s="71" t="s">
        <v>735</v>
      </c>
      <c r="Q339" s="81"/>
      <c r="R339" s="27" t="s">
        <v>364</v>
      </c>
      <c r="S339" s="36">
        <f>IF(Suggested="Yes",AA339,AG339)</f>
        <v>139.69999999999999</v>
      </c>
      <c r="T339" s="34" t="s">
        <v>142</v>
      </c>
      <c r="U339" s="5" t="str">
        <f>+Instructions!$B$3</f>
        <v>A</v>
      </c>
      <c r="V339" s="49"/>
      <c r="W339" s="53">
        <f>+Instructions!$C$22</f>
        <v>0</v>
      </c>
      <c r="X339" s="16">
        <f>ROUND($AA339*(1-W339)+0.004999,2)</f>
        <v>139.69999999999999</v>
      </c>
      <c r="Y339" s="49"/>
      <c r="Z339" s="6" t="s">
        <v>1386</v>
      </c>
      <c r="AA339" s="36">
        <v>139.69999999999999</v>
      </c>
      <c r="AB339" s="57">
        <f t="shared" si="89"/>
        <v>0</v>
      </c>
      <c r="AC339" s="16">
        <f t="shared" si="89"/>
        <v>139.69999999999999</v>
      </c>
      <c r="AD339" s="11">
        <f>(AG339-AC339)/AG339</f>
        <v>0</v>
      </c>
      <c r="AE339" s="120"/>
      <c r="AF339" s="129">
        <v>3</v>
      </c>
      <c r="AG339" s="50">
        <f>SUM(AJ339:AL339)+AE339</f>
        <v>139.69999999999999</v>
      </c>
      <c r="AH339" s="244"/>
      <c r="AJ339" s="16">
        <f>ROUND(AC339/(1-VLOOKUP(AF339,Group,2,FALSE)),2)</f>
        <v>139.69999999999999</v>
      </c>
      <c r="AK339" s="16">
        <f>IF(VLOOKUP(AF339,Group,5,FALSE)="YES",VLOOKUP(ROUND(ROUND(AJ339,1)-AJ339,2),Round,2,FALSE)+VLOOKUP(AF339,Group,6,FALSE),0)</f>
        <v>0</v>
      </c>
      <c r="AL339" s="16">
        <f>IF(VLOOKUP(AF339,Group,7,FALSE)="",0,ROUND(AJ339-0.04999,1)-AJ339+AM339)</f>
        <v>0</v>
      </c>
      <c r="AM339" s="16" t="str">
        <f>IF(VLOOKUP(AF339,Group,7,FALSE)="","",VLOOKUP(AF339,Group,7,FALSE))</f>
        <v/>
      </c>
      <c r="AO339" s="239" t="s">
        <v>155</v>
      </c>
    </row>
    <row r="340" spans="1:41" s="3" customFormat="1" ht="9.9499999999999993" customHeight="1" x14ac:dyDescent="0.2">
      <c r="B340" s="111" t="s">
        <v>104</v>
      </c>
      <c r="D340" s="37"/>
      <c r="E340" s="71" t="s">
        <v>717</v>
      </c>
      <c r="F340" s="71"/>
      <c r="G340" s="28" t="s">
        <v>220</v>
      </c>
      <c r="H340" s="28"/>
      <c r="I340" s="28"/>
      <c r="J340" s="28" t="s">
        <v>714</v>
      </c>
      <c r="K340" s="28"/>
      <c r="L340" s="28"/>
      <c r="M340" s="28" t="s">
        <v>720</v>
      </c>
      <c r="N340" s="173"/>
      <c r="P340" s="71" t="s">
        <v>736</v>
      </c>
      <c r="Q340" s="81"/>
      <c r="R340" s="27" t="s">
        <v>364</v>
      </c>
      <c r="S340" s="36">
        <f>IF(Suggested="Yes",AA340,AG340)</f>
        <v>94</v>
      </c>
      <c r="T340" s="34" t="s">
        <v>142</v>
      </c>
      <c r="U340" s="5" t="str">
        <f>+Instructions!$B$3</f>
        <v>A</v>
      </c>
      <c r="V340" s="49"/>
      <c r="W340" s="53">
        <f>+Instructions!$C$22</f>
        <v>0</v>
      </c>
      <c r="X340" s="16">
        <f>ROUND($AA340*(1-W340)+0.004999,2)</f>
        <v>94</v>
      </c>
      <c r="Y340" s="49"/>
      <c r="Z340" s="6" t="s">
        <v>1386</v>
      </c>
      <c r="AA340" s="36">
        <v>94</v>
      </c>
      <c r="AB340" s="57">
        <f t="shared" si="89"/>
        <v>0</v>
      </c>
      <c r="AC340" s="16">
        <f t="shared" si="89"/>
        <v>94</v>
      </c>
      <c r="AD340" s="11">
        <f>(AG340-AC340)/AG340</f>
        <v>0</v>
      </c>
      <c r="AE340" s="120"/>
      <c r="AF340" s="129">
        <v>3</v>
      </c>
      <c r="AG340" s="50">
        <f>SUM(AJ340:AL340)+AE340</f>
        <v>94</v>
      </c>
      <c r="AH340" s="244"/>
      <c r="AJ340" s="16">
        <f>ROUND(AC340/(1-VLOOKUP(AF340,Group,2,FALSE)),2)</f>
        <v>94</v>
      </c>
      <c r="AK340" s="16">
        <f>IF(VLOOKUP(AF340,Group,5,FALSE)="YES",VLOOKUP(ROUND(ROUND(AJ340,1)-AJ340,2),Round,2,FALSE)+VLOOKUP(AF340,Group,6,FALSE),0)</f>
        <v>0</v>
      </c>
      <c r="AL340" s="16">
        <f>IF(VLOOKUP(AF340,Group,7,FALSE)="",0,ROUND(AJ340-0.04999,1)-AJ340+AM340)</f>
        <v>0</v>
      </c>
      <c r="AM340" s="16" t="str">
        <f>IF(VLOOKUP(AF340,Group,7,FALSE)="","",VLOOKUP(AF340,Group,7,FALSE))</f>
        <v/>
      </c>
      <c r="AO340" s="239" t="s">
        <v>155</v>
      </c>
    </row>
    <row r="341" spans="1:41" s="3" customFormat="1" ht="2.85" customHeight="1" x14ac:dyDescent="0.2">
      <c r="A341" s="3" t="s">
        <v>182</v>
      </c>
      <c r="P341" s="71"/>
      <c r="Q341" s="81"/>
      <c r="R341" s="27"/>
      <c r="S341" s="36"/>
      <c r="T341" s="6"/>
      <c r="U341" s="5"/>
      <c r="V341" s="49"/>
      <c r="W341" s="53"/>
      <c r="X341" s="14"/>
      <c r="Y341" s="49"/>
      <c r="Z341" s="36"/>
      <c r="AA341" s="36"/>
      <c r="AB341" s="52"/>
      <c r="AC341" s="16"/>
      <c r="AD341" s="14"/>
      <c r="AE341" s="62"/>
      <c r="AF341" s="123"/>
      <c r="AG341" s="36"/>
      <c r="AH341" s="244"/>
      <c r="AI341" s="16"/>
      <c r="AJ341" s="36"/>
      <c r="AK341" s="16"/>
      <c r="AL341" s="16"/>
      <c r="AO341" s="239"/>
    </row>
    <row r="342" spans="1:41" s="3" customFormat="1" ht="9.9499999999999993" customHeight="1" x14ac:dyDescent="0.2">
      <c r="C342" s="172" t="s">
        <v>725</v>
      </c>
      <c r="F342" s="172"/>
      <c r="G342" s="37"/>
      <c r="H342" s="172"/>
      <c r="I342" s="167"/>
      <c r="J342" s="167"/>
      <c r="K342" s="167" t="s">
        <v>187</v>
      </c>
      <c r="L342" s="167"/>
      <c r="N342" s="172"/>
      <c r="O342" s="28"/>
      <c r="P342" s="28"/>
      <c r="Q342" s="28"/>
      <c r="R342" s="28"/>
      <c r="S342" s="28"/>
      <c r="T342" s="28"/>
      <c r="U342" s="5"/>
      <c r="V342" s="49"/>
      <c r="W342" s="67"/>
      <c r="X342" s="67"/>
      <c r="Y342" s="49"/>
      <c r="Z342" s="36"/>
      <c r="AA342" s="36"/>
      <c r="AB342" s="52"/>
      <c r="AC342" s="16"/>
      <c r="AD342" s="14"/>
      <c r="AE342" s="62"/>
      <c r="AF342" s="123"/>
      <c r="AG342" s="16"/>
      <c r="AH342" s="244"/>
      <c r="AJ342" s="16"/>
      <c r="AK342" s="16"/>
      <c r="AL342" s="16"/>
      <c r="AM342" s="16"/>
      <c r="AO342" s="239"/>
    </row>
    <row r="343" spans="1:41" s="3" customFormat="1" ht="2.85" customHeight="1" x14ac:dyDescent="0.2">
      <c r="P343" s="71"/>
      <c r="Q343" s="81"/>
      <c r="R343" s="27"/>
      <c r="S343" s="36"/>
      <c r="T343" s="6"/>
      <c r="U343" s="34"/>
      <c r="V343" s="49"/>
      <c r="W343" s="53"/>
      <c r="X343" s="14"/>
      <c r="Y343" s="49"/>
      <c r="Z343" s="36"/>
      <c r="AA343" s="36"/>
      <c r="AB343" s="52"/>
      <c r="AC343" s="36"/>
      <c r="AD343" s="14"/>
      <c r="AE343" s="72"/>
      <c r="AF343" s="124"/>
      <c r="AG343" s="36"/>
      <c r="AH343" s="244"/>
      <c r="AJ343" s="36"/>
      <c r="AK343" s="36"/>
      <c r="AL343" s="36"/>
      <c r="AM343" s="36"/>
      <c r="AO343" s="239" t="s">
        <v>155</v>
      </c>
    </row>
    <row r="344" spans="1:41" s="3" customFormat="1" ht="9.9499999999999993" customHeight="1" x14ac:dyDescent="0.2">
      <c r="C344" s="32"/>
      <c r="D344" s="37" t="s">
        <v>106</v>
      </c>
      <c r="E344" s="167" t="s">
        <v>726</v>
      </c>
      <c r="G344" s="167"/>
      <c r="H344" s="167"/>
      <c r="I344" s="167"/>
      <c r="J344" s="167"/>
      <c r="K344" s="167"/>
      <c r="L344" s="167"/>
      <c r="M344" s="172"/>
      <c r="N344" s="172"/>
      <c r="O344" s="28"/>
      <c r="P344" s="28"/>
      <c r="Q344" s="28"/>
      <c r="R344" s="28"/>
      <c r="S344" s="28"/>
      <c r="T344" s="28"/>
      <c r="U344" s="5"/>
      <c r="V344" s="49"/>
      <c r="W344" s="67"/>
      <c r="X344" s="67"/>
      <c r="Y344" s="49"/>
      <c r="Z344" s="36"/>
      <c r="AA344" s="36"/>
      <c r="AB344" s="52"/>
      <c r="AC344" s="16"/>
      <c r="AD344" s="14"/>
      <c r="AE344" s="62"/>
      <c r="AF344" s="123"/>
      <c r="AG344" s="16"/>
      <c r="AH344" s="244"/>
      <c r="AJ344" s="16"/>
      <c r="AK344" s="16"/>
      <c r="AL344" s="16"/>
      <c r="AM344" s="16"/>
      <c r="AO344" s="239"/>
    </row>
    <row r="345" spans="1:41" s="3" customFormat="1" ht="0.95" customHeight="1" x14ac:dyDescent="0.2">
      <c r="G345" s="28"/>
      <c r="K345" s="28"/>
      <c r="P345" s="71"/>
      <c r="Q345" s="81"/>
      <c r="R345" s="27"/>
      <c r="S345" s="36"/>
      <c r="T345" s="6"/>
      <c r="U345" s="34"/>
      <c r="V345" s="49"/>
      <c r="W345" s="53"/>
      <c r="X345" s="14"/>
      <c r="Y345" s="49"/>
      <c r="Z345" s="36"/>
      <c r="AA345" s="36"/>
      <c r="AB345" s="52"/>
      <c r="AC345" s="36"/>
      <c r="AD345" s="14"/>
      <c r="AE345" s="72"/>
      <c r="AF345" s="124"/>
      <c r="AG345" s="36"/>
      <c r="AH345" s="244"/>
      <c r="AJ345" s="36"/>
      <c r="AK345" s="36"/>
      <c r="AL345" s="36"/>
      <c r="AM345" s="36"/>
      <c r="AO345" s="239" t="s">
        <v>155</v>
      </c>
    </row>
    <row r="346" spans="1:41" s="3" customFormat="1" ht="9.9499999999999993" customHeight="1" x14ac:dyDescent="0.2">
      <c r="B346" s="112" t="s">
        <v>151</v>
      </c>
      <c r="D346" s="37"/>
      <c r="E346" s="71" t="s">
        <v>727</v>
      </c>
      <c r="F346" s="71"/>
      <c r="G346" s="28" t="s">
        <v>144</v>
      </c>
      <c r="H346" s="28"/>
      <c r="I346" s="28"/>
      <c r="J346" s="28"/>
      <c r="K346" s="28"/>
      <c r="L346" s="28"/>
      <c r="M346" s="28" t="s">
        <v>436</v>
      </c>
      <c r="N346" s="28"/>
      <c r="P346" s="71"/>
      <c r="Q346" s="81"/>
      <c r="R346" s="27"/>
      <c r="S346" s="36">
        <f>IF(Suggested="Yes",AA346,AG346)</f>
        <v>85.25</v>
      </c>
      <c r="T346" s="34" t="s">
        <v>143</v>
      </c>
      <c r="U346" s="5" t="str">
        <f>+Instructions!$B$3</f>
        <v>A</v>
      </c>
      <c r="V346" s="49"/>
      <c r="W346" s="53">
        <f>+Instructions!$C$22</f>
        <v>0</v>
      </c>
      <c r="X346" s="16">
        <f>ROUND($AA346*(1-W346)+0.004999,2)</f>
        <v>85.25</v>
      </c>
      <c r="Y346" s="49"/>
      <c r="Z346" s="6" t="s">
        <v>1386</v>
      </c>
      <c r="AA346" s="36">
        <v>85.25</v>
      </c>
      <c r="AB346" s="57">
        <f>+W346</f>
        <v>0</v>
      </c>
      <c r="AC346" s="16">
        <f>+X346</f>
        <v>85.25</v>
      </c>
      <c r="AD346" s="11">
        <f>(AG346-AC346)/AG346</f>
        <v>0</v>
      </c>
      <c r="AE346" s="120"/>
      <c r="AF346" s="128">
        <v>1</v>
      </c>
      <c r="AG346" s="35">
        <f>SUM(AJ346:AL346)+AE346</f>
        <v>85.25</v>
      </c>
      <c r="AH346" s="244"/>
      <c r="AJ346" s="16">
        <f>ROUND(AC346/(1-VLOOKUP(AF346,Group,2,FALSE)),2)</f>
        <v>85.25</v>
      </c>
      <c r="AK346" s="16">
        <f>IF(VLOOKUP(AF346,Group,5,FALSE)="YES",VLOOKUP(ROUND(ROUND(AJ346,1)-AJ346,2),Round,2,FALSE)+VLOOKUP(AF346,Group,6,FALSE),0)</f>
        <v>0</v>
      </c>
      <c r="AL346" s="16">
        <f>IF(VLOOKUP(AF346,Group,7,FALSE)="",0,ROUND(AJ346-0.04999,1)-AJ346+AM346)</f>
        <v>0</v>
      </c>
      <c r="AM346" s="16" t="str">
        <f>IF(VLOOKUP(AF346,Group,7,FALSE)="","",VLOOKUP(AF346,Group,7,FALSE))</f>
        <v/>
      </c>
      <c r="AO346" s="239" t="s">
        <v>155</v>
      </c>
    </row>
    <row r="347" spans="1:41" s="3" customFormat="1" ht="2.85" customHeight="1" x14ac:dyDescent="0.2">
      <c r="P347" s="71"/>
      <c r="Q347" s="81"/>
      <c r="R347" s="27"/>
      <c r="S347" s="36"/>
      <c r="T347" s="6"/>
      <c r="U347" s="34"/>
      <c r="V347" s="49"/>
      <c r="W347" s="53"/>
      <c r="X347" s="14"/>
      <c r="Y347" s="49"/>
      <c r="Z347" s="36"/>
      <c r="AA347" s="36"/>
      <c r="AB347" s="52"/>
      <c r="AC347" s="36"/>
      <c r="AD347" s="14"/>
      <c r="AE347" s="72"/>
      <c r="AF347" s="124"/>
      <c r="AG347" s="36"/>
      <c r="AH347" s="244"/>
      <c r="AJ347" s="36"/>
      <c r="AK347" s="36"/>
      <c r="AL347" s="36"/>
      <c r="AM347" s="36"/>
      <c r="AO347" s="239" t="s">
        <v>155</v>
      </c>
    </row>
    <row r="348" spans="1:41" s="3" customFormat="1" ht="9.9499999999999993" customHeight="1" x14ac:dyDescent="0.2">
      <c r="C348" s="32"/>
      <c r="D348" s="37" t="s">
        <v>106</v>
      </c>
      <c r="E348" s="167" t="s">
        <v>728</v>
      </c>
      <c r="G348" s="167"/>
      <c r="H348" s="167"/>
      <c r="I348" s="167"/>
      <c r="J348" s="167"/>
      <c r="K348" s="167"/>
      <c r="L348" s="167"/>
      <c r="M348" s="172"/>
      <c r="N348" s="172"/>
      <c r="O348" s="28"/>
      <c r="P348" s="28"/>
      <c r="Q348" s="28"/>
      <c r="R348" s="28"/>
      <c r="S348" s="28"/>
      <c r="T348" s="28"/>
      <c r="U348" s="5"/>
      <c r="V348" s="49"/>
      <c r="W348" s="67"/>
      <c r="X348" s="67"/>
      <c r="Y348" s="49"/>
      <c r="Z348" s="36"/>
      <c r="AA348" s="36"/>
      <c r="AB348" s="52"/>
      <c r="AC348" s="16"/>
      <c r="AD348" s="14"/>
      <c r="AE348" s="62"/>
      <c r="AF348" s="123"/>
      <c r="AG348" s="16"/>
      <c r="AH348" s="244"/>
      <c r="AJ348" s="16"/>
      <c r="AK348" s="16"/>
      <c r="AL348" s="16"/>
      <c r="AM348" s="16"/>
      <c r="AO348" s="239"/>
    </row>
    <row r="349" spans="1:41" s="3" customFormat="1" ht="0.95" customHeight="1" x14ac:dyDescent="0.2">
      <c r="G349" s="28"/>
      <c r="K349" s="28"/>
      <c r="P349" s="71"/>
      <c r="Q349" s="81"/>
      <c r="R349" s="27"/>
      <c r="S349" s="36"/>
      <c r="T349" s="6"/>
      <c r="U349" s="34"/>
      <c r="V349" s="49"/>
      <c r="W349" s="53"/>
      <c r="X349" s="14"/>
      <c r="Y349" s="49"/>
      <c r="Z349" s="36"/>
      <c r="AA349" s="36"/>
      <c r="AB349" s="52"/>
      <c r="AC349" s="36"/>
      <c r="AD349" s="14"/>
      <c r="AE349" s="72"/>
      <c r="AF349" s="124"/>
      <c r="AG349" s="36"/>
      <c r="AH349" s="244"/>
      <c r="AJ349" s="36"/>
      <c r="AK349" s="36"/>
      <c r="AL349" s="36"/>
      <c r="AM349" s="36"/>
      <c r="AO349" s="239" t="s">
        <v>155</v>
      </c>
    </row>
    <row r="350" spans="1:41" s="3" customFormat="1" ht="9.9499999999999993" customHeight="1" x14ac:dyDescent="0.2">
      <c r="B350" s="111" t="s">
        <v>104</v>
      </c>
      <c r="D350" s="37"/>
      <c r="E350" s="71" t="s">
        <v>730</v>
      </c>
      <c r="F350" s="71"/>
      <c r="G350" s="28" t="s">
        <v>220</v>
      </c>
      <c r="H350" s="28"/>
      <c r="I350" s="28"/>
      <c r="J350" s="28" t="s">
        <v>729</v>
      </c>
      <c r="K350" s="28"/>
      <c r="L350" s="28"/>
      <c r="M350" s="28" t="s">
        <v>436</v>
      </c>
      <c r="N350" s="173"/>
      <c r="P350" s="71" t="s">
        <v>452</v>
      </c>
      <c r="Q350" s="81"/>
      <c r="R350" s="27"/>
      <c r="S350" s="36">
        <f>IF(Suggested="Yes",AA350,AG350)</f>
        <v>98.95</v>
      </c>
      <c r="T350" s="34" t="s">
        <v>142</v>
      </c>
      <c r="U350" s="5" t="str">
        <f>+Instructions!$B$3</f>
        <v>A</v>
      </c>
      <c r="V350" s="49"/>
      <c r="W350" s="53">
        <f>+Instructions!$C$22</f>
        <v>0</v>
      </c>
      <c r="X350" s="16">
        <f>ROUND($AA350*(1-W350)+0.004999,2)</f>
        <v>98.95</v>
      </c>
      <c r="Y350" s="49"/>
      <c r="Z350" s="6" t="s">
        <v>1386</v>
      </c>
      <c r="AA350" s="36">
        <v>98.95</v>
      </c>
      <c r="AB350" s="57">
        <f>+W350</f>
        <v>0</v>
      </c>
      <c r="AC350" s="16">
        <f>+X350</f>
        <v>98.95</v>
      </c>
      <c r="AD350" s="11">
        <f>(AG350-AC350)/AG350</f>
        <v>0</v>
      </c>
      <c r="AE350" s="120"/>
      <c r="AF350" s="129">
        <v>3</v>
      </c>
      <c r="AG350" s="50">
        <f>SUM(AJ350:AL350)+AE350</f>
        <v>98.95</v>
      </c>
      <c r="AH350" s="244"/>
      <c r="AJ350" s="16">
        <f>ROUND(AC350/(1-VLOOKUP(AF350,Group,2,FALSE)),2)</f>
        <v>98.95</v>
      </c>
      <c r="AK350" s="16">
        <f>IF(VLOOKUP(AF350,Group,5,FALSE)="YES",VLOOKUP(ROUND(ROUND(AJ350,1)-AJ350,2),Round,2,FALSE)+VLOOKUP(AF350,Group,6,FALSE),0)</f>
        <v>0</v>
      </c>
      <c r="AL350" s="16">
        <f>IF(VLOOKUP(AF350,Group,7,FALSE)="",0,ROUND(AJ350-0.04999,1)-AJ350+AM350)</f>
        <v>0</v>
      </c>
      <c r="AM350" s="16" t="str">
        <f>IF(VLOOKUP(AF350,Group,7,FALSE)="","",VLOOKUP(AF350,Group,7,FALSE))</f>
        <v/>
      </c>
      <c r="AO350" s="239" t="s">
        <v>155</v>
      </c>
    </row>
    <row r="351" spans="1:41" s="3" customFormat="1" ht="2.85" customHeight="1" x14ac:dyDescent="0.2">
      <c r="P351" s="71"/>
      <c r="Q351" s="81"/>
      <c r="R351" s="27"/>
      <c r="S351" s="36"/>
      <c r="T351" s="6"/>
      <c r="U351" s="34"/>
      <c r="V351" s="49"/>
      <c r="W351" s="53"/>
      <c r="X351" s="14"/>
      <c r="Y351" s="49"/>
      <c r="Z351" s="36"/>
      <c r="AA351" s="36"/>
      <c r="AB351" s="52"/>
      <c r="AC351" s="36"/>
      <c r="AD351" s="14"/>
      <c r="AE351" s="72"/>
      <c r="AF351" s="124"/>
      <c r="AG351" s="36"/>
      <c r="AH351" s="244"/>
      <c r="AJ351" s="36"/>
      <c r="AK351" s="36"/>
      <c r="AL351" s="36"/>
      <c r="AM351" s="36"/>
      <c r="AO351" s="239" t="s">
        <v>155</v>
      </c>
    </row>
    <row r="352" spans="1:41" s="3" customFormat="1" ht="9.9499999999999993" customHeight="1" x14ac:dyDescent="0.2">
      <c r="C352" s="32"/>
      <c r="D352" s="37" t="s">
        <v>106</v>
      </c>
      <c r="E352" s="167" t="s">
        <v>731</v>
      </c>
      <c r="G352" s="167"/>
      <c r="H352" s="167"/>
      <c r="I352" s="167"/>
      <c r="J352" s="167"/>
      <c r="K352" s="167"/>
      <c r="L352" s="167"/>
      <c r="M352" s="172"/>
      <c r="N352" s="172"/>
      <c r="O352" s="28"/>
      <c r="P352" s="28"/>
      <c r="Q352" s="28"/>
      <c r="R352" s="28"/>
      <c r="S352" s="28"/>
      <c r="T352" s="28"/>
      <c r="U352" s="5"/>
      <c r="V352" s="49"/>
      <c r="W352" s="67"/>
      <c r="X352" s="67"/>
      <c r="Y352" s="49"/>
      <c r="Z352" s="36"/>
      <c r="AA352" s="36"/>
      <c r="AB352" s="52"/>
      <c r="AC352" s="16"/>
      <c r="AD352" s="14"/>
      <c r="AE352" s="62"/>
      <c r="AF352" s="123"/>
      <c r="AG352" s="16"/>
      <c r="AH352" s="244"/>
      <c r="AJ352" s="16"/>
      <c r="AK352" s="16"/>
      <c r="AL352" s="16"/>
      <c r="AM352" s="16"/>
      <c r="AO352" s="239"/>
    </row>
    <row r="353" spans="1:41" s="3" customFormat="1" ht="0.95" customHeight="1" x14ac:dyDescent="0.2">
      <c r="G353" s="28"/>
      <c r="K353" s="28"/>
      <c r="P353" s="71"/>
      <c r="Q353" s="81"/>
      <c r="R353" s="27"/>
      <c r="S353" s="36"/>
      <c r="T353" s="6"/>
      <c r="U353" s="34"/>
      <c r="V353" s="49"/>
      <c r="W353" s="53"/>
      <c r="X353" s="14"/>
      <c r="Y353" s="49"/>
      <c r="Z353" s="36"/>
      <c r="AA353" s="36"/>
      <c r="AB353" s="52"/>
      <c r="AC353" s="36"/>
      <c r="AD353" s="14"/>
      <c r="AE353" s="72"/>
      <c r="AF353" s="124"/>
      <c r="AG353" s="36"/>
      <c r="AH353" s="244"/>
      <c r="AJ353" s="36"/>
      <c r="AK353" s="36"/>
      <c r="AL353" s="36"/>
      <c r="AM353" s="36"/>
      <c r="AO353" s="239" t="s">
        <v>155</v>
      </c>
    </row>
    <row r="354" spans="1:41" s="3" customFormat="1" ht="9.9499999999999993" customHeight="1" x14ac:dyDescent="0.2">
      <c r="B354" s="111" t="s">
        <v>104</v>
      </c>
      <c r="D354" s="37"/>
      <c r="E354" s="71" t="s">
        <v>732</v>
      </c>
      <c r="F354" s="71"/>
      <c r="G354" s="28" t="s">
        <v>220</v>
      </c>
      <c r="H354" s="28"/>
      <c r="I354" s="28"/>
      <c r="J354" s="28" t="s">
        <v>733</v>
      </c>
      <c r="K354" s="28"/>
      <c r="L354" s="28"/>
      <c r="M354" s="28" t="s">
        <v>436</v>
      </c>
      <c r="N354" s="173"/>
      <c r="P354" s="71" t="s">
        <v>734</v>
      </c>
      <c r="Q354" s="81"/>
      <c r="R354" s="27"/>
      <c r="S354" s="36">
        <f>IF(Suggested="Yes",AA354,AG354)</f>
        <v>98.9</v>
      </c>
      <c r="T354" s="34" t="s">
        <v>142</v>
      </c>
      <c r="U354" s="5" t="str">
        <f>+Instructions!$B$3</f>
        <v>A</v>
      </c>
      <c r="V354" s="49"/>
      <c r="W354" s="53">
        <f>+Instructions!$C$22</f>
        <v>0</v>
      </c>
      <c r="X354" s="16">
        <f>ROUND($AA354*(1-W354)+0.004999,2)</f>
        <v>98.9</v>
      </c>
      <c r="Y354" s="49"/>
      <c r="Z354" s="6" t="s">
        <v>1386</v>
      </c>
      <c r="AA354" s="36">
        <v>98.9</v>
      </c>
      <c r="AB354" s="57">
        <f>+W354</f>
        <v>0</v>
      </c>
      <c r="AC354" s="16">
        <f>+X354</f>
        <v>98.9</v>
      </c>
      <c r="AD354" s="11">
        <f>(AG354-AC354)/AG354</f>
        <v>0</v>
      </c>
      <c r="AE354" s="120"/>
      <c r="AF354" s="129">
        <v>3</v>
      </c>
      <c r="AG354" s="50">
        <f>SUM(AJ354:AL354)+AE354</f>
        <v>98.9</v>
      </c>
      <c r="AH354" s="244"/>
      <c r="AJ354" s="16">
        <f>ROUND(AC354/(1-VLOOKUP(AF354,Group,2,FALSE)),2)</f>
        <v>98.9</v>
      </c>
      <c r="AK354" s="16">
        <f>IF(VLOOKUP(AF354,Group,5,FALSE)="YES",VLOOKUP(ROUND(ROUND(AJ354,1)-AJ354,2),Round,2,FALSE)+VLOOKUP(AF354,Group,6,FALSE),0)</f>
        <v>0</v>
      </c>
      <c r="AL354" s="16">
        <f>IF(VLOOKUP(AF354,Group,7,FALSE)="",0,ROUND(AJ354-0.04999,1)-AJ354+AM354)</f>
        <v>0</v>
      </c>
      <c r="AM354" s="16" t="str">
        <f>IF(VLOOKUP(AF354,Group,7,FALSE)="","",VLOOKUP(AF354,Group,7,FALSE))</f>
        <v/>
      </c>
      <c r="AO354" s="239" t="s">
        <v>155</v>
      </c>
    </row>
    <row r="355" spans="1:41" s="3" customFormat="1" ht="0.95" customHeight="1" x14ac:dyDescent="0.2">
      <c r="C355" s="3" t="s">
        <v>187</v>
      </c>
      <c r="P355" s="71"/>
      <c r="Q355" s="81"/>
      <c r="R355" s="27"/>
      <c r="S355" s="36"/>
      <c r="T355" s="6"/>
      <c r="U355" s="34"/>
      <c r="V355" s="49"/>
      <c r="W355" s="53"/>
      <c r="X355" s="14"/>
      <c r="Y355" s="49"/>
      <c r="Z355" s="36"/>
      <c r="AA355" s="36"/>
      <c r="AB355" s="52"/>
      <c r="AC355" s="36"/>
      <c r="AD355" s="14"/>
      <c r="AE355" s="72"/>
      <c r="AF355" s="124"/>
      <c r="AG355" s="36"/>
      <c r="AH355" s="244"/>
      <c r="AJ355" s="36"/>
      <c r="AK355" s="36"/>
      <c r="AL355" s="36"/>
      <c r="AM355" s="36"/>
      <c r="AO355" s="239" t="s">
        <v>155</v>
      </c>
    </row>
    <row r="356" spans="1:41" s="3" customFormat="1" ht="9.75" customHeight="1" x14ac:dyDescent="0.2">
      <c r="D356" s="98" t="s">
        <v>148</v>
      </c>
      <c r="E356" s="190" t="s">
        <v>702</v>
      </c>
      <c r="F356" s="71"/>
      <c r="H356" s="28"/>
      <c r="I356" s="28"/>
      <c r="J356" s="190"/>
      <c r="K356" s="28"/>
      <c r="L356" s="28"/>
      <c r="M356" s="28"/>
      <c r="N356" s="28"/>
      <c r="P356" s="71"/>
      <c r="Q356" s="81"/>
      <c r="R356" s="27"/>
      <c r="S356" s="36"/>
      <c r="T356" s="34"/>
      <c r="U356" s="34"/>
      <c r="V356" s="49"/>
      <c r="W356" s="53"/>
      <c r="X356" s="36"/>
      <c r="Y356" s="49"/>
      <c r="Z356" s="36"/>
      <c r="AA356" s="36"/>
      <c r="AB356" s="57"/>
      <c r="AC356" s="36"/>
      <c r="AD356" s="57"/>
      <c r="AE356" s="72"/>
      <c r="AF356" s="124"/>
      <c r="AG356" s="36"/>
      <c r="AH356" s="244"/>
      <c r="AJ356" s="36"/>
      <c r="AK356" s="36"/>
      <c r="AL356" s="36"/>
      <c r="AM356" s="36"/>
      <c r="AO356" s="239" t="s">
        <v>155</v>
      </c>
    </row>
    <row r="357" spans="1:41" s="3" customFormat="1" ht="9.75" customHeight="1" x14ac:dyDescent="0.2">
      <c r="D357" s="98"/>
      <c r="E357" s="190" t="s">
        <v>703</v>
      </c>
      <c r="F357" s="71"/>
      <c r="H357" s="28"/>
      <c r="I357" s="28"/>
      <c r="J357" s="190"/>
      <c r="K357" s="28"/>
      <c r="L357" s="28"/>
      <c r="M357" s="28"/>
      <c r="N357" s="28"/>
      <c r="P357" s="71"/>
      <c r="Q357" s="81"/>
      <c r="R357" s="27"/>
      <c r="S357" s="36"/>
      <c r="T357" s="34"/>
      <c r="U357" s="34"/>
      <c r="V357" s="49"/>
      <c r="W357" s="53"/>
      <c r="X357" s="36"/>
      <c r="Y357" s="49"/>
      <c r="Z357" s="36"/>
      <c r="AA357" s="36"/>
      <c r="AB357" s="57"/>
      <c r="AC357" s="36"/>
      <c r="AD357" s="57"/>
      <c r="AE357" s="72"/>
      <c r="AF357" s="124"/>
      <c r="AG357" s="36"/>
      <c r="AH357" s="244"/>
      <c r="AJ357" s="36"/>
      <c r="AK357" s="36"/>
      <c r="AL357" s="36"/>
      <c r="AM357" s="36"/>
      <c r="AO357" s="239" t="s">
        <v>155</v>
      </c>
    </row>
    <row r="358" spans="1:41" s="3" customFormat="1" ht="9.75" customHeight="1" x14ac:dyDescent="0.2">
      <c r="D358" s="98"/>
      <c r="E358" s="190" t="s">
        <v>704</v>
      </c>
      <c r="F358" s="71"/>
      <c r="H358" s="28"/>
      <c r="I358" s="28"/>
      <c r="J358" s="190"/>
      <c r="K358" s="28"/>
      <c r="L358" s="28"/>
      <c r="M358" s="28"/>
      <c r="N358" s="28"/>
      <c r="P358" s="71"/>
      <c r="Q358" s="81"/>
      <c r="R358" s="27"/>
      <c r="S358" s="36"/>
      <c r="T358" s="34"/>
      <c r="U358" s="34"/>
      <c r="V358" s="49"/>
      <c r="W358" s="53"/>
      <c r="X358" s="36"/>
      <c r="Y358" s="49"/>
      <c r="Z358" s="36"/>
      <c r="AA358" s="36"/>
      <c r="AB358" s="57"/>
      <c r="AC358" s="36"/>
      <c r="AD358" s="57"/>
      <c r="AE358" s="72"/>
      <c r="AF358" s="124"/>
      <c r="AG358" s="36"/>
      <c r="AH358" s="244"/>
      <c r="AJ358" s="36"/>
      <c r="AK358" s="36"/>
      <c r="AL358" s="36"/>
      <c r="AM358" s="36"/>
      <c r="AO358" s="239" t="s">
        <v>155</v>
      </c>
    </row>
    <row r="359" spans="1:41" s="3" customFormat="1" ht="9.75" customHeight="1" x14ac:dyDescent="0.2">
      <c r="D359" s="98"/>
      <c r="E359" s="190" t="s">
        <v>705</v>
      </c>
      <c r="F359" s="71"/>
      <c r="H359" s="28"/>
      <c r="I359" s="28"/>
      <c r="J359" s="190"/>
      <c r="K359" s="28"/>
      <c r="L359" s="28"/>
      <c r="M359" s="28"/>
      <c r="N359" s="28"/>
      <c r="P359" s="71"/>
      <c r="Q359" s="81"/>
      <c r="R359" s="27"/>
      <c r="S359" s="36"/>
      <c r="T359" s="34"/>
      <c r="U359" s="34"/>
      <c r="V359" s="49"/>
      <c r="W359" s="53"/>
      <c r="X359" s="36"/>
      <c r="Y359" s="49"/>
      <c r="Z359" s="36"/>
      <c r="AA359" s="36"/>
      <c r="AB359" s="57"/>
      <c r="AC359" s="36"/>
      <c r="AD359" s="57"/>
      <c r="AE359" s="72"/>
      <c r="AF359" s="124"/>
      <c r="AG359" s="36"/>
      <c r="AH359" s="244"/>
      <c r="AJ359" s="36"/>
      <c r="AK359" s="36"/>
      <c r="AL359" s="36"/>
      <c r="AM359" s="36"/>
      <c r="AO359" s="239" t="s">
        <v>155</v>
      </c>
    </row>
    <row r="360" spans="1:41" s="3" customFormat="1" ht="9.75" customHeight="1" x14ac:dyDescent="0.2">
      <c r="D360" s="98"/>
      <c r="E360" s="190" t="s">
        <v>740</v>
      </c>
      <c r="F360" s="71"/>
      <c r="H360" s="28"/>
      <c r="I360" s="28"/>
      <c r="J360" s="190"/>
      <c r="K360" s="28"/>
      <c r="L360" s="28"/>
      <c r="M360" s="28"/>
      <c r="N360" s="28"/>
      <c r="P360" s="71"/>
      <c r="Q360" s="81"/>
      <c r="R360" s="27"/>
      <c r="S360" s="36"/>
      <c r="T360" s="34"/>
      <c r="U360" s="34"/>
      <c r="V360" s="49"/>
      <c r="W360" s="53"/>
      <c r="X360" s="36"/>
      <c r="Y360" s="49"/>
      <c r="Z360" s="36"/>
      <c r="AA360" s="36"/>
      <c r="AB360" s="57"/>
      <c r="AC360" s="36"/>
      <c r="AD360" s="57"/>
      <c r="AE360" s="72"/>
      <c r="AF360" s="124"/>
      <c r="AG360" s="36"/>
      <c r="AH360" s="244"/>
      <c r="AJ360" s="36"/>
      <c r="AK360" s="36"/>
      <c r="AL360" s="36"/>
      <c r="AM360" s="36"/>
      <c r="AO360" s="239" t="s">
        <v>155</v>
      </c>
    </row>
    <row r="361" spans="1:41" s="3" customFormat="1" ht="9.75" customHeight="1" x14ac:dyDescent="0.2">
      <c r="D361" s="98"/>
      <c r="E361" s="190" t="s">
        <v>741</v>
      </c>
      <c r="F361" s="71"/>
      <c r="H361" s="28"/>
      <c r="I361" s="28"/>
      <c r="J361" s="190"/>
      <c r="K361" s="28"/>
      <c r="L361" s="28"/>
      <c r="M361" s="28"/>
      <c r="N361" s="28"/>
      <c r="P361" s="71"/>
      <c r="Q361" s="81"/>
      <c r="R361" s="27"/>
      <c r="S361" s="36"/>
      <c r="T361" s="34"/>
      <c r="U361" s="34"/>
      <c r="V361" s="49"/>
      <c r="W361" s="53"/>
      <c r="X361" s="36"/>
      <c r="Y361" s="49"/>
      <c r="Z361" s="36"/>
      <c r="AA361" s="36"/>
      <c r="AB361" s="57"/>
      <c r="AC361" s="36"/>
      <c r="AD361" s="57"/>
      <c r="AE361" s="72"/>
      <c r="AF361" s="124"/>
      <c r="AG361" s="36"/>
      <c r="AH361" s="244"/>
      <c r="AJ361" s="36"/>
      <c r="AK361" s="36"/>
      <c r="AL361" s="36"/>
      <c r="AM361" s="36"/>
      <c r="AO361" s="239" t="s">
        <v>155</v>
      </c>
    </row>
    <row r="362" spans="1:41" s="3" customFormat="1" ht="9.75" customHeight="1" x14ac:dyDescent="0.2">
      <c r="D362" s="98"/>
      <c r="E362" s="190" t="s">
        <v>722</v>
      </c>
      <c r="F362" s="71"/>
      <c r="H362" s="28"/>
      <c r="I362" s="28"/>
      <c r="J362" s="190"/>
      <c r="K362" s="28"/>
      <c r="L362" s="28"/>
      <c r="M362" s="28"/>
      <c r="N362" s="28"/>
      <c r="P362" s="71"/>
      <c r="Q362" s="81"/>
      <c r="R362" s="27"/>
      <c r="S362" s="36"/>
      <c r="T362" s="34"/>
      <c r="U362" s="34"/>
      <c r="V362" s="49"/>
      <c r="W362" s="53"/>
      <c r="X362" s="36"/>
      <c r="Y362" s="49"/>
      <c r="Z362" s="36"/>
      <c r="AA362" s="36"/>
      <c r="AB362" s="57"/>
      <c r="AC362" s="36"/>
      <c r="AD362" s="57"/>
      <c r="AE362" s="72"/>
      <c r="AF362" s="124"/>
      <c r="AG362" s="36"/>
      <c r="AH362" s="244"/>
      <c r="AJ362" s="36"/>
      <c r="AK362" s="36"/>
      <c r="AL362" s="36"/>
      <c r="AM362" s="36"/>
      <c r="AO362" s="239" t="s">
        <v>155</v>
      </c>
    </row>
    <row r="363" spans="1:41" s="3" customFormat="1" ht="9.75" customHeight="1" x14ac:dyDescent="0.2">
      <c r="D363" s="98"/>
      <c r="E363" s="190" t="s">
        <v>723</v>
      </c>
      <c r="F363" s="71"/>
      <c r="H363" s="28"/>
      <c r="I363" s="28"/>
      <c r="J363" s="190"/>
      <c r="K363" s="28"/>
      <c r="L363" s="28"/>
      <c r="M363" s="28"/>
      <c r="N363" s="28"/>
      <c r="P363" s="71"/>
      <c r="Q363" s="81"/>
      <c r="R363" s="27"/>
      <c r="S363" s="36"/>
      <c r="T363" s="34"/>
      <c r="U363" s="34"/>
      <c r="V363" s="49"/>
      <c r="W363" s="53"/>
      <c r="X363" s="36"/>
      <c r="Y363" s="49"/>
      <c r="Z363" s="36"/>
      <c r="AA363" s="36"/>
      <c r="AB363" s="57"/>
      <c r="AC363" s="36"/>
      <c r="AD363" s="57"/>
      <c r="AE363" s="72"/>
      <c r="AF363" s="124"/>
      <c r="AG363" s="36"/>
      <c r="AH363" s="244"/>
      <c r="AJ363" s="36"/>
      <c r="AK363" s="36"/>
      <c r="AL363" s="36"/>
      <c r="AM363" s="36"/>
      <c r="AO363" s="239" t="s">
        <v>155</v>
      </c>
    </row>
    <row r="364" spans="1:41" s="3" customFormat="1" ht="9.75" customHeight="1" x14ac:dyDescent="0.2">
      <c r="D364" s="98"/>
      <c r="E364" s="190" t="s">
        <v>724</v>
      </c>
      <c r="F364" s="71"/>
      <c r="H364" s="28"/>
      <c r="I364" s="28"/>
      <c r="J364" s="190"/>
      <c r="K364" s="28"/>
      <c r="L364" s="28"/>
      <c r="M364" s="28"/>
      <c r="N364" s="28"/>
      <c r="P364" s="71"/>
      <c r="Q364" s="81"/>
      <c r="R364" s="27"/>
      <c r="S364" s="36"/>
      <c r="T364" s="34"/>
      <c r="U364" s="34"/>
      <c r="V364" s="49"/>
      <c r="W364" s="53"/>
      <c r="X364" s="36"/>
      <c r="Y364" s="49"/>
      <c r="Z364" s="36"/>
      <c r="AA364" s="36"/>
      <c r="AB364" s="57"/>
      <c r="AC364" s="36"/>
      <c r="AD364" s="57"/>
      <c r="AE364" s="72"/>
      <c r="AF364" s="124"/>
      <c r="AG364" s="36"/>
      <c r="AH364" s="244"/>
      <c r="AJ364" s="36"/>
      <c r="AK364" s="36"/>
      <c r="AL364" s="36"/>
      <c r="AM364" s="36"/>
      <c r="AO364" s="239" t="s">
        <v>155</v>
      </c>
    </row>
    <row r="365" spans="1:41" s="3" customFormat="1" ht="3.95" customHeight="1" x14ac:dyDescent="0.2">
      <c r="P365" s="71"/>
      <c r="Q365" s="81"/>
      <c r="R365" s="27"/>
      <c r="S365" s="36"/>
      <c r="T365" s="6"/>
      <c r="U365" s="34"/>
      <c r="V365" s="49"/>
      <c r="W365" s="53"/>
      <c r="X365" s="14"/>
      <c r="Y365" s="49"/>
      <c r="Z365" s="36"/>
      <c r="AA365" s="36"/>
      <c r="AB365" s="52"/>
      <c r="AC365" s="36"/>
      <c r="AD365" s="14"/>
      <c r="AE365" s="72"/>
      <c r="AF365" s="124"/>
      <c r="AG365" s="36"/>
      <c r="AH365" s="244"/>
      <c r="AJ365" s="36"/>
      <c r="AK365" s="36"/>
      <c r="AL365" s="36"/>
      <c r="AM365" s="36"/>
      <c r="AO365" s="239" t="s">
        <v>155</v>
      </c>
    </row>
    <row r="366" spans="1:41" s="3" customFormat="1" ht="12" customHeight="1" x14ac:dyDescent="0.2">
      <c r="C366" s="157" t="s">
        <v>625</v>
      </c>
      <c r="P366" s="76"/>
      <c r="Q366" s="169"/>
      <c r="R366" s="228" t="s">
        <v>565</v>
      </c>
      <c r="S366" s="229" t="s">
        <v>630</v>
      </c>
      <c r="T366" s="230"/>
      <c r="U366" s="5"/>
      <c r="V366" s="49"/>
      <c r="W366" s="53"/>
      <c r="X366" s="14"/>
      <c r="Y366" s="49"/>
      <c r="Z366" s="36"/>
      <c r="AA366" s="36"/>
      <c r="AB366" s="52"/>
      <c r="AC366" s="16"/>
      <c r="AD366" s="14"/>
      <c r="AE366" s="62"/>
      <c r="AF366" s="62"/>
      <c r="AG366" s="36"/>
      <c r="AH366" s="244"/>
      <c r="AO366" s="241"/>
    </row>
    <row r="367" spans="1:41" s="3" customFormat="1" ht="2.85" customHeight="1" x14ac:dyDescent="0.2">
      <c r="A367" s="3" t="s">
        <v>182</v>
      </c>
      <c r="P367" s="71"/>
      <c r="Q367" s="81"/>
      <c r="R367" s="27"/>
      <c r="S367" s="36"/>
      <c r="T367" s="6"/>
      <c r="U367" s="5"/>
      <c r="V367" s="49"/>
      <c r="W367" s="53"/>
      <c r="X367" s="14"/>
      <c r="Y367" s="49"/>
      <c r="Z367" s="36"/>
      <c r="AA367" s="36"/>
      <c r="AB367" s="52"/>
      <c r="AC367" s="16"/>
      <c r="AD367" s="14"/>
      <c r="AE367" s="62"/>
      <c r="AF367" s="123"/>
      <c r="AG367" s="36"/>
      <c r="AH367" s="244"/>
      <c r="AI367" s="16"/>
      <c r="AJ367" s="36"/>
      <c r="AK367" s="16"/>
      <c r="AL367" s="16"/>
      <c r="AO367" s="239"/>
    </row>
    <row r="368" spans="1:41" s="3" customFormat="1" ht="9.9499999999999993" customHeight="1" x14ac:dyDescent="0.2">
      <c r="C368" s="172" t="s">
        <v>631</v>
      </c>
      <c r="F368" s="172"/>
      <c r="G368" s="37"/>
      <c r="H368" s="172"/>
      <c r="I368" s="167"/>
      <c r="J368" s="167"/>
      <c r="K368" s="167"/>
      <c r="L368" s="167"/>
      <c r="N368" s="172"/>
      <c r="O368" s="28"/>
      <c r="P368" s="28"/>
      <c r="Q368" s="28"/>
      <c r="R368" s="28"/>
      <c r="S368" s="28"/>
      <c r="T368" s="28"/>
      <c r="U368" s="5"/>
      <c r="V368" s="49"/>
      <c r="W368" s="67"/>
      <c r="X368" s="67"/>
      <c r="Y368" s="49"/>
      <c r="Z368" s="36"/>
      <c r="AA368" s="36"/>
      <c r="AB368" s="52"/>
      <c r="AC368" s="16"/>
      <c r="AD368" s="14"/>
      <c r="AE368" s="62"/>
      <c r="AF368" s="123"/>
      <c r="AG368" s="16"/>
      <c r="AH368" s="244"/>
      <c r="AJ368" s="16"/>
      <c r="AK368" s="16"/>
      <c r="AL368" s="16"/>
      <c r="AM368" s="16"/>
      <c r="AO368" s="239"/>
    </row>
    <row r="369" spans="1:41" s="3" customFormat="1" ht="2.85" customHeight="1" x14ac:dyDescent="0.2">
      <c r="P369" s="71"/>
      <c r="Q369" s="81"/>
      <c r="R369" s="27"/>
      <c r="S369" s="36"/>
      <c r="T369" s="6"/>
      <c r="U369" s="34"/>
      <c r="V369" s="49"/>
      <c r="W369" s="53"/>
      <c r="X369" s="14"/>
      <c r="Y369" s="49"/>
      <c r="Z369" s="36"/>
      <c r="AA369" s="36"/>
      <c r="AB369" s="52"/>
      <c r="AC369" s="36"/>
      <c r="AD369" s="14"/>
      <c r="AE369" s="72"/>
      <c r="AF369" s="124"/>
      <c r="AG369" s="36"/>
      <c r="AH369" s="244"/>
      <c r="AJ369" s="36"/>
      <c r="AK369" s="36"/>
      <c r="AL369" s="36"/>
      <c r="AM369" s="36"/>
      <c r="AO369" s="239" t="s">
        <v>155</v>
      </c>
    </row>
    <row r="370" spans="1:41" s="3" customFormat="1" ht="9.9499999999999993" customHeight="1" x14ac:dyDescent="0.2">
      <c r="C370" s="32"/>
      <c r="D370" s="37" t="s">
        <v>106</v>
      </c>
      <c r="E370" s="167" t="s">
        <v>632</v>
      </c>
      <c r="G370" s="167"/>
      <c r="H370" s="167"/>
      <c r="I370" s="167"/>
      <c r="J370" s="167"/>
      <c r="K370" s="167"/>
      <c r="L370" s="167"/>
      <c r="M370" s="172"/>
      <c r="N370" s="172"/>
      <c r="O370" s="28"/>
      <c r="P370" s="28"/>
      <c r="Q370" s="28"/>
      <c r="R370" s="28"/>
      <c r="S370" s="28"/>
      <c r="T370" s="28"/>
      <c r="U370" s="5"/>
      <c r="V370" s="49"/>
      <c r="W370" s="67"/>
      <c r="X370" s="67"/>
      <c r="Y370" s="49"/>
      <c r="Z370" s="36"/>
      <c r="AA370" s="36"/>
      <c r="AB370" s="52"/>
      <c r="AC370" s="16"/>
      <c r="AD370" s="14"/>
      <c r="AE370" s="62"/>
      <c r="AF370" s="123"/>
      <c r="AG370" s="16"/>
      <c r="AH370" s="244"/>
      <c r="AJ370" s="16"/>
      <c r="AK370" s="16"/>
      <c r="AL370" s="16"/>
      <c r="AM370" s="16"/>
      <c r="AO370" s="239"/>
    </row>
    <row r="371" spans="1:41" s="3" customFormat="1" ht="0.95" customHeight="1" x14ac:dyDescent="0.2">
      <c r="G371" s="28"/>
      <c r="K371" s="28"/>
      <c r="P371" s="71"/>
      <c r="Q371" s="81"/>
      <c r="R371" s="27"/>
      <c r="S371" s="36"/>
      <c r="T371" s="6"/>
      <c r="U371" s="34"/>
      <c r="V371" s="49"/>
      <c r="W371" s="53"/>
      <c r="X371" s="14"/>
      <c r="Y371" s="49"/>
      <c r="Z371" s="36"/>
      <c r="AA371" s="36"/>
      <c r="AB371" s="52"/>
      <c r="AC371" s="36"/>
      <c r="AD371" s="14"/>
      <c r="AE371" s="72"/>
      <c r="AF371" s="124"/>
      <c r="AG371" s="36"/>
      <c r="AH371" s="244"/>
      <c r="AJ371" s="36"/>
      <c r="AK371" s="36"/>
      <c r="AL371" s="36"/>
      <c r="AM371" s="36"/>
      <c r="AO371" s="239" t="s">
        <v>155</v>
      </c>
    </row>
    <row r="372" spans="1:41" s="3" customFormat="1" ht="9.9499999999999993" customHeight="1" x14ac:dyDescent="0.2">
      <c r="B372" s="112" t="s">
        <v>151</v>
      </c>
      <c r="D372" s="37"/>
      <c r="E372" s="71" t="s">
        <v>192</v>
      </c>
      <c r="F372" s="71"/>
      <c r="G372" s="28" t="s">
        <v>144</v>
      </c>
      <c r="H372" s="28"/>
      <c r="I372" s="28"/>
      <c r="J372" s="28"/>
      <c r="K372" s="28"/>
      <c r="L372" s="28"/>
      <c r="M372" s="28"/>
      <c r="N372" s="28"/>
      <c r="P372" s="71"/>
      <c r="Q372" s="81"/>
      <c r="R372" s="27"/>
      <c r="S372" s="36">
        <f>IF(Suggested="Yes",AA372,AG372)</f>
        <v>32.450000000000003</v>
      </c>
      <c r="T372" s="34" t="s">
        <v>143</v>
      </c>
      <c r="U372" s="5" t="str">
        <f>+Instructions!$B$3</f>
        <v>A</v>
      </c>
      <c r="V372" s="49"/>
      <c r="W372" s="53">
        <f>+Instructions!$C$22</f>
        <v>0</v>
      </c>
      <c r="X372" s="16">
        <f>ROUND($AA372*(1-W372)+0.004999,2)</f>
        <v>32.450000000000003</v>
      </c>
      <c r="Y372" s="49"/>
      <c r="Z372" s="6" t="s">
        <v>1386</v>
      </c>
      <c r="AA372" s="36">
        <v>32.450000000000003</v>
      </c>
      <c r="AB372" s="57">
        <f>+W372</f>
        <v>0</v>
      </c>
      <c r="AC372" s="16">
        <f>+X372</f>
        <v>32.450000000000003</v>
      </c>
      <c r="AD372" s="11">
        <f>(AG372-AC372)/AG372</f>
        <v>0</v>
      </c>
      <c r="AE372" s="120"/>
      <c r="AF372" s="128">
        <v>1</v>
      </c>
      <c r="AG372" s="35">
        <f>SUM(AJ372:AL372)+AE372</f>
        <v>32.450000000000003</v>
      </c>
      <c r="AH372" s="244"/>
      <c r="AJ372" s="16">
        <f>ROUND(AC372/(1-VLOOKUP(AF372,Group,2,FALSE)),2)</f>
        <v>32.450000000000003</v>
      </c>
      <c r="AK372" s="16">
        <f>IF(VLOOKUP(AF372,Group,5,FALSE)="YES",VLOOKUP(ROUND(ROUND(AJ372,1)-AJ372,2),Round,2,FALSE)+VLOOKUP(AF372,Group,6,FALSE),0)</f>
        <v>0</v>
      </c>
      <c r="AL372" s="16">
        <f>IF(VLOOKUP(AF372,Group,7,FALSE)="",0,ROUND(AJ372-0.04999,1)-AJ372+AM372)</f>
        <v>0</v>
      </c>
      <c r="AM372" s="16" t="str">
        <f>IF(VLOOKUP(AF372,Group,7,FALSE)="","",VLOOKUP(AF372,Group,7,FALSE))</f>
        <v/>
      </c>
      <c r="AO372" s="239" t="s">
        <v>155</v>
      </c>
    </row>
    <row r="373" spans="1:41" s="3" customFormat="1" ht="0.95" customHeight="1" x14ac:dyDescent="0.2">
      <c r="G373" s="28"/>
      <c r="K373" s="28"/>
      <c r="P373" s="71"/>
      <c r="Q373" s="81"/>
      <c r="R373" s="27"/>
      <c r="S373" s="36"/>
      <c r="T373" s="6"/>
      <c r="U373" s="34"/>
      <c r="V373" s="49"/>
      <c r="W373" s="53"/>
      <c r="X373" s="14"/>
      <c r="Y373" s="49"/>
      <c r="Z373" s="36"/>
      <c r="AA373" s="36"/>
      <c r="AB373" s="52"/>
      <c r="AC373" s="36"/>
      <c r="AD373" s="14"/>
      <c r="AE373" s="72"/>
      <c r="AF373" s="124"/>
      <c r="AG373" s="36"/>
      <c r="AH373" s="244"/>
      <c r="AJ373" s="36"/>
      <c r="AK373" s="36"/>
      <c r="AL373" s="36"/>
      <c r="AM373" s="36"/>
      <c r="AO373" s="239" t="s">
        <v>155</v>
      </c>
    </row>
    <row r="374" spans="1:41" s="3" customFormat="1" ht="9.9499999999999993" customHeight="1" x14ac:dyDescent="0.2">
      <c r="B374" s="112" t="s">
        <v>151</v>
      </c>
      <c r="D374" s="37"/>
      <c r="E374" s="71" t="s">
        <v>192</v>
      </c>
      <c r="F374" s="71"/>
      <c r="G374" s="28" t="s">
        <v>144</v>
      </c>
      <c r="H374" s="28"/>
      <c r="I374" s="28"/>
      <c r="J374" s="28"/>
      <c r="K374" s="28" t="s">
        <v>626</v>
      </c>
      <c r="L374" s="28"/>
      <c r="M374" s="28"/>
      <c r="N374" s="28"/>
      <c r="P374" s="71"/>
      <c r="Q374" s="81"/>
      <c r="R374" s="27" t="s">
        <v>147</v>
      </c>
      <c r="S374" s="36">
        <f>IF(Suggested="Yes",AA374,AG374)</f>
        <v>36.85</v>
      </c>
      <c r="T374" s="34" t="s">
        <v>143</v>
      </c>
      <c r="U374" s="5" t="str">
        <f>+Instructions!$B$3</f>
        <v>A</v>
      </c>
      <c r="V374" s="49"/>
      <c r="W374" s="53">
        <f>+Instructions!$C$22</f>
        <v>0</v>
      </c>
      <c r="X374" s="16">
        <f>ROUND($AA374*(1-W374)+0.004999,2)</f>
        <v>36.85</v>
      </c>
      <c r="Y374" s="49"/>
      <c r="Z374" s="6" t="s">
        <v>1386</v>
      </c>
      <c r="AA374" s="36">
        <v>36.85</v>
      </c>
      <c r="AB374" s="57">
        <f t="shared" ref="AB374:AC376" si="90">+W374</f>
        <v>0</v>
      </c>
      <c r="AC374" s="16">
        <f t="shared" si="90"/>
        <v>36.85</v>
      </c>
      <c r="AD374" s="11">
        <f>(AG374-AC374)/AG374</f>
        <v>0</v>
      </c>
      <c r="AE374" s="120"/>
      <c r="AF374" s="128">
        <v>1</v>
      </c>
      <c r="AG374" s="35">
        <f>SUM(AJ374:AL374)+AE374</f>
        <v>36.85</v>
      </c>
      <c r="AH374" s="244"/>
      <c r="AJ374" s="16">
        <f>ROUND(AC374/(1-VLOOKUP(AF374,Group,2,FALSE)),2)</f>
        <v>36.85</v>
      </c>
      <c r="AK374" s="16">
        <f>IF(VLOOKUP(AF374,Group,5,FALSE)="YES",VLOOKUP(ROUND(ROUND(AJ374,1)-AJ374,2),Round,2,FALSE)+VLOOKUP(AF374,Group,6,FALSE),0)</f>
        <v>0</v>
      </c>
      <c r="AL374" s="16">
        <f>IF(VLOOKUP(AF374,Group,7,FALSE)="",0,ROUND(AJ374-0.04999,1)-AJ374+AM374)</f>
        <v>0</v>
      </c>
      <c r="AM374" s="16" t="str">
        <f>IF(VLOOKUP(AF374,Group,7,FALSE)="","",VLOOKUP(AF374,Group,7,FALSE))</f>
        <v/>
      </c>
      <c r="AO374" s="239" t="s">
        <v>155</v>
      </c>
    </row>
    <row r="375" spans="1:41" s="3" customFormat="1" ht="9.9499999999999993" customHeight="1" x14ac:dyDescent="0.2">
      <c r="B375" s="112" t="s">
        <v>151</v>
      </c>
      <c r="D375" s="37"/>
      <c r="E375" s="71" t="s">
        <v>192</v>
      </c>
      <c r="F375" s="71"/>
      <c r="G375" s="28" t="s">
        <v>144</v>
      </c>
      <c r="H375" s="28"/>
      <c r="I375" s="28"/>
      <c r="J375" s="28"/>
      <c r="K375" s="28" t="s">
        <v>628</v>
      </c>
      <c r="L375" s="28"/>
      <c r="M375" s="28"/>
      <c r="N375" s="28"/>
      <c r="P375" s="71"/>
      <c r="Q375" s="81"/>
      <c r="R375" s="27" t="s">
        <v>147</v>
      </c>
      <c r="S375" s="36">
        <f>IF(Suggested="Yes",AA375,AG375)</f>
        <v>36.85</v>
      </c>
      <c r="T375" s="34" t="s">
        <v>143</v>
      </c>
      <c r="U375" s="5" t="str">
        <f>+Instructions!$B$3</f>
        <v>A</v>
      </c>
      <c r="V375" s="49"/>
      <c r="W375" s="53">
        <f>+Instructions!$C$22</f>
        <v>0</v>
      </c>
      <c r="X375" s="16">
        <f>ROUND($AA375*(1-W375)+0.004999,2)</f>
        <v>36.85</v>
      </c>
      <c r="Y375" s="49"/>
      <c r="Z375" s="6" t="s">
        <v>1386</v>
      </c>
      <c r="AA375" s="36">
        <v>36.85</v>
      </c>
      <c r="AB375" s="57">
        <f t="shared" si="90"/>
        <v>0</v>
      </c>
      <c r="AC375" s="16">
        <f t="shared" si="90"/>
        <v>36.85</v>
      </c>
      <c r="AD375" s="11">
        <f>(AG375-AC375)/AG375</f>
        <v>0</v>
      </c>
      <c r="AE375" s="120"/>
      <c r="AF375" s="128">
        <v>1</v>
      </c>
      <c r="AG375" s="35">
        <f>SUM(AJ375:AL375)+AE375</f>
        <v>36.85</v>
      </c>
      <c r="AH375" s="244"/>
      <c r="AJ375" s="16">
        <f>ROUND(AC375/(1-VLOOKUP(AF375,Group,2,FALSE)),2)</f>
        <v>36.85</v>
      </c>
      <c r="AK375" s="16">
        <f>IF(VLOOKUP(AF375,Group,5,FALSE)="YES",VLOOKUP(ROUND(ROUND(AJ375,1)-AJ375,2),Round,2,FALSE)+VLOOKUP(AF375,Group,6,FALSE),0)</f>
        <v>0</v>
      </c>
      <c r="AL375" s="16">
        <f>IF(VLOOKUP(AF375,Group,7,FALSE)="",0,ROUND(AJ375-0.04999,1)-AJ375+AM375)</f>
        <v>0</v>
      </c>
      <c r="AM375" s="16" t="str">
        <f>IF(VLOOKUP(AF375,Group,7,FALSE)="","",VLOOKUP(AF375,Group,7,FALSE))</f>
        <v/>
      </c>
      <c r="AO375" s="239" t="s">
        <v>155</v>
      </c>
    </row>
    <row r="376" spans="1:41" s="3" customFormat="1" ht="9.9499999999999993" customHeight="1" x14ac:dyDescent="0.2">
      <c r="B376" s="112" t="s">
        <v>151</v>
      </c>
      <c r="D376" s="37"/>
      <c r="E376" s="71" t="s">
        <v>192</v>
      </c>
      <c r="F376" s="71"/>
      <c r="G376" s="28" t="s">
        <v>144</v>
      </c>
      <c r="H376" s="28"/>
      <c r="I376" s="28"/>
      <c r="J376" s="28" t="s">
        <v>187</v>
      </c>
      <c r="K376" s="28" t="s">
        <v>627</v>
      </c>
      <c r="L376" s="28"/>
      <c r="M376" s="28"/>
      <c r="N376" s="28"/>
      <c r="P376" s="71"/>
      <c r="Q376" s="81"/>
      <c r="R376" s="27" t="s">
        <v>147</v>
      </c>
      <c r="S376" s="36">
        <f>IF(Suggested="Yes",AA376,AG376)</f>
        <v>36.85</v>
      </c>
      <c r="T376" s="34" t="s">
        <v>143</v>
      </c>
      <c r="U376" s="5" t="str">
        <f>+Instructions!$B$3</f>
        <v>A</v>
      </c>
      <c r="V376" s="49"/>
      <c r="W376" s="53">
        <f>+Instructions!$C$22</f>
        <v>0</v>
      </c>
      <c r="X376" s="16">
        <f>ROUND($AA376*(1-W376)+0.004999,2)</f>
        <v>36.85</v>
      </c>
      <c r="Y376" s="49"/>
      <c r="Z376" s="6" t="s">
        <v>1386</v>
      </c>
      <c r="AA376" s="36">
        <v>36.85</v>
      </c>
      <c r="AB376" s="57">
        <f t="shared" si="90"/>
        <v>0</v>
      </c>
      <c r="AC376" s="16">
        <f t="shared" si="90"/>
        <v>36.85</v>
      </c>
      <c r="AD376" s="11">
        <f>(AG376-AC376)/AG376</f>
        <v>0</v>
      </c>
      <c r="AE376" s="120"/>
      <c r="AF376" s="128">
        <v>1</v>
      </c>
      <c r="AG376" s="35">
        <f>SUM(AJ376:AL376)+AE376</f>
        <v>36.85</v>
      </c>
      <c r="AH376" s="244"/>
      <c r="AJ376" s="16">
        <f>ROUND(AC376/(1-VLOOKUP(AF376,Group,2,FALSE)),2)</f>
        <v>36.85</v>
      </c>
      <c r="AK376" s="16">
        <f>IF(VLOOKUP(AF376,Group,5,FALSE)="YES",VLOOKUP(ROUND(ROUND(AJ376,1)-AJ376,2),Round,2,FALSE)+VLOOKUP(AF376,Group,6,FALSE),0)</f>
        <v>0</v>
      </c>
      <c r="AL376" s="16">
        <f>IF(VLOOKUP(AF376,Group,7,FALSE)="",0,ROUND(AJ376-0.04999,1)-AJ376+AM376)</f>
        <v>0</v>
      </c>
      <c r="AM376" s="16" t="str">
        <f>IF(VLOOKUP(AF376,Group,7,FALSE)="","",VLOOKUP(AF376,Group,7,FALSE))</f>
        <v/>
      </c>
      <c r="AO376" s="239" t="s">
        <v>155</v>
      </c>
    </row>
    <row r="377" spans="1:41" s="3" customFormat="1" ht="0.95" customHeight="1" x14ac:dyDescent="0.2">
      <c r="G377" s="28"/>
      <c r="K377" s="28"/>
      <c r="P377" s="71"/>
      <c r="Q377" s="81"/>
      <c r="R377" s="27"/>
      <c r="S377" s="36"/>
      <c r="T377" s="6"/>
      <c r="U377" s="34"/>
      <c r="V377" s="49"/>
      <c r="W377" s="53"/>
      <c r="X377" s="14"/>
      <c r="Y377" s="49"/>
      <c r="Z377" s="36"/>
      <c r="AA377" s="36"/>
      <c r="AB377" s="52"/>
      <c r="AC377" s="36"/>
      <c r="AD377" s="14"/>
      <c r="AE377" s="72"/>
      <c r="AF377" s="124"/>
      <c r="AG377" s="36"/>
      <c r="AH377" s="244"/>
      <c r="AJ377" s="36"/>
      <c r="AK377" s="36"/>
      <c r="AL377" s="36"/>
      <c r="AM377" s="36"/>
      <c r="AO377" s="239" t="s">
        <v>155</v>
      </c>
    </row>
    <row r="378" spans="1:41" s="3" customFormat="1" ht="9.9499999999999993" customHeight="1" x14ac:dyDescent="0.2">
      <c r="B378" s="111" t="s">
        <v>104</v>
      </c>
      <c r="D378" s="98" t="s">
        <v>633</v>
      </c>
      <c r="E378" s="71" t="s">
        <v>1172</v>
      </c>
      <c r="F378" s="71"/>
      <c r="G378" s="28" t="s">
        <v>646</v>
      </c>
      <c r="H378" s="28"/>
      <c r="I378" s="28"/>
      <c r="J378" s="71"/>
      <c r="K378" s="28"/>
      <c r="L378" s="28"/>
      <c r="N378" s="28"/>
      <c r="P378" s="71"/>
      <c r="Q378" s="81"/>
      <c r="R378" s="27"/>
      <c r="S378" s="36">
        <f>IF(Suggested="Yes",AA378,AG378)</f>
        <v>22.4</v>
      </c>
      <c r="T378" s="34" t="s">
        <v>142</v>
      </c>
      <c r="U378" s="5" t="str">
        <f>+Instructions!$B$3</f>
        <v>A</v>
      </c>
      <c r="V378" s="49"/>
      <c r="W378" s="53">
        <f>+Instructions!$C$22</f>
        <v>0</v>
      </c>
      <c r="X378" s="16">
        <f>ROUND($AA378*(1-W378)+0.004999,2)</f>
        <v>22.4</v>
      </c>
      <c r="Y378" s="49"/>
      <c r="Z378" s="6" t="s">
        <v>1386</v>
      </c>
      <c r="AA378" s="36">
        <v>22.4</v>
      </c>
      <c r="AB378" s="57">
        <f>+W378</f>
        <v>0</v>
      </c>
      <c r="AC378" s="16">
        <f>+X378</f>
        <v>22.4</v>
      </c>
      <c r="AD378" s="11">
        <f>(AG378-AC378)/AG378</f>
        <v>0</v>
      </c>
      <c r="AE378" s="120"/>
      <c r="AF378" s="129">
        <v>3</v>
      </c>
      <c r="AG378" s="50">
        <f>SUM(AJ378:AL378)+AE378</f>
        <v>22.4</v>
      </c>
      <c r="AH378" s="244"/>
      <c r="AJ378" s="16">
        <f>ROUND(AC378/(1-VLOOKUP(AF378,Group,2,FALSE)),2)</f>
        <v>22.4</v>
      </c>
      <c r="AK378" s="16">
        <f>IF(VLOOKUP(AF378,Group,5,FALSE)="YES",VLOOKUP(ROUND(ROUND(AJ378,1)-AJ378,2),Round,2,FALSE)+VLOOKUP(AF378,Group,6,FALSE),0)</f>
        <v>0</v>
      </c>
      <c r="AL378" s="16">
        <f>IF(VLOOKUP(AF378,Group,7,FALSE)="",0,ROUND(AJ378-0.04999,1)-AJ378+AM378)</f>
        <v>0</v>
      </c>
      <c r="AM378" s="16" t="str">
        <f>IF(VLOOKUP(AF378,Group,7,FALSE)="","",VLOOKUP(AF378,Group,7,FALSE))</f>
        <v/>
      </c>
      <c r="AO378" s="239" t="s">
        <v>155</v>
      </c>
    </row>
    <row r="379" spans="1:41" s="3" customFormat="1" ht="0.95" customHeight="1" x14ac:dyDescent="0.2">
      <c r="G379" s="28"/>
      <c r="J379" s="76"/>
      <c r="P379" s="71"/>
      <c r="Q379" s="81"/>
      <c r="R379" s="27"/>
      <c r="S379" s="36"/>
      <c r="T379" s="6"/>
      <c r="U379" s="34"/>
      <c r="V379" s="49"/>
      <c r="W379" s="53"/>
      <c r="X379" s="14"/>
      <c r="Y379" s="49"/>
      <c r="Z379" s="36"/>
      <c r="AA379" s="36"/>
      <c r="AB379" s="52"/>
      <c r="AC379" s="36"/>
      <c r="AD379" s="14"/>
      <c r="AE379" s="72"/>
      <c r="AF379" s="124"/>
      <c r="AG379" s="36"/>
      <c r="AH379" s="244"/>
      <c r="AJ379" s="36"/>
      <c r="AK379" s="36"/>
      <c r="AL379" s="36"/>
      <c r="AM379" s="36"/>
      <c r="AO379" s="239" t="s">
        <v>155</v>
      </c>
    </row>
    <row r="380" spans="1:41" s="3" customFormat="1" ht="9.9499999999999993" customHeight="1" x14ac:dyDescent="0.2">
      <c r="B380" s="111" t="s">
        <v>104</v>
      </c>
      <c r="D380" s="98" t="s">
        <v>633</v>
      </c>
      <c r="E380" s="71" t="s">
        <v>1171</v>
      </c>
      <c r="F380" s="71"/>
      <c r="G380" s="28" t="s">
        <v>645</v>
      </c>
      <c r="H380" s="28"/>
      <c r="I380" s="28"/>
      <c r="J380" s="71"/>
      <c r="K380" s="28"/>
      <c r="L380" s="28"/>
      <c r="N380" s="28"/>
      <c r="P380" s="71"/>
      <c r="Q380" s="81"/>
      <c r="R380" s="27"/>
      <c r="S380" s="36">
        <f>IF(Suggested="Yes",AA380,AG380)</f>
        <v>26.2</v>
      </c>
      <c r="T380" s="34" t="s">
        <v>142</v>
      </c>
      <c r="U380" s="5" t="str">
        <f>+Instructions!$B$3</f>
        <v>A</v>
      </c>
      <c r="V380" s="49"/>
      <c r="W380" s="53">
        <f>+Instructions!$C$22</f>
        <v>0</v>
      </c>
      <c r="X380" s="16">
        <f>ROUND($AA380*(1-W380)+0.004999,2)</f>
        <v>26.2</v>
      </c>
      <c r="Y380" s="49"/>
      <c r="Z380" s="6" t="s">
        <v>1386</v>
      </c>
      <c r="AA380" s="36">
        <v>26.2</v>
      </c>
      <c r="AB380" s="57">
        <f>+W380</f>
        <v>0</v>
      </c>
      <c r="AC380" s="16">
        <f>+X380</f>
        <v>26.2</v>
      </c>
      <c r="AD380" s="11">
        <f>(AG380-AC380)/AG380</f>
        <v>0</v>
      </c>
      <c r="AE380" s="120"/>
      <c r="AF380" s="129">
        <v>3</v>
      </c>
      <c r="AG380" s="50">
        <f>SUM(AJ380:AL380)+AE380</f>
        <v>26.2</v>
      </c>
      <c r="AH380" s="244"/>
      <c r="AJ380" s="16">
        <f>ROUND(AC380/(1-VLOOKUP(AF380,Group,2,FALSE)),2)</f>
        <v>26.2</v>
      </c>
      <c r="AK380" s="16">
        <f>IF(VLOOKUP(AF380,Group,5,FALSE)="YES",VLOOKUP(ROUND(ROUND(AJ380,1)-AJ380,2),Round,2,FALSE)+VLOOKUP(AF380,Group,6,FALSE),0)</f>
        <v>0</v>
      </c>
      <c r="AL380" s="16">
        <f>IF(VLOOKUP(AF380,Group,7,FALSE)="",0,ROUND(AJ380-0.04999,1)-AJ380+AM380)</f>
        <v>0</v>
      </c>
      <c r="AM380" s="16" t="str">
        <f>IF(VLOOKUP(AF380,Group,7,FALSE)="","",VLOOKUP(AF380,Group,7,FALSE))</f>
        <v/>
      </c>
      <c r="AO380" s="239" t="s">
        <v>155</v>
      </c>
    </row>
    <row r="381" spans="1:41" s="3" customFormat="1" ht="1.5" customHeight="1" x14ac:dyDescent="0.2">
      <c r="P381" s="71"/>
      <c r="Q381" s="81"/>
      <c r="R381" s="27"/>
      <c r="S381" s="36"/>
      <c r="T381" s="6"/>
      <c r="U381" s="34"/>
      <c r="V381" s="49"/>
      <c r="W381" s="53"/>
      <c r="X381" s="14"/>
      <c r="Y381" s="49"/>
      <c r="Z381" s="36"/>
      <c r="AA381" s="36"/>
      <c r="AB381" s="52"/>
      <c r="AC381" s="36"/>
      <c r="AD381" s="14"/>
      <c r="AE381" s="72"/>
      <c r="AF381" s="124"/>
      <c r="AG381" s="36"/>
      <c r="AH381" s="244"/>
      <c r="AJ381" s="36"/>
      <c r="AK381" s="36"/>
      <c r="AL381" s="36"/>
      <c r="AM381" s="36"/>
      <c r="AO381" s="239"/>
    </row>
    <row r="382" spans="1:41" s="3" customFormat="1" ht="10.5" customHeight="1" x14ac:dyDescent="0.2">
      <c r="A382" s="3" t="s">
        <v>182</v>
      </c>
      <c r="C382" s="172" t="s">
        <v>219</v>
      </c>
      <c r="E382" s="144"/>
      <c r="F382" s="144"/>
      <c r="I382" s="3" t="s">
        <v>187</v>
      </c>
      <c r="J382" s="3" t="s">
        <v>187</v>
      </c>
      <c r="K382" s="3" t="s">
        <v>187</v>
      </c>
      <c r="Q382" s="170"/>
      <c r="R382" s="28"/>
      <c r="T382" s="171"/>
      <c r="U382" s="146"/>
      <c r="V382" s="49"/>
      <c r="W382" s="53"/>
      <c r="X382" s="14"/>
      <c r="Y382" s="49"/>
      <c r="Z382" s="156"/>
      <c r="AB382" s="52"/>
      <c r="AC382" s="16"/>
      <c r="AD382" s="14"/>
      <c r="AE382" s="62"/>
      <c r="AG382" s="16"/>
      <c r="AH382" s="244"/>
      <c r="AJ382" s="6" t="s">
        <v>187</v>
      </c>
      <c r="AO382" s="239"/>
    </row>
    <row r="383" spans="1:41" s="3" customFormat="1" ht="9.9499999999999993" customHeight="1" x14ac:dyDescent="0.2">
      <c r="A383" s="3" t="s">
        <v>182</v>
      </c>
      <c r="C383" s="157" t="s">
        <v>1342</v>
      </c>
      <c r="P383" s="76"/>
      <c r="Q383" s="169"/>
      <c r="R383" s="228" t="s">
        <v>565</v>
      </c>
      <c r="S383" s="229" t="s">
        <v>630</v>
      </c>
      <c r="T383" s="230"/>
      <c r="U383" s="5"/>
      <c r="V383" s="49"/>
      <c r="W383" s="53"/>
      <c r="X383" s="14"/>
      <c r="Y383" s="49"/>
      <c r="Z383" s="36"/>
      <c r="AA383" s="36"/>
      <c r="AB383" s="52"/>
      <c r="AC383" s="16"/>
      <c r="AD383" s="14"/>
      <c r="AE383" s="62"/>
      <c r="AF383" s="62"/>
      <c r="AG383" s="36"/>
      <c r="AH383" s="244"/>
      <c r="AO383" s="241"/>
    </row>
    <row r="384" spans="1:41" s="3" customFormat="1" ht="2.85" customHeight="1" x14ac:dyDescent="0.2">
      <c r="A384" s="3" t="s">
        <v>182</v>
      </c>
      <c r="P384" s="71"/>
      <c r="Q384" s="81"/>
      <c r="R384" s="27"/>
      <c r="S384" s="36"/>
      <c r="T384" s="6"/>
      <c r="U384" s="5"/>
      <c r="V384" s="49"/>
      <c r="W384" s="53"/>
      <c r="X384" s="14"/>
      <c r="Y384" s="49"/>
      <c r="Z384" s="36"/>
      <c r="AA384" s="36"/>
      <c r="AB384" s="52"/>
      <c r="AC384" s="16"/>
      <c r="AD384" s="14"/>
      <c r="AE384" s="62"/>
      <c r="AF384" s="123"/>
      <c r="AG384" s="36"/>
      <c r="AH384" s="244"/>
      <c r="AI384" s="16"/>
      <c r="AJ384" s="36"/>
      <c r="AK384" s="16"/>
      <c r="AL384" s="16"/>
      <c r="AO384" s="239"/>
    </row>
    <row r="385" spans="1:41" s="3" customFormat="1" ht="9.9499999999999993" customHeight="1" x14ac:dyDescent="0.2">
      <c r="C385" s="172" t="s">
        <v>637</v>
      </c>
      <c r="F385" s="172"/>
      <c r="G385" s="37"/>
      <c r="H385" s="172"/>
      <c r="I385" s="167"/>
      <c r="J385" s="167"/>
      <c r="K385" s="167"/>
      <c r="L385" s="167"/>
      <c r="N385" s="172"/>
      <c r="O385" s="28"/>
      <c r="P385" s="28"/>
      <c r="Q385" s="28"/>
      <c r="R385" s="28"/>
      <c r="S385" s="28"/>
      <c r="T385" s="28"/>
      <c r="U385" s="5"/>
      <c r="V385" s="49"/>
      <c r="W385" s="67"/>
      <c r="X385" s="67"/>
      <c r="Y385" s="49"/>
      <c r="Z385" s="36"/>
      <c r="AA385" s="36"/>
      <c r="AB385" s="52"/>
      <c r="AC385" s="16"/>
      <c r="AD385" s="14"/>
      <c r="AE385" s="62"/>
      <c r="AF385" s="123"/>
      <c r="AG385" s="16"/>
      <c r="AH385" s="244"/>
      <c r="AJ385" s="16"/>
      <c r="AK385" s="16"/>
      <c r="AL385" s="16"/>
      <c r="AM385" s="16"/>
      <c r="AO385" s="239"/>
    </row>
    <row r="386" spans="1:41" s="3" customFormat="1" ht="2.85" customHeight="1" x14ac:dyDescent="0.2">
      <c r="P386" s="71"/>
      <c r="Q386" s="81"/>
      <c r="R386" s="27"/>
      <c r="S386" s="36"/>
      <c r="T386" s="6"/>
      <c r="U386" s="34"/>
      <c r="V386" s="49"/>
      <c r="W386" s="53"/>
      <c r="X386" s="14"/>
      <c r="Y386" s="49"/>
      <c r="Z386" s="36"/>
      <c r="AA386" s="36"/>
      <c r="AB386" s="52"/>
      <c r="AC386" s="36"/>
      <c r="AD386" s="14"/>
      <c r="AE386" s="72"/>
      <c r="AF386" s="124"/>
      <c r="AG386" s="36"/>
      <c r="AH386" s="244"/>
      <c r="AJ386" s="36"/>
      <c r="AK386" s="36"/>
      <c r="AL386" s="36"/>
      <c r="AM386" s="36"/>
      <c r="AO386" s="239" t="s">
        <v>155</v>
      </c>
    </row>
    <row r="387" spans="1:41" s="3" customFormat="1" ht="9.9499999999999993" customHeight="1" x14ac:dyDescent="0.2">
      <c r="C387" s="32"/>
      <c r="D387" s="37" t="s">
        <v>106</v>
      </c>
      <c r="E387" s="167" t="s">
        <v>638</v>
      </c>
      <c r="G387" s="167"/>
      <c r="H387" s="167"/>
      <c r="I387" s="167"/>
      <c r="J387" s="167"/>
      <c r="K387" s="167"/>
      <c r="L387" s="167"/>
      <c r="M387" s="172"/>
      <c r="N387" s="172"/>
      <c r="O387" s="28"/>
      <c r="P387" s="28"/>
      <c r="Q387" s="28"/>
      <c r="R387" s="28"/>
      <c r="S387" s="28"/>
      <c r="T387" s="28"/>
      <c r="U387" s="5"/>
      <c r="V387" s="49"/>
      <c r="W387" s="67"/>
      <c r="X387" s="67"/>
      <c r="Y387" s="49"/>
      <c r="Z387" s="36"/>
      <c r="AA387" s="36"/>
      <c r="AB387" s="52"/>
      <c r="AC387" s="16"/>
      <c r="AD387" s="14"/>
      <c r="AE387" s="62"/>
      <c r="AF387" s="123"/>
      <c r="AG387" s="16"/>
      <c r="AH387" s="244"/>
      <c r="AJ387" s="16"/>
      <c r="AK387" s="16"/>
      <c r="AL387" s="16"/>
      <c r="AM387" s="16"/>
      <c r="AO387" s="239"/>
    </row>
    <row r="388" spans="1:41" s="3" customFormat="1" ht="0.95" customHeight="1" x14ac:dyDescent="0.2">
      <c r="G388" s="28"/>
      <c r="K388" s="28"/>
      <c r="P388" s="71"/>
      <c r="Q388" s="81"/>
      <c r="R388" s="27"/>
      <c r="S388" s="36"/>
      <c r="T388" s="6"/>
      <c r="U388" s="34"/>
      <c r="V388" s="49"/>
      <c r="W388" s="53"/>
      <c r="X388" s="14"/>
      <c r="Y388" s="49"/>
      <c r="Z388" s="36"/>
      <c r="AA388" s="36"/>
      <c r="AB388" s="52"/>
      <c r="AC388" s="36"/>
      <c r="AD388" s="14"/>
      <c r="AE388" s="72"/>
      <c r="AF388" s="124"/>
      <c r="AG388" s="36"/>
      <c r="AH388" s="244"/>
      <c r="AJ388" s="36"/>
      <c r="AK388" s="36"/>
      <c r="AL388" s="36"/>
      <c r="AM388" s="36"/>
      <c r="AO388" s="239" t="s">
        <v>155</v>
      </c>
    </row>
    <row r="389" spans="1:41" s="3" customFormat="1" ht="9.9499999999999993" customHeight="1" x14ac:dyDescent="0.2">
      <c r="B389" s="112" t="s">
        <v>151</v>
      </c>
      <c r="D389" s="37"/>
      <c r="E389" s="71" t="s">
        <v>194</v>
      </c>
      <c r="F389" s="71"/>
      <c r="G389" s="28" t="s">
        <v>144</v>
      </c>
      <c r="H389" s="28"/>
      <c r="I389" s="28"/>
      <c r="J389" s="28"/>
      <c r="K389" s="28"/>
      <c r="L389" s="28"/>
      <c r="M389" s="28"/>
      <c r="N389" s="28"/>
      <c r="P389" s="71"/>
      <c r="Q389" s="81"/>
      <c r="R389" s="27"/>
      <c r="S389" s="36">
        <f>IF(Suggested="Yes",AA389,AG389)</f>
        <v>25.05</v>
      </c>
      <c r="T389" s="34" t="s">
        <v>143</v>
      </c>
      <c r="U389" s="5" t="str">
        <f>+Instructions!$B$3</f>
        <v>A</v>
      </c>
      <c r="V389" s="49"/>
      <c r="W389" s="53">
        <f>+Instructions!$C$22</f>
        <v>0</v>
      </c>
      <c r="X389" s="16">
        <f>ROUND($AA389*(1-W389)+0.004999,2)</f>
        <v>25.05</v>
      </c>
      <c r="Y389" s="49"/>
      <c r="Z389" s="6" t="s">
        <v>1386</v>
      </c>
      <c r="AA389" s="36">
        <v>25.05</v>
      </c>
      <c r="AB389" s="57">
        <f>+W389</f>
        <v>0</v>
      </c>
      <c r="AC389" s="16">
        <f>+X389</f>
        <v>25.05</v>
      </c>
      <c r="AD389" s="11">
        <f>(AG389-AC389)/AG389</f>
        <v>0</v>
      </c>
      <c r="AE389" s="120"/>
      <c r="AF389" s="128">
        <v>1</v>
      </c>
      <c r="AG389" s="35">
        <f>SUM(AJ389:AL389)+AE389</f>
        <v>25.05</v>
      </c>
      <c r="AH389" s="244"/>
      <c r="AJ389" s="16">
        <f>ROUND(AC389/(1-VLOOKUP(AF389,Group,2,FALSE)),2)</f>
        <v>25.05</v>
      </c>
      <c r="AK389" s="16">
        <f>IF(VLOOKUP(AF389,Group,5,FALSE)="YES",VLOOKUP(ROUND(ROUND(AJ389,1)-AJ389,2),Round,2,FALSE)+VLOOKUP(AF389,Group,6,FALSE),0)</f>
        <v>0</v>
      </c>
      <c r="AL389" s="16">
        <f>IF(VLOOKUP(AF389,Group,7,FALSE)="",0,ROUND(AJ389-0.04999,1)-AJ389+AM389)</f>
        <v>0</v>
      </c>
      <c r="AM389" s="16" t="str">
        <f>IF(VLOOKUP(AF389,Group,7,FALSE)="","",VLOOKUP(AF389,Group,7,FALSE))</f>
        <v/>
      </c>
      <c r="AO389" s="239" t="s">
        <v>155</v>
      </c>
    </row>
    <row r="390" spans="1:41" s="3" customFormat="1" ht="0.95" customHeight="1" x14ac:dyDescent="0.2">
      <c r="G390" s="28"/>
      <c r="J390" s="76"/>
      <c r="P390" s="71"/>
      <c r="Q390" s="81"/>
      <c r="R390" s="27"/>
      <c r="S390" s="36"/>
      <c r="T390" s="6"/>
      <c r="U390" s="34"/>
      <c r="V390" s="49"/>
      <c r="W390" s="53"/>
      <c r="X390" s="14"/>
      <c r="Y390" s="49"/>
      <c r="Z390" s="36"/>
      <c r="AA390" s="36"/>
      <c r="AB390" s="52"/>
      <c r="AC390" s="36"/>
      <c r="AD390" s="14"/>
      <c r="AE390" s="72"/>
      <c r="AF390" s="124"/>
      <c r="AG390" s="36"/>
      <c r="AH390" s="244"/>
      <c r="AJ390" s="36"/>
      <c r="AK390" s="36"/>
      <c r="AL390" s="36"/>
      <c r="AM390" s="36"/>
      <c r="AO390" s="239" t="s">
        <v>155</v>
      </c>
    </row>
    <row r="391" spans="1:41" s="3" customFormat="1" ht="9.9499999999999993" customHeight="1" x14ac:dyDescent="0.2">
      <c r="B391" s="111" t="s">
        <v>104</v>
      </c>
      <c r="D391" s="98"/>
      <c r="E391" s="71" t="s">
        <v>644</v>
      </c>
      <c r="F391" s="71"/>
      <c r="G391" s="28" t="s">
        <v>645</v>
      </c>
      <c r="H391" s="28"/>
      <c r="I391" s="28"/>
      <c r="J391" s="71"/>
      <c r="K391" s="28"/>
      <c r="L391" s="28"/>
      <c r="N391" s="28"/>
      <c r="P391" s="71"/>
      <c r="Q391" s="81"/>
      <c r="R391" s="27"/>
      <c r="S391" s="36">
        <f>IF(Suggested="Yes",AA391,AG391)</f>
        <v>15.5</v>
      </c>
      <c r="T391" s="34" t="s">
        <v>142</v>
      </c>
      <c r="U391" s="5" t="str">
        <f>+Instructions!$B$3</f>
        <v>A</v>
      </c>
      <c r="V391" s="49"/>
      <c r="W391" s="53">
        <f>+Instructions!$C$22</f>
        <v>0</v>
      </c>
      <c r="X391" s="16">
        <f>ROUND($AA391*(1-W391)+0.004999,2)</f>
        <v>15.5</v>
      </c>
      <c r="Y391" s="49"/>
      <c r="Z391" s="6" t="s">
        <v>1386</v>
      </c>
      <c r="AA391" s="36">
        <v>15.5</v>
      </c>
      <c r="AB391" s="57">
        <f>+W391</f>
        <v>0</v>
      </c>
      <c r="AC391" s="16">
        <f>+X391</f>
        <v>15.5</v>
      </c>
      <c r="AD391" s="11">
        <f>(AG391-AC391)/AG391</f>
        <v>0</v>
      </c>
      <c r="AE391" s="120"/>
      <c r="AF391" s="129">
        <v>3</v>
      </c>
      <c r="AG391" s="50">
        <f>SUM(AJ391:AL391)+AE391</f>
        <v>15.5</v>
      </c>
      <c r="AH391" s="244"/>
      <c r="AJ391" s="16">
        <f>ROUND(AC391/(1-VLOOKUP(AF391,Group,2,FALSE)),2)</f>
        <v>15.5</v>
      </c>
      <c r="AK391" s="16">
        <f>IF(VLOOKUP(AF391,Group,5,FALSE)="YES",VLOOKUP(ROUND(ROUND(AJ391,1)-AJ391,2),Round,2,FALSE)+VLOOKUP(AF391,Group,6,FALSE),0)</f>
        <v>0</v>
      </c>
      <c r="AL391" s="16">
        <f>IF(VLOOKUP(AF391,Group,7,FALSE)="",0,ROUND(AJ391-0.04999,1)-AJ391+AM391)</f>
        <v>0</v>
      </c>
      <c r="AM391" s="16" t="str">
        <f>IF(VLOOKUP(AF391,Group,7,FALSE)="","",VLOOKUP(AF391,Group,7,FALSE))</f>
        <v/>
      </c>
      <c r="AO391" s="239" t="s">
        <v>155</v>
      </c>
    </row>
    <row r="392" spans="1:41" s="3" customFormat="1" ht="2.85" customHeight="1" x14ac:dyDescent="0.2">
      <c r="A392" s="3" t="s">
        <v>182</v>
      </c>
      <c r="P392" s="71"/>
      <c r="Q392" s="81"/>
      <c r="R392" s="27"/>
      <c r="S392" s="36"/>
      <c r="T392" s="6"/>
      <c r="U392" s="5"/>
      <c r="V392" s="49"/>
      <c r="W392" s="53"/>
      <c r="X392" s="14"/>
      <c r="Y392" s="49"/>
      <c r="Z392" s="36"/>
      <c r="AA392" s="36"/>
      <c r="AB392" s="52"/>
      <c r="AC392" s="16"/>
      <c r="AD392" s="14"/>
      <c r="AE392" s="62"/>
      <c r="AF392" s="123"/>
      <c r="AG392" s="36"/>
      <c r="AH392" s="244"/>
      <c r="AI392" s="16"/>
      <c r="AJ392" s="36"/>
      <c r="AK392" s="16"/>
      <c r="AL392" s="16"/>
      <c r="AO392" s="239"/>
    </row>
    <row r="393" spans="1:41" s="3" customFormat="1" ht="9.9499999999999993" customHeight="1" x14ac:dyDescent="0.2">
      <c r="C393" s="172" t="s">
        <v>634</v>
      </c>
      <c r="F393" s="172"/>
      <c r="G393" s="37"/>
      <c r="H393" s="172"/>
      <c r="I393" s="167"/>
      <c r="J393" s="167"/>
      <c r="K393" s="167"/>
      <c r="L393" s="167"/>
      <c r="N393" s="172"/>
      <c r="O393" s="28"/>
      <c r="P393" s="28"/>
      <c r="Q393" s="28"/>
      <c r="R393" s="28"/>
      <c r="S393" s="28"/>
      <c r="T393" s="28"/>
      <c r="U393" s="5"/>
      <c r="V393" s="49"/>
      <c r="W393" s="67"/>
      <c r="X393" s="67"/>
      <c r="Y393" s="49"/>
      <c r="Z393" s="36"/>
      <c r="AA393" s="36"/>
      <c r="AB393" s="52"/>
      <c r="AC393" s="16"/>
      <c r="AD393" s="14"/>
      <c r="AE393" s="62"/>
      <c r="AF393" s="123"/>
      <c r="AG393" s="16"/>
      <c r="AH393" s="244"/>
      <c r="AJ393" s="16"/>
      <c r="AK393" s="16"/>
      <c r="AL393" s="16"/>
      <c r="AM393" s="16"/>
      <c r="AO393" s="239"/>
    </row>
    <row r="394" spans="1:41" s="3" customFormat="1" ht="2.85" customHeight="1" x14ac:dyDescent="0.2">
      <c r="P394" s="71"/>
      <c r="Q394" s="81"/>
      <c r="R394" s="27"/>
      <c r="S394" s="36"/>
      <c r="T394" s="6"/>
      <c r="U394" s="34"/>
      <c r="V394" s="49"/>
      <c r="W394" s="53"/>
      <c r="X394" s="14"/>
      <c r="Y394" s="49"/>
      <c r="Z394" s="36"/>
      <c r="AA394" s="36"/>
      <c r="AB394" s="52"/>
      <c r="AC394" s="36"/>
      <c r="AD394" s="14"/>
      <c r="AE394" s="72"/>
      <c r="AF394" s="124"/>
      <c r="AG394" s="36"/>
      <c r="AH394" s="244"/>
      <c r="AJ394" s="36"/>
      <c r="AK394" s="36"/>
      <c r="AL394" s="36"/>
      <c r="AM394" s="36"/>
      <c r="AO394" s="239" t="s">
        <v>155</v>
      </c>
    </row>
    <row r="395" spans="1:41" s="3" customFormat="1" ht="9.9499999999999993" customHeight="1" x14ac:dyDescent="0.2">
      <c r="C395" s="32"/>
      <c r="D395" s="37" t="s">
        <v>106</v>
      </c>
      <c r="E395" s="167" t="s">
        <v>635</v>
      </c>
      <c r="G395" s="167"/>
      <c r="H395" s="167"/>
      <c r="I395" s="167"/>
      <c r="J395" s="167"/>
      <c r="K395" s="167"/>
      <c r="L395" s="167"/>
      <c r="M395" s="172"/>
      <c r="N395" s="172"/>
      <c r="O395" s="28"/>
      <c r="P395" s="28"/>
      <c r="Q395" s="28"/>
      <c r="R395" s="28"/>
      <c r="S395" s="28"/>
      <c r="T395" s="28"/>
      <c r="U395" s="5"/>
      <c r="V395" s="49"/>
      <c r="W395" s="67"/>
      <c r="X395" s="67"/>
      <c r="Y395" s="49"/>
      <c r="Z395" s="36"/>
      <c r="AA395" s="36"/>
      <c r="AB395" s="52"/>
      <c r="AC395" s="16"/>
      <c r="AD395" s="14"/>
      <c r="AE395" s="62"/>
      <c r="AF395" s="123"/>
      <c r="AG395" s="16"/>
      <c r="AH395" s="244"/>
      <c r="AJ395" s="16"/>
      <c r="AK395" s="16"/>
      <c r="AL395" s="16"/>
      <c r="AM395" s="16"/>
      <c r="AO395" s="239"/>
    </row>
    <row r="396" spans="1:41" s="3" customFormat="1" ht="0.95" customHeight="1" x14ac:dyDescent="0.2">
      <c r="G396" s="28"/>
      <c r="K396" s="28"/>
      <c r="P396" s="71"/>
      <c r="Q396" s="81"/>
      <c r="R396" s="27"/>
      <c r="S396" s="36"/>
      <c r="T396" s="6"/>
      <c r="U396" s="34"/>
      <c r="V396" s="49"/>
      <c r="W396" s="53"/>
      <c r="X396" s="14"/>
      <c r="Y396" s="49"/>
      <c r="Z396" s="36"/>
      <c r="AA396" s="36"/>
      <c r="AB396" s="52"/>
      <c r="AC396" s="36"/>
      <c r="AD396" s="14"/>
      <c r="AE396" s="72"/>
      <c r="AF396" s="124"/>
      <c r="AG396" s="36"/>
      <c r="AH396" s="244"/>
      <c r="AJ396" s="36"/>
      <c r="AK396" s="36"/>
      <c r="AL396" s="36"/>
      <c r="AM396" s="36"/>
      <c r="AO396" s="239" t="s">
        <v>155</v>
      </c>
    </row>
    <row r="397" spans="1:41" s="3" customFormat="1" ht="9.9499999999999993" customHeight="1" x14ac:dyDescent="0.2">
      <c r="B397" s="112" t="s">
        <v>151</v>
      </c>
      <c r="D397" s="37"/>
      <c r="E397" s="71" t="s">
        <v>636</v>
      </c>
      <c r="F397" s="71"/>
      <c r="G397" s="28" t="s">
        <v>144</v>
      </c>
      <c r="H397" s="28"/>
      <c r="I397" s="28"/>
      <c r="J397" s="28"/>
      <c r="K397" s="28"/>
      <c r="L397" s="28"/>
      <c r="M397" s="28"/>
      <c r="N397" s="28"/>
      <c r="P397" s="71"/>
      <c r="Q397" s="81"/>
      <c r="R397" s="27"/>
      <c r="S397" s="36">
        <f>IF(Suggested="Yes",AA397,AG397)</f>
        <v>20.55</v>
      </c>
      <c r="T397" s="34" t="s">
        <v>143</v>
      </c>
      <c r="U397" s="5" t="str">
        <f>+Instructions!$B$3</f>
        <v>A</v>
      </c>
      <c r="V397" s="49"/>
      <c r="W397" s="53">
        <f>+Instructions!$C$22</f>
        <v>0</v>
      </c>
      <c r="X397" s="16">
        <f>ROUND($AA397*(1-W397)+0.004999,2)</f>
        <v>20.55</v>
      </c>
      <c r="Y397" s="49"/>
      <c r="Z397" s="6" t="s">
        <v>1386</v>
      </c>
      <c r="AA397" s="36">
        <v>20.55</v>
      </c>
      <c r="AB397" s="57">
        <f>+W397</f>
        <v>0</v>
      </c>
      <c r="AC397" s="16">
        <f>+X397</f>
        <v>20.55</v>
      </c>
      <c r="AD397" s="11">
        <f>(AG397-AC397)/AG397</f>
        <v>0</v>
      </c>
      <c r="AE397" s="120"/>
      <c r="AF397" s="128">
        <v>1</v>
      </c>
      <c r="AG397" s="35">
        <f>SUM(AJ397:AL397)+AE397</f>
        <v>20.55</v>
      </c>
      <c r="AH397" s="244"/>
      <c r="AJ397" s="16">
        <f>ROUND(AC397/(1-VLOOKUP(AF397,Group,2,FALSE)),2)</f>
        <v>20.55</v>
      </c>
      <c r="AK397" s="16">
        <f>IF(VLOOKUP(AF397,Group,5,FALSE)="YES",VLOOKUP(ROUND(ROUND(AJ397,1)-AJ397,2),Round,2,FALSE)+VLOOKUP(AF397,Group,6,FALSE),0)</f>
        <v>0</v>
      </c>
      <c r="AL397" s="16">
        <f>IF(VLOOKUP(AF397,Group,7,FALSE)="",0,ROUND(AJ397-0.04999,1)-AJ397+AM397)</f>
        <v>0</v>
      </c>
      <c r="AM397" s="16" t="str">
        <f>IF(VLOOKUP(AF397,Group,7,FALSE)="","",VLOOKUP(AF397,Group,7,FALSE))</f>
        <v/>
      </c>
      <c r="AO397" s="239" t="s">
        <v>155</v>
      </c>
    </row>
    <row r="398" spans="1:41" s="3" customFormat="1" ht="2.85" customHeight="1" x14ac:dyDescent="0.2">
      <c r="A398" s="3" t="s">
        <v>182</v>
      </c>
      <c r="P398" s="71"/>
      <c r="Q398" s="81"/>
      <c r="R398" s="27"/>
      <c r="S398" s="36"/>
      <c r="T398" s="6"/>
      <c r="U398" s="5"/>
      <c r="V398" s="49"/>
      <c r="W398" s="53"/>
      <c r="X398" s="14"/>
      <c r="Y398" s="49"/>
      <c r="Z398" s="36"/>
      <c r="AA398" s="36"/>
      <c r="AB398" s="52"/>
      <c r="AC398" s="16"/>
      <c r="AD398" s="14"/>
      <c r="AE398" s="62"/>
      <c r="AF398" s="123"/>
      <c r="AG398" s="36"/>
      <c r="AH398" s="244"/>
      <c r="AI398" s="16"/>
      <c r="AJ398" s="36"/>
      <c r="AK398" s="16"/>
      <c r="AL398" s="16"/>
      <c r="AO398" s="239"/>
    </row>
    <row r="399" spans="1:41" s="3" customFormat="1" ht="9.9499999999999993" customHeight="1" x14ac:dyDescent="0.2">
      <c r="C399" s="172" t="s">
        <v>640</v>
      </c>
      <c r="F399" s="172"/>
      <c r="G399" s="37"/>
      <c r="H399" s="172"/>
      <c r="I399" s="167"/>
      <c r="J399" s="167"/>
      <c r="K399" s="167"/>
      <c r="L399" s="167"/>
      <c r="N399" s="172"/>
      <c r="O399" s="28"/>
      <c r="P399" s="28"/>
      <c r="Q399" s="28"/>
      <c r="R399" s="28"/>
      <c r="S399" s="28"/>
      <c r="T399" s="28"/>
      <c r="U399" s="5"/>
      <c r="V399" s="49"/>
      <c r="W399" s="67"/>
      <c r="X399" s="67"/>
      <c r="Y399" s="49"/>
      <c r="Z399" s="36"/>
      <c r="AA399" s="36"/>
      <c r="AB399" s="52"/>
      <c r="AC399" s="16"/>
      <c r="AD399" s="14"/>
      <c r="AE399" s="62"/>
      <c r="AF399" s="123"/>
      <c r="AG399" s="16"/>
      <c r="AH399" s="244"/>
      <c r="AJ399" s="16"/>
      <c r="AK399" s="16"/>
      <c r="AL399" s="16"/>
      <c r="AM399" s="16"/>
      <c r="AO399" s="239"/>
    </row>
    <row r="400" spans="1:41" s="3" customFormat="1" ht="2.85" customHeight="1" x14ac:dyDescent="0.2">
      <c r="P400" s="71"/>
      <c r="Q400" s="81"/>
      <c r="R400" s="27"/>
      <c r="S400" s="36"/>
      <c r="T400" s="6"/>
      <c r="U400" s="34"/>
      <c r="V400" s="49"/>
      <c r="W400" s="53"/>
      <c r="X400" s="14"/>
      <c r="Y400" s="49"/>
      <c r="Z400" s="36"/>
      <c r="AA400" s="36"/>
      <c r="AB400" s="52"/>
      <c r="AC400" s="36"/>
      <c r="AD400" s="14"/>
      <c r="AE400" s="72"/>
      <c r="AF400" s="124"/>
      <c r="AG400" s="36"/>
      <c r="AH400" s="244"/>
      <c r="AJ400" s="36"/>
      <c r="AK400" s="36"/>
      <c r="AL400" s="36"/>
      <c r="AM400" s="36"/>
      <c r="AO400" s="239" t="s">
        <v>155</v>
      </c>
    </row>
    <row r="401" spans="1:41" s="3" customFormat="1" ht="9.9499999999999993" customHeight="1" x14ac:dyDescent="0.2">
      <c r="C401" s="32"/>
      <c r="D401" s="37" t="s">
        <v>106</v>
      </c>
      <c r="E401" s="167" t="s">
        <v>641</v>
      </c>
      <c r="G401" s="167"/>
      <c r="H401" s="167"/>
      <c r="I401" s="167"/>
      <c r="J401" s="167"/>
      <c r="K401" s="167"/>
      <c r="L401" s="167"/>
      <c r="M401" s="172"/>
      <c r="N401" s="172"/>
      <c r="O401" s="28"/>
      <c r="P401" s="28"/>
      <c r="Q401" s="28"/>
      <c r="R401" s="28"/>
      <c r="S401" s="28"/>
      <c r="T401" s="28"/>
      <c r="U401" s="5"/>
      <c r="V401" s="49"/>
      <c r="W401" s="67"/>
      <c r="X401" s="67"/>
      <c r="Y401" s="49"/>
      <c r="Z401" s="36"/>
      <c r="AA401" s="36"/>
      <c r="AB401" s="52"/>
      <c r="AC401" s="16"/>
      <c r="AD401" s="14"/>
      <c r="AE401" s="62"/>
      <c r="AF401" s="123"/>
      <c r="AG401" s="16"/>
      <c r="AH401" s="244"/>
      <c r="AJ401" s="16"/>
      <c r="AK401" s="16"/>
      <c r="AL401" s="16"/>
      <c r="AM401" s="16"/>
      <c r="AO401" s="239"/>
    </row>
    <row r="402" spans="1:41" s="3" customFormat="1" ht="0.95" customHeight="1" x14ac:dyDescent="0.2">
      <c r="G402" s="28"/>
      <c r="K402" s="28"/>
      <c r="P402" s="71"/>
      <c r="Q402" s="81"/>
      <c r="R402" s="27"/>
      <c r="S402" s="36"/>
      <c r="T402" s="6"/>
      <c r="U402" s="34"/>
      <c r="V402" s="49"/>
      <c r="W402" s="53"/>
      <c r="X402" s="14"/>
      <c r="Y402" s="49"/>
      <c r="Z402" s="36"/>
      <c r="AA402" s="36"/>
      <c r="AB402" s="52"/>
      <c r="AC402" s="36"/>
      <c r="AD402" s="14"/>
      <c r="AE402" s="72"/>
      <c r="AF402" s="124"/>
      <c r="AG402" s="36"/>
      <c r="AH402" s="244"/>
      <c r="AJ402" s="36"/>
      <c r="AK402" s="36"/>
      <c r="AL402" s="36"/>
      <c r="AM402" s="36"/>
      <c r="AO402" s="239" t="s">
        <v>155</v>
      </c>
    </row>
    <row r="403" spans="1:41" s="3" customFormat="1" ht="9.9499999999999993" customHeight="1" x14ac:dyDescent="0.2">
      <c r="B403" s="112" t="s">
        <v>151</v>
      </c>
      <c r="D403" s="37"/>
      <c r="E403" s="71" t="s">
        <v>642</v>
      </c>
      <c r="F403" s="71"/>
      <c r="G403" s="28" t="s">
        <v>144</v>
      </c>
      <c r="H403" s="28"/>
      <c r="I403" s="28"/>
      <c r="J403" s="28"/>
      <c r="K403" s="28"/>
      <c r="L403" s="28"/>
      <c r="M403" s="28"/>
      <c r="N403" s="28"/>
      <c r="P403" s="71"/>
      <c r="Q403" s="81"/>
      <c r="R403" s="27"/>
      <c r="S403" s="36">
        <f>IF(Suggested="Yes",AA403,AG403)</f>
        <v>28.9</v>
      </c>
      <c r="T403" s="34" t="s">
        <v>143</v>
      </c>
      <c r="U403" s="5" t="str">
        <f>+Instructions!$B$3</f>
        <v>A</v>
      </c>
      <c r="V403" s="49"/>
      <c r="W403" s="53">
        <f>+Instructions!$C$22</f>
        <v>0</v>
      </c>
      <c r="X403" s="16">
        <f>ROUND($AA403*(1-W403)+0.004999,2)</f>
        <v>28.9</v>
      </c>
      <c r="Y403" s="49"/>
      <c r="Z403" s="6" t="s">
        <v>1386</v>
      </c>
      <c r="AA403" s="36">
        <v>28.9</v>
      </c>
      <c r="AB403" s="57">
        <f>+W403</f>
        <v>0</v>
      </c>
      <c r="AC403" s="16">
        <f>+X403</f>
        <v>28.9</v>
      </c>
      <c r="AD403" s="11">
        <f>(AG403-AC403)/AG403</f>
        <v>0</v>
      </c>
      <c r="AE403" s="120"/>
      <c r="AF403" s="128">
        <v>1</v>
      </c>
      <c r="AG403" s="35">
        <f>SUM(AJ403:AL403)+AE403</f>
        <v>28.9</v>
      </c>
      <c r="AH403" s="244"/>
      <c r="AJ403" s="16">
        <f>ROUND(AC403/(1-VLOOKUP(AF403,Group,2,FALSE)),2)</f>
        <v>28.9</v>
      </c>
      <c r="AK403" s="16">
        <f>IF(VLOOKUP(AF403,Group,5,FALSE)="YES",VLOOKUP(ROUND(ROUND(AJ403,1)-AJ403,2),Round,2,FALSE)+VLOOKUP(AF403,Group,6,FALSE),0)</f>
        <v>0</v>
      </c>
      <c r="AL403" s="16">
        <f>IF(VLOOKUP(AF403,Group,7,FALSE)="",0,ROUND(AJ403-0.04999,1)-AJ403+AM403)</f>
        <v>0</v>
      </c>
      <c r="AM403" s="16" t="str">
        <f>IF(VLOOKUP(AF403,Group,7,FALSE)="","",VLOOKUP(AF403,Group,7,FALSE))</f>
        <v/>
      </c>
      <c r="AO403" s="239" t="s">
        <v>155</v>
      </c>
    </row>
    <row r="404" spans="1:41" s="3" customFormat="1" ht="0.95" customHeight="1" x14ac:dyDescent="0.2">
      <c r="G404" s="28"/>
      <c r="J404" s="76"/>
      <c r="P404" s="71"/>
      <c r="Q404" s="81"/>
      <c r="R404" s="27"/>
      <c r="S404" s="36"/>
      <c r="T404" s="6"/>
      <c r="U404" s="34"/>
      <c r="V404" s="49"/>
      <c r="W404" s="53"/>
      <c r="X404" s="14"/>
      <c r="Y404" s="49"/>
      <c r="Z404" s="36"/>
      <c r="AA404" s="36"/>
      <c r="AB404" s="52"/>
      <c r="AC404" s="36"/>
      <c r="AD404" s="14"/>
      <c r="AE404" s="72"/>
      <c r="AF404" s="124"/>
      <c r="AG404" s="36"/>
      <c r="AH404" s="244"/>
      <c r="AJ404" s="36"/>
      <c r="AK404" s="36"/>
      <c r="AL404" s="36"/>
      <c r="AM404" s="36"/>
      <c r="AO404" s="239" t="s">
        <v>155</v>
      </c>
    </row>
    <row r="405" spans="1:41" s="3" customFormat="1" ht="9.9499999999999993" customHeight="1" x14ac:dyDescent="0.2">
      <c r="B405" s="111" t="s">
        <v>104</v>
      </c>
      <c r="D405" s="98"/>
      <c r="E405" s="71" t="s">
        <v>773</v>
      </c>
      <c r="F405" s="71"/>
      <c r="G405" s="28" t="s">
        <v>645</v>
      </c>
      <c r="H405" s="28"/>
      <c r="I405" s="28"/>
      <c r="J405" s="71"/>
      <c r="K405" s="28"/>
      <c r="L405" s="28"/>
      <c r="N405" s="28"/>
      <c r="P405" s="71"/>
      <c r="Q405" s="81"/>
      <c r="R405" s="27"/>
      <c r="S405" s="36">
        <f>IF(Suggested="Yes",AA405,AG405)</f>
        <v>26.2</v>
      </c>
      <c r="T405" s="34" t="s">
        <v>142</v>
      </c>
      <c r="U405" s="5" t="str">
        <f>+Instructions!$B$3</f>
        <v>A</v>
      </c>
      <c r="V405" s="49"/>
      <c r="W405" s="53">
        <f>+Instructions!$C$22</f>
        <v>0</v>
      </c>
      <c r="X405" s="16">
        <f>ROUND($AA405*(1-W405)+0.004999,2)</f>
        <v>26.2</v>
      </c>
      <c r="Y405" s="49"/>
      <c r="Z405" s="6" t="s">
        <v>1386</v>
      </c>
      <c r="AA405" s="36">
        <v>26.2</v>
      </c>
      <c r="AB405" s="57">
        <f>+W405</f>
        <v>0</v>
      </c>
      <c r="AC405" s="16">
        <f>+X405</f>
        <v>26.2</v>
      </c>
      <c r="AD405" s="11">
        <f>(AG405-AC405)/AG405</f>
        <v>0</v>
      </c>
      <c r="AE405" s="120"/>
      <c r="AF405" s="129">
        <v>3</v>
      </c>
      <c r="AG405" s="50">
        <f>SUM(AJ405:AL405)+AE405</f>
        <v>26.2</v>
      </c>
      <c r="AH405" s="244"/>
      <c r="AJ405" s="16">
        <f>ROUND(AC405/(1-VLOOKUP(AF405,Group,2,FALSE)),2)</f>
        <v>26.2</v>
      </c>
      <c r="AK405" s="16">
        <f>IF(VLOOKUP(AF405,Group,5,FALSE)="YES",VLOOKUP(ROUND(ROUND(AJ405,1)-AJ405,2),Round,2,FALSE)+VLOOKUP(AF405,Group,6,FALSE),0)</f>
        <v>0</v>
      </c>
      <c r="AL405" s="16">
        <f>IF(VLOOKUP(AF405,Group,7,FALSE)="",0,ROUND(AJ405-0.04999,1)-AJ405+AM405)</f>
        <v>0</v>
      </c>
      <c r="AM405" s="16" t="str">
        <f>IF(VLOOKUP(AF405,Group,7,FALSE)="","",VLOOKUP(AF405,Group,7,FALSE))</f>
        <v/>
      </c>
      <c r="AO405" s="239" t="s">
        <v>155</v>
      </c>
    </row>
    <row r="406" spans="1:41" s="3" customFormat="1" ht="0.95" customHeight="1" x14ac:dyDescent="0.2">
      <c r="C406" s="3" t="s">
        <v>187</v>
      </c>
      <c r="P406" s="71"/>
      <c r="Q406" s="81"/>
      <c r="R406" s="27"/>
      <c r="S406" s="36"/>
      <c r="T406" s="6"/>
      <c r="U406" s="34"/>
      <c r="V406" s="49"/>
      <c r="W406" s="53"/>
      <c r="X406" s="14"/>
      <c r="Y406" s="49"/>
      <c r="Z406" s="36"/>
      <c r="AA406" s="36"/>
      <c r="AB406" s="52"/>
      <c r="AC406" s="36"/>
      <c r="AD406" s="14"/>
      <c r="AE406" s="72"/>
      <c r="AF406" s="124"/>
      <c r="AG406" s="36"/>
      <c r="AH406" s="244"/>
      <c r="AJ406" s="36"/>
      <c r="AK406" s="36"/>
      <c r="AL406" s="36"/>
      <c r="AM406" s="36"/>
      <c r="AO406" s="239" t="s">
        <v>155</v>
      </c>
    </row>
    <row r="407" spans="1:41" s="3" customFormat="1" ht="9.75" customHeight="1" x14ac:dyDescent="0.2">
      <c r="D407" s="98" t="s">
        <v>226</v>
      </c>
      <c r="E407" s="190" t="s">
        <v>643</v>
      </c>
      <c r="F407" s="71"/>
      <c r="H407" s="28"/>
      <c r="I407" s="28"/>
      <c r="J407" s="190"/>
      <c r="K407" s="28"/>
      <c r="L407" s="28"/>
      <c r="M407" s="28"/>
      <c r="N407" s="28"/>
      <c r="P407" s="71"/>
      <c r="Q407" s="81"/>
      <c r="R407" s="27"/>
      <c r="S407" s="36"/>
      <c r="T407" s="34"/>
      <c r="U407" s="34"/>
      <c r="V407" s="49"/>
      <c r="W407" s="53"/>
      <c r="X407" s="36"/>
      <c r="Y407" s="49"/>
      <c r="Z407" s="36"/>
      <c r="AA407" s="36"/>
      <c r="AB407" s="57"/>
      <c r="AC407" s="36"/>
      <c r="AD407" s="57"/>
      <c r="AE407" s="72"/>
      <c r="AF407" s="124"/>
      <c r="AG407" s="36"/>
      <c r="AH407" s="244"/>
      <c r="AJ407" s="36"/>
      <c r="AK407" s="36"/>
      <c r="AL407" s="36"/>
      <c r="AM407" s="36"/>
      <c r="AO407" s="239" t="s">
        <v>155</v>
      </c>
    </row>
    <row r="408" spans="1:41" s="3" customFormat="1" ht="3.95" customHeight="1" x14ac:dyDescent="0.2">
      <c r="P408" s="71"/>
      <c r="Q408" s="81"/>
      <c r="R408" s="27"/>
      <c r="S408" s="36"/>
      <c r="T408" s="6"/>
      <c r="U408" s="34"/>
      <c r="V408" s="49"/>
      <c r="W408" s="53"/>
      <c r="X408" s="14"/>
      <c r="Y408" s="49"/>
      <c r="Z408" s="36"/>
      <c r="AA408" s="36"/>
      <c r="AB408" s="52"/>
      <c r="AC408" s="36"/>
      <c r="AD408" s="14"/>
      <c r="AE408" s="72"/>
      <c r="AF408" s="124"/>
      <c r="AG408" s="36"/>
      <c r="AH408" s="244"/>
      <c r="AJ408" s="36"/>
      <c r="AK408" s="36"/>
      <c r="AL408" s="36"/>
      <c r="AM408" s="36"/>
      <c r="AO408" s="239"/>
    </row>
    <row r="409" spans="1:41" s="3" customFormat="1" ht="12" customHeight="1" x14ac:dyDescent="0.2">
      <c r="C409" s="157" t="s">
        <v>808</v>
      </c>
      <c r="I409" s="3" t="s">
        <v>187</v>
      </c>
      <c r="P409" s="76"/>
      <c r="Q409" s="169"/>
      <c r="R409" s="228" t="s">
        <v>565</v>
      </c>
      <c r="S409" s="229" t="s">
        <v>571</v>
      </c>
      <c r="T409" s="230"/>
      <c r="U409" s="5"/>
      <c r="V409" s="49"/>
      <c r="W409" s="53"/>
      <c r="X409" s="14"/>
      <c r="Y409" s="49"/>
      <c r="Z409" s="36"/>
      <c r="AA409" s="36"/>
      <c r="AB409" s="52"/>
      <c r="AC409" s="16"/>
      <c r="AD409" s="14"/>
      <c r="AE409" s="62"/>
      <c r="AF409" s="62"/>
      <c r="AG409" s="36"/>
      <c r="AH409" s="244"/>
      <c r="AO409" s="241"/>
    </row>
    <row r="410" spans="1:41" s="3" customFormat="1" ht="2.85" customHeight="1" x14ac:dyDescent="0.2">
      <c r="A410" s="3" t="s">
        <v>182</v>
      </c>
      <c r="P410" s="71"/>
      <c r="Q410" s="81"/>
      <c r="R410" s="27"/>
      <c r="S410" s="36"/>
      <c r="T410" s="6"/>
      <c r="U410" s="5"/>
      <c r="V410" s="49"/>
      <c r="W410" s="53"/>
      <c r="X410" s="14"/>
      <c r="Y410" s="49"/>
      <c r="Z410" s="36"/>
      <c r="AA410" s="36"/>
      <c r="AB410" s="52"/>
      <c r="AC410" s="16"/>
      <c r="AD410" s="14"/>
      <c r="AE410" s="62"/>
      <c r="AF410" s="123"/>
      <c r="AG410" s="36"/>
      <c r="AH410" s="244"/>
      <c r="AI410" s="16"/>
      <c r="AJ410" s="36"/>
      <c r="AK410" s="16"/>
      <c r="AL410" s="16"/>
      <c r="AO410" s="239"/>
    </row>
    <row r="411" spans="1:41" s="3" customFormat="1" ht="9.9499999999999993" customHeight="1" x14ac:dyDescent="0.2">
      <c r="C411" s="172" t="s">
        <v>816</v>
      </c>
      <c r="F411" s="172"/>
      <c r="G411" s="37"/>
      <c r="H411" s="172"/>
      <c r="I411" s="167"/>
      <c r="J411" s="167"/>
      <c r="K411" s="167"/>
      <c r="L411" s="167"/>
      <c r="N411" s="172"/>
      <c r="O411" s="28"/>
      <c r="P411" s="28"/>
      <c r="Q411" s="28"/>
      <c r="R411" s="28"/>
      <c r="S411" s="28"/>
      <c r="T411" s="28"/>
      <c r="U411" s="5"/>
      <c r="V411" s="49"/>
      <c r="W411" s="67"/>
      <c r="X411" s="67"/>
      <c r="Y411" s="49"/>
      <c r="Z411" s="36"/>
      <c r="AA411" s="36"/>
      <c r="AB411" s="52"/>
      <c r="AC411" s="16"/>
      <c r="AD411" s="14"/>
      <c r="AE411" s="62"/>
      <c r="AF411" s="123"/>
      <c r="AG411" s="16"/>
      <c r="AH411" s="244"/>
      <c r="AJ411" s="16"/>
      <c r="AK411" s="16"/>
      <c r="AL411" s="16"/>
      <c r="AM411" s="16"/>
      <c r="AO411" s="239"/>
    </row>
    <row r="412" spans="1:41" s="3" customFormat="1" ht="2.85" customHeight="1" x14ac:dyDescent="0.2">
      <c r="P412" s="71"/>
      <c r="Q412" s="81"/>
      <c r="R412" s="27"/>
      <c r="S412" s="36"/>
      <c r="T412" s="6"/>
      <c r="U412" s="34"/>
      <c r="V412" s="49"/>
      <c r="W412" s="53"/>
      <c r="X412" s="14"/>
      <c r="Y412" s="49"/>
      <c r="Z412" s="36"/>
      <c r="AA412" s="36"/>
      <c r="AB412" s="52"/>
      <c r="AC412" s="36"/>
      <c r="AD412" s="14"/>
      <c r="AE412" s="72"/>
      <c r="AF412" s="124"/>
      <c r="AG412" s="36"/>
      <c r="AH412" s="244"/>
      <c r="AJ412" s="36"/>
      <c r="AK412" s="36"/>
      <c r="AL412" s="36"/>
      <c r="AM412" s="36"/>
      <c r="AO412" s="239" t="s">
        <v>155</v>
      </c>
    </row>
    <row r="413" spans="1:41" s="3" customFormat="1" ht="9.9499999999999993" customHeight="1" x14ac:dyDescent="0.2">
      <c r="B413" s="112" t="s">
        <v>151</v>
      </c>
      <c r="D413" s="37"/>
      <c r="E413" s="71" t="s">
        <v>818</v>
      </c>
      <c r="F413" s="71"/>
      <c r="G413" s="28" t="s">
        <v>144</v>
      </c>
      <c r="H413" s="28"/>
      <c r="I413" s="28"/>
      <c r="J413" s="28" t="s">
        <v>814</v>
      </c>
      <c r="L413" s="28"/>
      <c r="M413" s="28">
        <v>90035</v>
      </c>
      <c r="N413" s="28"/>
      <c r="P413" s="71"/>
      <c r="Q413" s="81"/>
      <c r="R413" s="27"/>
      <c r="S413" s="36">
        <f>IF(Suggested="Yes",AA413,AG413)</f>
        <v>19.25</v>
      </c>
      <c r="T413" s="34" t="s">
        <v>143</v>
      </c>
      <c r="U413" s="5" t="str">
        <f>+Instructions!$B$3</f>
        <v>A</v>
      </c>
      <c r="V413" s="49"/>
      <c r="W413" s="53">
        <f>+Instructions!$C$22</f>
        <v>0</v>
      </c>
      <c r="X413" s="16">
        <f>ROUND($AA413*(1-W413)+0.004999,2)</f>
        <v>19.25</v>
      </c>
      <c r="Y413" s="49"/>
      <c r="Z413" s="6" t="s">
        <v>1386</v>
      </c>
      <c r="AA413" s="36">
        <v>19.25</v>
      </c>
      <c r="AB413" s="57">
        <f t="shared" ref="AB413:AC415" si="91">+W413</f>
        <v>0</v>
      </c>
      <c r="AC413" s="16">
        <f t="shared" si="91"/>
        <v>19.25</v>
      </c>
      <c r="AD413" s="11">
        <f>(AG413-AC413)/AG413</f>
        <v>0</v>
      </c>
      <c r="AE413" s="120"/>
      <c r="AF413" s="128">
        <v>1</v>
      </c>
      <c r="AG413" s="35">
        <f>SUM(AJ413:AL413)+AE413</f>
        <v>19.25</v>
      </c>
      <c r="AH413" s="244"/>
      <c r="AJ413" s="16">
        <f>ROUND(AC413/(1-VLOOKUP(AF413,Group,2,FALSE)),2)</f>
        <v>19.25</v>
      </c>
      <c r="AK413" s="16">
        <f>IF(VLOOKUP(AF413,Group,5,FALSE)="YES",VLOOKUP(ROUND(ROUND(AJ413,1)-AJ413,2),Round,2,FALSE)+VLOOKUP(AF413,Group,6,FALSE),0)</f>
        <v>0</v>
      </c>
      <c r="AL413" s="16">
        <f>IF(VLOOKUP(AF413,Group,7,FALSE)="",0,ROUND(AJ413-0.04999,1)-AJ413+AM413)</f>
        <v>0</v>
      </c>
      <c r="AM413" s="16" t="str">
        <f>IF(VLOOKUP(AF413,Group,7,FALSE)="","",VLOOKUP(AF413,Group,7,FALSE))</f>
        <v/>
      </c>
      <c r="AO413" s="239" t="s">
        <v>155</v>
      </c>
    </row>
    <row r="414" spans="1:41" s="3" customFormat="1" ht="9.9499999999999993" customHeight="1" x14ac:dyDescent="0.2">
      <c r="B414" s="112" t="s">
        <v>151</v>
      </c>
      <c r="D414" s="37"/>
      <c r="E414" s="71" t="s">
        <v>819</v>
      </c>
      <c r="F414" s="71"/>
      <c r="G414" s="28" t="s">
        <v>144</v>
      </c>
      <c r="H414" s="28"/>
      <c r="I414" s="28"/>
      <c r="J414" s="28" t="s">
        <v>815</v>
      </c>
      <c r="L414" s="28"/>
      <c r="M414" s="28">
        <v>90033</v>
      </c>
      <c r="N414" s="28"/>
      <c r="P414" s="71"/>
      <c r="Q414" s="81"/>
      <c r="R414" s="27"/>
      <c r="S414" s="36">
        <f>IF(Suggested="Yes",AA414,AG414)</f>
        <v>23.75</v>
      </c>
      <c r="T414" s="34" t="s">
        <v>143</v>
      </c>
      <c r="U414" s="5" t="str">
        <f>+Instructions!$B$3</f>
        <v>A</v>
      </c>
      <c r="V414" s="49"/>
      <c r="W414" s="53">
        <f>+Instructions!$C$22</f>
        <v>0</v>
      </c>
      <c r="X414" s="16">
        <f>ROUND($AA414*(1-W414)+0.004999,2)</f>
        <v>23.75</v>
      </c>
      <c r="Y414" s="49"/>
      <c r="Z414" s="6" t="s">
        <v>1386</v>
      </c>
      <c r="AA414" s="36">
        <v>23.75</v>
      </c>
      <c r="AB414" s="57">
        <f t="shared" si="91"/>
        <v>0</v>
      </c>
      <c r="AC414" s="16">
        <f t="shared" si="91"/>
        <v>23.75</v>
      </c>
      <c r="AD414" s="11">
        <f>(AG414-AC414)/AG414</f>
        <v>0</v>
      </c>
      <c r="AE414" s="120"/>
      <c r="AF414" s="128">
        <v>1</v>
      </c>
      <c r="AG414" s="35">
        <f>SUM(AJ414:AL414)+AE414</f>
        <v>23.75</v>
      </c>
      <c r="AH414" s="244"/>
      <c r="AJ414" s="16">
        <f>ROUND(AC414/(1-VLOOKUP(AF414,Group,2,FALSE)),2)</f>
        <v>23.75</v>
      </c>
      <c r="AK414" s="16">
        <f>IF(VLOOKUP(AF414,Group,5,FALSE)="YES",VLOOKUP(ROUND(ROUND(AJ414,1)-AJ414,2),Round,2,FALSE)+VLOOKUP(AF414,Group,6,FALSE),0)</f>
        <v>0</v>
      </c>
      <c r="AL414" s="16">
        <f>IF(VLOOKUP(AF414,Group,7,FALSE)="",0,ROUND(AJ414-0.04999,1)-AJ414+AM414)</f>
        <v>0</v>
      </c>
      <c r="AM414" s="16" t="str">
        <f>IF(VLOOKUP(AF414,Group,7,FALSE)="","",VLOOKUP(AF414,Group,7,FALSE))</f>
        <v/>
      </c>
      <c r="AO414" s="239" t="s">
        <v>155</v>
      </c>
    </row>
    <row r="415" spans="1:41" s="3" customFormat="1" ht="9.9499999999999993" customHeight="1" x14ac:dyDescent="0.2">
      <c r="B415" s="112" t="s">
        <v>151</v>
      </c>
      <c r="D415" s="37"/>
      <c r="E415" s="71" t="s">
        <v>819</v>
      </c>
      <c r="F415" s="71"/>
      <c r="G415" s="28" t="s">
        <v>144</v>
      </c>
      <c r="H415" s="28"/>
      <c r="I415" s="28"/>
      <c r="J415" s="28" t="s">
        <v>813</v>
      </c>
      <c r="L415" s="28"/>
      <c r="M415" s="28">
        <v>90036</v>
      </c>
      <c r="N415" s="28"/>
      <c r="P415" s="71"/>
      <c r="Q415" s="81"/>
      <c r="R415" s="27"/>
      <c r="S415" s="36">
        <f>IF(Suggested="Yes",AA415,AG415)</f>
        <v>20.8</v>
      </c>
      <c r="T415" s="34" t="s">
        <v>143</v>
      </c>
      <c r="U415" s="5" t="str">
        <f>+Instructions!$B$3</f>
        <v>A</v>
      </c>
      <c r="V415" s="49"/>
      <c r="W415" s="53">
        <f>+Instructions!$C$22</f>
        <v>0</v>
      </c>
      <c r="X415" s="16">
        <f>ROUND($AA415*(1-W415)+0.004999,2)</f>
        <v>20.8</v>
      </c>
      <c r="Y415" s="49"/>
      <c r="Z415" s="6" t="s">
        <v>1386</v>
      </c>
      <c r="AA415" s="36">
        <v>20.8</v>
      </c>
      <c r="AB415" s="57">
        <f t="shared" si="91"/>
        <v>0</v>
      </c>
      <c r="AC415" s="16">
        <f t="shared" si="91"/>
        <v>20.8</v>
      </c>
      <c r="AD415" s="11">
        <f>(AG415-AC415)/AG415</f>
        <v>0</v>
      </c>
      <c r="AE415" s="120"/>
      <c r="AF415" s="128">
        <v>1</v>
      </c>
      <c r="AG415" s="35">
        <f>SUM(AJ415:AL415)+AE415</f>
        <v>20.8</v>
      </c>
      <c r="AH415" s="244"/>
      <c r="AJ415" s="16">
        <f>ROUND(AC415/(1-VLOOKUP(AF415,Group,2,FALSE)),2)</f>
        <v>20.8</v>
      </c>
      <c r="AK415" s="16">
        <f>IF(VLOOKUP(AF415,Group,5,FALSE)="YES",VLOOKUP(ROUND(ROUND(AJ415,1)-AJ415,2),Round,2,FALSE)+VLOOKUP(AF415,Group,6,FALSE),0)</f>
        <v>0</v>
      </c>
      <c r="AL415" s="16">
        <f>IF(VLOOKUP(AF415,Group,7,FALSE)="",0,ROUND(AJ415-0.04999,1)-AJ415+AM415)</f>
        <v>0</v>
      </c>
      <c r="AM415" s="16" t="str">
        <f>IF(VLOOKUP(AF415,Group,7,FALSE)="","",VLOOKUP(AF415,Group,7,FALSE))</f>
        <v/>
      </c>
      <c r="AO415" s="239" t="s">
        <v>155</v>
      </c>
    </row>
    <row r="416" spans="1:41" s="3" customFormat="1" ht="2.85" customHeight="1" x14ac:dyDescent="0.2">
      <c r="A416" s="3" t="s">
        <v>182</v>
      </c>
      <c r="P416" s="71"/>
      <c r="Q416" s="81"/>
      <c r="R416" s="27"/>
      <c r="S416" s="36"/>
      <c r="T416" s="6"/>
      <c r="U416" s="5"/>
      <c r="V416" s="49"/>
      <c r="W416" s="53"/>
      <c r="X416" s="14"/>
      <c r="Y416" s="49"/>
      <c r="Z416" s="36"/>
      <c r="AA416" s="36"/>
      <c r="AB416" s="52"/>
      <c r="AC416" s="16"/>
      <c r="AD416" s="14"/>
      <c r="AE416" s="62"/>
      <c r="AF416" s="123"/>
      <c r="AG416" s="36"/>
      <c r="AH416" s="244"/>
      <c r="AI416" s="16"/>
      <c r="AJ416" s="36"/>
      <c r="AK416" s="16"/>
      <c r="AL416" s="16"/>
      <c r="AO416" s="239"/>
    </row>
    <row r="417" spans="2:41" s="3" customFormat="1" ht="9.9499999999999993" customHeight="1" x14ac:dyDescent="0.2">
      <c r="C417" s="172" t="s">
        <v>820</v>
      </c>
      <c r="F417" s="172"/>
      <c r="G417" s="37"/>
      <c r="H417" s="172"/>
      <c r="I417" s="167"/>
      <c r="J417" s="167"/>
      <c r="L417" s="167"/>
      <c r="N417" s="172"/>
      <c r="O417" s="28"/>
      <c r="P417" s="28"/>
      <c r="Q417" s="28"/>
      <c r="R417" s="28"/>
      <c r="S417" s="28"/>
      <c r="T417" s="28"/>
      <c r="U417" s="5"/>
      <c r="V417" s="49"/>
      <c r="W417" s="67"/>
      <c r="X417" s="67"/>
      <c r="Y417" s="49"/>
      <c r="Z417" s="36"/>
      <c r="AA417" s="36"/>
      <c r="AB417" s="52"/>
      <c r="AC417" s="16"/>
      <c r="AD417" s="14"/>
      <c r="AE417" s="62"/>
      <c r="AF417" s="123"/>
      <c r="AG417" s="16"/>
      <c r="AH417" s="244"/>
      <c r="AJ417" s="16"/>
      <c r="AK417" s="16"/>
      <c r="AL417" s="16"/>
      <c r="AM417" s="16"/>
      <c r="AO417" s="239"/>
    </row>
    <row r="418" spans="2:41" s="3" customFormat="1" ht="2.85" customHeight="1" x14ac:dyDescent="0.2">
      <c r="P418" s="71"/>
      <c r="Q418" s="81"/>
      <c r="R418" s="27"/>
      <c r="S418" s="36"/>
      <c r="T418" s="6"/>
      <c r="U418" s="34"/>
      <c r="V418" s="49"/>
      <c r="W418" s="53"/>
      <c r="X418" s="14"/>
      <c r="Y418" s="49"/>
      <c r="Z418" s="36"/>
      <c r="AA418" s="36"/>
      <c r="AB418" s="52"/>
      <c r="AC418" s="36"/>
      <c r="AD418" s="14"/>
      <c r="AE418" s="72"/>
      <c r="AF418" s="124"/>
      <c r="AG418" s="36"/>
      <c r="AH418" s="244"/>
      <c r="AJ418" s="36"/>
      <c r="AK418" s="36"/>
      <c r="AL418" s="36"/>
      <c r="AM418" s="36"/>
      <c r="AO418" s="239" t="s">
        <v>155</v>
      </c>
    </row>
    <row r="419" spans="2:41" s="3" customFormat="1" ht="9.9499999999999993" customHeight="1" x14ac:dyDescent="0.2">
      <c r="B419" s="112" t="s">
        <v>151</v>
      </c>
      <c r="D419" s="37"/>
      <c r="E419" s="71" t="s">
        <v>203</v>
      </c>
      <c r="F419" s="71"/>
      <c r="G419" s="28" t="s">
        <v>144</v>
      </c>
      <c r="H419" s="28"/>
      <c r="I419" s="28"/>
      <c r="J419" s="28" t="s">
        <v>613</v>
      </c>
      <c r="L419" s="28"/>
      <c r="M419" s="28">
        <v>90024</v>
      </c>
      <c r="N419" s="28"/>
      <c r="P419" s="71"/>
      <c r="Q419" s="81"/>
      <c r="R419" s="27" t="s">
        <v>147</v>
      </c>
      <c r="S419" s="36">
        <f>IF(Suggested="Yes",AA419,AG419)</f>
        <v>46.75</v>
      </c>
      <c r="T419" s="34" t="s">
        <v>143</v>
      </c>
      <c r="U419" s="5" t="str">
        <f>+Instructions!$B$3</f>
        <v>A</v>
      </c>
      <c r="V419" s="49"/>
      <c r="W419" s="53">
        <f>+Instructions!$C$22</f>
        <v>0</v>
      </c>
      <c r="X419" s="16">
        <f>ROUND($AA419*(1-W419)+0.004999,2)</f>
        <v>46.75</v>
      </c>
      <c r="Y419" s="49"/>
      <c r="Z419" s="6" t="s">
        <v>1386</v>
      </c>
      <c r="AA419" s="36">
        <v>46.75</v>
      </c>
      <c r="AB419" s="57">
        <f>+W419</f>
        <v>0</v>
      </c>
      <c r="AC419" s="16">
        <f>+X419</f>
        <v>46.75</v>
      </c>
      <c r="AD419" s="11">
        <f>(AG419-AC419)/AG419</f>
        <v>0</v>
      </c>
      <c r="AE419" s="120"/>
      <c r="AF419" s="128">
        <v>1</v>
      </c>
      <c r="AG419" s="35">
        <f>SUM(AJ419:AL419)+AE419</f>
        <v>46.75</v>
      </c>
      <c r="AH419" s="244"/>
      <c r="AJ419" s="16">
        <f>ROUND(AC419/(1-VLOOKUP(AF419,Group,2,FALSE)),2)</f>
        <v>46.75</v>
      </c>
      <c r="AK419" s="16">
        <f>IF(VLOOKUP(AF419,Group,5,FALSE)="YES",VLOOKUP(ROUND(ROUND(AJ419,1)-AJ419,2),Round,2,FALSE)+VLOOKUP(AF419,Group,6,FALSE),0)</f>
        <v>0</v>
      </c>
      <c r="AL419" s="16">
        <f>IF(VLOOKUP(AF419,Group,7,FALSE)="",0,ROUND(AJ419-0.04999,1)-AJ419+AM419)</f>
        <v>0</v>
      </c>
      <c r="AM419" s="16" t="str">
        <f>IF(VLOOKUP(AF419,Group,7,FALSE)="","",VLOOKUP(AF419,Group,7,FALSE))</f>
        <v/>
      </c>
      <c r="AO419" s="239" t="s">
        <v>155</v>
      </c>
    </row>
    <row r="420" spans="2:41" s="3" customFormat="1" ht="9.9499999999999993" customHeight="1" x14ac:dyDescent="0.2">
      <c r="B420" s="112" t="s">
        <v>151</v>
      </c>
      <c r="D420" s="37"/>
      <c r="E420" s="71" t="s">
        <v>203</v>
      </c>
      <c r="F420" s="71"/>
      <c r="G420" s="28" t="s">
        <v>144</v>
      </c>
      <c r="H420" s="28"/>
      <c r="I420" s="28"/>
      <c r="J420" s="28" t="s">
        <v>812</v>
      </c>
      <c r="L420" s="28"/>
      <c r="M420" s="28">
        <v>90029</v>
      </c>
      <c r="N420" s="28"/>
      <c r="P420" s="71"/>
      <c r="Q420" s="81"/>
      <c r="R420" s="27" t="s">
        <v>147</v>
      </c>
      <c r="S420" s="36">
        <f>IF(Suggested="Yes",AA420,AG420)</f>
        <v>47.3</v>
      </c>
      <c r="T420" s="34" t="s">
        <v>143</v>
      </c>
      <c r="U420" s="5" t="str">
        <f>+Instructions!$B$3</f>
        <v>A</v>
      </c>
      <c r="V420" s="49"/>
      <c r="W420" s="53">
        <f>+Instructions!$C$22</f>
        <v>0</v>
      </c>
      <c r="X420" s="16">
        <f>ROUND($AA420*(1-W420)+0.004999,2)</f>
        <v>47.3</v>
      </c>
      <c r="Y420" s="49"/>
      <c r="Z420" s="6" t="s">
        <v>1386</v>
      </c>
      <c r="AA420" s="36">
        <v>47.3</v>
      </c>
      <c r="AB420" s="57">
        <f>+W420</f>
        <v>0</v>
      </c>
      <c r="AC420" s="16">
        <f>+X420</f>
        <v>47.3</v>
      </c>
      <c r="AD420" s="11">
        <f>(AG420-AC420)/AG420</f>
        <v>0</v>
      </c>
      <c r="AE420" s="120"/>
      <c r="AF420" s="128">
        <v>1</v>
      </c>
      <c r="AG420" s="35">
        <f>SUM(AJ420:AL420)+AE420</f>
        <v>47.3</v>
      </c>
      <c r="AH420" s="244"/>
      <c r="AJ420" s="16">
        <f>ROUND(AC420/(1-VLOOKUP(AF420,Group,2,FALSE)),2)</f>
        <v>47.3</v>
      </c>
      <c r="AK420" s="16">
        <f>IF(VLOOKUP(AF420,Group,5,FALSE)="YES",VLOOKUP(ROUND(ROUND(AJ420,1)-AJ420,2),Round,2,FALSE)+VLOOKUP(AF420,Group,6,FALSE),0)</f>
        <v>0</v>
      </c>
      <c r="AL420" s="16">
        <f>IF(VLOOKUP(AF420,Group,7,FALSE)="",0,ROUND(AJ420-0.04999,1)-AJ420+AM420)</f>
        <v>0</v>
      </c>
      <c r="AM420" s="16" t="str">
        <f>IF(VLOOKUP(AF420,Group,7,FALSE)="","",VLOOKUP(AF420,Group,7,FALSE))</f>
        <v/>
      </c>
      <c r="AO420" s="239" t="s">
        <v>155</v>
      </c>
    </row>
    <row r="421" spans="2:41" s="3" customFormat="1" ht="1.5" customHeight="1" x14ac:dyDescent="0.2">
      <c r="P421" s="71"/>
      <c r="Q421" s="81"/>
      <c r="R421" s="27"/>
      <c r="S421" s="36"/>
      <c r="T421" s="6"/>
      <c r="U421" s="34"/>
      <c r="V421" s="49"/>
      <c r="W421" s="53"/>
      <c r="X421" s="14"/>
      <c r="Y421" s="49"/>
      <c r="Z421" s="36"/>
      <c r="AA421" s="36"/>
      <c r="AB421" s="52"/>
      <c r="AC421" s="36"/>
      <c r="AD421" s="14"/>
      <c r="AE421" s="72"/>
      <c r="AF421" s="124"/>
      <c r="AG421" s="36"/>
      <c r="AH421" s="244"/>
      <c r="AJ421" s="36"/>
      <c r="AK421" s="36"/>
      <c r="AL421" s="36"/>
      <c r="AM421" s="36"/>
      <c r="AO421" s="239" t="s">
        <v>155</v>
      </c>
    </row>
    <row r="422" spans="2:41" s="3" customFormat="1" ht="9.9499999999999993" customHeight="1" x14ac:dyDescent="0.2">
      <c r="B422" s="111" t="s">
        <v>104</v>
      </c>
      <c r="D422" s="37"/>
      <c r="E422" s="71" t="s">
        <v>821</v>
      </c>
      <c r="F422" s="71"/>
      <c r="G422" s="28" t="s">
        <v>220</v>
      </c>
      <c r="H422" s="28"/>
      <c r="I422" s="28"/>
      <c r="J422" s="28" t="s">
        <v>822</v>
      </c>
      <c r="L422" s="28"/>
      <c r="M422" s="28">
        <v>90025</v>
      </c>
      <c r="N422" s="28"/>
      <c r="P422" s="71" t="s">
        <v>828</v>
      </c>
      <c r="Q422" s="81"/>
      <c r="R422" s="27" t="s">
        <v>147</v>
      </c>
      <c r="S422" s="36">
        <f t="shared" ref="S422:S427" si="92">IF(Suggested="Yes",AA422,AG422)</f>
        <v>76.05</v>
      </c>
      <c r="T422" s="34" t="s">
        <v>142</v>
      </c>
      <c r="U422" s="5" t="str">
        <f>+Instructions!$B$3</f>
        <v>A</v>
      </c>
      <c r="V422" s="49"/>
      <c r="W422" s="53">
        <f>+Instructions!$C$22</f>
        <v>0</v>
      </c>
      <c r="X422" s="16">
        <f t="shared" ref="X422:X427" si="93">ROUND($AA422*(1-W422)+0.004999,2)</f>
        <v>76.05</v>
      </c>
      <c r="Y422" s="49"/>
      <c r="Z422" s="6" t="s">
        <v>1386</v>
      </c>
      <c r="AA422" s="36">
        <v>76.05</v>
      </c>
      <c r="AB422" s="57">
        <f t="shared" ref="AB422:AC427" si="94">+W422</f>
        <v>0</v>
      </c>
      <c r="AC422" s="16">
        <f t="shared" si="94"/>
        <v>76.05</v>
      </c>
      <c r="AD422" s="11">
        <f t="shared" ref="AD422:AD427" si="95">(AG422-AC422)/AG422</f>
        <v>0</v>
      </c>
      <c r="AE422" s="120"/>
      <c r="AF422" s="129">
        <v>3</v>
      </c>
      <c r="AG422" s="50">
        <f t="shared" ref="AG422:AG427" si="96">SUM(AJ422:AL422)+AE422</f>
        <v>76.05</v>
      </c>
      <c r="AH422" s="244"/>
      <c r="AJ422" s="16">
        <f t="shared" ref="AJ422:AJ427" si="97">ROUND(AC422/(1-VLOOKUP(AF422,Group,2,FALSE)),2)</f>
        <v>76.05</v>
      </c>
      <c r="AK422" s="16">
        <f t="shared" ref="AK422:AK427" si="98">IF(VLOOKUP(AF422,Group,5,FALSE)="YES",VLOOKUP(ROUND(ROUND(AJ422,1)-AJ422,2),Round,2,FALSE)+VLOOKUP(AF422,Group,6,FALSE),0)</f>
        <v>0</v>
      </c>
      <c r="AL422" s="16">
        <f t="shared" ref="AL422:AL427" si="99">IF(VLOOKUP(AF422,Group,7,FALSE)="",0,ROUND(AJ422-0.04999,1)-AJ422+AM422)</f>
        <v>0</v>
      </c>
      <c r="AM422" s="16" t="str">
        <f t="shared" ref="AM422:AM427" si="100">IF(VLOOKUP(AF422,Group,7,FALSE)="","",VLOOKUP(AF422,Group,7,FALSE))</f>
        <v/>
      </c>
      <c r="AO422" s="239" t="s">
        <v>155</v>
      </c>
    </row>
    <row r="423" spans="2:41" s="3" customFormat="1" ht="9.9499999999999993" customHeight="1" x14ac:dyDescent="0.2">
      <c r="B423" s="111" t="s">
        <v>104</v>
      </c>
      <c r="D423" s="37"/>
      <c r="E423" s="71" t="s">
        <v>821</v>
      </c>
      <c r="F423" s="71"/>
      <c r="G423" s="28" t="s">
        <v>220</v>
      </c>
      <c r="H423" s="28"/>
      <c r="I423" s="28"/>
      <c r="J423" s="28" t="s">
        <v>823</v>
      </c>
      <c r="L423" s="28"/>
      <c r="M423" s="28">
        <v>90030</v>
      </c>
      <c r="N423" s="28"/>
      <c r="P423" s="71" t="s">
        <v>828</v>
      </c>
      <c r="Q423" s="81"/>
      <c r="R423" s="27" t="s">
        <v>147</v>
      </c>
      <c r="S423" s="36">
        <f t="shared" si="92"/>
        <v>77.150000000000006</v>
      </c>
      <c r="T423" s="34" t="s">
        <v>142</v>
      </c>
      <c r="U423" s="5" t="str">
        <f>+Instructions!$B$3</f>
        <v>A</v>
      </c>
      <c r="V423" s="49"/>
      <c r="W423" s="53">
        <f>+Instructions!$C$22</f>
        <v>0</v>
      </c>
      <c r="X423" s="16">
        <f t="shared" si="93"/>
        <v>77.150000000000006</v>
      </c>
      <c r="Y423" s="49"/>
      <c r="Z423" s="6" t="s">
        <v>1386</v>
      </c>
      <c r="AA423" s="36">
        <v>77.150000000000006</v>
      </c>
      <c r="AB423" s="57">
        <f t="shared" si="94"/>
        <v>0</v>
      </c>
      <c r="AC423" s="16">
        <f t="shared" si="94"/>
        <v>77.150000000000006</v>
      </c>
      <c r="AD423" s="11">
        <f t="shared" si="95"/>
        <v>0</v>
      </c>
      <c r="AE423" s="120"/>
      <c r="AF423" s="129">
        <v>3</v>
      </c>
      <c r="AG423" s="50">
        <f t="shared" si="96"/>
        <v>77.150000000000006</v>
      </c>
      <c r="AH423" s="244"/>
      <c r="AJ423" s="16">
        <f t="shared" si="97"/>
        <v>77.150000000000006</v>
      </c>
      <c r="AK423" s="16">
        <f t="shared" si="98"/>
        <v>0</v>
      </c>
      <c r="AL423" s="16">
        <f t="shared" si="99"/>
        <v>0</v>
      </c>
      <c r="AM423" s="16" t="str">
        <f t="shared" si="100"/>
        <v/>
      </c>
      <c r="AO423" s="239" t="s">
        <v>155</v>
      </c>
    </row>
    <row r="424" spans="2:41" s="3" customFormat="1" ht="9.9499999999999993" customHeight="1" x14ac:dyDescent="0.2">
      <c r="B424" s="111" t="s">
        <v>104</v>
      </c>
      <c r="D424" s="37"/>
      <c r="E424" s="71" t="s">
        <v>197</v>
      </c>
      <c r="F424" s="71"/>
      <c r="G424" s="28" t="s">
        <v>220</v>
      </c>
      <c r="H424" s="28"/>
      <c r="I424" s="28"/>
      <c r="J424" s="28" t="s">
        <v>824</v>
      </c>
      <c r="L424" s="28"/>
      <c r="M424" s="28">
        <v>90026</v>
      </c>
      <c r="N424" s="28"/>
      <c r="P424" s="71" t="s">
        <v>562</v>
      </c>
      <c r="Q424" s="81"/>
      <c r="R424" s="27" t="s">
        <v>147</v>
      </c>
      <c r="S424" s="36">
        <f t="shared" si="92"/>
        <v>75.599999999999994</v>
      </c>
      <c r="T424" s="34" t="s">
        <v>142</v>
      </c>
      <c r="U424" s="5" t="str">
        <f>+Instructions!$B$3</f>
        <v>A</v>
      </c>
      <c r="V424" s="49"/>
      <c r="W424" s="53">
        <f>+Instructions!$C$22</f>
        <v>0</v>
      </c>
      <c r="X424" s="16">
        <f t="shared" si="93"/>
        <v>75.599999999999994</v>
      </c>
      <c r="Y424" s="49"/>
      <c r="Z424" s="6" t="s">
        <v>1386</v>
      </c>
      <c r="AA424" s="36">
        <v>75.599999999999994</v>
      </c>
      <c r="AB424" s="57">
        <f t="shared" si="94"/>
        <v>0</v>
      </c>
      <c r="AC424" s="16">
        <f t="shared" si="94"/>
        <v>75.599999999999994</v>
      </c>
      <c r="AD424" s="11">
        <f t="shared" si="95"/>
        <v>0</v>
      </c>
      <c r="AE424" s="120"/>
      <c r="AF424" s="129">
        <v>3</v>
      </c>
      <c r="AG424" s="50">
        <f t="shared" si="96"/>
        <v>75.599999999999994</v>
      </c>
      <c r="AH424" s="244"/>
      <c r="AJ424" s="16">
        <f t="shared" si="97"/>
        <v>75.599999999999994</v>
      </c>
      <c r="AK424" s="16">
        <f t="shared" si="98"/>
        <v>0</v>
      </c>
      <c r="AL424" s="16">
        <f t="shared" si="99"/>
        <v>0</v>
      </c>
      <c r="AM424" s="16" t="str">
        <f t="shared" si="100"/>
        <v/>
      </c>
      <c r="AO424" s="239" t="s">
        <v>155</v>
      </c>
    </row>
    <row r="425" spans="2:41" s="3" customFormat="1" ht="9.9499999999999993" customHeight="1" x14ac:dyDescent="0.2">
      <c r="B425" s="111" t="s">
        <v>104</v>
      </c>
      <c r="D425" s="37"/>
      <c r="E425" s="71" t="s">
        <v>197</v>
      </c>
      <c r="F425" s="71"/>
      <c r="G425" s="28" t="s">
        <v>220</v>
      </c>
      <c r="H425" s="28"/>
      <c r="I425" s="28"/>
      <c r="J425" s="28" t="s">
        <v>825</v>
      </c>
      <c r="L425" s="28"/>
      <c r="M425" s="28">
        <v>90031</v>
      </c>
      <c r="N425" s="28"/>
      <c r="P425" s="71" t="s">
        <v>562</v>
      </c>
      <c r="Q425" s="81"/>
      <c r="R425" s="27" t="s">
        <v>147</v>
      </c>
      <c r="S425" s="36">
        <f t="shared" si="92"/>
        <v>75.599999999999994</v>
      </c>
      <c r="T425" s="34" t="s">
        <v>142</v>
      </c>
      <c r="U425" s="5" t="str">
        <f>+Instructions!$B$3</f>
        <v>A</v>
      </c>
      <c r="V425" s="49"/>
      <c r="W425" s="53">
        <f>+Instructions!$C$22</f>
        <v>0</v>
      </c>
      <c r="X425" s="16">
        <f t="shared" si="93"/>
        <v>75.599999999999994</v>
      </c>
      <c r="Y425" s="49"/>
      <c r="Z425" s="6" t="s">
        <v>1386</v>
      </c>
      <c r="AA425" s="36">
        <v>75.599999999999994</v>
      </c>
      <c r="AB425" s="57">
        <f t="shared" si="94"/>
        <v>0</v>
      </c>
      <c r="AC425" s="16">
        <f t="shared" si="94"/>
        <v>75.599999999999994</v>
      </c>
      <c r="AD425" s="11">
        <f t="shared" si="95"/>
        <v>0</v>
      </c>
      <c r="AE425" s="120"/>
      <c r="AF425" s="129">
        <v>3</v>
      </c>
      <c r="AG425" s="50">
        <f t="shared" si="96"/>
        <v>75.599999999999994</v>
      </c>
      <c r="AH425" s="244"/>
      <c r="AJ425" s="16">
        <f t="shared" si="97"/>
        <v>75.599999999999994</v>
      </c>
      <c r="AK425" s="16">
        <f t="shared" si="98"/>
        <v>0</v>
      </c>
      <c r="AL425" s="16">
        <f t="shared" si="99"/>
        <v>0</v>
      </c>
      <c r="AM425" s="16" t="str">
        <f t="shared" si="100"/>
        <v/>
      </c>
      <c r="AO425" s="239" t="s">
        <v>155</v>
      </c>
    </row>
    <row r="426" spans="2:41" s="3" customFormat="1" ht="9.9499999999999993" customHeight="1" x14ac:dyDescent="0.2">
      <c r="B426" s="111" t="s">
        <v>104</v>
      </c>
      <c r="D426" s="37"/>
      <c r="E426" s="71" t="s">
        <v>639</v>
      </c>
      <c r="F426" s="71"/>
      <c r="G426" s="28" t="s">
        <v>220</v>
      </c>
      <c r="H426" s="28"/>
      <c r="I426" s="28"/>
      <c r="J426" s="28" t="s">
        <v>826</v>
      </c>
      <c r="L426" s="28"/>
      <c r="M426" s="28">
        <v>90027</v>
      </c>
      <c r="N426" s="28"/>
      <c r="P426" s="71" t="s">
        <v>531</v>
      </c>
      <c r="Q426" s="81"/>
      <c r="R426" s="27" t="s">
        <v>147</v>
      </c>
      <c r="S426" s="36">
        <f t="shared" si="92"/>
        <v>78.05</v>
      </c>
      <c r="T426" s="34" t="s">
        <v>142</v>
      </c>
      <c r="U426" s="5" t="str">
        <f>+Instructions!$B$3</f>
        <v>A</v>
      </c>
      <c r="V426" s="49"/>
      <c r="W426" s="53">
        <f>+Instructions!$C$22</f>
        <v>0</v>
      </c>
      <c r="X426" s="16">
        <f t="shared" si="93"/>
        <v>78.05</v>
      </c>
      <c r="Y426" s="49"/>
      <c r="Z426" s="6" t="s">
        <v>1386</v>
      </c>
      <c r="AA426" s="36">
        <v>78.05</v>
      </c>
      <c r="AB426" s="57">
        <f t="shared" si="94"/>
        <v>0</v>
      </c>
      <c r="AC426" s="16">
        <f t="shared" si="94"/>
        <v>78.05</v>
      </c>
      <c r="AD426" s="11">
        <f t="shared" si="95"/>
        <v>0</v>
      </c>
      <c r="AE426" s="120"/>
      <c r="AF426" s="129">
        <v>3</v>
      </c>
      <c r="AG426" s="50">
        <f t="shared" si="96"/>
        <v>78.05</v>
      </c>
      <c r="AH426" s="244"/>
      <c r="AJ426" s="16">
        <f t="shared" si="97"/>
        <v>78.05</v>
      </c>
      <c r="AK426" s="16">
        <f t="shared" si="98"/>
        <v>0</v>
      </c>
      <c r="AL426" s="16">
        <f t="shared" si="99"/>
        <v>0</v>
      </c>
      <c r="AM426" s="16" t="str">
        <f t="shared" si="100"/>
        <v/>
      </c>
      <c r="AO426" s="239" t="s">
        <v>155</v>
      </c>
    </row>
    <row r="427" spans="2:41" s="3" customFormat="1" ht="9.9499999999999993" customHeight="1" x14ac:dyDescent="0.2">
      <c r="B427" s="111" t="s">
        <v>104</v>
      </c>
      <c r="D427" s="37"/>
      <c r="E427" s="71" t="s">
        <v>639</v>
      </c>
      <c r="F427" s="71"/>
      <c r="G427" s="28" t="s">
        <v>220</v>
      </c>
      <c r="H427" s="28"/>
      <c r="I427" s="28"/>
      <c r="J427" s="28" t="s">
        <v>827</v>
      </c>
      <c r="L427" s="28"/>
      <c r="M427" s="28">
        <v>90032</v>
      </c>
      <c r="N427" s="28"/>
      <c r="P427" s="71" t="s">
        <v>531</v>
      </c>
      <c r="Q427" s="81"/>
      <c r="R427" s="27" t="s">
        <v>147</v>
      </c>
      <c r="S427" s="36">
        <f t="shared" si="92"/>
        <v>78.900000000000006</v>
      </c>
      <c r="T427" s="34" t="s">
        <v>142</v>
      </c>
      <c r="U427" s="5" t="str">
        <f>+Instructions!$B$3</f>
        <v>A</v>
      </c>
      <c r="V427" s="49"/>
      <c r="W427" s="53">
        <f>+Instructions!$C$22</f>
        <v>0</v>
      </c>
      <c r="X427" s="16">
        <f t="shared" si="93"/>
        <v>78.900000000000006</v>
      </c>
      <c r="Y427" s="49"/>
      <c r="Z427" s="6" t="s">
        <v>1386</v>
      </c>
      <c r="AA427" s="36">
        <v>78.900000000000006</v>
      </c>
      <c r="AB427" s="57">
        <f t="shared" si="94"/>
        <v>0</v>
      </c>
      <c r="AC427" s="16">
        <f t="shared" si="94"/>
        <v>78.900000000000006</v>
      </c>
      <c r="AD427" s="11">
        <f t="shared" si="95"/>
        <v>0</v>
      </c>
      <c r="AE427" s="120"/>
      <c r="AF427" s="129">
        <v>3</v>
      </c>
      <c r="AG427" s="50">
        <f t="shared" si="96"/>
        <v>78.900000000000006</v>
      </c>
      <c r="AH427" s="244"/>
      <c r="AJ427" s="16">
        <f t="shared" si="97"/>
        <v>78.900000000000006</v>
      </c>
      <c r="AK427" s="16">
        <f t="shared" si="98"/>
        <v>0</v>
      </c>
      <c r="AL427" s="16">
        <f t="shared" si="99"/>
        <v>0</v>
      </c>
      <c r="AM427" s="16" t="str">
        <f t="shared" si="100"/>
        <v/>
      </c>
      <c r="AO427" s="239" t="s">
        <v>155</v>
      </c>
    </row>
    <row r="428" spans="2:41" s="3" customFormat="1" ht="1.5" customHeight="1" x14ac:dyDescent="0.2">
      <c r="P428" s="71"/>
      <c r="Q428" s="81"/>
      <c r="R428" s="27"/>
      <c r="S428" s="36"/>
      <c r="T428" s="6"/>
      <c r="U428" s="34"/>
      <c r="V428" s="49"/>
      <c r="W428" s="53"/>
      <c r="X428" s="14"/>
      <c r="Y428" s="49"/>
      <c r="Z428" s="36"/>
      <c r="AA428" s="36"/>
      <c r="AB428" s="52"/>
      <c r="AC428" s="36"/>
      <c r="AD428" s="14"/>
      <c r="AE428" s="72"/>
      <c r="AF428" s="124"/>
      <c r="AG428" s="36"/>
      <c r="AH428" s="244"/>
      <c r="AJ428" s="36"/>
      <c r="AK428" s="36"/>
      <c r="AL428" s="36"/>
      <c r="AM428" s="36"/>
      <c r="AO428" s="239" t="s">
        <v>155</v>
      </c>
    </row>
    <row r="429" spans="2:41" s="3" customFormat="1" ht="9.9499999999999993" customHeight="1" x14ac:dyDescent="0.2">
      <c r="B429" s="111" t="s">
        <v>104</v>
      </c>
      <c r="D429" s="37"/>
      <c r="E429" s="71" t="s">
        <v>202</v>
      </c>
      <c r="F429" s="71"/>
      <c r="G429" s="28" t="s">
        <v>200</v>
      </c>
      <c r="H429" s="28"/>
      <c r="I429" s="28"/>
      <c r="J429" s="28" t="s">
        <v>613</v>
      </c>
      <c r="L429" s="28"/>
      <c r="M429" s="28">
        <v>90023</v>
      </c>
      <c r="N429" s="28"/>
      <c r="P429" s="71"/>
      <c r="Q429" s="81"/>
      <c r="R429" s="27"/>
      <c r="S429" s="36">
        <f>IF(Suggested="Yes",AA429,AG429)</f>
        <v>29.15</v>
      </c>
      <c r="T429" s="34" t="s">
        <v>142</v>
      </c>
      <c r="U429" s="5" t="str">
        <f>+Instructions!$B$3</f>
        <v>A</v>
      </c>
      <c r="V429" s="49"/>
      <c r="W429" s="53">
        <f>+Instructions!$C$22</f>
        <v>0</v>
      </c>
      <c r="X429" s="16">
        <f>ROUND($AA429*(1-W429)+0.004999,2)</f>
        <v>29.15</v>
      </c>
      <c r="Y429" s="49"/>
      <c r="Z429" s="6" t="s">
        <v>1386</v>
      </c>
      <c r="AA429" s="36">
        <v>29.15</v>
      </c>
      <c r="AB429" s="57">
        <f>+W429</f>
        <v>0</v>
      </c>
      <c r="AC429" s="16">
        <f>+X429</f>
        <v>29.15</v>
      </c>
      <c r="AD429" s="11">
        <f>(AG429-AC429)/AG429</f>
        <v>0</v>
      </c>
      <c r="AE429" s="120"/>
      <c r="AF429" s="129">
        <v>3</v>
      </c>
      <c r="AG429" s="50">
        <f>SUM(AJ429:AL429)+AE429</f>
        <v>29.15</v>
      </c>
      <c r="AH429" s="244"/>
      <c r="AJ429" s="16">
        <f>ROUND(AC429/(1-VLOOKUP(AF429,Group,2,FALSE)),2)</f>
        <v>29.15</v>
      </c>
      <c r="AK429" s="16">
        <f>IF(VLOOKUP(AF429,Group,5,FALSE)="YES",VLOOKUP(ROUND(ROUND(AJ429,1)-AJ429,2),Round,2,FALSE)+VLOOKUP(AF429,Group,6,FALSE),0)</f>
        <v>0</v>
      </c>
      <c r="AL429" s="16">
        <f>IF(VLOOKUP(AF429,Group,7,FALSE)="",0,ROUND(AJ429-0.04999,1)-AJ429+AM429)</f>
        <v>0</v>
      </c>
      <c r="AM429" s="16" t="str">
        <f>IF(VLOOKUP(AF429,Group,7,FALSE)="","",VLOOKUP(AF429,Group,7,FALSE))</f>
        <v/>
      </c>
      <c r="AO429" s="239" t="s">
        <v>155</v>
      </c>
    </row>
    <row r="430" spans="2:41" s="3" customFormat="1" ht="9.9499999999999993" customHeight="1" x14ac:dyDescent="0.2">
      <c r="B430" s="111" t="s">
        <v>104</v>
      </c>
      <c r="D430" s="37"/>
      <c r="E430" s="71" t="s">
        <v>202</v>
      </c>
      <c r="F430" s="71"/>
      <c r="G430" s="28" t="s">
        <v>200</v>
      </c>
      <c r="H430" s="28"/>
      <c r="I430" s="28"/>
      <c r="J430" s="28" t="s">
        <v>812</v>
      </c>
      <c r="L430" s="28"/>
      <c r="M430" s="28">
        <v>90028</v>
      </c>
      <c r="N430" s="28"/>
      <c r="P430" s="71"/>
      <c r="Q430" s="81"/>
      <c r="R430" s="27"/>
      <c r="S430" s="36">
        <f>IF(Suggested="Yes",AA430,AG430)</f>
        <v>29.25</v>
      </c>
      <c r="T430" s="34" t="s">
        <v>142</v>
      </c>
      <c r="U430" s="5" t="str">
        <f>+Instructions!$B$3</f>
        <v>A</v>
      </c>
      <c r="V430" s="49"/>
      <c r="W430" s="53">
        <f>+Instructions!$C$22</f>
        <v>0</v>
      </c>
      <c r="X430" s="16">
        <f>ROUND($AA430*(1-W430)+0.004999,2)</f>
        <v>29.25</v>
      </c>
      <c r="Y430" s="49"/>
      <c r="Z430" s="6" t="s">
        <v>1386</v>
      </c>
      <c r="AA430" s="36">
        <v>29.25</v>
      </c>
      <c r="AB430" s="57">
        <f>+W430</f>
        <v>0</v>
      </c>
      <c r="AC430" s="16">
        <f>+X430</f>
        <v>29.25</v>
      </c>
      <c r="AD430" s="11">
        <f>(AG430-AC430)/AG430</f>
        <v>0</v>
      </c>
      <c r="AE430" s="120"/>
      <c r="AF430" s="129">
        <v>3</v>
      </c>
      <c r="AG430" s="50">
        <f>SUM(AJ430:AL430)+AE430</f>
        <v>29.25</v>
      </c>
      <c r="AH430" s="244"/>
      <c r="AJ430" s="16">
        <f>ROUND(AC430/(1-VLOOKUP(AF430,Group,2,FALSE)),2)</f>
        <v>29.25</v>
      </c>
      <c r="AK430" s="16">
        <f>IF(VLOOKUP(AF430,Group,5,FALSE)="YES",VLOOKUP(ROUND(ROUND(AJ430,1)-AJ430,2),Round,2,FALSE)+VLOOKUP(AF430,Group,6,FALSE),0)</f>
        <v>0</v>
      </c>
      <c r="AL430" s="16">
        <f>IF(VLOOKUP(AF430,Group,7,FALSE)="",0,ROUND(AJ430-0.04999,1)-AJ430+AM430)</f>
        <v>0</v>
      </c>
      <c r="AM430" s="16" t="str">
        <f>IF(VLOOKUP(AF430,Group,7,FALSE)="","",VLOOKUP(AF430,Group,7,FALSE))</f>
        <v/>
      </c>
      <c r="AO430" s="239" t="s">
        <v>155</v>
      </c>
    </row>
    <row r="431" spans="2:41" s="3" customFormat="1" ht="1.5" customHeight="1" x14ac:dyDescent="0.2">
      <c r="P431" s="71"/>
      <c r="Q431" s="81"/>
      <c r="R431" s="27"/>
      <c r="S431" s="36"/>
      <c r="T431" s="6"/>
      <c r="U431" s="34"/>
      <c r="V431" s="49"/>
      <c r="W431" s="53"/>
      <c r="X431" s="14"/>
      <c r="Y431" s="49"/>
      <c r="Z431" s="36"/>
      <c r="AA431" s="36"/>
      <c r="AB431" s="52"/>
      <c r="AC431" s="36"/>
      <c r="AD431" s="14"/>
      <c r="AE431" s="72"/>
      <c r="AF431" s="124"/>
      <c r="AG431" s="36"/>
      <c r="AH431" s="244"/>
      <c r="AJ431" s="36"/>
      <c r="AK431" s="36"/>
      <c r="AL431" s="36"/>
      <c r="AM431" s="36"/>
      <c r="AO431" s="239" t="s">
        <v>155</v>
      </c>
    </row>
    <row r="432" spans="2:41" s="3" customFormat="1" ht="9.6" customHeight="1" x14ac:dyDescent="0.2">
      <c r="D432" s="98" t="s">
        <v>148</v>
      </c>
      <c r="E432" s="190" t="s">
        <v>831</v>
      </c>
      <c r="F432" s="71"/>
      <c r="H432" s="28"/>
      <c r="I432" s="28"/>
      <c r="J432" s="28"/>
      <c r="K432" s="28"/>
      <c r="L432" s="28"/>
      <c r="M432" s="28"/>
      <c r="N432" s="28"/>
      <c r="P432" s="71"/>
      <c r="Q432" s="81"/>
      <c r="R432" s="27"/>
      <c r="S432" s="36"/>
      <c r="T432" s="34"/>
      <c r="U432" s="34"/>
      <c r="V432" s="49"/>
      <c r="W432" s="53"/>
      <c r="X432" s="36"/>
      <c r="Y432" s="49"/>
      <c r="Z432" s="36"/>
      <c r="AA432" s="36"/>
      <c r="AB432" s="57"/>
      <c r="AC432" s="36"/>
      <c r="AD432" s="57"/>
      <c r="AE432" s="72"/>
      <c r="AF432" s="124"/>
      <c r="AG432" s="36"/>
      <c r="AH432" s="244"/>
      <c r="AJ432" s="36"/>
      <c r="AK432" s="36"/>
      <c r="AL432" s="36"/>
      <c r="AM432" s="36"/>
      <c r="AO432" s="239" t="s">
        <v>155</v>
      </c>
    </row>
    <row r="433" spans="1:41" s="3" customFormat="1" ht="9.75" customHeight="1" x14ac:dyDescent="0.2">
      <c r="E433" s="190" t="s">
        <v>830</v>
      </c>
      <c r="F433" s="71"/>
      <c r="H433" s="28"/>
      <c r="I433" s="28"/>
      <c r="J433" s="190"/>
      <c r="K433" s="28"/>
      <c r="L433" s="28"/>
      <c r="M433" s="28"/>
      <c r="N433" s="28"/>
      <c r="P433" s="71"/>
      <c r="Q433" s="81"/>
      <c r="R433" s="27"/>
      <c r="S433" s="36"/>
      <c r="T433" s="34"/>
      <c r="U433" s="34"/>
      <c r="V433" s="49"/>
      <c r="W433" s="53"/>
      <c r="X433" s="36"/>
      <c r="Y433" s="49"/>
      <c r="Z433" s="36"/>
      <c r="AA433" s="36"/>
      <c r="AB433" s="57"/>
      <c r="AC433" s="36"/>
      <c r="AD433" s="57"/>
      <c r="AE433" s="72"/>
      <c r="AF433" s="124"/>
      <c r="AG433" s="36"/>
      <c r="AH433" s="244"/>
      <c r="AJ433" s="36"/>
      <c r="AK433" s="36"/>
      <c r="AL433" s="36"/>
      <c r="AM433" s="36"/>
      <c r="AO433" s="239" t="s">
        <v>155</v>
      </c>
    </row>
    <row r="434" spans="1:41" s="3" customFormat="1" ht="9.75" customHeight="1" x14ac:dyDescent="0.2">
      <c r="D434" s="98"/>
      <c r="E434" s="190" t="s">
        <v>829</v>
      </c>
      <c r="F434" s="71"/>
      <c r="H434" s="28"/>
      <c r="I434" s="28"/>
      <c r="J434" s="190"/>
      <c r="K434" s="28"/>
      <c r="L434" s="28"/>
      <c r="M434" s="28"/>
      <c r="N434" s="28"/>
      <c r="P434" s="71"/>
      <c r="Q434" s="81"/>
      <c r="R434" s="27"/>
      <c r="S434" s="36"/>
      <c r="T434" s="34"/>
      <c r="U434" s="34"/>
      <c r="V434" s="49"/>
      <c r="W434" s="53"/>
      <c r="X434" s="36"/>
      <c r="Y434" s="49"/>
      <c r="Z434" s="36"/>
      <c r="AA434" s="36"/>
      <c r="AB434" s="57"/>
      <c r="AC434" s="36"/>
      <c r="AD434" s="57"/>
      <c r="AE434" s="72"/>
      <c r="AF434" s="124"/>
      <c r="AG434" s="36"/>
      <c r="AH434" s="244"/>
      <c r="AJ434" s="36"/>
      <c r="AK434" s="36"/>
      <c r="AL434" s="36"/>
      <c r="AM434" s="36"/>
      <c r="AO434" s="239" t="s">
        <v>155</v>
      </c>
    </row>
    <row r="435" spans="1:41" s="3" customFormat="1" ht="9.75" customHeight="1" x14ac:dyDescent="0.2">
      <c r="D435" s="98"/>
      <c r="E435" s="190" t="s">
        <v>832</v>
      </c>
      <c r="F435" s="71"/>
      <c r="H435" s="28"/>
      <c r="I435" s="28"/>
      <c r="J435" s="190"/>
      <c r="K435" s="28"/>
      <c r="L435" s="28"/>
      <c r="M435" s="28"/>
      <c r="N435" s="28"/>
      <c r="P435" s="71"/>
      <c r="Q435" s="81"/>
      <c r="R435" s="27"/>
      <c r="S435" s="36"/>
      <c r="T435" s="34"/>
      <c r="U435" s="34"/>
      <c r="V435" s="49"/>
      <c r="W435" s="53"/>
      <c r="X435" s="36"/>
      <c r="Y435" s="49"/>
      <c r="Z435" s="36"/>
      <c r="AA435" s="36"/>
      <c r="AB435" s="57"/>
      <c r="AC435" s="36"/>
      <c r="AD435" s="57"/>
      <c r="AE435" s="72"/>
      <c r="AF435" s="124"/>
      <c r="AG435" s="36"/>
      <c r="AH435" s="244"/>
      <c r="AJ435" s="36"/>
      <c r="AK435" s="36"/>
      <c r="AL435" s="36"/>
      <c r="AM435" s="36"/>
      <c r="AO435" s="239" t="s">
        <v>155</v>
      </c>
    </row>
    <row r="436" spans="1:41" s="3" customFormat="1" ht="3.95" customHeight="1" x14ac:dyDescent="0.2">
      <c r="P436" s="71"/>
      <c r="Q436" s="81"/>
      <c r="R436" s="27"/>
      <c r="S436" s="36"/>
      <c r="T436" s="6"/>
      <c r="U436" s="34"/>
      <c r="V436" s="49"/>
      <c r="W436" s="53"/>
      <c r="X436" s="14"/>
      <c r="Y436" s="49"/>
      <c r="Z436" s="36"/>
      <c r="AA436" s="36"/>
      <c r="AB436" s="52"/>
      <c r="AC436" s="36"/>
      <c r="AD436" s="14"/>
      <c r="AE436" s="72"/>
      <c r="AF436" s="124"/>
      <c r="AG436" s="36"/>
      <c r="AH436" s="244"/>
      <c r="AJ436" s="36"/>
      <c r="AK436" s="36"/>
      <c r="AL436" s="36"/>
      <c r="AM436" s="36"/>
      <c r="AO436" s="239"/>
    </row>
    <row r="437" spans="1:41" s="3" customFormat="1" ht="12" customHeight="1" x14ac:dyDescent="0.2">
      <c r="C437" s="157" t="s">
        <v>873</v>
      </c>
      <c r="D437" s="10"/>
      <c r="E437" s="158"/>
      <c r="F437" s="159"/>
      <c r="L437" s="65"/>
      <c r="Q437" s="169"/>
      <c r="R437" s="228" t="s">
        <v>565</v>
      </c>
      <c r="S437" s="229" t="s">
        <v>572</v>
      </c>
      <c r="T437" s="230"/>
      <c r="U437" s="146"/>
      <c r="V437" s="49"/>
      <c r="W437" s="53"/>
      <c r="X437" s="14"/>
      <c r="Y437" s="49"/>
      <c r="AB437" s="52"/>
      <c r="AC437" s="16"/>
      <c r="AD437" s="14"/>
      <c r="AE437" s="62"/>
      <c r="AF437" s="62"/>
      <c r="AG437" s="16"/>
      <c r="AH437" s="244"/>
      <c r="AO437" s="241"/>
    </row>
    <row r="438" spans="1:41" s="3" customFormat="1" ht="3.95" customHeight="1" x14ac:dyDescent="0.2">
      <c r="P438" s="71"/>
      <c r="Q438" s="81"/>
      <c r="R438" s="27"/>
      <c r="S438" s="36"/>
      <c r="T438" s="6"/>
      <c r="U438" s="34"/>
      <c r="V438" s="49"/>
      <c r="W438" s="53"/>
      <c r="X438" s="14"/>
      <c r="Y438" s="49"/>
      <c r="Z438" s="36"/>
      <c r="AA438" s="36"/>
      <c r="AB438" s="52"/>
      <c r="AC438" s="36"/>
      <c r="AD438" s="14"/>
      <c r="AE438" s="72"/>
      <c r="AF438" s="124"/>
      <c r="AG438" s="36"/>
      <c r="AH438" s="244"/>
      <c r="AJ438" s="36"/>
      <c r="AK438" s="36"/>
      <c r="AL438" s="36"/>
      <c r="AM438" s="36"/>
      <c r="AO438" s="239"/>
    </row>
    <row r="439" spans="1:41" s="3" customFormat="1" ht="9.9499999999999993" customHeight="1" x14ac:dyDescent="0.2">
      <c r="D439" s="172" t="s">
        <v>872</v>
      </c>
      <c r="E439" s="158"/>
      <c r="F439" s="159"/>
      <c r="J439" s="3" t="s">
        <v>187</v>
      </c>
      <c r="K439" s="3" t="s">
        <v>187</v>
      </c>
      <c r="L439" s="65"/>
      <c r="Q439" s="169"/>
      <c r="R439" s="228"/>
      <c r="S439" s="231"/>
      <c r="T439" s="10"/>
      <c r="U439" s="146"/>
      <c r="V439" s="49"/>
      <c r="W439" s="53"/>
      <c r="X439" s="14"/>
      <c r="Y439" s="49"/>
      <c r="AB439" s="52"/>
      <c r="AC439" s="16"/>
      <c r="AD439" s="14"/>
      <c r="AE439" s="62"/>
      <c r="AF439" s="62"/>
      <c r="AG439" s="16"/>
      <c r="AH439" s="244"/>
      <c r="AO439" s="241"/>
    </row>
    <row r="440" spans="1:41" s="3" customFormat="1" ht="1.5" customHeight="1" x14ac:dyDescent="0.2">
      <c r="P440" s="71"/>
      <c r="Q440" s="81"/>
      <c r="R440" s="27"/>
      <c r="S440" s="36"/>
      <c r="T440" s="6"/>
      <c r="U440" s="34"/>
      <c r="V440" s="49"/>
      <c r="W440" s="53"/>
      <c r="X440" s="14"/>
      <c r="Y440" s="49"/>
      <c r="Z440" s="36"/>
      <c r="AA440" s="36"/>
      <c r="AB440" s="52"/>
      <c r="AC440" s="36"/>
      <c r="AD440" s="14"/>
      <c r="AE440" s="72"/>
      <c r="AF440" s="124"/>
      <c r="AG440" s="36"/>
      <c r="AH440" s="244"/>
      <c r="AJ440" s="36"/>
      <c r="AK440" s="36"/>
      <c r="AL440" s="36"/>
      <c r="AM440" s="36"/>
      <c r="AO440" s="239"/>
    </row>
    <row r="441" spans="1:41" s="3" customFormat="1" ht="9.9499999999999993" customHeight="1" x14ac:dyDescent="0.2">
      <c r="B441" s="112" t="s">
        <v>151</v>
      </c>
      <c r="D441" s="98" t="s">
        <v>949</v>
      </c>
      <c r="E441" s="71" t="s">
        <v>875</v>
      </c>
      <c r="F441" s="71"/>
      <c r="G441" s="28" t="s">
        <v>144</v>
      </c>
      <c r="H441" s="28"/>
      <c r="I441" s="28"/>
      <c r="J441" s="28" t="s">
        <v>874</v>
      </c>
      <c r="K441" s="28"/>
      <c r="L441" s="28"/>
      <c r="M441" s="28">
        <v>22119</v>
      </c>
      <c r="N441" s="28"/>
      <c r="P441" s="71"/>
      <c r="Q441" s="81"/>
      <c r="R441" s="27"/>
      <c r="S441" s="36">
        <f>IF(Suggested="Yes",AA441,AG441)</f>
        <v>114.1</v>
      </c>
      <c r="T441" s="34" t="s">
        <v>143</v>
      </c>
      <c r="U441" s="5" t="str">
        <f>+Instructions!$B$3</f>
        <v>A</v>
      </c>
      <c r="V441" s="49"/>
      <c r="W441" s="53">
        <f>+Instructions!$C$22</f>
        <v>0</v>
      </c>
      <c r="X441" s="16">
        <f>ROUND($AA441*(1-W441)+0.004999,2)</f>
        <v>114.1</v>
      </c>
      <c r="Y441" s="49"/>
      <c r="Z441" s="6" t="s">
        <v>1386</v>
      </c>
      <c r="AA441" s="36">
        <v>114.1</v>
      </c>
      <c r="AB441" s="57">
        <f>+W441</f>
        <v>0</v>
      </c>
      <c r="AC441" s="16">
        <f>+X441</f>
        <v>114.1</v>
      </c>
      <c r="AD441" s="11">
        <f>(AG441-AC441)/AG441</f>
        <v>0</v>
      </c>
      <c r="AE441" s="120"/>
      <c r="AF441" s="128">
        <v>1</v>
      </c>
      <c r="AG441" s="35">
        <f>SUM(AJ441:AL441)+AE441</f>
        <v>114.1</v>
      </c>
      <c r="AH441" s="49"/>
      <c r="AJ441" s="16">
        <f>ROUND(AC441/(1-VLOOKUP(AF441,Group,2,FALSE)),2)</f>
        <v>114.1</v>
      </c>
      <c r="AK441" s="16">
        <f>IF(VLOOKUP(AF441,Group,5,FALSE)="YES",VLOOKUP(ROUND(ROUND(AJ441,1)-AJ441,2),Round,2,FALSE)+VLOOKUP(AF441,Group,6,FALSE),0)</f>
        <v>0</v>
      </c>
      <c r="AL441" s="16">
        <f>IF(VLOOKUP(AF441,Group,7,FALSE)="",0,ROUND(AJ441-0.04999,1)-AJ441+AM441)</f>
        <v>0</v>
      </c>
      <c r="AM441" s="16" t="str">
        <f>IF(VLOOKUP(AF441,Group,7,FALSE)="","",VLOOKUP(AF441,Group,7,FALSE))</f>
        <v/>
      </c>
      <c r="AO441" s="239" t="s">
        <v>155</v>
      </c>
    </row>
    <row r="442" spans="1:41" s="3" customFormat="1" ht="1.5" customHeight="1" x14ac:dyDescent="0.2">
      <c r="A442" s="3" t="s">
        <v>182</v>
      </c>
      <c r="P442" s="71"/>
      <c r="Q442" s="81"/>
      <c r="R442" s="27"/>
      <c r="S442" s="36"/>
      <c r="T442" s="6"/>
      <c r="U442" s="34"/>
      <c r="V442" s="49"/>
      <c r="W442" s="53"/>
      <c r="X442" s="14"/>
      <c r="Y442" s="49"/>
      <c r="Z442" s="36"/>
      <c r="AA442" s="36"/>
      <c r="AB442" s="52"/>
      <c r="AC442" s="36"/>
      <c r="AD442" s="14"/>
      <c r="AE442" s="72"/>
      <c r="AF442" s="124"/>
      <c r="AG442" s="36"/>
      <c r="AH442" s="244"/>
      <c r="AJ442" s="36"/>
      <c r="AK442" s="36"/>
      <c r="AL442" s="36"/>
      <c r="AM442" s="36"/>
      <c r="AO442" s="239"/>
    </row>
    <row r="443" spans="1:41" s="3" customFormat="1" ht="9.9499999999999993" customHeight="1" x14ac:dyDescent="0.2">
      <c r="B443" s="111" t="s">
        <v>104</v>
      </c>
      <c r="D443" s="37"/>
      <c r="E443" s="71" t="s">
        <v>881</v>
      </c>
      <c r="F443" s="71"/>
      <c r="G443" s="28" t="s">
        <v>220</v>
      </c>
      <c r="H443" s="28"/>
      <c r="I443" s="28"/>
      <c r="J443" s="28" t="s">
        <v>876</v>
      </c>
      <c r="K443" s="28"/>
      <c r="L443" s="28"/>
      <c r="M443" s="28">
        <v>22126</v>
      </c>
      <c r="N443" s="28"/>
      <c r="P443" s="71" t="s">
        <v>659</v>
      </c>
      <c r="Q443" s="81"/>
      <c r="R443" s="27"/>
      <c r="S443" s="36">
        <f>IF(Suggested="Yes",AA443,AG443)</f>
        <v>185</v>
      </c>
      <c r="T443" s="34" t="s">
        <v>142</v>
      </c>
      <c r="U443" s="5" t="str">
        <f>+Instructions!$B$3</f>
        <v>A</v>
      </c>
      <c r="V443" s="49"/>
      <c r="W443" s="53">
        <f>+Instructions!$C$22</f>
        <v>0</v>
      </c>
      <c r="X443" s="16">
        <f>ROUND($AA443*(1-W443)+0.004999,2)</f>
        <v>185</v>
      </c>
      <c r="Y443" s="49"/>
      <c r="Z443" s="6" t="s">
        <v>1386</v>
      </c>
      <c r="AA443" s="36">
        <v>185</v>
      </c>
      <c r="AB443" s="57">
        <f t="shared" ref="AB443:AC447" si="101">+W443</f>
        <v>0</v>
      </c>
      <c r="AC443" s="16">
        <f t="shared" si="101"/>
        <v>185</v>
      </c>
      <c r="AD443" s="11">
        <f>(AG443-AC443)/AG443</f>
        <v>0</v>
      </c>
      <c r="AE443" s="120"/>
      <c r="AF443" s="129">
        <v>3</v>
      </c>
      <c r="AG443" s="50">
        <f>SUM(AJ443:AL443)+AE443</f>
        <v>185</v>
      </c>
      <c r="AH443" s="49"/>
      <c r="AJ443" s="16">
        <f>ROUND(AC443/(1-VLOOKUP(AF443,Group,2,FALSE)),2)</f>
        <v>185</v>
      </c>
      <c r="AK443" s="16">
        <f>IF(VLOOKUP(AF443,Group,5,FALSE)="YES",VLOOKUP(ROUND(ROUND(AJ443,1)-AJ443,2),Round,2,FALSE)+VLOOKUP(AF443,Group,6,FALSE),0)</f>
        <v>0</v>
      </c>
      <c r="AL443" s="16">
        <f>IF(VLOOKUP(AF443,Group,7,FALSE)="",0,ROUND(AJ443-0.04999,1)-AJ443+AM443)</f>
        <v>0</v>
      </c>
      <c r="AM443" s="16" t="str">
        <f>IF(VLOOKUP(AF443,Group,7,FALSE)="","",VLOOKUP(AF443,Group,7,FALSE))</f>
        <v/>
      </c>
      <c r="AO443" s="239" t="s">
        <v>155</v>
      </c>
    </row>
    <row r="444" spans="1:41" s="3" customFormat="1" ht="9.9499999999999993" customHeight="1" x14ac:dyDescent="0.2">
      <c r="B444" s="111" t="s">
        <v>104</v>
      </c>
      <c r="D444" s="37"/>
      <c r="E444" s="71" t="s">
        <v>882</v>
      </c>
      <c r="F444" s="71"/>
      <c r="G444" s="28" t="s">
        <v>220</v>
      </c>
      <c r="H444" s="28"/>
      <c r="I444" s="28"/>
      <c r="J444" s="28" t="s">
        <v>877</v>
      </c>
      <c r="K444" s="28"/>
      <c r="L444" s="28"/>
      <c r="M444" s="28">
        <v>22161</v>
      </c>
      <c r="N444" s="28"/>
      <c r="P444" s="71" t="s">
        <v>345</v>
      </c>
      <c r="Q444" s="81"/>
      <c r="R444" s="27"/>
      <c r="S444" s="36">
        <f>IF(Suggested="Yes",AA444,AG444)</f>
        <v>79.2</v>
      </c>
      <c r="T444" s="34" t="s">
        <v>142</v>
      </c>
      <c r="U444" s="5" t="str">
        <f>+Instructions!$B$3</f>
        <v>A</v>
      </c>
      <c r="V444" s="49"/>
      <c r="W444" s="53">
        <f>+Instructions!$C$22</f>
        <v>0</v>
      </c>
      <c r="X444" s="16">
        <f>ROUND($AA444*(1-W444)+0.004999,2)</f>
        <v>79.2</v>
      </c>
      <c r="Y444" s="49"/>
      <c r="Z444" s="6" t="s">
        <v>1386</v>
      </c>
      <c r="AA444" s="36">
        <v>79.2</v>
      </c>
      <c r="AB444" s="57">
        <f t="shared" si="101"/>
        <v>0</v>
      </c>
      <c r="AC444" s="16">
        <f t="shared" si="101"/>
        <v>79.2</v>
      </c>
      <c r="AD444" s="11">
        <f>(AG444-AC444)/AG444</f>
        <v>0</v>
      </c>
      <c r="AE444" s="120"/>
      <c r="AF444" s="129">
        <v>3</v>
      </c>
      <c r="AG444" s="50">
        <f>SUM(AJ444:AL444)+AE444</f>
        <v>79.2</v>
      </c>
      <c r="AH444" s="49"/>
      <c r="AJ444" s="16">
        <f>ROUND(AC444/(1-VLOOKUP(AF444,Group,2,FALSE)),2)</f>
        <v>79.2</v>
      </c>
      <c r="AK444" s="16">
        <f>IF(VLOOKUP(AF444,Group,5,FALSE)="YES",VLOOKUP(ROUND(ROUND(AJ444,1)-AJ444,2),Round,2,FALSE)+VLOOKUP(AF444,Group,6,FALSE),0)</f>
        <v>0</v>
      </c>
      <c r="AL444" s="16">
        <f>IF(VLOOKUP(AF444,Group,7,FALSE)="",0,ROUND(AJ444-0.04999,1)-AJ444+AM444)</f>
        <v>0</v>
      </c>
      <c r="AM444" s="16" t="str">
        <f>IF(VLOOKUP(AF444,Group,7,FALSE)="","",VLOOKUP(AF444,Group,7,FALSE))</f>
        <v/>
      </c>
      <c r="AO444" s="239" t="s">
        <v>155</v>
      </c>
    </row>
    <row r="445" spans="1:41" s="3" customFormat="1" ht="9.9499999999999993" customHeight="1" x14ac:dyDescent="0.2">
      <c r="B445" s="111" t="s">
        <v>104</v>
      </c>
      <c r="D445" s="37"/>
      <c r="E445" s="71" t="s">
        <v>883</v>
      </c>
      <c r="F445" s="71"/>
      <c r="G445" s="28" t="s">
        <v>220</v>
      </c>
      <c r="H445" s="28"/>
      <c r="I445" s="28"/>
      <c r="J445" s="28" t="s">
        <v>878</v>
      </c>
      <c r="K445" s="28"/>
      <c r="L445" s="28"/>
      <c r="M445" s="28">
        <v>22162</v>
      </c>
      <c r="N445" s="28"/>
      <c r="P445" s="71" t="s">
        <v>734</v>
      </c>
      <c r="Q445" s="81"/>
      <c r="R445" s="27"/>
      <c r="S445" s="36">
        <f>IF(Suggested="Yes",AA445,AG445)</f>
        <v>77.5</v>
      </c>
      <c r="T445" s="34" t="s">
        <v>142</v>
      </c>
      <c r="U445" s="5" t="str">
        <f>+Instructions!$B$3</f>
        <v>A</v>
      </c>
      <c r="V445" s="49"/>
      <c r="W445" s="53">
        <f>+Instructions!$C$22</f>
        <v>0</v>
      </c>
      <c r="X445" s="16">
        <f>ROUND($AA445*(1-W445)+0.004999,2)</f>
        <v>77.5</v>
      </c>
      <c r="Y445" s="49"/>
      <c r="Z445" s="6" t="s">
        <v>1386</v>
      </c>
      <c r="AA445" s="36">
        <v>77.5</v>
      </c>
      <c r="AB445" s="57">
        <f t="shared" si="101"/>
        <v>0</v>
      </c>
      <c r="AC445" s="16">
        <f t="shared" si="101"/>
        <v>77.5</v>
      </c>
      <c r="AD445" s="11">
        <f>(AG445-AC445)/AG445</f>
        <v>0</v>
      </c>
      <c r="AE445" s="120"/>
      <c r="AF445" s="129">
        <v>3</v>
      </c>
      <c r="AG445" s="50">
        <f>SUM(AJ445:AL445)+AE445</f>
        <v>77.5</v>
      </c>
      <c r="AH445" s="49"/>
      <c r="AJ445" s="16">
        <f>ROUND(AC445/(1-VLOOKUP(AF445,Group,2,FALSE)),2)</f>
        <v>77.5</v>
      </c>
      <c r="AK445" s="16">
        <f>IF(VLOOKUP(AF445,Group,5,FALSE)="YES",VLOOKUP(ROUND(ROUND(AJ445,1)-AJ445,2),Round,2,FALSE)+VLOOKUP(AF445,Group,6,FALSE),0)</f>
        <v>0</v>
      </c>
      <c r="AL445" s="16">
        <f>IF(VLOOKUP(AF445,Group,7,FALSE)="",0,ROUND(AJ445-0.04999,1)-AJ445+AM445)</f>
        <v>0</v>
      </c>
      <c r="AM445" s="16" t="str">
        <f>IF(VLOOKUP(AF445,Group,7,FALSE)="","",VLOOKUP(AF445,Group,7,FALSE))</f>
        <v/>
      </c>
      <c r="AO445" s="239" t="s">
        <v>155</v>
      </c>
    </row>
    <row r="446" spans="1:41" s="3" customFormat="1" ht="9.9499999999999993" customHeight="1" x14ac:dyDescent="0.2">
      <c r="B446" s="111" t="s">
        <v>104</v>
      </c>
      <c r="D446" s="37"/>
      <c r="E446" s="71" t="s">
        <v>884</v>
      </c>
      <c r="F446" s="71"/>
      <c r="G446" s="28" t="s">
        <v>220</v>
      </c>
      <c r="H446" s="28"/>
      <c r="I446" s="28"/>
      <c r="J446" s="28" t="s">
        <v>879</v>
      </c>
      <c r="K446" s="28"/>
      <c r="L446" s="28"/>
      <c r="M446" s="28">
        <v>22111</v>
      </c>
      <c r="N446" s="28"/>
      <c r="P446" s="71" t="s">
        <v>862</v>
      </c>
      <c r="Q446" s="81"/>
      <c r="R446" s="27"/>
      <c r="S446" s="36">
        <f>IF(Suggested="Yes",AA446,AG446)</f>
        <v>95.15</v>
      </c>
      <c r="T446" s="34" t="s">
        <v>142</v>
      </c>
      <c r="U446" s="5" t="str">
        <f>+Instructions!$B$3</f>
        <v>A</v>
      </c>
      <c r="V446" s="49"/>
      <c r="W446" s="53">
        <f>+Instructions!$C$22</f>
        <v>0</v>
      </c>
      <c r="X446" s="16">
        <f>ROUND($AA446*(1-W446)+0.004999,2)</f>
        <v>95.15</v>
      </c>
      <c r="Y446" s="49"/>
      <c r="Z446" s="6" t="s">
        <v>1386</v>
      </c>
      <c r="AA446" s="36">
        <v>95.15</v>
      </c>
      <c r="AB446" s="57">
        <f t="shared" si="101"/>
        <v>0</v>
      </c>
      <c r="AC446" s="16">
        <f t="shared" si="101"/>
        <v>95.15</v>
      </c>
      <c r="AD446" s="11">
        <f>(AG446-AC446)/AG446</f>
        <v>0</v>
      </c>
      <c r="AE446" s="120"/>
      <c r="AF446" s="129">
        <v>3</v>
      </c>
      <c r="AG446" s="50">
        <f>SUM(AJ446:AL446)+AE446</f>
        <v>95.15</v>
      </c>
      <c r="AH446" s="49"/>
      <c r="AJ446" s="16">
        <f>ROUND(AC446/(1-VLOOKUP(AF446,Group,2,FALSE)),2)</f>
        <v>95.15</v>
      </c>
      <c r="AK446" s="16">
        <f>IF(VLOOKUP(AF446,Group,5,FALSE)="YES",VLOOKUP(ROUND(ROUND(AJ446,1)-AJ446,2),Round,2,FALSE)+VLOOKUP(AF446,Group,6,FALSE),0)</f>
        <v>0</v>
      </c>
      <c r="AL446" s="16">
        <f>IF(VLOOKUP(AF446,Group,7,FALSE)="",0,ROUND(AJ446-0.04999,1)-AJ446+AM446)</f>
        <v>0</v>
      </c>
      <c r="AM446" s="16" t="str">
        <f>IF(VLOOKUP(AF446,Group,7,FALSE)="","",VLOOKUP(AF446,Group,7,FALSE))</f>
        <v/>
      </c>
      <c r="AO446" s="239" t="s">
        <v>155</v>
      </c>
    </row>
    <row r="447" spans="1:41" s="3" customFormat="1" ht="9.9499999999999993" customHeight="1" x14ac:dyDescent="0.2">
      <c r="B447" s="111" t="s">
        <v>104</v>
      </c>
      <c r="D447" s="37"/>
      <c r="E447" s="71" t="s">
        <v>863</v>
      </c>
      <c r="F447" s="71"/>
      <c r="G447" s="28" t="s">
        <v>220</v>
      </c>
      <c r="H447" s="28"/>
      <c r="I447" s="28"/>
      <c r="J447" s="28" t="s">
        <v>880</v>
      </c>
      <c r="K447" s="28"/>
      <c r="L447" s="28"/>
      <c r="M447" s="28">
        <v>22118</v>
      </c>
      <c r="N447" s="28"/>
      <c r="P447" s="71" t="s">
        <v>862</v>
      </c>
      <c r="Q447" s="81"/>
      <c r="R447" s="27"/>
      <c r="S447" s="36">
        <f>IF(Suggested="Yes",AA447,AG447)</f>
        <v>80.55</v>
      </c>
      <c r="T447" s="34" t="s">
        <v>142</v>
      </c>
      <c r="U447" s="5" t="str">
        <f>+Instructions!$B$3</f>
        <v>A</v>
      </c>
      <c r="V447" s="49"/>
      <c r="W447" s="53">
        <f>+Instructions!$C$22</f>
        <v>0</v>
      </c>
      <c r="X447" s="16">
        <f>ROUND($AA447*(1-W447)+0.004999,2)</f>
        <v>80.55</v>
      </c>
      <c r="Y447" s="49"/>
      <c r="Z447" s="6" t="s">
        <v>1386</v>
      </c>
      <c r="AA447" s="36">
        <v>80.55</v>
      </c>
      <c r="AB447" s="57">
        <f t="shared" si="101"/>
        <v>0</v>
      </c>
      <c r="AC447" s="16">
        <f t="shared" si="101"/>
        <v>80.55</v>
      </c>
      <c r="AD447" s="11">
        <f>(AG447-AC447)/AG447</f>
        <v>0</v>
      </c>
      <c r="AE447" s="120"/>
      <c r="AF447" s="129">
        <v>3</v>
      </c>
      <c r="AG447" s="50">
        <f>SUM(AJ447:AL447)+AE447</f>
        <v>80.55</v>
      </c>
      <c r="AH447" s="49"/>
      <c r="AJ447" s="16">
        <f>ROUND(AC447/(1-VLOOKUP(AF447,Group,2,FALSE)),2)</f>
        <v>80.55</v>
      </c>
      <c r="AK447" s="16">
        <f>IF(VLOOKUP(AF447,Group,5,FALSE)="YES",VLOOKUP(ROUND(ROUND(AJ447,1)-AJ447,2),Round,2,FALSE)+VLOOKUP(AF447,Group,6,FALSE),0)</f>
        <v>0</v>
      </c>
      <c r="AL447" s="16">
        <f>IF(VLOOKUP(AF447,Group,7,FALSE)="",0,ROUND(AJ447-0.04999,1)-AJ447+AM447)</f>
        <v>0</v>
      </c>
      <c r="AM447" s="16" t="str">
        <f>IF(VLOOKUP(AF447,Group,7,FALSE)="","",VLOOKUP(AF447,Group,7,FALSE))</f>
        <v/>
      </c>
      <c r="AO447" s="239" t="s">
        <v>155</v>
      </c>
    </row>
    <row r="448" spans="1:41" s="3" customFormat="1" ht="2.85" customHeight="1" x14ac:dyDescent="0.2">
      <c r="P448" s="71"/>
      <c r="Q448" s="81"/>
      <c r="R448" s="27"/>
      <c r="S448" s="36"/>
      <c r="T448" s="6"/>
      <c r="U448" s="34"/>
      <c r="V448" s="49"/>
      <c r="W448" s="53"/>
      <c r="X448" s="14"/>
      <c r="Y448" s="49"/>
      <c r="Z448" s="36"/>
      <c r="AA448" s="36"/>
      <c r="AB448" s="52"/>
      <c r="AC448" s="36"/>
      <c r="AD448" s="14"/>
      <c r="AE448" s="72"/>
      <c r="AF448" s="124"/>
      <c r="AG448" s="36"/>
      <c r="AH448" s="244"/>
      <c r="AJ448" s="36"/>
      <c r="AK448" s="36"/>
      <c r="AL448" s="36"/>
      <c r="AM448" s="36"/>
      <c r="AO448" s="239"/>
    </row>
    <row r="449" spans="1:41" s="3" customFormat="1" ht="9.9499999999999993" customHeight="1" x14ac:dyDescent="0.2">
      <c r="D449" s="172" t="s">
        <v>885</v>
      </c>
      <c r="E449" s="158"/>
      <c r="F449" s="159"/>
      <c r="J449" s="3" t="s">
        <v>187</v>
      </c>
      <c r="L449" s="65"/>
      <c r="Q449" s="169"/>
      <c r="R449" s="228"/>
      <c r="S449" s="231"/>
      <c r="T449" s="10"/>
      <c r="U449" s="146"/>
      <c r="V449" s="49"/>
      <c r="W449" s="53"/>
      <c r="X449" s="14"/>
      <c r="Y449" s="49"/>
      <c r="AB449" s="52"/>
      <c r="AC449" s="16"/>
      <c r="AD449" s="14"/>
      <c r="AE449" s="62"/>
      <c r="AF449" s="62"/>
      <c r="AG449" s="16"/>
      <c r="AH449" s="244"/>
      <c r="AO449" s="241"/>
    </row>
    <row r="450" spans="1:41" s="3" customFormat="1" ht="1.5" customHeight="1" x14ac:dyDescent="0.2">
      <c r="P450" s="71"/>
      <c r="Q450" s="81"/>
      <c r="R450" s="27"/>
      <c r="S450" s="36"/>
      <c r="T450" s="6"/>
      <c r="U450" s="34"/>
      <c r="V450" s="49"/>
      <c r="W450" s="53"/>
      <c r="X450" s="14"/>
      <c r="Y450" s="49"/>
      <c r="Z450" s="36"/>
      <c r="AA450" s="36"/>
      <c r="AB450" s="52"/>
      <c r="AC450" s="36"/>
      <c r="AD450" s="14"/>
      <c r="AE450" s="72"/>
      <c r="AF450" s="124"/>
      <c r="AG450" s="36"/>
      <c r="AH450" s="244"/>
      <c r="AJ450" s="36"/>
      <c r="AK450" s="36"/>
      <c r="AL450" s="36"/>
      <c r="AM450" s="36"/>
      <c r="AO450" s="239"/>
    </row>
    <row r="451" spans="1:41" s="3" customFormat="1" ht="9.9499999999999993" customHeight="1" x14ac:dyDescent="0.2">
      <c r="B451" s="112" t="s">
        <v>151</v>
      </c>
      <c r="D451" s="98" t="s">
        <v>560</v>
      </c>
      <c r="E451" s="71" t="s">
        <v>204</v>
      </c>
      <c r="F451" s="71"/>
      <c r="G451" s="28" t="s">
        <v>144</v>
      </c>
      <c r="H451" s="28"/>
      <c r="I451" s="28"/>
      <c r="J451" s="28" t="s">
        <v>886</v>
      </c>
      <c r="K451" s="28"/>
      <c r="L451" s="28"/>
      <c r="M451" s="28">
        <v>22154</v>
      </c>
      <c r="N451" s="28"/>
      <c r="P451" s="71"/>
      <c r="Q451" s="81"/>
      <c r="R451" s="27"/>
      <c r="S451" s="36">
        <f>IF(Suggested="Yes",AA451,AG451)</f>
        <v>18.8</v>
      </c>
      <c r="T451" s="34" t="s">
        <v>143</v>
      </c>
      <c r="U451" s="5" t="str">
        <f>+Instructions!$B$3</f>
        <v>A</v>
      </c>
      <c r="V451" s="49"/>
      <c r="W451" s="53">
        <f>+Instructions!$C$22</f>
        <v>0</v>
      </c>
      <c r="X451" s="16">
        <f>ROUND($AA451*(1-W451)+0.004999,2)</f>
        <v>18.8</v>
      </c>
      <c r="Y451" s="49"/>
      <c r="Z451" s="6" t="s">
        <v>1386</v>
      </c>
      <c r="AA451" s="36">
        <v>18.8</v>
      </c>
      <c r="AB451" s="57">
        <f t="shared" ref="AB451:AC454" si="102">+W451</f>
        <v>0</v>
      </c>
      <c r="AC451" s="16">
        <f t="shared" si="102"/>
        <v>18.8</v>
      </c>
      <c r="AD451" s="11">
        <f>(AG451-AC451)/AG451</f>
        <v>0</v>
      </c>
      <c r="AE451" s="120"/>
      <c r="AF451" s="128">
        <v>1</v>
      </c>
      <c r="AG451" s="35">
        <f>SUM(AJ451:AL451)+AE451</f>
        <v>18.8</v>
      </c>
      <c r="AH451" s="49"/>
      <c r="AJ451" s="16">
        <f>ROUND(AC451/(1-VLOOKUP(AF451,Group,2,FALSE)),2)</f>
        <v>18.8</v>
      </c>
      <c r="AK451" s="16">
        <f>IF(VLOOKUP(AF451,Group,5,FALSE)="YES",VLOOKUP(ROUND(ROUND(AJ451,1)-AJ451,2),Round,2,FALSE)+VLOOKUP(AF451,Group,6,FALSE),0)</f>
        <v>0</v>
      </c>
      <c r="AL451" s="16">
        <f>IF(VLOOKUP(AF451,Group,7,FALSE)="",0,ROUND(AJ451-0.04999,1)-AJ451+AM451)</f>
        <v>0</v>
      </c>
      <c r="AM451" s="16" t="str">
        <f>IF(VLOOKUP(AF451,Group,7,FALSE)="","",VLOOKUP(AF451,Group,7,FALSE))</f>
        <v/>
      </c>
      <c r="AO451" s="239" t="s">
        <v>155</v>
      </c>
    </row>
    <row r="452" spans="1:41" s="3" customFormat="1" ht="9.9499999999999993" customHeight="1" x14ac:dyDescent="0.2">
      <c r="B452" s="112" t="s">
        <v>151</v>
      </c>
      <c r="D452" s="37"/>
      <c r="E452" s="71" t="s">
        <v>193</v>
      </c>
      <c r="F452" s="71"/>
      <c r="G452" s="28" t="s">
        <v>144</v>
      </c>
      <c r="H452" s="28"/>
      <c r="I452" s="28"/>
      <c r="J452" s="28" t="s">
        <v>887</v>
      </c>
      <c r="K452" s="28"/>
      <c r="L452" s="28"/>
      <c r="M452" s="28">
        <v>22157</v>
      </c>
      <c r="N452" s="28"/>
      <c r="P452" s="71"/>
      <c r="Q452" s="81"/>
      <c r="R452" s="27"/>
      <c r="S452" s="36">
        <f>IF(Suggested="Yes",AA452,AG452)</f>
        <v>20.3</v>
      </c>
      <c r="T452" s="34" t="s">
        <v>143</v>
      </c>
      <c r="U452" s="5" t="str">
        <f>+Instructions!$B$3</f>
        <v>A</v>
      </c>
      <c r="V452" s="49"/>
      <c r="W452" s="53">
        <f>+Instructions!$C$22</f>
        <v>0</v>
      </c>
      <c r="X452" s="16">
        <f>ROUND($AA452*(1-W452)+0.004999,2)</f>
        <v>20.3</v>
      </c>
      <c r="Y452" s="49"/>
      <c r="Z452" s="6" t="s">
        <v>1386</v>
      </c>
      <c r="AA452" s="36">
        <v>20.3</v>
      </c>
      <c r="AB452" s="57">
        <f t="shared" si="102"/>
        <v>0</v>
      </c>
      <c r="AC452" s="16">
        <f t="shared" si="102"/>
        <v>20.3</v>
      </c>
      <c r="AD452" s="11">
        <f>(AG452-AC452)/AG452</f>
        <v>0</v>
      </c>
      <c r="AE452" s="120"/>
      <c r="AF452" s="128">
        <v>1</v>
      </c>
      <c r="AG452" s="35">
        <f>SUM(AJ452:AL452)+AE452</f>
        <v>20.3</v>
      </c>
      <c r="AH452" s="49"/>
      <c r="AJ452" s="16">
        <f>ROUND(AC452/(1-VLOOKUP(AF452,Group,2,FALSE)),2)</f>
        <v>20.3</v>
      </c>
      <c r="AK452" s="16">
        <f>IF(VLOOKUP(AF452,Group,5,FALSE)="YES",VLOOKUP(ROUND(ROUND(AJ452,1)-AJ452,2),Round,2,FALSE)+VLOOKUP(AF452,Group,6,FALSE),0)</f>
        <v>0</v>
      </c>
      <c r="AL452" s="16">
        <f>IF(VLOOKUP(AF452,Group,7,FALSE)="",0,ROUND(AJ452-0.04999,1)-AJ452+AM452)</f>
        <v>0</v>
      </c>
      <c r="AM452" s="16" t="str">
        <f>IF(VLOOKUP(AF452,Group,7,FALSE)="","",VLOOKUP(AF452,Group,7,FALSE))</f>
        <v/>
      </c>
      <c r="AO452" s="239" t="s">
        <v>155</v>
      </c>
    </row>
    <row r="453" spans="1:41" s="3" customFormat="1" ht="2.85" customHeight="1" x14ac:dyDescent="0.2">
      <c r="A453" s="3" t="s">
        <v>182</v>
      </c>
      <c r="P453" s="71"/>
      <c r="Q453" s="81"/>
      <c r="R453" s="27"/>
      <c r="S453" s="36"/>
      <c r="T453" s="6"/>
      <c r="U453" s="34"/>
      <c r="V453" s="49"/>
      <c r="W453" s="53"/>
      <c r="X453" s="14"/>
      <c r="Y453" s="49"/>
      <c r="Z453" s="36"/>
      <c r="AA453" s="36"/>
      <c r="AB453" s="52"/>
      <c r="AC453" s="36"/>
      <c r="AD453" s="14"/>
      <c r="AE453" s="72"/>
      <c r="AF453" s="124"/>
      <c r="AG453" s="36"/>
      <c r="AH453" s="244"/>
      <c r="AJ453" s="36"/>
      <c r="AK453" s="36"/>
      <c r="AL453" s="36"/>
      <c r="AM453" s="36"/>
      <c r="AO453" s="239"/>
    </row>
    <row r="454" spans="1:41" s="3" customFormat="1" ht="9.9499999999999993" customHeight="1" x14ac:dyDescent="0.2">
      <c r="B454" s="112" t="s">
        <v>151</v>
      </c>
      <c r="D454" s="98" t="s">
        <v>949</v>
      </c>
      <c r="E454" s="71" t="s">
        <v>875</v>
      </c>
      <c r="F454" s="71"/>
      <c r="G454" s="28" t="s">
        <v>144</v>
      </c>
      <c r="H454" s="28"/>
      <c r="I454" s="28"/>
      <c r="J454" s="28" t="s">
        <v>888</v>
      </c>
      <c r="K454" s="28"/>
      <c r="L454" s="28"/>
      <c r="M454" s="28">
        <v>22120</v>
      </c>
      <c r="N454" s="28"/>
      <c r="P454" s="71"/>
      <c r="Q454" s="81"/>
      <c r="R454" s="27"/>
      <c r="S454" s="36">
        <f>IF(Suggested="Yes",AA454,AG454)</f>
        <v>108.25</v>
      </c>
      <c r="T454" s="34" t="s">
        <v>143</v>
      </c>
      <c r="U454" s="5" t="str">
        <f>+Instructions!$B$3</f>
        <v>A</v>
      </c>
      <c r="V454" s="49"/>
      <c r="W454" s="53">
        <f>+Instructions!$C$22</f>
        <v>0</v>
      </c>
      <c r="X454" s="16">
        <f>ROUND($AA454*(1-W454)+0.004999,2)</f>
        <v>108.25</v>
      </c>
      <c r="Y454" s="49"/>
      <c r="Z454" s="6" t="s">
        <v>1386</v>
      </c>
      <c r="AA454" s="36">
        <v>108.25</v>
      </c>
      <c r="AB454" s="57">
        <f t="shared" si="102"/>
        <v>0</v>
      </c>
      <c r="AC454" s="16">
        <f t="shared" si="102"/>
        <v>108.25</v>
      </c>
      <c r="AD454" s="11">
        <f>(AG454-AC454)/AG454</f>
        <v>0</v>
      </c>
      <c r="AE454" s="120"/>
      <c r="AF454" s="128">
        <v>1</v>
      </c>
      <c r="AG454" s="35">
        <f>SUM(AJ454:AL454)+AE454</f>
        <v>108.25</v>
      </c>
      <c r="AH454" s="49"/>
      <c r="AJ454" s="16">
        <f>ROUND(AC454/(1-VLOOKUP(AF454,Group,2,FALSE)),2)</f>
        <v>108.25</v>
      </c>
      <c r="AK454" s="16">
        <f>IF(VLOOKUP(AF454,Group,5,FALSE)="YES",VLOOKUP(ROUND(ROUND(AJ454,1)-AJ454,2),Round,2,FALSE)+VLOOKUP(AF454,Group,6,FALSE),0)</f>
        <v>0</v>
      </c>
      <c r="AL454" s="16">
        <f>IF(VLOOKUP(AF454,Group,7,FALSE)="",0,ROUND(AJ454-0.04999,1)-AJ454+AM454)</f>
        <v>0</v>
      </c>
      <c r="AM454" s="16" t="str">
        <f>IF(VLOOKUP(AF454,Group,7,FALSE)="","",VLOOKUP(AF454,Group,7,FALSE))</f>
        <v/>
      </c>
      <c r="AO454" s="239" t="s">
        <v>155</v>
      </c>
    </row>
    <row r="455" spans="1:41" s="3" customFormat="1" ht="1.5" customHeight="1" x14ac:dyDescent="0.2">
      <c r="A455" s="3" t="s">
        <v>182</v>
      </c>
      <c r="P455" s="71"/>
      <c r="Q455" s="81"/>
      <c r="R455" s="27"/>
      <c r="S455" s="36"/>
      <c r="T455" s="6"/>
      <c r="U455" s="34"/>
      <c r="V455" s="49"/>
      <c r="W455" s="53"/>
      <c r="X455" s="14"/>
      <c r="Y455" s="49"/>
      <c r="Z455" s="36"/>
      <c r="AA455" s="36"/>
      <c r="AB455" s="52"/>
      <c r="AC455" s="36"/>
      <c r="AD455" s="14"/>
      <c r="AE455" s="72"/>
      <c r="AF455" s="124"/>
      <c r="AG455" s="36"/>
      <c r="AH455" s="244"/>
      <c r="AJ455" s="36"/>
      <c r="AK455" s="36"/>
      <c r="AL455" s="36"/>
      <c r="AM455" s="36"/>
      <c r="AO455" s="239"/>
    </row>
    <row r="456" spans="1:41" s="3" customFormat="1" ht="9.9499999999999993" customHeight="1" x14ac:dyDescent="0.2">
      <c r="B456" s="111" t="s">
        <v>104</v>
      </c>
      <c r="D456" s="37"/>
      <c r="E456" s="71" t="s">
        <v>894</v>
      </c>
      <c r="F456" s="71"/>
      <c r="G456" s="28" t="s">
        <v>220</v>
      </c>
      <c r="H456" s="28"/>
      <c r="I456" s="28"/>
      <c r="J456" s="28" t="s">
        <v>889</v>
      </c>
      <c r="K456" s="28"/>
      <c r="L456" s="28"/>
      <c r="M456" s="28">
        <v>22159</v>
      </c>
      <c r="N456" s="28"/>
      <c r="P456" s="71" t="s">
        <v>345</v>
      </c>
      <c r="Q456" s="81"/>
      <c r="R456" s="27"/>
      <c r="S456" s="36">
        <f>IF(Suggested="Yes",AA456,AG456)</f>
        <v>34.25</v>
      </c>
      <c r="T456" s="34" t="s">
        <v>142</v>
      </c>
      <c r="U456" s="5" t="str">
        <f>+Instructions!$B$3</f>
        <v>A</v>
      </c>
      <c r="V456" s="49"/>
      <c r="W456" s="53">
        <f>+Instructions!$C$22</f>
        <v>0</v>
      </c>
      <c r="X456" s="16">
        <f>ROUND($AA456*(1-W456)+0.004999,2)</f>
        <v>34.25</v>
      </c>
      <c r="Y456" s="49"/>
      <c r="Z456" s="6" t="s">
        <v>1386</v>
      </c>
      <c r="AA456" s="36">
        <v>34.25</v>
      </c>
      <c r="AB456" s="57">
        <f t="shared" ref="AB456:AC460" si="103">+W456</f>
        <v>0</v>
      </c>
      <c r="AC456" s="16">
        <f t="shared" si="103"/>
        <v>34.25</v>
      </c>
      <c r="AD456" s="11">
        <f>(AG456-AC456)/AG456</f>
        <v>0</v>
      </c>
      <c r="AE456" s="120"/>
      <c r="AF456" s="129">
        <v>3</v>
      </c>
      <c r="AG456" s="50">
        <f>SUM(AJ456:AL456)+AE456</f>
        <v>34.25</v>
      </c>
      <c r="AH456" s="49"/>
      <c r="AJ456" s="16">
        <f>ROUND(AC456/(1-VLOOKUP(AF456,Group,2,FALSE)),2)</f>
        <v>34.25</v>
      </c>
      <c r="AK456" s="16">
        <f>IF(VLOOKUP(AF456,Group,5,FALSE)="YES",VLOOKUP(ROUND(ROUND(AJ456,1)-AJ456,2),Round,2,FALSE)+VLOOKUP(AF456,Group,6,FALSE),0)</f>
        <v>0</v>
      </c>
      <c r="AL456" s="16">
        <f>IF(VLOOKUP(AF456,Group,7,FALSE)="",0,ROUND(AJ456-0.04999,1)-AJ456+AM456)</f>
        <v>0</v>
      </c>
      <c r="AM456" s="16" t="str">
        <f>IF(VLOOKUP(AF456,Group,7,FALSE)="","",VLOOKUP(AF456,Group,7,FALSE))</f>
        <v/>
      </c>
      <c r="AO456" s="239" t="s">
        <v>155</v>
      </c>
    </row>
    <row r="457" spans="1:41" s="3" customFormat="1" ht="9.9499999999999993" customHeight="1" x14ac:dyDescent="0.2">
      <c r="B457" s="111" t="s">
        <v>104</v>
      </c>
      <c r="D457" s="37"/>
      <c r="E457" s="71" t="s">
        <v>895</v>
      </c>
      <c r="F457" s="71"/>
      <c r="G457" s="28" t="s">
        <v>220</v>
      </c>
      <c r="H457" s="28"/>
      <c r="I457" s="28"/>
      <c r="J457" s="28" t="s">
        <v>890</v>
      </c>
      <c r="K457" s="28"/>
      <c r="L457" s="28"/>
      <c r="M457" s="28">
        <v>22141</v>
      </c>
      <c r="N457" s="28"/>
      <c r="P457" s="71" t="s">
        <v>362</v>
      </c>
      <c r="Q457" s="81"/>
      <c r="R457" s="27"/>
      <c r="S457" s="36">
        <f>IF(Suggested="Yes",AA457,AG457)</f>
        <v>66</v>
      </c>
      <c r="T457" s="34" t="s">
        <v>142</v>
      </c>
      <c r="U457" s="5" t="str">
        <f>+Instructions!$B$3</f>
        <v>A</v>
      </c>
      <c r="V457" s="49"/>
      <c r="W457" s="53">
        <f>+Instructions!$C$22</f>
        <v>0</v>
      </c>
      <c r="X457" s="16">
        <f>ROUND($AA457*(1-W457)+0.004999,2)</f>
        <v>66</v>
      </c>
      <c r="Y457" s="49"/>
      <c r="Z457" s="6" t="s">
        <v>1386</v>
      </c>
      <c r="AA457" s="36">
        <v>66</v>
      </c>
      <c r="AB457" s="57">
        <f t="shared" si="103"/>
        <v>0</v>
      </c>
      <c r="AC457" s="16">
        <f t="shared" si="103"/>
        <v>66</v>
      </c>
      <c r="AD457" s="11">
        <f>(AG457-AC457)/AG457</f>
        <v>0</v>
      </c>
      <c r="AE457" s="120"/>
      <c r="AF457" s="129">
        <v>3</v>
      </c>
      <c r="AG457" s="50">
        <f>SUM(AJ457:AL457)+AE457</f>
        <v>66</v>
      </c>
      <c r="AH457" s="49"/>
      <c r="AJ457" s="16">
        <f>ROUND(AC457/(1-VLOOKUP(AF457,Group,2,FALSE)),2)</f>
        <v>66</v>
      </c>
      <c r="AK457" s="16">
        <f>IF(VLOOKUP(AF457,Group,5,FALSE)="YES",VLOOKUP(ROUND(ROUND(AJ457,1)-AJ457,2),Round,2,FALSE)+VLOOKUP(AF457,Group,6,FALSE),0)</f>
        <v>0</v>
      </c>
      <c r="AL457" s="16">
        <f>IF(VLOOKUP(AF457,Group,7,FALSE)="",0,ROUND(AJ457-0.04999,1)-AJ457+AM457)</f>
        <v>0</v>
      </c>
      <c r="AM457" s="16" t="str">
        <f>IF(VLOOKUP(AF457,Group,7,FALSE)="","",VLOOKUP(AF457,Group,7,FALSE))</f>
        <v/>
      </c>
      <c r="AO457" s="239" t="s">
        <v>155</v>
      </c>
    </row>
    <row r="458" spans="1:41" s="3" customFormat="1" ht="9.9499999999999993" customHeight="1" x14ac:dyDescent="0.2">
      <c r="B458" s="111" t="s">
        <v>104</v>
      </c>
      <c r="D458" s="37"/>
      <c r="E458" s="71" t="s">
        <v>896</v>
      </c>
      <c r="F458" s="71"/>
      <c r="G458" s="28" t="s">
        <v>220</v>
      </c>
      <c r="H458" s="28"/>
      <c r="I458" s="28"/>
      <c r="J458" s="28" t="s">
        <v>891</v>
      </c>
      <c r="K458" s="28"/>
      <c r="L458" s="28"/>
      <c r="M458" s="28">
        <v>22112</v>
      </c>
      <c r="N458" s="28"/>
      <c r="P458" s="71" t="s">
        <v>434</v>
      </c>
      <c r="Q458" s="81"/>
      <c r="R458" s="27"/>
      <c r="S458" s="36">
        <f>IF(Suggested="Yes",AA458,AG458)</f>
        <v>97.15</v>
      </c>
      <c r="T458" s="34" t="s">
        <v>142</v>
      </c>
      <c r="U458" s="5" t="str">
        <f>+Instructions!$B$3</f>
        <v>A</v>
      </c>
      <c r="V458" s="49"/>
      <c r="W458" s="53">
        <f>+Instructions!$C$22</f>
        <v>0</v>
      </c>
      <c r="X458" s="16">
        <f>ROUND($AA458*(1-W458)+0.004999,2)</f>
        <v>97.15</v>
      </c>
      <c r="Y458" s="49"/>
      <c r="Z458" s="6" t="s">
        <v>1386</v>
      </c>
      <c r="AA458" s="36">
        <v>97.15</v>
      </c>
      <c r="AB458" s="57">
        <f t="shared" si="103"/>
        <v>0</v>
      </c>
      <c r="AC458" s="16">
        <f t="shared" si="103"/>
        <v>97.15</v>
      </c>
      <c r="AD458" s="11">
        <f>(AG458-AC458)/AG458</f>
        <v>0</v>
      </c>
      <c r="AE458" s="120"/>
      <c r="AF458" s="129">
        <v>3</v>
      </c>
      <c r="AG458" s="50">
        <f>SUM(AJ458:AL458)+AE458</f>
        <v>97.15</v>
      </c>
      <c r="AH458" s="49"/>
      <c r="AJ458" s="16">
        <f>ROUND(AC458/(1-VLOOKUP(AF458,Group,2,FALSE)),2)</f>
        <v>97.15</v>
      </c>
      <c r="AK458" s="16">
        <f>IF(VLOOKUP(AF458,Group,5,FALSE)="YES",VLOOKUP(ROUND(ROUND(AJ458,1)-AJ458,2),Round,2,FALSE)+VLOOKUP(AF458,Group,6,FALSE),0)</f>
        <v>0</v>
      </c>
      <c r="AL458" s="16">
        <f>IF(VLOOKUP(AF458,Group,7,FALSE)="",0,ROUND(AJ458-0.04999,1)-AJ458+AM458)</f>
        <v>0</v>
      </c>
      <c r="AM458" s="16" t="str">
        <f>IF(VLOOKUP(AF458,Group,7,FALSE)="","",VLOOKUP(AF458,Group,7,FALSE))</f>
        <v/>
      </c>
      <c r="AO458" s="239" t="s">
        <v>155</v>
      </c>
    </row>
    <row r="459" spans="1:41" s="3" customFormat="1" ht="9.9499999999999993" customHeight="1" x14ac:dyDescent="0.2">
      <c r="B459" s="111" t="s">
        <v>104</v>
      </c>
      <c r="D459" s="37"/>
      <c r="E459" s="71" t="s">
        <v>243</v>
      </c>
      <c r="F459" s="71"/>
      <c r="G459" s="28" t="s">
        <v>220</v>
      </c>
      <c r="H459" s="28"/>
      <c r="I459" s="28"/>
      <c r="J459" s="28" t="s">
        <v>892</v>
      </c>
      <c r="K459" s="28"/>
      <c r="L459" s="28"/>
      <c r="M459" s="28">
        <v>22127</v>
      </c>
      <c r="N459" s="28"/>
      <c r="P459" s="71" t="s">
        <v>355</v>
      </c>
      <c r="Q459" s="81"/>
      <c r="R459" s="27"/>
      <c r="S459" s="36">
        <f>IF(Suggested="Yes",AA459,AG459)</f>
        <v>138.35</v>
      </c>
      <c r="T459" s="34" t="s">
        <v>142</v>
      </c>
      <c r="U459" s="5" t="str">
        <f>+Instructions!$B$3</f>
        <v>A</v>
      </c>
      <c r="V459" s="49"/>
      <c r="W459" s="53">
        <f>+Instructions!$C$22</f>
        <v>0</v>
      </c>
      <c r="X459" s="16">
        <f>ROUND($AA459*(1-W459)+0.004999,2)</f>
        <v>138.35</v>
      </c>
      <c r="Y459" s="49"/>
      <c r="Z459" s="6" t="s">
        <v>1386</v>
      </c>
      <c r="AA459" s="36">
        <v>138.35</v>
      </c>
      <c r="AB459" s="57">
        <f t="shared" si="103"/>
        <v>0</v>
      </c>
      <c r="AC459" s="16">
        <f t="shared" si="103"/>
        <v>138.35</v>
      </c>
      <c r="AD459" s="11">
        <f>(AG459-AC459)/AG459</f>
        <v>0</v>
      </c>
      <c r="AE459" s="120"/>
      <c r="AF459" s="129">
        <v>3</v>
      </c>
      <c r="AG459" s="50">
        <f>SUM(AJ459:AL459)+AE459</f>
        <v>138.35</v>
      </c>
      <c r="AH459" s="49"/>
      <c r="AJ459" s="16">
        <f>ROUND(AC459/(1-VLOOKUP(AF459,Group,2,FALSE)),2)</f>
        <v>138.35</v>
      </c>
      <c r="AK459" s="16">
        <f>IF(VLOOKUP(AF459,Group,5,FALSE)="YES",VLOOKUP(ROUND(ROUND(AJ459,1)-AJ459,2),Round,2,FALSE)+VLOOKUP(AF459,Group,6,FALSE),0)</f>
        <v>0</v>
      </c>
      <c r="AL459" s="16">
        <f>IF(VLOOKUP(AF459,Group,7,FALSE)="",0,ROUND(AJ459-0.04999,1)-AJ459+AM459)</f>
        <v>0</v>
      </c>
      <c r="AM459" s="16" t="str">
        <f>IF(VLOOKUP(AF459,Group,7,FALSE)="","",VLOOKUP(AF459,Group,7,FALSE))</f>
        <v/>
      </c>
      <c r="AO459" s="239" t="s">
        <v>155</v>
      </c>
    </row>
    <row r="460" spans="1:41" s="3" customFormat="1" ht="9.9499999999999993" customHeight="1" x14ac:dyDescent="0.2">
      <c r="B460" s="111" t="s">
        <v>104</v>
      </c>
      <c r="D460" s="37"/>
      <c r="E460" s="71" t="s">
        <v>897</v>
      </c>
      <c r="F460" s="71"/>
      <c r="G460" s="28" t="s">
        <v>220</v>
      </c>
      <c r="H460" s="28"/>
      <c r="I460" s="28"/>
      <c r="J460" s="28" t="s">
        <v>893</v>
      </c>
      <c r="K460" s="28"/>
      <c r="L460" s="28"/>
      <c r="M460" s="28">
        <v>22160</v>
      </c>
      <c r="N460" s="28"/>
      <c r="P460" s="71" t="s">
        <v>356</v>
      </c>
      <c r="Q460" s="81"/>
      <c r="R460" s="27"/>
      <c r="S460" s="36">
        <f>IF(Suggested="Yes",AA460,AG460)</f>
        <v>115.25</v>
      </c>
      <c r="T460" s="34" t="s">
        <v>142</v>
      </c>
      <c r="U460" s="5" t="str">
        <f>+Instructions!$B$3</f>
        <v>A</v>
      </c>
      <c r="V460" s="49"/>
      <c r="W460" s="53">
        <f>+Instructions!$C$22</f>
        <v>0</v>
      </c>
      <c r="X460" s="16">
        <f>ROUND($AA460*(1-W460)+0.004999,2)</f>
        <v>115.25</v>
      </c>
      <c r="Y460" s="49"/>
      <c r="Z460" s="6" t="s">
        <v>1386</v>
      </c>
      <c r="AA460" s="36">
        <v>115.25</v>
      </c>
      <c r="AB460" s="57">
        <f t="shared" si="103"/>
        <v>0</v>
      </c>
      <c r="AC460" s="16">
        <f t="shared" si="103"/>
        <v>115.25</v>
      </c>
      <c r="AD460" s="11">
        <f>(AG460-AC460)/AG460</f>
        <v>0</v>
      </c>
      <c r="AE460" s="120"/>
      <c r="AF460" s="129">
        <v>3</v>
      </c>
      <c r="AG460" s="50">
        <f>SUM(AJ460:AL460)+AE460</f>
        <v>115.25</v>
      </c>
      <c r="AH460" s="49"/>
      <c r="AJ460" s="16">
        <f>ROUND(AC460/(1-VLOOKUP(AF460,Group,2,FALSE)),2)</f>
        <v>115.25</v>
      </c>
      <c r="AK460" s="16">
        <f>IF(VLOOKUP(AF460,Group,5,FALSE)="YES",VLOOKUP(ROUND(ROUND(AJ460,1)-AJ460,2),Round,2,FALSE)+VLOOKUP(AF460,Group,6,FALSE),0)</f>
        <v>0</v>
      </c>
      <c r="AL460" s="16">
        <f>IF(VLOOKUP(AF460,Group,7,FALSE)="",0,ROUND(AJ460-0.04999,1)-AJ460+AM460)</f>
        <v>0</v>
      </c>
      <c r="AM460" s="16" t="str">
        <f>IF(VLOOKUP(AF460,Group,7,FALSE)="","",VLOOKUP(AF460,Group,7,FALSE))</f>
        <v/>
      </c>
      <c r="AO460" s="239" t="s">
        <v>155</v>
      </c>
    </row>
    <row r="461" spans="1:41" s="3" customFormat="1" ht="2.85" customHeight="1" x14ac:dyDescent="0.2">
      <c r="P461" s="71"/>
      <c r="Q461" s="81"/>
      <c r="R461" s="27"/>
      <c r="S461" s="36"/>
      <c r="T461" s="6"/>
      <c r="U461" s="34"/>
      <c r="V461" s="49"/>
      <c r="W461" s="53"/>
      <c r="X461" s="14"/>
      <c r="Y461" s="49"/>
      <c r="Z461" s="36"/>
      <c r="AA461" s="36"/>
      <c r="AB461" s="52"/>
      <c r="AC461" s="36"/>
      <c r="AD461" s="14"/>
      <c r="AE461" s="72"/>
      <c r="AF461" s="124"/>
      <c r="AG461" s="36"/>
      <c r="AH461" s="244"/>
      <c r="AJ461" s="36"/>
      <c r="AK461" s="36"/>
      <c r="AL461" s="36"/>
      <c r="AM461" s="36"/>
      <c r="AO461" s="239"/>
    </row>
    <row r="462" spans="1:41" s="3" customFormat="1" ht="9.9499999999999993" customHeight="1" x14ac:dyDescent="0.2">
      <c r="D462" s="172" t="s">
        <v>899</v>
      </c>
      <c r="E462" s="158"/>
      <c r="F462" s="159"/>
      <c r="J462" s="3" t="s">
        <v>187</v>
      </c>
      <c r="L462" s="65"/>
      <c r="Q462" s="169"/>
      <c r="R462" s="228"/>
      <c r="S462" s="231"/>
      <c r="T462" s="10"/>
      <c r="U462" s="146"/>
      <c r="V462" s="49"/>
      <c r="W462" s="53"/>
      <c r="X462" s="14"/>
      <c r="Y462" s="49"/>
      <c r="AB462" s="52"/>
      <c r="AC462" s="16"/>
      <c r="AD462" s="14"/>
      <c r="AE462" s="62"/>
      <c r="AF462" s="62"/>
      <c r="AG462" s="16"/>
      <c r="AH462" s="244"/>
      <c r="AO462" s="241"/>
    </row>
    <row r="463" spans="1:41" s="3" customFormat="1" ht="1.5" customHeight="1" x14ac:dyDescent="0.2">
      <c r="P463" s="71"/>
      <c r="Q463" s="81"/>
      <c r="R463" s="27"/>
      <c r="S463" s="36"/>
      <c r="T463" s="6"/>
      <c r="U463" s="34"/>
      <c r="V463" s="49"/>
      <c r="W463" s="53"/>
      <c r="X463" s="14"/>
      <c r="Y463" s="49"/>
      <c r="Z463" s="36"/>
      <c r="AA463" s="36"/>
      <c r="AB463" s="52"/>
      <c r="AC463" s="36"/>
      <c r="AD463" s="14"/>
      <c r="AE463" s="72"/>
      <c r="AF463" s="124"/>
      <c r="AG463" s="36"/>
      <c r="AH463" s="244"/>
      <c r="AJ463" s="36"/>
      <c r="AK463" s="36"/>
      <c r="AL463" s="36"/>
      <c r="AM463" s="36"/>
      <c r="AO463" s="239"/>
    </row>
    <row r="464" spans="1:41" s="3" customFormat="1" ht="9.9499999999999993" customHeight="1" x14ac:dyDescent="0.2">
      <c r="B464" s="112" t="s">
        <v>151</v>
      </c>
      <c r="D464" s="98" t="s">
        <v>560</v>
      </c>
      <c r="E464" s="71" t="s">
        <v>189</v>
      </c>
      <c r="F464" s="71"/>
      <c r="G464" s="28" t="s">
        <v>144</v>
      </c>
      <c r="H464" s="28"/>
      <c r="I464" s="28"/>
      <c r="J464" s="28" t="s">
        <v>900</v>
      </c>
      <c r="K464" s="28"/>
      <c r="L464" s="28"/>
      <c r="M464" s="28">
        <v>22156</v>
      </c>
      <c r="N464" s="28"/>
      <c r="P464" s="71"/>
      <c r="Q464" s="81"/>
      <c r="R464" s="27"/>
      <c r="S464" s="36">
        <f>IF(Suggested="Yes",AA464,AG464)</f>
        <v>25.7</v>
      </c>
      <c r="T464" s="34" t="s">
        <v>143</v>
      </c>
      <c r="U464" s="5" t="str">
        <f>+Instructions!$B$3</f>
        <v>A</v>
      </c>
      <c r="V464" s="49"/>
      <c r="W464" s="53">
        <f>+Instructions!$C$22</f>
        <v>0</v>
      </c>
      <c r="X464" s="16">
        <f>ROUND($AA464*(1-W464)+0.004999,2)</f>
        <v>25.7</v>
      </c>
      <c r="Y464" s="49"/>
      <c r="Z464" s="6" t="s">
        <v>1386</v>
      </c>
      <c r="AA464" s="36">
        <v>25.7</v>
      </c>
      <c r="AB464" s="57">
        <f>+W464</f>
        <v>0</v>
      </c>
      <c r="AC464" s="16">
        <f>+X464</f>
        <v>25.7</v>
      </c>
      <c r="AD464" s="11">
        <f>(AG464-AC464)/AG464</f>
        <v>0</v>
      </c>
      <c r="AE464" s="120"/>
      <c r="AF464" s="128">
        <v>1</v>
      </c>
      <c r="AG464" s="35">
        <f>SUM(AJ464:AL464)+AE464</f>
        <v>25.7</v>
      </c>
      <c r="AH464" s="49"/>
      <c r="AJ464" s="16">
        <f>ROUND(AC464/(1-VLOOKUP(AF464,Group,2,FALSE)),2)</f>
        <v>25.7</v>
      </c>
      <c r="AK464" s="16">
        <f>IF(VLOOKUP(AF464,Group,5,FALSE)="YES",VLOOKUP(ROUND(ROUND(AJ464,1)-AJ464,2),Round,2,FALSE)+VLOOKUP(AF464,Group,6,FALSE),0)</f>
        <v>0</v>
      </c>
      <c r="AL464" s="16">
        <f>IF(VLOOKUP(AF464,Group,7,FALSE)="",0,ROUND(AJ464-0.04999,1)-AJ464+AM464)</f>
        <v>0</v>
      </c>
      <c r="AM464" s="16" t="str">
        <f>IF(VLOOKUP(AF464,Group,7,FALSE)="","",VLOOKUP(AF464,Group,7,FALSE))</f>
        <v/>
      </c>
      <c r="AO464" s="239" t="s">
        <v>155</v>
      </c>
    </row>
    <row r="465" spans="1:41" s="3" customFormat="1" ht="2.85" customHeight="1" x14ac:dyDescent="0.2">
      <c r="A465" s="3" t="s">
        <v>182</v>
      </c>
      <c r="P465" s="71"/>
      <c r="Q465" s="81"/>
      <c r="R465" s="27"/>
      <c r="S465" s="36"/>
      <c r="T465" s="6"/>
      <c r="U465" s="34"/>
      <c r="V465" s="49"/>
      <c r="W465" s="53"/>
      <c r="X465" s="14"/>
      <c r="Y465" s="49"/>
      <c r="Z465" s="36"/>
      <c r="AA465" s="36"/>
      <c r="AB465" s="52"/>
      <c r="AC465" s="36"/>
      <c r="AD465" s="14"/>
      <c r="AE465" s="72"/>
      <c r="AF465" s="124"/>
      <c r="AG465" s="36"/>
      <c r="AH465" s="244"/>
      <c r="AJ465" s="36"/>
      <c r="AK465" s="36"/>
      <c r="AL465" s="36"/>
      <c r="AM465" s="36"/>
      <c r="AO465" s="239"/>
    </row>
    <row r="466" spans="1:41" s="3" customFormat="1" ht="9.9499999999999993" customHeight="1" x14ac:dyDescent="0.2">
      <c r="B466" s="112" t="s">
        <v>151</v>
      </c>
      <c r="D466" s="98" t="s">
        <v>949</v>
      </c>
      <c r="E466" s="71" t="s">
        <v>875</v>
      </c>
      <c r="F466" s="71"/>
      <c r="G466" s="28" t="s">
        <v>144</v>
      </c>
      <c r="H466" s="28"/>
      <c r="I466" s="28"/>
      <c r="J466" s="28" t="s">
        <v>901</v>
      </c>
      <c r="K466" s="28"/>
      <c r="L466" s="28"/>
      <c r="M466" s="28">
        <v>22124</v>
      </c>
      <c r="N466" s="28"/>
      <c r="P466" s="71"/>
      <c r="Q466" s="81"/>
      <c r="R466" s="27"/>
      <c r="S466" s="36">
        <f>IF(Suggested="Yes",AA466,AG466)</f>
        <v>120</v>
      </c>
      <c r="T466" s="34" t="s">
        <v>143</v>
      </c>
      <c r="U466" s="5" t="str">
        <f>+Instructions!$B$3</f>
        <v>A</v>
      </c>
      <c r="V466" s="49"/>
      <c r="W466" s="53">
        <f>+Instructions!$C$22</f>
        <v>0</v>
      </c>
      <c r="X466" s="16">
        <f>ROUND($AA466*(1-W466)+0.004999,2)</f>
        <v>120</v>
      </c>
      <c r="Y466" s="49"/>
      <c r="Z466" s="6" t="s">
        <v>1386</v>
      </c>
      <c r="AA466" s="36">
        <v>120</v>
      </c>
      <c r="AB466" s="57">
        <f>+W466</f>
        <v>0</v>
      </c>
      <c r="AC466" s="16">
        <f>+X466</f>
        <v>120</v>
      </c>
      <c r="AD466" s="11">
        <f>(AG466-AC466)/AG466</f>
        <v>0</v>
      </c>
      <c r="AE466" s="120"/>
      <c r="AF466" s="128">
        <v>1</v>
      </c>
      <c r="AG466" s="35">
        <f>SUM(AJ466:AL466)+AE466</f>
        <v>120</v>
      </c>
      <c r="AH466" s="49"/>
      <c r="AJ466" s="16">
        <f>ROUND(AC466/(1-VLOOKUP(AF466,Group,2,FALSE)),2)</f>
        <v>120</v>
      </c>
      <c r="AK466" s="16">
        <f>IF(VLOOKUP(AF466,Group,5,FALSE)="YES",VLOOKUP(ROUND(ROUND(AJ466,1)-AJ466,2),Round,2,FALSE)+VLOOKUP(AF466,Group,6,FALSE),0)</f>
        <v>0</v>
      </c>
      <c r="AL466" s="16">
        <f>IF(VLOOKUP(AF466,Group,7,FALSE)="",0,ROUND(AJ466-0.04999,1)-AJ466+AM466)</f>
        <v>0</v>
      </c>
      <c r="AM466" s="16" t="str">
        <f>IF(VLOOKUP(AF466,Group,7,FALSE)="","",VLOOKUP(AF466,Group,7,FALSE))</f>
        <v/>
      </c>
      <c r="AO466" s="239" t="s">
        <v>155</v>
      </c>
    </row>
    <row r="467" spans="1:41" s="3" customFormat="1" ht="1.5" customHeight="1" x14ac:dyDescent="0.2">
      <c r="A467" s="3" t="s">
        <v>182</v>
      </c>
      <c r="P467" s="71"/>
      <c r="Q467" s="81"/>
      <c r="R467" s="27"/>
      <c r="S467" s="36"/>
      <c r="T467" s="6"/>
      <c r="U467" s="34"/>
      <c r="V467" s="49"/>
      <c r="W467" s="53"/>
      <c r="X467" s="14"/>
      <c r="Y467" s="49"/>
      <c r="Z467" s="36"/>
      <c r="AA467" s="36"/>
      <c r="AB467" s="52"/>
      <c r="AC467" s="36"/>
      <c r="AD467" s="14"/>
      <c r="AE467" s="72"/>
      <c r="AF467" s="124"/>
      <c r="AG467" s="36"/>
      <c r="AH467" s="244"/>
      <c r="AJ467" s="36"/>
      <c r="AK467" s="36"/>
      <c r="AL467" s="36"/>
      <c r="AM467" s="36"/>
      <c r="AO467" s="239"/>
    </row>
    <row r="468" spans="1:41" s="3" customFormat="1" ht="9.9499999999999993" customHeight="1" x14ac:dyDescent="0.2">
      <c r="B468" s="111" t="s">
        <v>104</v>
      </c>
      <c r="D468" s="37"/>
      <c r="E468" s="71" t="s">
        <v>906</v>
      </c>
      <c r="F468" s="71"/>
      <c r="G468" s="28" t="s">
        <v>220</v>
      </c>
      <c r="H468" s="28"/>
      <c r="I468" s="28"/>
      <c r="J468" s="28" t="s">
        <v>902</v>
      </c>
      <c r="K468" s="28"/>
      <c r="L468" s="28"/>
      <c r="M468" s="28">
        <v>22116</v>
      </c>
      <c r="N468" s="28"/>
      <c r="P468" s="71" t="s">
        <v>898</v>
      </c>
      <c r="Q468" s="81"/>
      <c r="R468" s="27"/>
      <c r="S468" s="36">
        <f>IF(Suggested="Yes",AA468,AG468)</f>
        <v>72.099999999999994</v>
      </c>
      <c r="T468" s="34" t="s">
        <v>142</v>
      </c>
      <c r="U468" s="5" t="str">
        <f>+Instructions!$B$3</f>
        <v>A</v>
      </c>
      <c r="V468" s="49"/>
      <c r="W468" s="53">
        <f>+Instructions!$C$22</f>
        <v>0</v>
      </c>
      <c r="X468" s="16">
        <f>ROUND($AA468*(1-W468)+0.004999,2)</f>
        <v>72.099999999999994</v>
      </c>
      <c r="Y468" s="49"/>
      <c r="Z468" s="6" t="s">
        <v>1386</v>
      </c>
      <c r="AA468" s="36">
        <v>72.099999999999994</v>
      </c>
      <c r="AB468" s="57">
        <f t="shared" ref="AB468:AC471" si="104">+W468</f>
        <v>0</v>
      </c>
      <c r="AC468" s="16">
        <f t="shared" si="104"/>
        <v>72.099999999999994</v>
      </c>
      <c r="AD468" s="11">
        <f>(AG468-AC468)/AG468</f>
        <v>0</v>
      </c>
      <c r="AE468" s="120"/>
      <c r="AF468" s="129">
        <v>3</v>
      </c>
      <c r="AG468" s="50">
        <f>SUM(AJ468:AL468)+AE468</f>
        <v>72.099999999999994</v>
      </c>
      <c r="AH468" s="49"/>
      <c r="AJ468" s="16">
        <f>ROUND(AC468/(1-VLOOKUP(AF468,Group,2,FALSE)),2)</f>
        <v>72.099999999999994</v>
      </c>
      <c r="AK468" s="16">
        <f>IF(VLOOKUP(AF468,Group,5,FALSE)="YES",VLOOKUP(ROUND(ROUND(AJ468,1)-AJ468,2),Round,2,FALSE)+VLOOKUP(AF468,Group,6,FALSE),0)</f>
        <v>0</v>
      </c>
      <c r="AL468" s="16">
        <f>IF(VLOOKUP(AF468,Group,7,FALSE)="",0,ROUND(AJ468-0.04999,1)-AJ468+AM468)</f>
        <v>0</v>
      </c>
      <c r="AM468" s="16" t="str">
        <f>IF(VLOOKUP(AF468,Group,7,FALSE)="","",VLOOKUP(AF468,Group,7,FALSE))</f>
        <v/>
      </c>
      <c r="AO468" s="239" t="s">
        <v>155</v>
      </c>
    </row>
    <row r="469" spans="1:41" s="3" customFormat="1" ht="9.9499999999999993" customHeight="1" x14ac:dyDescent="0.2">
      <c r="B469" s="111" t="s">
        <v>104</v>
      </c>
      <c r="D469" s="37"/>
      <c r="E469" s="71" t="s">
        <v>907</v>
      </c>
      <c r="F469" s="71"/>
      <c r="G469" s="28" t="s">
        <v>220</v>
      </c>
      <c r="H469" s="28"/>
      <c r="I469" s="28"/>
      <c r="J469" s="28" t="s">
        <v>903</v>
      </c>
      <c r="K469" s="28"/>
      <c r="L469" s="28"/>
      <c r="M469" s="28">
        <v>22115</v>
      </c>
      <c r="N469" s="28"/>
      <c r="P469" s="71" t="s">
        <v>909</v>
      </c>
      <c r="Q469" s="81"/>
      <c r="R469" s="27"/>
      <c r="S469" s="36">
        <f>IF(Suggested="Yes",AA469,AG469)</f>
        <v>129.80000000000001</v>
      </c>
      <c r="T469" s="34" t="s">
        <v>142</v>
      </c>
      <c r="U469" s="5" t="str">
        <f>+Instructions!$B$3</f>
        <v>A</v>
      </c>
      <c r="V469" s="49"/>
      <c r="W469" s="53">
        <f>+Instructions!$C$22</f>
        <v>0</v>
      </c>
      <c r="X469" s="16">
        <f>ROUND($AA469*(1-W469)+0.004999,2)</f>
        <v>129.80000000000001</v>
      </c>
      <c r="Y469" s="49"/>
      <c r="Z469" s="6" t="s">
        <v>1386</v>
      </c>
      <c r="AA469" s="36">
        <v>129.80000000000001</v>
      </c>
      <c r="AB469" s="57">
        <f t="shared" si="104"/>
        <v>0</v>
      </c>
      <c r="AC469" s="16">
        <f t="shared" si="104"/>
        <v>129.80000000000001</v>
      </c>
      <c r="AD469" s="11">
        <f>(AG469-AC469)/AG469</f>
        <v>0</v>
      </c>
      <c r="AE469" s="120"/>
      <c r="AF469" s="129">
        <v>3</v>
      </c>
      <c r="AG469" s="50">
        <f>SUM(AJ469:AL469)+AE469</f>
        <v>129.80000000000001</v>
      </c>
      <c r="AH469" s="49"/>
      <c r="AJ469" s="16">
        <f>ROUND(AC469/(1-VLOOKUP(AF469,Group,2,FALSE)),2)</f>
        <v>129.80000000000001</v>
      </c>
      <c r="AK469" s="16">
        <f>IF(VLOOKUP(AF469,Group,5,FALSE)="YES",VLOOKUP(ROUND(ROUND(AJ469,1)-AJ469,2),Round,2,FALSE)+VLOOKUP(AF469,Group,6,FALSE),0)</f>
        <v>0</v>
      </c>
      <c r="AL469" s="16">
        <f>IF(VLOOKUP(AF469,Group,7,FALSE)="",0,ROUND(AJ469-0.04999,1)-AJ469+AM469)</f>
        <v>0</v>
      </c>
      <c r="AM469" s="16" t="str">
        <f>IF(VLOOKUP(AF469,Group,7,FALSE)="","",VLOOKUP(AF469,Group,7,FALSE))</f>
        <v/>
      </c>
      <c r="AO469" s="239" t="s">
        <v>155</v>
      </c>
    </row>
    <row r="470" spans="1:41" s="3" customFormat="1" ht="9.9499999999999993" customHeight="1" x14ac:dyDescent="0.2">
      <c r="B470" s="111" t="s">
        <v>104</v>
      </c>
      <c r="D470" s="37"/>
      <c r="E470" s="71" t="s">
        <v>197</v>
      </c>
      <c r="F470" s="71"/>
      <c r="G470" s="28" t="s">
        <v>220</v>
      </c>
      <c r="H470" s="28"/>
      <c r="I470" s="28"/>
      <c r="J470" s="28" t="s">
        <v>904</v>
      </c>
      <c r="K470" s="28"/>
      <c r="L470" s="28"/>
      <c r="M470" s="28">
        <v>22132</v>
      </c>
      <c r="N470" s="28"/>
      <c r="P470" s="71" t="s">
        <v>562</v>
      </c>
      <c r="Q470" s="81"/>
      <c r="R470" s="27"/>
      <c r="S470" s="36">
        <f>IF(Suggested="Yes",AA470,AG470)</f>
        <v>87.15</v>
      </c>
      <c r="T470" s="34" t="s">
        <v>142</v>
      </c>
      <c r="U470" s="5" t="str">
        <f>+Instructions!$B$3</f>
        <v>A</v>
      </c>
      <c r="V470" s="49"/>
      <c r="W470" s="53">
        <f>+Instructions!$C$22</f>
        <v>0</v>
      </c>
      <c r="X470" s="16">
        <f>ROUND($AA470*(1-W470)+0.004999,2)</f>
        <v>87.15</v>
      </c>
      <c r="Y470" s="49"/>
      <c r="Z470" s="6" t="s">
        <v>1386</v>
      </c>
      <c r="AA470" s="36">
        <v>87.15</v>
      </c>
      <c r="AB470" s="57">
        <f t="shared" si="104"/>
        <v>0</v>
      </c>
      <c r="AC470" s="16">
        <f t="shared" si="104"/>
        <v>87.15</v>
      </c>
      <c r="AD470" s="11">
        <f>(AG470-AC470)/AG470</f>
        <v>0</v>
      </c>
      <c r="AE470" s="120"/>
      <c r="AF470" s="129">
        <v>3</v>
      </c>
      <c r="AG470" s="50">
        <f>SUM(AJ470:AL470)+AE470</f>
        <v>87.15</v>
      </c>
      <c r="AH470" s="49"/>
      <c r="AJ470" s="16">
        <f>ROUND(AC470/(1-VLOOKUP(AF470,Group,2,FALSE)),2)</f>
        <v>87.15</v>
      </c>
      <c r="AK470" s="16">
        <f>IF(VLOOKUP(AF470,Group,5,FALSE)="YES",VLOOKUP(ROUND(ROUND(AJ470,1)-AJ470,2),Round,2,FALSE)+VLOOKUP(AF470,Group,6,FALSE),0)</f>
        <v>0</v>
      </c>
      <c r="AL470" s="16">
        <f>IF(VLOOKUP(AF470,Group,7,FALSE)="",0,ROUND(AJ470-0.04999,1)-AJ470+AM470)</f>
        <v>0</v>
      </c>
      <c r="AM470" s="16" t="str">
        <f>IF(VLOOKUP(AF470,Group,7,FALSE)="","",VLOOKUP(AF470,Group,7,FALSE))</f>
        <v/>
      </c>
      <c r="AO470" s="239" t="s">
        <v>155</v>
      </c>
    </row>
    <row r="471" spans="1:41" s="3" customFormat="1" ht="9.9499999999999993" customHeight="1" x14ac:dyDescent="0.2">
      <c r="B471" s="111" t="s">
        <v>104</v>
      </c>
      <c r="D471" s="37"/>
      <c r="E471" s="71" t="s">
        <v>908</v>
      </c>
      <c r="F471" s="71"/>
      <c r="G471" s="28" t="s">
        <v>220</v>
      </c>
      <c r="H471" s="28"/>
      <c r="I471" s="28"/>
      <c r="J471" s="28" t="s">
        <v>905</v>
      </c>
      <c r="K471" s="28"/>
      <c r="L471" s="28"/>
      <c r="M471" s="28">
        <v>22114</v>
      </c>
      <c r="N471" s="28"/>
      <c r="P471" s="71" t="s">
        <v>910</v>
      </c>
      <c r="Q471" s="81"/>
      <c r="R471" s="27"/>
      <c r="S471" s="36">
        <f>IF(Suggested="Yes",AA471,AG471)</f>
        <v>105.95</v>
      </c>
      <c r="T471" s="34" t="s">
        <v>142</v>
      </c>
      <c r="U471" s="5" t="str">
        <f>+Instructions!$B$3</f>
        <v>A</v>
      </c>
      <c r="V471" s="49"/>
      <c r="W471" s="53">
        <f>+Instructions!$C$22</f>
        <v>0</v>
      </c>
      <c r="X471" s="16">
        <f>ROUND($AA471*(1-W471)+0.004999,2)</f>
        <v>105.95</v>
      </c>
      <c r="Y471" s="49"/>
      <c r="Z471" s="6" t="s">
        <v>1386</v>
      </c>
      <c r="AA471" s="36">
        <v>105.95</v>
      </c>
      <c r="AB471" s="57">
        <f t="shared" si="104"/>
        <v>0</v>
      </c>
      <c r="AC471" s="16">
        <f t="shared" si="104"/>
        <v>105.95</v>
      </c>
      <c r="AD471" s="11">
        <f>(AG471-AC471)/AG471</f>
        <v>0</v>
      </c>
      <c r="AE471" s="120"/>
      <c r="AF471" s="129">
        <v>3</v>
      </c>
      <c r="AG471" s="50">
        <f>SUM(AJ471:AL471)+AE471</f>
        <v>105.95</v>
      </c>
      <c r="AH471" s="49"/>
      <c r="AJ471" s="16">
        <f>ROUND(AC471/(1-VLOOKUP(AF471,Group,2,FALSE)),2)</f>
        <v>105.95</v>
      </c>
      <c r="AK471" s="16">
        <f>IF(VLOOKUP(AF471,Group,5,FALSE)="YES",VLOOKUP(ROUND(ROUND(AJ471,1)-AJ471,2),Round,2,FALSE)+VLOOKUP(AF471,Group,6,FALSE),0)</f>
        <v>0</v>
      </c>
      <c r="AL471" s="16">
        <f>IF(VLOOKUP(AF471,Group,7,FALSE)="",0,ROUND(AJ471-0.04999,1)-AJ471+AM471)</f>
        <v>0</v>
      </c>
      <c r="AM471" s="16" t="str">
        <f>IF(VLOOKUP(AF471,Group,7,FALSE)="","",VLOOKUP(AF471,Group,7,FALSE))</f>
        <v/>
      </c>
      <c r="AO471" s="239" t="s">
        <v>155</v>
      </c>
    </row>
    <row r="472" spans="1:41" s="3" customFormat="1" ht="1.5" customHeight="1" x14ac:dyDescent="0.2">
      <c r="P472" s="71"/>
      <c r="Q472" s="81"/>
      <c r="R472" s="27"/>
      <c r="S472" s="36"/>
      <c r="T472" s="6"/>
      <c r="U472" s="34"/>
      <c r="V472" s="49"/>
      <c r="W472" s="53"/>
      <c r="X472" s="14"/>
      <c r="Y472" s="49"/>
      <c r="Z472" s="36"/>
      <c r="AA472" s="36"/>
      <c r="AB472" s="52"/>
      <c r="AC472" s="36"/>
      <c r="AD472" s="14"/>
      <c r="AE472" s="72"/>
      <c r="AF472" s="124"/>
      <c r="AG472" s="36"/>
      <c r="AH472" s="244"/>
      <c r="AJ472" s="36"/>
      <c r="AK472" s="36"/>
      <c r="AL472" s="36"/>
      <c r="AM472" s="36"/>
      <c r="AO472" s="239"/>
    </row>
    <row r="473" spans="1:41" s="3" customFormat="1" ht="11.1" customHeight="1" x14ac:dyDescent="0.2">
      <c r="A473" s="3" t="s">
        <v>182</v>
      </c>
      <c r="C473" s="172" t="s">
        <v>219</v>
      </c>
      <c r="E473" s="144"/>
      <c r="F473" s="144"/>
      <c r="I473" s="3" t="s">
        <v>187</v>
      </c>
      <c r="J473" s="3" t="s">
        <v>187</v>
      </c>
      <c r="K473" s="3" t="s">
        <v>187</v>
      </c>
      <c r="Q473" s="170"/>
      <c r="R473" s="28"/>
      <c r="T473" s="171"/>
      <c r="U473" s="146"/>
      <c r="V473" s="49"/>
      <c r="W473" s="53"/>
      <c r="X473" s="14"/>
      <c r="Y473" s="49"/>
      <c r="Z473" s="156"/>
      <c r="AB473" s="52"/>
      <c r="AC473" s="16"/>
      <c r="AD473" s="14"/>
      <c r="AE473" s="62"/>
      <c r="AG473" s="16"/>
      <c r="AH473" s="244"/>
      <c r="AJ473" s="6" t="s">
        <v>187</v>
      </c>
      <c r="AO473" s="239"/>
    </row>
    <row r="474" spans="1:41" s="3" customFormat="1" ht="9.9499999999999993" customHeight="1" x14ac:dyDescent="0.2">
      <c r="A474" s="3" t="s">
        <v>182</v>
      </c>
      <c r="C474" s="157" t="s">
        <v>997</v>
      </c>
      <c r="P474" s="76"/>
      <c r="Q474" s="169"/>
      <c r="R474" s="228" t="s">
        <v>565</v>
      </c>
      <c r="S474" s="229" t="s">
        <v>572</v>
      </c>
      <c r="T474" s="230"/>
      <c r="U474" s="5"/>
      <c r="V474" s="49"/>
      <c r="W474" s="53"/>
      <c r="X474" s="14"/>
      <c r="Y474" s="49"/>
      <c r="Z474" s="36"/>
      <c r="AA474" s="36"/>
      <c r="AB474" s="52"/>
      <c r="AC474" s="16"/>
      <c r="AD474" s="14"/>
      <c r="AE474" s="62"/>
      <c r="AF474" s="62"/>
      <c r="AG474" s="36"/>
      <c r="AH474" s="244"/>
      <c r="AO474" s="241"/>
    </row>
    <row r="475" spans="1:41" s="3" customFormat="1" ht="2.85" customHeight="1" x14ac:dyDescent="0.2">
      <c r="P475" s="71"/>
      <c r="Q475" s="81"/>
      <c r="R475" s="27"/>
      <c r="S475" s="36"/>
      <c r="T475" s="6"/>
      <c r="U475" s="34"/>
      <c r="V475" s="49"/>
      <c r="W475" s="53"/>
      <c r="X475" s="14"/>
      <c r="Y475" s="49"/>
      <c r="Z475" s="36"/>
      <c r="AA475" s="36"/>
      <c r="AB475" s="52"/>
      <c r="AC475" s="36"/>
      <c r="AD475" s="14"/>
      <c r="AE475" s="72"/>
      <c r="AF475" s="124"/>
      <c r="AG475" s="36"/>
      <c r="AH475" s="244"/>
      <c r="AJ475" s="36"/>
      <c r="AK475" s="36"/>
      <c r="AL475" s="36"/>
      <c r="AM475" s="36"/>
      <c r="AO475" s="239"/>
    </row>
    <row r="476" spans="1:41" s="3" customFormat="1" ht="9.9499999999999993" customHeight="1" x14ac:dyDescent="0.2">
      <c r="D476" s="172" t="s">
        <v>911</v>
      </c>
      <c r="E476" s="158"/>
      <c r="F476" s="159"/>
      <c r="J476" s="3" t="s">
        <v>187</v>
      </c>
      <c r="L476" s="65"/>
      <c r="Q476" s="169"/>
      <c r="R476" s="228"/>
      <c r="S476" s="231"/>
      <c r="T476" s="10"/>
      <c r="U476" s="146"/>
      <c r="V476" s="49"/>
      <c r="W476" s="53"/>
      <c r="X476" s="14"/>
      <c r="Y476" s="49"/>
      <c r="AB476" s="52"/>
      <c r="AC476" s="16"/>
      <c r="AD476" s="14"/>
      <c r="AE476" s="62"/>
      <c r="AF476" s="62"/>
      <c r="AG476" s="16"/>
      <c r="AH476" s="244"/>
      <c r="AO476" s="241"/>
    </row>
    <row r="477" spans="1:41" s="3" customFormat="1" ht="1.5" customHeight="1" x14ac:dyDescent="0.2">
      <c r="P477" s="71"/>
      <c r="Q477" s="81"/>
      <c r="R477" s="27"/>
      <c r="S477" s="36"/>
      <c r="T477" s="6"/>
      <c r="U477" s="34"/>
      <c r="V477" s="49"/>
      <c r="W477" s="53"/>
      <c r="X477" s="14"/>
      <c r="Y477" s="49"/>
      <c r="Z477" s="36"/>
      <c r="AA477" s="36"/>
      <c r="AB477" s="52"/>
      <c r="AC477" s="36"/>
      <c r="AD477" s="14"/>
      <c r="AE477" s="72"/>
      <c r="AF477" s="124"/>
      <c r="AG477" s="36"/>
      <c r="AH477" s="244"/>
      <c r="AJ477" s="36"/>
      <c r="AK477" s="36"/>
      <c r="AL477" s="36"/>
      <c r="AM477" s="36"/>
      <c r="AO477" s="239"/>
    </row>
    <row r="478" spans="1:41" s="3" customFormat="1" ht="9.9499999999999993" customHeight="1" x14ac:dyDescent="0.2">
      <c r="B478" s="112" t="s">
        <v>151</v>
      </c>
      <c r="D478" s="98" t="s">
        <v>560</v>
      </c>
      <c r="E478" s="71" t="s">
        <v>912</v>
      </c>
      <c r="F478" s="71"/>
      <c r="G478" s="28" t="s">
        <v>144</v>
      </c>
      <c r="H478" s="28"/>
      <c r="I478" s="28"/>
      <c r="J478" s="28" t="s">
        <v>913</v>
      </c>
      <c r="K478" s="28"/>
      <c r="L478" s="28"/>
      <c r="M478" s="28">
        <v>22149</v>
      </c>
      <c r="N478" s="28"/>
      <c r="P478" s="71"/>
      <c r="Q478" s="81"/>
      <c r="R478" s="27"/>
      <c r="S478" s="36">
        <f>IF(Suggested="Yes",AA478,AG478)</f>
        <v>16.600000000000001</v>
      </c>
      <c r="T478" s="34" t="s">
        <v>143</v>
      </c>
      <c r="U478" s="5" t="str">
        <f>+Instructions!$B$3</f>
        <v>A</v>
      </c>
      <c r="V478" s="49"/>
      <c r="W478" s="53">
        <f>+Instructions!$C$22</f>
        <v>0</v>
      </c>
      <c r="X478" s="16">
        <f>ROUND($AA478*(1-W478)+0.004999,2)</f>
        <v>16.600000000000001</v>
      </c>
      <c r="Y478" s="49"/>
      <c r="Z478" s="6" t="s">
        <v>1386</v>
      </c>
      <c r="AA478" s="36">
        <v>16.600000000000001</v>
      </c>
      <c r="AB478" s="57">
        <f>+W478</f>
        <v>0</v>
      </c>
      <c r="AC478" s="16">
        <f>+X478</f>
        <v>16.600000000000001</v>
      </c>
      <c r="AD478" s="11">
        <f>(AG478-AC478)/AG478</f>
        <v>0</v>
      </c>
      <c r="AE478" s="120"/>
      <c r="AF478" s="128">
        <v>1</v>
      </c>
      <c r="AG478" s="35">
        <f>SUM(AJ478:AL478)+AE478</f>
        <v>16.600000000000001</v>
      </c>
      <c r="AH478" s="49"/>
      <c r="AJ478" s="16">
        <f>ROUND(AC478/(1-VLOOKUP(AF478,Group,2,FALSE)),2)</f>
        <v>16.600000000000001</v>
      </c>
      <c r="AK478" s="16">
        <f>IF(VLOOKUP(AF478,Group,5,FALSE)="YES",VLOOKUP(ROUND(ROUND(AJ478,1)-AJ478,2),Round,2,FALSE)+VLOOKUP(AF478,Group,6,FALSE),0)</f>
        <v>0</v>
      </c>
      <c r="AL478" s="16">
        <f>IF(VLOOKUP(AF478,Group,7,FALSE)="",0,ROUND(AJ478-0.04999,1)-AJ478+AM478)</f>
        <v>0</v>
      </c>
      <c r="AM478" s="16" t="str">
        <f>IF(VLOOKUP(AF478,Group,7,FALSE)="","",VLOOKUP(AF478,Group,7,FALSE))</f>
        <v/>
      </c>
      <c r="AO478" s="239" t="s">
        <v>155</v>
      </c>
    </row>
    <row r="479" spans="1:41" s="3" customFormat="1" ht="9.9499999999999993" customHeight="1" x14ac:dyDescent="0.2">
      <c r="B479" s="112" t="s">
        <v>151</v>
      </c>
      <c r="D479" s="37"/>
      <c r="E479" s="71" t="s">
        <v>912</v>
      </c>
      <c r="F479" s="71"/>
      <c r="G479" s="28" t="s">
        <v>144</v>
      </c>
      <c r="H479" s="28"/>
      <c r="I479" s="28"/>
      <c r="J479" s="28" t="s">
        <v>914</v>
      </c>
      <c r="K479" s="28"/>
      <c r="L479" s="28"/>
      <c r="M479" s="28">
        <v>22152</v>
      </c>
      <c r="N479" s="28"/>
      <c r="P479" s="71"/>
      <c r="Q479" s="81"/>
      <c r="R479" s="27"/>
      <c r="S479" s="36">
        <f>IF(Suggested="Yes",AA479,AG479)</f>
        <v>16.600000000000001</v>
      </c>
      <c r="T479" s="34" t="s">
        <v>143</v>
      </c>
      <c r="U479" s="5" t="str">
        <f>+Instructions!$B$3</f>
        <v>A</v>
      </c>
      <c r="V479" s="49"/>
      <c r="W479" s="53">
        <f>+Instructions!$C$22</f>
        <v>0</v>
      </c>
      <c r="X479" s="16">
        <f>ROUND($AA479*(1-W479)+0.004999,2)</f>
        <v>16.600000000000001</v>
      </c>
      <c r="Y479" s="49"/>
      <c r="Z479" s="6" t="s">
        <v>1386</v>
      </c>
      <c r="AA479" s="36">
        <v>16.600000000000001</v>
      </c>
      <c r="AB479" s="57">
        <f>+W479</f>
        <v>0</v>
      </c>
      <c r="AC479" s="16">
        <f>+X479</f>
        <v>16.600000000000001</v>
      </c>
      <c r="AD479" s="11">
        <f>(AG479-AC479)/AG479</f>
        <v>0</v>
      </c>
      <c r="AE479" s="120"/>
      <c r="AF479" s="128">
        <v>1</v>
      </c>
      <c r="AG479" s="35">
        <f>SUM(AJ479:AL479)+AE479</f>
        <v>16.600000000000001</v>
      </c>
      <c r="AH479" s="49"/>
      <c r="AJ479" s="16">
        <f>ROUND(AC479/(1-VLOOKUP(AF479,Group,2,FALSE)),2)</f>
        <v>16.600000000000001</v>
      </c>
      <c r="AK479" s="16">
        <f>IF(VLOOKUP(AF479,Group,5,FALSE)="YES",VLOOKUP(ROUND(ROUND(AJ479,1)-AJ479,2),Round,2,FALSE)+VLOOKUP(AF479,Group,6,FALSE),0)</f>
        <v>0</v>
      </c>
      <c r="AL479" s="16">
        <f>IF(VLOOKUP(AF479,Group,7,FALSE)="",0,ROUND(AJ479-0.04999,1)-AJ479+AM479)</f>
        <v>0</v>
      </c>
      <c r="AM479" s="16" t="str">
        <f>IF(VLOOKUP(AF479,Group,7,FALSE)="","",VLOOKUP(AF479,Group,7,FALSE))</f>
        <v/>
      </c>
      <c r="AO479" s="239" t="s">
        <v>155</v>
      </c>
    </row>
    <row r="480" spans="1:41" s="3" customFormat="1" ht="2.85" customHeight="1" x14ac:dyDescent="0.2">
      <c r="A480" s="3" t="s">
        <v>182</v>
      </c>
      <c r="P480" s="71"/>
      <c r="Q480" s="81"/>
      <c r="R480" s="27"/>
      <c r="S480" s="36"/>
      <c r="T480" s="6"/>
      <c r="U480" s="34"/>
      <c r="V480" s="49"/>
      <c r="W480" s="53"/>
      <c r="X480" s="14"/>
      <c r="Y480" s="49"/>
      <c r="Z480" s="36"/>
      <c r="AA480" s="36"/>
      <c r="AB480" s="52"/>
      <c r="AC480" s="36"/>
      <c r="AD480" s="14"/>
      <c r="AE480" s="72"/>
      <c r="AF480" s="124"/>
      <c r="AG480" s="36"/>
      <c r="AH480" s="244"/>
      <c r="AJ480" s="36"/>
      <c r="AK480" s="36"/>
      <c r="AL480" s="36"/>
      <c r="AM480" s="36"/>
      <c r="AO480" s="239"/>
    </row>
    <row r="481" spans="1:41" s="3" customFormat="1" ht="9.9499999999999993" customHeight="1" x14ac:dyDescent="0.2">
      <c r="B481" s="112" t="s">
        <v>151</v>
      </c>
      <c r="D481" s="98" t="s">
        <v>949</v>
      </c>
      <c r="E481" s="71" t="s">
        <v>875</v>
      </c>
      <c r="F481" s="71"/>
      <c r="G481" s="28" t="s">
        <v>144</v>
      </c>
      <c r="H481" s="28"/>
      <c r="I481" s="28"/>
      <c r="J481" s="28" t="s">
        <v>915</v>
      </c>
      <c r="K481" s="28"/>
      <c r="L481" s="28"/>
      <c r="M481" s="28">
        <v>22147</v>
      </c>
      <c r="N481" s="28"/>
      <c r="P481" s="71"/>
      <c r="Q481" s="81"/>
      <c r="R481" s="27"/>
      <c r="S481" s="36">
        <f>IF(Suggested="Yes",AA481,AG481)</f>
        <v>40.1</v>
      </c>
      <c r="T481" s="34" t="s">
        <v>143</v>
      </c>
      <c r="U481" s="5" t="str">
        <f>+Instructions!$B$3</f>
        <v>A</v>
      </c>
      <c r="V481" s="49"/>
      <c r="W481" s="53">
        <f>+Instructions!$C$22</f>
        <v>0</v>
      </c>
      <c r="X481" s="16">
        <f>ROUND($AA481*(1-W481)+0.004999,2)</f>
        <v>40.1</v>
      </c>
      <c r="Y481" s="49"/>
      <c r="Z481" s="6" t="s">
        <v>1386</v>
      </c>
      <c r="AA481" s="36">
        <v>40.1</v>
      </c>
      <c r="AB481" s="57">
        <f>+W481</f>
        <v>0</v>
      </c>
      <c r="AC481" s="16">
        <f>+X481</f>
        <v>40.1</v>
      </c>
      <c r="AD481" s="11">
        <f>(AG481-AC481)/AG481</f>
        <v>0</v>
      </c>
      <c r="AE481" s="120"/>
      <c r="AF481" s="128">
        <v>1</v>
      </c>
      <c r="AG481" s="35">
        <f>SUM(AJ481:AL481)+AE481</f>
        <v>40.1</v>
      </c>
      <c r="AH481" s="49"/>
      <c r="AJ481" s="16">
        <f>ROUND(AC481/(1-VLOOKUP(AF481,Group,2,FALSE)),2)</f>
        <v>40.1</v>
      </c>
      <c r="AK481" s="16">
        <f>IF(VLOOKUP(AF481,Group,5,FALSE)="YES",VLOOKUP(ROUND(ROUND(AJ481,1)-AJ481,2),Round,2,FALSE)+VLOOKUP(AF481,Group,6,FALSE),0)</f>
        <v>0</v>
      </c>
      <c r="AL481" s="16">
        <f>IF(VLOOKUP(AF481,Group,7,FALSE)="",0,ROUND(AJ481-0.04999,1)-AJ481+AM481)</f>
        <v>0</v>
      </c>
      <c r="AM481" s="16" t="str">
        <f>IF(VLOOKUP(AF481,Group,7,FALSE)="","",VLOOKUP(AF481,Group,7,FALSE))</f>
        <v/>
      </c>
      <c r="AO481" s="239" t="s">
        <v>155</v>
      </c>
    </row>
    <row r="482" spans="1:41" s="3" customFormat="1" ht="9.9499999999999993" customHeight="1" x14ac:dyDescent="0.2">
      <c r="B482" s="112" t="s">
        <v>151</v>
      </c>
      <c r="D482" s="37"/>
      <c r="E482" s="71" t="s">
        <v>916</v>
      </c>
      <c r="F482" s="71"/>
      <c r="G482" s="28" t="s">
        <v>144</v>
      </c>
      <c r="H482" s="28"/>
      <c r="I482" s="28"/>
      <c r="J482" s="28" t="s">
        <v>917</v>
      </c>
      <c r="K482" s="28"/>
      <c r="L482" s="28"/>
      <c r="M482" s="28">
        <v>22121</v>
      </c>
      <c r="N482" s="28"/>
      <c r="P482" s="71"/>
      <c r="Q482" s="81"/>
      <c r="R482" s="27"/>
      <c r="S482" s="36">
        <f>IF(Suggested="Yes",AA482,AG482)</f>
        <v>280.60000000000002</v>
      </c>
      <c r="T482" s="34" t="s">
        <v>143</v>
      </c>
      <c r="U482" s="5" t="str">
        <f>+Instructions!$B$3</f>
        <v>A</v>
      </c>
      <c r="V482" s="49"/>
      <c r="W482" s="53">
        <f>+Instructions!$C$22</f>
        <v>0</v>
      </c>
      <c r="X482" s="16">
        <f>ROUND($AA482*(1-W482)+0.004999,2)</f>
        <v>280.60000000000002</v>
      </c>
      <c r="Y482" s="49"/>
      <c r="Z482" s="6" t="s">
        <v>1386</v>
      </c>
      <c r="AA482" s="36">
        <v>280.60000000000002</v>
      </c>
      <c r="AB482" s="57">
        <f>+W482</f>
        <v>0</v>
      </c>
      <c r="AC482" s="16">
        <f>+X482</f>
        <v>280.60000000000002</v>
      </c>
      <c r="AD482" s="11">
        <f>(AG482-AC482)/AG482</f>
        <v>0</v>
      </c>
      <c r="AE482" s="120"/>
      <c r="AF482" s="128">
        <v>1</v>
      </c>
      <c r="AG482" s="35">
        <f>SUM(AJ482:AL482)+AE482</f>
        <v>280.60000000000002</v>
      </c>
      <c r="AH482" s="49"/>
      <c r="AJ482" s="16">
        <f>ROUND(AC482/(1-VLOOKUP(AF482,Group,2,FALSE)),2)</f>
        <v>280.60000000000002</v>
      </c>
      <c r="AK482" s="16">
        <f>IF(VLOOKUP(AF482,Group,5,FALSE)="YES",VLOOKUP(ROUND(ROUND(AJ482,1)-AJ482,2),Round,2,FALSE)+VLOOKUP(AF482,Group,6,FALSE),0)</f>
        <v>0</v>
      </c>
      <c r="AL482" s="16">
        <f>IF(VLOOKUP(AF482,Group,7,FALSE)="",0,ROUND(AJ482-0.04999,1)-AJ482+AM482)</f>
        <v>0</v>
      </c>
      <c r="AM482" s="16" t="str">
        <f>IF(VLOOKUP(AF482,Group,7,FALSE)="","",VLOOKUP(AF482,Group,7,FALSE))</f>
        <v/>
      </c>
      <c r="AO482" s="239" t="s">
        <v>155</v>
      </c>
    </row>
    <row r="483" spans="1:41" s="3" customFormat="1" ht="1.5" customHeight="1" x14ac:dyDescent="0.2">
      <c r="A483" s="3" t="s">
        <v>182</v>
      </c>
      <c r="P483" s="71"/>
      <c r="Q483" s="81"/>
      <c r="R483" s="27"/>
      <c r="S483" s="36"/>
      <c r="T483" s="6"/>
      <c r="U483" s="34"/>
      <c r="V483" s="49"/>
      <c r="W483" s="53"/>
      <c r="X483" s="14"/>
      <c r="Y483" s="49"/>
      <c r="Z483" s="36"/>
      <c r="AA483" s="36"/>
      <c r="AB483" s="52"/>
      <c r="AC483" s="36"/>
      <c r="AD483" s="14"/>
      <c r="AE483" s="72"/>
      <c r="AF483" s="124"/>
      <c r="AG483" s="36"/>
      <c r="AH483" s="244"/>
      <c r="AJ483" s="36"/>
      <c r="AK483" s="36"/>
      <c r="AL483" s="36"/>
      <c r="AM483" s="36"/>
      <c r="AO483" s="239"/>
    </row>
    <row r="484" spans="1:41" s="3" customFormat="1" ht="9.9499999999999993" customHeight="1" x14ac:dyDescent="0.2">
      <c r="B484" s="111" t="s">
        <v>104</v>
      </c>
      <c r="D484" s="37"/>
      <c r="E484" s="71" t="s">
        <v>921</v>
      </c>
      <c r="F484" s="71"/>
      <c r="G484" s="28" t="s">
        <v>220</v>
      </c>
      <c r="H484" s="28"/>
      <c r="I484" s="28"/>
      <c r="J484" s="28" t="s">
        <v>918</v>
      </c>
      <c r="K484" s="28"/>
      <c r="L484" s="28"/>
      <c r="M484" s="28">
        <v>22137</v>
      </c>
      <c r="N484" s="28"/>
      <c r="P484" s="71" t="s">
        <v>924</v>
      </c>
      <c r="Q484" s="81"/>
      <c r="R484" s="27"/>
      <c r="S484" s="36">
        <f>IF(Suggested="Yes",AA484,AG484)</f>
        <v>67.25</v>
      </c>
      <c r="T484" s="34" t="s">
        <v>142</v>
      </c>
      <c r="U484" s="5" t="str">
        <f>+Instructions!$B$3</f>
        <v>A</v>
      </c>
      <c r="V484" s="49"/>
      <c r="W484" s="53">
        <f>+Instructions!$C$22</f>
        <v>0</v>
      </c>
      <c r="X484" s="16">
        <f>ROUND($AA484*(1-W484)+0.004999,2)</f>
        <v>67.25</v>
      </c>
      <c r="Y484" s="49"/>
      <c r="Z484" s="6" t="s">
        <v>1386</v>
      </c>
      <c r="AA484" s="36">
        <v>67.25</v>
      </c>
      <c r="AB484" s="57">
        <f t="shared" ref="AB484:AC486" si="105">+W484</f>
        <v>0</v>
      </c>
      <c r="AC484" s="16">
        <f t="shared" si="105"/>
        <v>67.25</v>
      </c>
      <c r="AD484" s="11">
        <f>(AG484-AC484)/AG484</f>
        <v>0</v>
      </c>
      <c r="AE484" s="120"/>
      <c r="AF484" s="129">
        <v>3</v>
      </c>
      <c r="AG484" s="50">
        <f>SUM(AJ484:AL484)+AE484</f>
        <v>67.25</v>
      </c>
      <c r="AH484" s="49"/>
      <c r="AJ484" s="16">
        <f>ROUND(AC484/(1-VLOOKUP(AF484,Group,2,FALSE)),2)</f>
        <v>67.25</v>
      </c>
      <c r="AK484" s="16">
        <f>IF(VLOOKUP(AF484,Group,5,FALSE)="YES",VLOOKUP(ROUND(ROUND(AJ484,1)-AJ484,2),Round,2,FALSE)+VLOOKUP(AF484,Group,6,FALSE),0)</f>
        <v>0</v>
      </c>
      <c r="AL484" s="16">
        <f>IF(VLOOKUP(AF484,Group,7,FALSE)="",0,ROUND(AJ484-0.04999,1)-AJ484+AM484)</f>
        <v>0</v>
      </c>
      <c r="AM484" s="16" t="str">
        <f>IF(VLOOKUP(AF484,Group,7,FALSE)="","",VLOOKUP(AF484,Group,7,FALSE))</f>
        <v/>
      </c>
      <c r="AO484" s="239" t="s">
        <v>155</v>
      </c>
    </row>
    <row r="485" spans="1:41" s="3" customFormat="1" ht="9.9499999999999993" customHeight="1" x14ac:dyDescent="0.2">
      <c r="B485" s="111" t="s">
        <v>104</v>
      </c>
      <c r="D485" s="37"/>
      <c r="E485" s="71" t="s">
        <v>922</v>
      </c>
      <c r="F485" s="71"/>
      <c r="G485" s="28" t="s">
        <v>220</v>
      </c>
      <c r="H485" s="28"/>
      <c r="I485" s="28"/>
      <c r="J485" s="28" t="s">
        <v>919</v>
      </c>
      <c r="K485" s="28"/>
      <c r="L485" s="28"/>
      <c r="M485" s="28">
        <v>22142</v>
      </c>
      <c r="N485" s="28"/>
      <c r="P485" s="71" t="s">
        <v>925</v>
      </c>
      <c r="Q485" s="81"/>
      <c r="R485" s="27"/>
      <c r="S485" s="36">
        <f>IF(Suggested="Yes",AA485,AG485)</f>
        <v>166.95</v>
      </c>
      <c r="T485" s="34" t="s">
        <v>142</v>
      </c>
      <c r="U485" s="5" t="str">
        <f>+Instructions!$B$3</f>
        <v>A</v>
      </c>
      <c r="V485" s="49"/>
      <c r="W485" s="53">
        <f>+Instructions!$C$22</f>
        <v>0</v>
      </c>
      <c r="X485" s="16">
        <f>ROUND($AA485*(1-W485)+0.004999,2)</f>
        <v>166.95</v>
      </c>
      <c r="Y485" s="49"/>
      <c r="Z485" s="6" t="s">
        <v>1386</v>
      </c>
      <c r="AA485" s="36">
        <v>166.95</v>
      </c>
      <c r="AB485" s="57">
        <f t="shared" si="105"/>
        <v>0</v>
      </c>
      <c r="AC485" s="16">
        <f t="shared" si="105"/>
        <v>166.95</v>
      </c>
      <c r="AD485" s="11">
        <f>(AG485-AC485)/AG485</f>
        <v>0</v>
      </c>
      <c r="AE485" s="120"/>
      <c r="AF485" s="129">
        <v>3</v>
      </c>
      <c r="AG485" s="50">
        <f>SUM(AJ485:AL485)+AE485</f>
        <v>166.95</v>
      </c>
      <c r="AH485" s="49"/>
      <c r="AJ485" s="16">
        <f>ROUND(AC485/(1-VLOOKUP(AF485,Group,2,FALSE)),2)</f>
        <v>166.95</v>
      </c>
      <c r="AK485" s="16">
        <f>IF(VLOOKUP(AF485,Group,5,FALSE)="YES",VLOOKUP(ROUND(ROUND(AJ485,1)-AJ485,2),Round,2,FALSE)+VLOOKUP(AF485,Group,6,FALSE),0)</f>
        <v>0</v>
      </c>
      <c r="AL485" s="16">
        <f>IF(VLOOKUP(AF485,Group,7,FALSE)="",0,ROUND(AJ485-0.04999,1)-AJ485+AM485)</f>
        <v>0</v>
      </c>
      <c r="AM485" s="16" t="str">
        <f>IF(VLOOKUP(AF485,Group,7,FALSE)="","",VLOOKUP(AF485,Group,7,FALSE))</f>
        <v/>
      </c>
      <c r="AO485" s="239" t="s">
        <v>155</v>
      </c>
    </row>
    <row r="486" spans="1:41" s="3" customFormat="1" ht="9.9499999999999993" customHeight="1" x14ac:dyDescent="0.2">
      <c r="B486" s="111" t="s">
        <v>104</v>
      </c>
      <c r="D486" s="37"/>
      <c r="E486" s="71" t="s">
        <v>923</v>
      </c>
      <c r="F486" s="71"/>
      <c r="G486" s="28" t="s">
        <v>220</v>
      </c>
      <c r="H486" s="28"/>
      <c r="I486" s="28"/>
      <c r="J486" s="28" t="s">
        <v>920</v>
      </c>
      <c r="K486" s="28"/>
      <c r="L486" s="28"/>
      <c r="M486" s="28">
        <v>22133</v>
      </c>
      <c r="N486" s="28"/>
      <c r="P486" s="71" t="s">
        <v>347</v>
      </c>
      <c r="Q486" s="81"/>
      <c r="R486" s="27"/>
      <c r="S486" s="36">
        <f>IF(Suggested="Yes",AA486,AG486)</f>
        <v>84.2</v>
      </c>
      <c r="T486" s="34" t="s">
        <v>142</v>
      </c>
      <c r="U486" s="5" t="str">
        <f>+Instructions!$B$3</f>
        <v>A</v>
      </c>
      <c r="V486" s="49"/>
      <c r="W486" s="53">
        <f>+Instructions!$C$22</f>
        <v>0</v>
      </c>
      <c r="X486" s="16">
        <f>ROUND($AA486*(1-W486)+0.004999,2)</f>
        <v>84.2</v>
      </c>
      <c r="Y486" s="49"/>
      <c r="Z486" s="6" t="s">
        <v>1386</v>
      </c>
      <c r="AA486" s="36">
        <v>84.2</v>
      </c>
      <c r="AB486" s="57">
        <f t="shared" si="105"/>
        <v>0</v>
      </c>
      <c r="AC486" s="16">
        <f t="shared" si="105"/>
        <v>84.2</v>
      </c>
      <c r="AD486" s="11">
        <f>(AG486-AC486)/AG486</f>
        <v>0</v>
      </c>
      <c r="AE486" s="120"/>
      <c r="AF486" s="129">
        <v>3</v>
      </c>
      <c r="AG486" s="50">
        <f>SUM(AJ486:AL486)+AE486</f>
        <v>84.2</v>
      </c>
      <c r="AH486" s="49"/>
      <c r="AJ486" s="16">
        <f>ROUND(AC486/(1-VLOOKUP(AF486,Group,2,FALSE)),2)</f>
        <v>84.2</v>
      </c>
      <c r="AK486" s="16">
        <f>IF(VLOOKUP(AF486,Group,5,FALSE)="YES",VLOOKUP(ROUND(ROUND(AJ486,1)-AJ486,2),Round,2,FALSE)+VLOOKUP(AF486,Group,6,FALSE),0)</f>
        <v>0</v>
      </c>
      <c r="AL486" s="16">
        <f>IF(VLOOKUP(AF486,Group,7,FALSE)="",0,ROUND(AJ486-0.04999,1)-AJ486+AM486)</f>
        <v>0</v>
      </c>
      <c r="AM486" s="16" t="str">
        <f>IF(VLOOKUP(AF486,Group,7,FALSE)="","",VLOOKUP(AF486,Group,7,FALSE))</f>
        <v/>
      </c>
      <c r="AO486" s="239" t="s">
        <v>155</v>
      </c>
    </row>
    <row r="487" spans="1:41" s="3" customFormat="1" ht="2.85" customHeight="1" x14ac:dyDescent="0.2">
      <c r="P487" s="71"/>
      <c r="Q487" s="81"/>
      <c r="R487" s="27"/>
      <c r="S487" s="36"/>
      <c r="T487" s="6"/>
      <c r="U487" s="34"/>
      <c r="V487" s="49"/>
      <c r="W487" s="53"/>
      <c r="X487" s="14"/>
      <c r="Y487" s="49"/>
      <c r="Z487" s="36"/>
      <c r="AA487" s="36"/>
      <c r="AB487" s="52"/>
      <c r="AC487" s="36"/>
      <c r="AD487" s="14"/>
      <c r="AE487" s="72"/>
      <c r="AF487" s="124"/>
      <c r="AG487" s="36"/>
      <c r="AH487" s="244"/>
      <c r="AJ487" s="36"/>
      <c r="AK487" s="36"/>
      <c r="AL487" s="36"/>
      <c r="AM487" s="36"/>
      <c r="AO487" s="239"/>
    </row>
    <row r="488" spans="1:41" s="3" customFormat="1" ht="9.9499999999999993" customHeight="1" x14ac:dyDescent="0.2">
      <c r="D488" s="172" t="s">
        <v>926</v>
      </c>
      <c r="E488" s="158"/>
      <c r="F488" s="159"/>
      <c r="J488" s="3" t="s">
        <v>187</v>
      </c>
      <c r="L488" s="65"/>
      <c r="Q488" s="169"/>
      <c r="R488" s="228"/>
      <c r="S488" s="231"/>
      <c r="T488" s="10"/>
      <c r="U488" s="146"/>
      <c r="V488" s="49"/>
      <c r="W488" s="53"/>
      <c r="X488" s="14"/>
      <c r="Y488" s="49"/>
      <c r="AB488" s="52"/>
      <c r="AC488" s="16"/>
      <c r="AD488" s="14"/>
      <c r="AE488" s="62"/>
      <c r="AF488" s="62"/>
      <c r="AG488" s="16"/>
      <c r="AH488" s="244"/>
      <c r="AO488" s="241"/>
    </row>
    <row r="489" spans="1:41" s="3" customFormat="1" ht="1.5" customHeight="1" x14ac:dyDescent="0.2">
      <c r="P489" s="71"/>
      <c r="Q489" s="81"/>
      <c r="R489" s="27"/>
      <c r="S489" s="36"/>
      <c r="T489" s="6"/>
      <c r="U489" s="34"/>
      <c r="V489" s="49"/>
      <c r="W489" s="53"/>
      <c r="X489" s="14"/>
      <c r="Y489" s="49"/>
      <c r="Z489" s="36"/>
      <c r="AA489" s="36"/>
      <c r="AB489" s="52"/>
      <c r="AC489" s="36"/>
      <c r="AD489" s="14"/>
      <c r="AE489" s="72"/>
      <c r="AF489" s="124"/>
      <c r="AG489" s="36"/>
      <c r="AH489" s="244"/>
      <c r="AJ489" s="36"/>
      <c r="AK489" s="36"/>
      <c r="AL489" s="36"/>
      <c r="AM489" s="36"/>
      <c r="AO489" s="239"/>
    </row>
    <row r="490" spans="1:41" s="3" customFormat="1" ht="9.9499999999999993" customHeight="1" x14ac:dyDescent="0.2">
      <c r="B490" s="112" t="s">
        <v>151</v>
      </c>
      <c r="D490" s="98" t="s">
        <v>560</v>
      </c>
      <c r="E490" s="71" t="s">
        <v>189</v>
      </c>
      <c r="F490" s="71"/>
      <c r="G490" s="28" t="s">
        <v>144</v>
      </c>
      <c r="H490" s="28"/>
      <c r="I490" s="28"/>
      <c r="J490" s="28" t="s">
        <v>927</v>
      </c>
      <c r="K490" s="28"/>
      <c r="L490" s="28"/>
      <c r="M490" s="28">
        <v>22153</v>
      </c>
      <c r="N490" s="28"/>
      <c r="P490" s="71"/>
      <c r="Q490" s="81"/>
      <c r="R490" s="27"/>
      <c r="S490" s="36">
        <f>IF(Suggested="Yes",AA490,AG490)</f>
        <v>22.75</v>
      </c>
      <c r="T490" s="34" t="s">
        <v>143</v>
      </c>
      <c r="U490" s="5" t="str">
        <f>+Instructions!$B$3</f>
        <v>A</v>
      </c>
      <c r="V490" s="49"/>
      <c r="W490" s="53">
        <f>+Instructions!$C$22</f>
        <v>0</v>
      </c>
      <c r="X490" s="16">
        <f>ROUND($AA490*(1-W490)+0.004999,2)</f>
        <v>22.75</v>
      </c>
      <c r="Y490" s="49"/>
      <c r="Z490" s="6" t="s">
        <v>1386</v>
      </c>
      <c r="AA490" s="36">
        <v>22.75</v>
      </c>
      <c r="AB490" s="57">
        <f>+W490</f>
        <v>0</v>
      </c>
      <c r="AC490" s="16">
        <f>+X490</f>
        <v>22.75</v>
      </c>
      <c r="AD490" s="11">
        <f>(AG490-AC490)/AG490</f>
        <v>0</v>
      </c>
      <c r="AE490" s="120"/>
      <c r="AF490" s="128">
        <v>1</v>
      </c>
      <c r="AG490" s="35">
        <f>SUM(AJ490:AL490)+AE490</f>
        <v>22.75</v>
      </c>
      <c r="AH490" s="49"/>
      <c r="AJ490" s="16">
        <f>ROUND(AC490/(1-VLOOKUP(AF490,Group,2,FALSE)),2)</f>
        <v>22.75</v>
      </c>
      <c r="AK490" s="16">
        <f>IF(VLOOKUP(AF490,Group,5,FALSE)="YES",VLOOKUP(ROUND(ROUND(AJ490,1)-AJ490,2),Round,2,FALSE)+VLOOKUP(AF490,Group,6,FALSE),0)</f>
        <v>0</v>
      </c>
      <c r="AL490" s="16">
        <f>IF(VLOOKUP(AF490,Group,7,FALSE)="",0,ROUND(AJ490-0.04999,1)-AJ490+AM490)</f>
        <v>0</v>
      </c>
      <c r="AM490" s="16" t="str">
        <f>IF(VLOOKUP(AF490,Group,7,FALSE)="","",VLOOKUP(AF490,Group,7,FALSE))</f>
        <v/>
      </c>
      <c r="AO490" s="239" t="s">
        <v>155</v>
      </c>
    </row>
    <row r="491" spans="1:41" s="3" customFormat="1" ht="9.9499999999999993" customHeight="1" x14ac:dyDescent="0.2">
      <c r="B491" s="112" t="s">
        <v>151</v>
      </c>
      <c r="D491" s="37"/>
      <c r="E491" s="71" t="s">
        <v>912</v>
      </c>
      <c r="F491" s="71"/>
      <c r="G491" s="28" t="s">
        <v>144</v>
      </c>
      <c r="H491" s="28"/>
      <c r="I491" s="28"/>
      <c r="J491" s="28" t="s">
        <v>928</v>
      </c>
      <c r="K491" s="28"/>
      <c r="L491" s="28"/>
      <c r="M491" s="28">
        <v>22151</v>
      </c>
      <c r="N491" s="28"/>
      <c r="P491" s="71"/>
      <c r="Q491" s="81"/>
      <c r="R491" s="27"/>
      <c r="S491" s="36">
        <f>IF(Suggested="Yes",AA491,AG491)</f>
        <v>16.600000000000001</v>
      </c>
      <c r="T491" s="34" t="s">
        <v>143</v>
      </c>
      <c r="U491" s="5" t="str">
        <f>+Instructions!$B$3</f>
        <v>A</v>
      </c>
      <c r="V491" s="49"/>
      <c r="W491" s="53">
        <f>+Instructions!$C$22</f>
        <v>0</v>
      </c>
      <c r="X491" s="16">
        <f>ROUND($AA491*(1-W491)+0.004999,2)</f>
        <v>16.600000000000001</v>
      </c>
      <c r="Y491" s="49"/>
      <c r="Z491" s="6" t="s">
        <v>1386</v>
      </c>
      <c r="AA491" s="36">
        <v>16.600000000000001</v>
      </c>
      <c r="AB491" s="57">
        <f>+W491</f>
        <v>0</v>
      </c>
      <c r="AC491" s="16">
        <f>+X491</f>
        <v>16.600000000000001</v>
      </c>
      <c r="AD491" s="11">
        <f>(AG491-AC491)/AG491</f>
        <v>0</v>
      </c>
      <c r="AE491" s="120"/>
      <c r="AF491" s="128">
        <v>1</v>
      </c>
      <c r="AG491" s="35">
        <f>SUM(AJ491:AL491)+AE491</f>
        <v>16.600000000000001</v>
      </c>
      <c r="AH491" s="49"/>
      <c r="AJ491" s="16">
        <f>ROUND(AC491/(1-VLOOKUP(AF491,Group,2,FALSE)),2)</f>
        <v>16.600000000000001</v>
      </c>
      <c r="AK491" s="16">
        <f>IF(VLOOKUP(AF491,Group,5,FALSE)="YES",VLOOKUP(ROUND(ROUND(AJ491,1)-AJ491,2),Round,2,FALSE)+VLOOKUP(AF491,Group,6,FALSE),0)</f>
        <v>0</v>
      </c>
      <c r="AL491" s="16">
        <f>IF(VLOOKUP(AF491,Group,7,FALSE)="",0,ROUND(AJ491-0.04999,1)-AJ491+AM491)</f>
        <v>0</v>
      </c>
      <c r="AM491" s="16" t="str">
        <f>IF(VLOOKUP(AF491,Group,7,FALSE)="","",VLOOKUP(AF491,Group,7,FALSE))</f>
        <v/>
      </c>
      <c r="AO491" s="239" t="s">
        <v>155</v>
      </c>
    </row>
    <row r="492" spans="1:41" s="3" customFormat="1" ht="1.5" customHeight="1" x14ac:dyDescent="0.2">
      <c r="A492" s="3" t="s">
        <v>182</v>
      </c>
      <c r="P492" s="71"/>
      <c r="Q492" s="81"/>
      <c r="R492" s="27"/>
      <c r="S492" s="36"/>
      <c r="T492" s="6"/>
      <c r="U492" s="34"/>
      <c r="V492" s="49"/>
      <c r="W492" s="53"/>
      <c r="X492" s="14"/>
      <c r="Y492" s="49"/>
      <c r="Z492" s="36"/>
      <c r="AA492" s="36"/>
      <c r="AB492" s="52"/>
      <c r="AC492" s="36"/>
      <c r="AD492" s="14"/>
      <c r="AE492" s="72"/>
      <c r="AF492" s="124"/>
      <c r="AG492" s="36"/>
      <c r="AH492" s="244"/>
      <c r="AJ492" s="36"/>
      <c r="AK492" s="36"/>
      <c r="AL492" s="36"/>
      <c r="AM492" s="36"/>
      <c r="AO492" s="239"/>
    </row>
    <row r="493" spans="1:41" s="3" customFormat="1" ht="9.9499999999999993" customHeight="1" x14ac:dyDescent="0.2">
      <c r="B493" s="111" t="s">
        <v>104</v>
      </c>
      <c r="D493" s="37"/>
      <c r="E493" s="71" t="s">
        <v>934</v>
      </c>
      <c r="F493" s="71"/>
      <c r="G493" s="28" t="s">
        <v>220</v>
      </c>
      <c r="H493" s="28"/>
      <c r="I493" s="28"/>
      <c r="J493" s="28" t="s">
        <v>933</v>
      </c>
      <c r="K493" s="28"/>
      <c r="L493" s="28"/>
      <c r="M493" s="28">
        <v>22164</v>
      </c>
      <c r="N493" s="28"/>
      <c r="P493" s="71" t="s">
        <v>357</v>
      </c>
      <c r="Q493" s="81"/>
      <c r="R493" s="27"/>
      <c r="S493" s="36">
        <f>IF(Suggested="Yes",AA493,AG493)</f>
        <v>44.85</v>
      </c>
      <c r="T493" s="34" t="s">
        <v>142</v>
      </c>
      <c r="U493" s="5" t="str">
        <f>+Instructions!$B$3</f>
        <v>A</v>
      </c>
      <c r="V493" s="49"/>
      <c r="W493" s="53">
        <f>+Instructions!$C$22</f>
        <v>0</v>
      </c>
      <c r="X493" s="16">
        <f>ROUND($AA493*(1-W493)+0.004999,2)</f>
        <v>44.85</v>
      </c>
      <c r="Y493" s="49"/>
      <c r="Z493" s="6" t="s">
        <v>1386</v>
      </c>
      <c r="AA493" s="36">
        <v>44.85</v>
      </c>
      <c r="AB493" s="57">
        <f>+W493</f>
        <v>0</v>
      </c>
      <c r="AC493" s="16">
        <f>+X493</f>
        <v>44.85</v>
      </c>
      <c r="AD493" s="11">
        <f>(AG493-AC493)/AG493</f>
        <v>0</v>
      </c>
      <c r="AE493" s="120"/>
      <c r="AF493" s="129">
        <v>3</v>
      </c>
      <c r="AG493" s="50">
        <f>SUM(AJ493:AL493)+AE493</f>
        <v>44.85</v>
      </c>
      <c r="AH493" s="49"/>
      <c r="AJ493" s="16">
        <f>ROUND(AC493/(1-VLOOKUP(AF493,Group,2,FALSE)),2)</f>
        <v>44.85</v>
      </c>
      <c r="AK493" s="16">
        <f>IF(VLOOKUP(AF493,Group,5,FALSE)="YES",VLOOKUP(ROUND(ROUND(AJ493,1)-AJ493,2),Round,2,FALSE)+VLOOKUP(AF493,Group,6,FALSE),0)</f>
        <v>0</v>
      </c>
      <c r="AL493" s="16">
        <f>IF(VLOOKUP(AF493,Group,7,FALSE)="",0,ROUND(AJ493-0.04999,1)-AJ493+AM493)</f>
        <v>0</v>
      </c>
      <c r="AM493" s="16" t="str">
        <f>IF(VLOOKUP(AF493,Group,7,FALSE)="","",VLOOKUP(AF493,Group,7,FALSE))</f>
        <v/>
      </c>
      <c r="AO493" s="239" t="s">
        <v>155</v>
      </c>
    </row>
    <row r="494" spans="1:41" s="3" customFormat="1" ht="2.85" customHeight="1" x14ac:dyDescent="0.2">
      <c r="A494" s="3" t="s">
        <v>182</v>
      </c>
      <c r="P494" s="71"/>
      <c r="Q494" s="81"/>
      <c r="R494" s="27"/>
      <c r="S494" s="36"/>
      <c r="T494" s="6"/>
      <c r="U494" s="34"/>
      <c r="V494" s="49"/>
      <c r="W494" s="53"/>
      <c r="X494" s="14"/>
      <c r="Y494" s="49"/>
      <c r="Z494" s="36"/>
      <c r="AA494" s="36"/>
      <c r="AB494" s="52"/>
      <c r="AC494" s="36"/>
      <c r="AD494" s="14"/>
      <c r="AE494" s="72"/>
      <c r="AF494" s="124"/>
      <c r="AG494" s="36"/>
      <c r="AH494" s="244"/>
      <c r="AJ494" s="36"/>
      <c r="AK494" s="36"/>
      <c r="AL494" s="36"/>
      <c r="AM494" s="36"/>
      <c r="AO494" s="239"/>
    </row>
    <row r="495" spans="1:41" s="3" customFormat="1" ht="9.9499999999999993" customHeight="1" x14ac:dyDescent="0.2">
      <c r="B495" s="112" t="s">
        <v>151</v>
      </c>
      <c r="D495" s="98" t="s">
        <v>949</v>
      </c>
      <c r="E495" s="71" t="s">
        <v>875</v>
      </c>
      <c r="F495" s="71"/>
      <c r="G495" s="28" t="s">
        <v>144</v>
      </c>
      <c r="H495" s="28"/>
      <c r="I495" s="28"/>
      <c r="J495" s="28" t="s">
        <v>929</v>
      </c>
      <c r="K495" s="28"/>
      <c r="L495" s="28"/>
      <c r="M495" s="28">
        <v>22123</v>
      </c>
      <c r="N495" s="28"/>
      <c r="P495" s="71"/>
      <c r="Q495" s="81"/>
      <c r="R495" s="27"/>
      <c r="S495" s="36">
        <f>IF(Suggested="Yes",AA495,AG495)</f>
        <v>108.25</v>
      </c>
      <c r="T495" s="34" t="s">
        <v>143</v>
      </c>
      <c r="U495" s="5" t="str">
        <f>+Instructions!$B$3</f>
        <v>A</v>
      </c>
      <c r="V495" s="49"/>
      <c r="W495" s="53">
        <f>+Instructions!$C$22</f>
        <v>0</v>
      </c>
      <c r="X495" s="16">
        <f>ROUND($AA495*(1-W495)+0.004999,2)</f>
        <v>108.25</v>
      </c>
      <c r="Y495" s="49"/>
      <c r="Z495" s="6" t="s">
        <v>1386</v>
      </c>
      <c r="AA495" s="36">
        <v>108.25</v>
      </c>
      <c r="AB495" s="57">
        <f>+W495</f>
        <v>0</v>
      </c>
      <c r="AC495" s="16">
        <f>+X495</f>
        <v>108.25</v>
      </c>
      <c r="AD495" s="11">
        <f>(AG495-AC495)/AG495</f>
        <v>0</v>
      </c>
      <c r="AE495" s="120"/>
      <c r="AF495" s="128">
        <v>1</v>
      </c>
      <c r="AG495" s="35">
        <f>SUM(AJ495:AL495)+AE495</f>
        <v>108.25</v>
      </c>
      <c r="AH495" s="49"/>
      <c r="AJ495" s="16">
        <f>ROUND(AC495/(1-VLOOKUP(AF495,Group,2,FALSE)),2)</f>
        <v>108.25</v>
      </c>
      <c r="AK495" s="16">
        <f>IF(VLOOKUP(AF495,Group,5,FALSE)="YES",VLOOKUP(ROUND(ROUND(AJ495,1)-AJ495,2),Round,2,FALSE)+VLOOKUP(AF495,Group,6,FALSE),0)</f>
        <v>0</v>
      </c>
      <c r="AL495" s="16">
        <f>IF(VLOOKUP(AF495,Group,7,FALSE)="",0,ROUND(AJ495-0.04999,1)-AJ495+AM495)</f>
        <v>0</v>
      </c>
      <c r="AM495" s="16" t="str">
        <f>IF(VLOOKUP(AF495,Group,7,FALSE)="","",VLOOKUP(AF495,Group,7,FALSE))</f>
        <v/>
      </c>
      <c r="AO495" s="239" t="s">
        <v>155</v>
      </c>
    </row>
    <row r="496" spans="1:41" s="3" customFormat="1" ht="9.9499999999999993" customHeight="1" x14ac:dyDescent="0.2">
      <c r="B496" s="112" t="s">
        <v>151</v>
      </c>
      <c r="D496" s="37"/>
      <c r="E496" s="71" t="s">
        <v>875</v>
      </c>
      <c r="F496" s="71"/>
      <c r="G496" s="28" t="s">
        <v>144</v>
      </c>
      <c r="H496" s="28"/>
      <c r="I496" s="28"/>
      <c r="J496" s="28" t="s">
        <v>930</v>
      </c>
      <c r="K496" s="28"/>
      <c r="L496" s="28"/>
      <c r="M496" s="28">
        <v>22148</v>
      </c>
      <c r="N496" s="28"/>
      <c r="P496" s="71"/>
      <c r="Q496" s="81"/>
      <c r="R496" s="27"/>
      <c r="S496" s="36">
        <f>IF(Suggested="Yes",AA496,AG496)</f>
        <v>40.1</v>
      </c>
      <c r="T496" s="34" t="s">
        <v>143</v>
      </c>
      <c r="U496" s="5" t="str">
        <f>+Instructions!$B$3</f>
        <v>A</v>
      </c>
      <c r="V496" s="49"/>
      <c r="W496" s="53">
        <f>+Instructions!$C$22</f>
        <v>0</v>
      </c>
      <c r="X496" s="16">
        <f>ROUND($AA496*(1-W496)+0.004999,2)</f>
        <v>40.1</v>
      </c>
      <c r="Y496" s="49"/>
      <c r="Z496" s="6" t="s">
        <v>1386</v>
      </c>
      <c r="AA496" s="36">
        <v>40.1</v>
      </c>
      <c r="AB496" s="57">
        <f>+W496</f>
        <v>0</v>
      </c>
      <c r="AC496" s="16">
        <f>+X496</f>
        <v>40.1</v>
      </c>
      <c r="AD496" s="11">
        <f>(AG496-AC496)/AG496</f>
        <v>0</v>
      </c>
      <c r="AE496" s="120"/>
      <c r="AF496" s="128">
        <v>1</v>
      </c>
      <c r="AG496" s="35">
        <f>SUM(AJ496:AL496)+AE496</f>
        <v>40.1</v>
      </c>
      <c r="AH496" s="49"/>
      <c r="AJ496" s="16">
        <f>ROUND(AC496/(1-VLOOKUP(AF496,Group,2,FALSE)),2)</f>
        <v>40.1</v>
      </c>
      <c r="AK496" s="16">
        <f>IF(VLOOKUP(AF496,Group,5,FALSE)="YES",VLOOKUP(ROUND(ROUND(AJ496,1)-AJ496,2),Round,2,FALSE)+VLOOKUP(AF496,Group,6,FALSE),0)</f>
        <v>0</v>
      </c>
      <c r="AL496" s="16">
        <f>IF(VLOOKUP(AF496,Group,7,FALSE)="",0,ROUND(AJ496-0.04999,1)-AJ496+AM496)</f>
        <v>0</v>
      </c>
      <c r="AM496" s="16" t="str">
        <f>IF(VLOOKUP(AF496,Group,7,FALSE)="","",VLOOKUP(AF496,Group,7,FALSE))</f>
        <v/>
      </c>
      <c r="AO496" s="239" t="s">
        <v>155</v>
      </c>
    </row>
    <row r="497" spans="1:41" s="3" customFormat="1" ht="1.5" customHeight="1" x14ac:dyDescent="0.2">
      <c r="A497" s="3" t="s">
        <v>182</v>
      </c>
      <c r="P497" s="71"/>
      <c r="Q497" s="81"/>
      <c r="R497" s="27"/>
      <c r="S497" s="36"/>
      <c r="T497" s="6"/>
      <c r="U497" s="34"/>
      <c r="V497" s="49"/>
      <c r="W497" s="53"/>
      <c r="X497" s="14"/>
      <c r="Y497" s="49"/>
      <c r="Z497" s="36"/>
      <c r="AA497" s="36"/>
      <c r="AB497" s="52"/>
      <c r="AC497" s="36"/>
      <c r="AD497" s="14"/>
      <c r="AE497" s="72"/>
      <c r="AF497" s="124"/>
      <c r="AG497" s="36"/>
      <c r="AH497" s="244"/>
      <c r="AJ497" s="36"/>
      <c r="AK497" s="36"/>
      <c r="AL497" s="36"/>
      <c r="AM497" s="36"/>
      <c r="AO497" s="239"/>
    </row>
    <row r="498" spans="1:41" s="3" customFormat="1" ht="9.9499999999999993" customHeight="1" x14ac:dyDescent="0.2">
      <c r="B498" s="111" t="s">
        <v>104</v>
      </c>
      <c r="D498" s="37"/>
      <c r="E498" s="71" t="s">
        <v>931</v>
      </c>
      <c r="F498" s="71"/>
      <c r="G498" s="28" t="s">
        <v>220</v>
      </c>
      <c r="H498" s="28"/>
      <c r="I498" s="28"/>
      <c r="J498" s="28" t="s">
        <v>932</v>
      </c>
      <c r="K498" s="28"/>
      <c r="L498" s="28"/>
      <c r="M498" s="28">
        <v>22117</v>
      </c>
      <c r="N498" s="28"/>
      <c r="P498" s="71" t="s">
        <v>938</v>
      </c>
      <c r="Q498" s="81"/>
      <c r="R498" s="27"/>
      <c r="S498" s="36">
        <f>IF(Suggested="Yes",AA498,AG498)</f>
        <v>155</v>
      </c>
      <c r="T498" s="34" t="s">
        <v>142</v>
      </c>
      <c r="U498" s="5" t="str">
        <f>+Instructions!$B$3</f>
        <v>A</v>
      </c>
      <c r="V498" s="49"/>
      <c r="W498" s="53">
        <f>+Instructions!$C$22</f>
        <v>0</v>
      </c>
      <c r="X498" s="16">
        <f>ROUND($AA498*(1-W498)+0.004999,2)</f>
        <v>155</v>
      </c>
      <c r="Y498" s="49"/>
      <c r="Z498" s="6" t="s">
        <v>1386</v>
      </c>
      <c r="AA498" s="36">
        <v>155</v>
      </c>
      <c r="AB498" s="57">
        <f t="shared" ref="AB498:AC500" si="106">+W498</f>
        <v>0</v>
      </c>
      <c r="AC498" s="16">
        <f t="shared" si="106"/>
        <v>155</v>
      </c>
      <c r="AD498" s="11">
        <f>(AG498-AC498)/AG498</f>
        <v>0</v>
      </c>
      <c r="AE498" s="120"/>
      <c r="AF498" s="129">
        <v>3</v>
      </c>
      <c r="AG498" s="50">
        <f>SUM(AJ498:AL498)+AE498</f>
        <v>155</v>
      </c>
      <c r="AH498" s="49"/>
      <c r="AJ498" s="16">
        <f>ROUND(AC498/(1-VLOOKUP(AF498,Group,2,FALSE)),2)</f>
        <v>155</v>
      </c>
      <c r="AK498" s="16">
        <f>IF(VLOOKUP(AF498,Group,5,FALSE)="YES",VLOOKUP(ROUND(ROUND(AJ498,1)-AJ498,2),Round,2,FALSE)+VLOOKUP(AF498,Group,6,FALSE),0)</f>
        <v>0</v>
      </c>
      <c r="AL498" s="16">
        <f>IF(VLOOKUP(AF498,Group,7,FALSE)="",0,ROUND(AJ498-0.04999,1)-AJ498+AM498)</f>
        <v>0</v>
      </c>
      <c r="AM498" s="16" t="str">
        <f>IF(VLOOKUP(AF498,Group,7,FALSE)="","",VLOOKUP(AF498,Group,7,FALSE))</f>
        <v/>
      </c>
      <c r="AO498" s="239" t="s">
        <v>155</v>
      </c>
    </row>
    <row r="499" spans="1:41" s="3" customFormat="1" ht="9.9499999999999993" customHeight="1" x14ac:dyDescent="0.2">
      <c r="B499" s="111" t="s">
        <v>104</v>
      </c>
      <c r="D499" s="37"/>
      <c r="E499" s="71" t="s">
        <v>937</v>
      </c>
      <c r="F499" s="71"/>
      <c r="G499" s="28" t="s">
        <v>220</v>
      </c>
      <c r="H499" s="28"/>
      <c r="I499" s="28"/>
      <c r="J499" s="28" t="s">
        <v>935</v>
      </c>
      <c r="K499" s="28"/>
      <c r="L499" s="28"/>
      <c r="M499" s="28">
        <v>22158</v>
      </c>
      <c r="N499" s="28"/>
      <c r="P499" s="71" t="s">
        <v>347</v>
      </c>
      <c r="Q499" s="81"/>
      <c r="R499" s="27"/>
      <c r="S499" s="36">
        <f>IF(Suggested="Yes",AA499,AG499)</f>
        <v>34.25</v>
      </c>
      <c r="T499" s="34" t="s">
        <v>142</v>
      </c>
      <c r="U499" s="5" t="str">
        <f>+Instructions!$B$3</f>
        <v>A</v>
      </c>
      <c r="V499" s="49"/>
      <c r="W499" s="53">
        <f>+Instructions!$C$22</f>
        <v>0</v>
      </c>
      <c r="X499" s="16">
        <f>ROUND($AA499*(1-W499)+0.004999,2)</f>
        <v>34.25</v>
      </c>
      <c r="Y499" s="49"/>
      <c r="Z499" s="6" t="s">
        <v>1386</v>
      </c>
      <c r="AA499" s="36">
        <v>34.25</v>
      </c>
      <c r="AB499" s="57">
        <f t="shared" si="106"/>
        <v>0</v>
      </c>
      <c r="AC499" s="16">
        <f t="shared" si="106"/>
        <v>34.25</v>
      </c>
      <c r="AD499" s="11">
        <f>(AG499-AC499)/AG499</f>
        <v>0</v>
      </c>
      <c r="AE499" s="120"/>
      <c r="AF499" s="129">
        <v>3</v>
      </c>
      <c r="AG499" s="50">
        <f>SUM(AJ499:AL499)+AE499</f>
        <v>34.25</v>
      </c>
      <c r="AH499" s="49"/>
      <c r="AJ499" s="16">
        <f>ROUND(AC499/(1-VLOOKUP(AF499,Group,2,FALSE)),2)</f>
        <v>34.25</v>
      </c>
      <c r="AK499" s="16">
        <f>IF(VLOOKUP(AF499,Group,5,FALSE)="YES",VLOOKUP(ROUND(ROUND(AJ499,1)-AJ499,2),Round,2,FALSE)+VLOOKUP(AF499,Group,6,FALSE),0)</f>
        <v>0</v>
      </c>
      <c r="AL499" s="16">
        <f>IF(VLOOKUP(AF499,Group,7,FALSE)="",0,ROUND(AJ499-0.04999,1)-AJ499+AM499)</f>
        <v>0</v>
      </c>
      <c r="AM499" s="16" t="str">
        <f>IF(VLOOKUP(AF499,Group,7,FALSE)="","",VLOOKUP(AF499,Group,7,FALSE))</f>
        <v/>
      </c>
      <c r="AO499" s="239" t="s">
        <v>155</v>
      </c>
    </row>
    <row r="500" spans="1:41" s="3" customFormat="1" ht="9.9499999999999993" customHeight="1" x14ac:dyDescent="0.2">
      <c r="B500" s="111" t="s">
        <v>104</v>
      </c>
      <c r="D500" s="37"/>
      <c r="E500" s="71" t="s">
        <v>860</v>
      </c>
      <c r="F500" s="71"/>
      <c r="G500" s="28" t="s">
        <v>220</v>
      </c>
      <c r="H500" s="28"/>
      <c r="I500" s="28"/>
      <c r="J500" s="28" t="s">
        <v>936</v>
      </c>
      <c r="K500" s="28"/>
      <c r="L500" s="28"/>
      <c r="M500" s="28">
        <v>22129</v>
      </c>
      <c r="N500" s="28"/>
      <c r="P500" s="71" t="s">
        <v>434</v>
      </c>
      <c r="Q500" s="81"/>
      <c r="R500" s="27"/>
      <c r="S500" s="36">
        <f>IF(Suggested="Yes",AA500,AG500)</f>
        <v>91.45</v>
      </c>
      <c r="T500" s="34" t="s">
        <v>142</v>
      </c>
      <c r="U500" s="5" t="str">
        <f>+Instructions!$B$3</f>
        <v>A</v>
      </c>
      <c r="V500" s="49"/>
      <c r="W500" s="53">
        <f>+Instructions!$C$22</f>
        <v>0</v>
      </c>
      <c r="X500" s="16">
        <f>ROUND($AA500*(1-W500)+0.004999,2)</f>
        <v>91.45</v>
      </c>
      <c r="Y500" s="49"/>
      <c r="Z500" s="6" t="s">
        <v>1386</v>
      </c>
      <c r="AA500" s="36">
        <v>91.45</v>
      </c>
      <c r="AB500" s="57">
        <f t="shared" si="106"/>
        <v>0</v>
      </c>
      <c r="AC500" s="16">
        <f t="shared" si="106"/>
        <v>91.45</v>
      </c>
      <c r="AD500" s="11">
        <f>(AG500-AC500)/AG500</f>
        <v>0</v>
      </c>
      <c r="AE500" s="120"/>
      <c r="AF500" s="129">
        <v>3</v>
      </c>
      <c r="AG500" s="50">
        <f>SUM(AJ500:AL500)+AE500</f>
        <v>91.45</v>
      </c>
      <c r="AH500" s="49"/>
      <c r="AJ500" s="16">
        <f>ROUND(AC500/(1-VLOOKUP(AF500,Group,2,FALSE)),2)</f>
        <v>91.45</v>
      </c>
      <c r="AK500" s="16">
        <f>IF(VLOOKUP(AF500,Group,5,FALSE)="YES",VLOOKUP(ROUND(ROUND(AJ500,1)-AJ500,2),Round,2,FALSE)+VLOOKUP(AF500,Group,6,FALSE),0)</f>
        <v>0</v>
      </c>
      <c r="AL500" s="16">
        <f>IF(VLOOKUP(AF500,Group,7,FALSE)="",0,ROUND(AJ500-0.04999,1)-AJ500+AM500)</f>
        <v>0</v>
      </c>
      <c r="AM500" s="16" t="str">
        <f>IF(VLOOKUP(AF500,Group,7,FALSE)="","",VLOOKUP(AF500,Group,7,FALSE))</f>
        <v/>
      </c>
      <c r="AO500" s="239" t="s">
        <v>155</v>
      </c>
    </row>
    <row r="501" spans="1:41" s="3" customFormat="1" ht="2.85" customHeight="1" x14ac:dyDescent="0.2">
      <c r="P501" s="71"/>
      <c r="Q501" s="81"/>
      <c r="R501" s="27"/>
      <c r="S501" s="36"/>
      <c r="T501" s="6"/>
      <c r="U501" s="34"/>
      <c r="V501" s="49"/>
      <c r="W501" s="53"/>
      <c r="X501" s="14"/>
      <c r="Y501" s="49"/>
      <c r="Z501" s="36"/>
      <c r="AA501" s="36"/>
      <c r="AB501" s="52"/>
      <c r="AC501" s="36"/>
      <c r="AD501" s="14"/>
      <c r="AE501" s="72"/>
      <c r="AF501" s="124"/>
      <c r="AG501" s="36"/>
      <c r="AH501" s="244"/>
      <c r="AJ501" s="36"/>
      <c r="AK501" s="36"/>
      <c r="AL501" s="36"/>
      <c r="AM501" s="36"/>
      <c r="AO501" s="239"/>
    </row>
    <row r="502" spans="1:41" s="3" customFormat="1" ht="9.9499999999999993" customHeight="1" x14ac:dyDescent="0.2">
      <c r="D502" s="172" t="s">
        <v>939</v>
      </c>
      <c r="E502" s="158"/>
      <c r="F502" s="159"/>
      <c r="J502" s="3" t="s">
        <v>187</v>
      </c>
      <c r="K502" s="3" t="s">
        <v>187</v>
      </c>
      <c r="L502" s="65"/>
      <c r="Q502" s="169"/>
      <c r="R502" s="228"/>
      <c r="S502" s="231"/>
      <c r="T502" s="10"/>
      <c r="U502" s="146"/>
      <c r="V502" s="49"/>
      <c r="W502" s="53"/>
      <c r="X502" s="14"/>
      <c r="Y502" s="49"/>
      <c r="AB502" s="52"/>
      <c r="AC502" s="16"/>
      <c r="AD502" s="14"/>
      <c r="AE502" s="62"/>
      <c r="AF502" s="62"/>
      <c r="AG502" s="16"/>
      <c r="AH502" s="244"/>
      <c r="AO502" s="241"/>
    </row>
    <row r="503" spans="1:41" s="3" customFormat="1" ht="1.5" customHeight="1" x14ac:dyDescent="0.2">
      <c r="P503" s="71"/>
      <c r="Q503" s="81"/>
      <c r="R503" s="27"/>
      <c r="S503" s="36"/>
      <c r="T503" s="6"/>
      <c r="U503" s="34"/>
      <c r="V503" s="49"/>
      <c r="W503" s="53"/>
      <c r="X503" s="14"/>
      <c r="Y503" s="49"/>
      <c r="Z503" s="36"/>
      <c r="AA503" s="36"/>
      <c r="AB503" s="52"/>
      <c r="AC503" s="36"/>
      <c r="AD503" s="14"/>
      <c r="AE503" s="72"/>
      <c r="AF503" s="124"/>
      <c r="AG503" s="36"/>
      <c r="AH503" s="244"/>
      <c r="AJ503" s="36"/>
      <c r="AK503" s="36"/>
      <c r="AL503" s="36"/>
      <c r="AM503" s="36"/>
      <c r="AO503" s="239"/>
    </row>
    <row r="504" spans="1:41" s="3" customFormat="1" ht="9.9499999999999993" customHeight="1" x14ac:dyDescent="0.2">
      <c r="B504" s="112" t="s">
        <v>151</v>
      </c>
      <c r="D504" s="98" t="s">
        <v>949</v>
      </c>
      <c r="E504" s="71" t="s">
        <v>875</v>
      </c>
      <c r="F504" s="71"/>
      <c r="G504" s="28" t="s">
        <v>144</v>
      </c>
      <c r="H504" s="28"/>
      <c r="I504" s="28"/>
      <c r="J504" s="28" t="s">
        <v>940</v>
      </c>
      <c r="K504" s="28"/>
      <c r="L504" s="28"/>
      <c r="M504" s="28">
        <v>22130</v>
      </c>
      <c r="N504" s="28"/>
      <c r="P504" s="71"/>
      <c r="Q504" s="81"/>
      <c r="R504" s="27"/>
      <c r="S504" s="36">
        <f>IF(Suggested="Yes",AA504,AG504)</f>
        <v>60.95</v>
      </c>
      <c r="T504" s="34" t="s">
        <v>143</v>
      </c>
      <c r="U504" s="5" t="str">
        <f>+Instructions!$B$3</f>
        <v>A</v>
      </c>
      <c r="V504" s="49"/>
      <c r="W504" s="53">
        <f>+Instructions!$C$22</f>
        <v>0</v>
      </c>
      <c r="X504" s="16">
        <f>ROUND($AA504*(1-W504)+0.004999,2)</f>
        <v>60.95</v>
      </c>
      <c r="Y504" s="49"/>
      <c r="Z504" s="6" t="s">
        <v>1386</v>
      </c>
      <c r="AA504" s="36">
        <v>60.95</v>
      </c>
      <c r="AB504" s="57">
        <f>+W504</f>
        <v>0</v>
      </c>
      <c r="AC504" s="16">
        <f>+X504</f>
        <v>60.95</v>
      </c>
      <c r="AD504" s="11">
        <f>(AG504-AC504)/AG504</f>
        <v>0</v>
      </c>
      <c r="AE504" s="120"/>
      <c r="AF504" s="128">
        <v>1</v>
      </c>
      <c r="AG504" s="35">
        <f>SUM(AJ504:AL504)+AE504</f>
        <v>60.95</v>
      </c>
      <c r="AH504" s="49"/>
      <c r="AJ504" s="16">
        <f>ROUND(AC504/(1-VLOOKUP(AF504,Group,2,FALSE)),2)</f>
        <v>60.95</v>
      </c>
      <c r="AK504" s="16">
        <f>IF(VLOOKUP(AF504,Group,5,FALSE)="YES",VLOOKUP(ROUND(ROUND(AJ504,1)-AJ504,2),Round,2,FALSE)+VLOOKUP(AF504,Group,6,FALSE),0)</f>
        <v>0</v>
      </c>
      <c r="AL504" s="16">
        <f>IF(VLOOKUP(AF504,Group,7,FALSE)="",0,ROUND(AJ504-0.04999,1)-AJ504+AM504)</f>
        <v>0</v>
      </c>
      <c r="AM504" s="16" t="str">
        <f>IF(VLOOKUP(AF504,Group,7,FALSE)="","",VLOOKUP(AF504,Group,7,FALSE))</f>
        <v/>
      </c>
      <c r="AO504" s="239" t="s">
        <v>155</v>
      </c>
    </row>
    <row r="505" spans="1:41" s="3" customFormat="1" ht="9.9499999999999993" customHeight="1" x14ac:dyDescent="0.2">
      <c r="B505" s="112" t="s">
        <v>151</v>
      </c>
      <c r="D505" s="37"/>
      <c r="E505" s="71" t="s">
        <v>875</v>
      </c>
      <c r="F505" s="71"/>
      <c r="G505" s="28" t="s">
        <v>144</v>
      </c>
      <c r="H505" s="28"/>
      <c r="I505" s="28"/>
      <c r="J505" s="28" t="s">
        <v>956</v>
      </c>
      <c r="K505" s="28"/>
      <c r="L505" s="28"/>
      <c r="M505" s="28">
        <v>22145</v>
      </c>
      <c r="N505" s="28"/>
      <c r="P505" s="71"/>
      <c r="Q505" s="81"/>
      <c r="R505" s="27"/>
      <c r="S505" s="36">
        <f>IF(Suggested="Yes",AA505,AG505)</f>
        <v>40.1</v>
      </c>
      <c r="T505" s="34" t="s">
        <v>143</v>
      </c>
      <c r="U505" s="5" t="str">
        <f>+Instructions!$B$3</f>
        <v>A</v>
      </c>
      <c r="V505" s="49"/>
      <c r="W505" s="53">
        <f>+Instructions!$C$22</f>
        <v>0</v>
      </c>
      <c r="X505" s="16">
        <f>ROUND($AA505*(1-W505)+0.004999,2)</f>
        <v>40.1</v>
      </c>
      <c r="Y505" s="49"/>
      <c r="Z505" s="6" t="s">
        <v>1386</v>
      </c>
      <c r="AA505" s="36">
        <v>40.1</v>
      </c>
      <c r="AB505" s="57">
        <f>+W505</f>
        <v>0</v>
      </c>
      <c r="AC505" s="16">
        <f>+X505</f>
        <v>40.1</v>
      </c>
      <c r="AD505" s="11">
        <f>(AG505-AC505)/AG505</f>
        <v>0</v>
      </c>
      <c r="AE505" s="120"/>
      <c r="AF505" s="128">
        <v>1</v>
      </c>
      <c r="AG505" s="35">
        <f>SUM(AJ505:AL505)+AE505</f>
        <v>40.1</v>
      </c>
      <c r="AH505" s="49"/>
      <c r="AJ505" s="16">
        <f>ROUND(AC505/(1-VLOOKUP(AF505,Group,2,FALSE)),2)</f>
        <v>40.1</v>
      </c>
      <c r="AK505" s="16">
        <f>IF(VLOOKUP(AF505,Group,5,FALSE)="YES",VLOOKUP(ROUND(ROUND(AJ505,1)-AJ505,2),Round,2,FALSE)+VLOOKUP(AF505,Group,6,FALSE),0)</f>
        <v>0</v>
      </c>
      <c r="AL505" s="16">
        <f>IF(VLOOKUP(AF505,Group,7,FALSE)="",0,ROUND(AJ505-0.04999,1)-AJ505+AM505)</f>
        <v>0</v>
      </c>
      <c r="AM505" s="16" t="str">
        <f>IF(VLOOKUP(AF505,Group,7,FALSE)="","",VLOOKUP(AF505,Group,7,FALSE))</f>
        <v/>
      </c>
      <c r="AO505" s="239" t="s">
        <v>155</v>
      </c>
    </row>
    <row r="506" spans="1:41" s="3" customFormat="1" ht="1.5" customHeight="1" x14ac:dyDescent="0.2">
      <c r="A506" s="3" t="s">
        <v>182</v>
      </c>
      <c r="P506" s="71"/>
      <c r="Q506" s="81"/>
      <c r="R506" s="27"/>
      <c r="S506" s="36"/>
      <c r="T506" s="6"/>
      <c r="U506" s="34"/>
      <c r="V506" s="49"/>
      <c r="W506" s="53"/>
      <c r="X506" s="14"/>
      <c r="Y506" s="49"/>
      <c r="Z506" s="36"/>
      <c r="AA506" s="36"/>
      <c r="AB506" s="52"/>
      <c r="AC506" s="36"/>
      <c r="AD506" s="14"/>
      <c r="AE506" s="72"/>
      <c r="AF506" s="124"/>
      <c r="AG506" s="36"/>
      <c r="AH506" s="244"/>
      <c r="AJ506" s="36"/>
      <c r="AK506" s="36"/>
      <c r="AL506" s="36"/>
      <c r="AM506" s="36"/>
      <c r="AO506" s="239"/>
    </row>
    <row r="507" spans="1:41" s="3" customFormat="1" ht="9.9499999999999993" customHeight="1" x14ac:dyDescent="0.2">
      <c r="B507" s="111" t="s">
        <v>104</v>
      </c>
      <c r="D507" s="37"/>
      <c r="E507" s="71" t="s">
        <v>945</v>
      </c>
      <c r="F507" s="71"/>
      <c r="G507" s="28" t="s">
        <v>220</v>
      </c>
      <c r="H507" s="28"/>
      <c r="I507" s="28"/>
      <c r="J507" s="28" t="s">
        <v>941</v>
      </c>
      <c r="K507" s="28"/>
      <c r="L507" s="28"/>
      <c r="M507" s="28">
        <v>22131</v>
      </c>
      <c r="N507" s="28"/>
      <c r="P507" s="71" t="s">
        <v>948</v>
      </c>
      <c r="Q507" s="81"/>
      <c r="R507" s="27"/>
      <c r="S507" s="36">
        <f>IF(Suggested="Yes",AA507,AG507)</f>
        <v>74.599999999999994</v>
      </c>
      <c r="T507" s="34" t="s">
        <v>142</v>
      </c>
      <c r="U507" s="5" t="str">
        <f>+Instructions!$B$3</f>
        <v>A</v>
      </c>
      <c r="V507" s="49"/>
      <c r="W507" s="53">
        <f>+Instructions!$C$22</f>
        <v>0</v>
      </c>
      <c r="X507" s="16">
        <f>ROUND($AA507*(1-W507)+0.004999,2)</f>
        <v>74.599999999999994</v>
      </c>
      <c r="Y507" s="49"/>
      <c r="Z507" s="6" t="s">
        <v>1386</v>
      </c>
      <c r="AA507" s="36">
        <v>74.599999999999994</v>
      </c>
      <c r="AB507" s="57">
        <f t="shared" ref="AB507:AC510" si="107">+W507</f>
        <v>0</v>
      </c>
      <c r="AC507" s="16">
        <f t="shared" si="107"/>
        <v>74.599999999999994</v>
      </c>
      <c r="AD507" s="11">
        <f>(AG507-AC507)/AG507</f>
        <v>0</v>
      </c>
      <c r="AE507" s="120"/>
      <c r="AF507" s="129">
        <v>3</v>
      </c>
      <c r="AG507" s="50">
        <f>SUM(AJ507:AL507)+AE507</f>
        <v>74.599999999999994</v>
      </c>
      <c r="AH507" s="49"/>
      <c r="AJ507" s="16">
        <f>ROUND(AC507/(1-VLOOKUP(AF507,Group,2,FALSE)),2)</f>
        <v>74.599999999999994</v>
      </c>
      <c r="AK507" s="16">
        <f>IF(VLOOKUP(AF507,Group,5,FALSE)="YES",VLOOKUP(ROUND(ROUND(AJ507,1)-AJ507,2),Round,2,FALSE)+VLOOKUP(AF507,Group,6,FALSE),0)</f>
        <v>0</v>
      </c>
      <c r="AL507" s="16">
        <f>IF(VLOOKUP(AF507,Group,7,FALSE)="",0,ROUND(AJ507-0.04999,1)-AJ507+AM507)</f>
        <v>0</v>
      </c>
      <c r="AM507" s="16" t="str">
        <f>IF(VLOOKUP(AF507,Group,7,FALSE)="","",VLOOKUP(AF507,Group,7,FALSE))</f>
        <v/>
      </c>
      <c r="AO507" s="239" t="s">
        <v>155</v>
      </c>
    </row>
    <row r="508" spans="1:41" s="3" customFormat="1" ht="9.9499999999999993" customHeight="1" x14ac:dyDescent="0.2">
      <c r="B508" s="111" t="s">
        <v>104</v>
      </c>
      <c r="D508" s="37"/>
      <c r="E508" s="71" t="s">
        <v>860</v>
      </c>
      <c r="F508" s="71"/>
      <c r="G508" s="28" t="s">
        <v>220</v>
      </c>
      <c r="H508" s="28"/>
      <c r="I508" s="28"/>
      <c r="J508" s="28" t="s">
        <v>942</v>
      </c>
      <c r="K508" s="28"/>
      <c r="L508" s="28"/>
      <c r="M508" s="28">
        <v>22144</v>
      </c>
      <c r="N508" s="28"/>
      <c r="P508" s="71" t="s">
        <v>434</v>
      </c>
      <c r="Q508" s="81"/>
      <c r="R508" s="27"/>
      <c r="S508" s="36">
        <f>IF(Suggested="Yes",AA508,AG508)</f>
        <v>72.599999999999994</v>
      </c>
      <c r="T508" s="34" t="s">
        <v>142</v>
      </c>
      <c r="U508" s="5" t="str">
        <f>+Instructions!$B$3</f>
        <v>A</v>
      </c>
      <c r="V508" s="49"/>
      <c r="W508" s="53">
        <f>+Instructions!$C$22</f>
        <v>0</v>
      </c>
      <c r="X508" s="16">
        <f>ROUND($AA508*(1-W508)+0.004999,2)</f>
        <v>72.599999999999994</v>
      </c>
      <c r="Y508" s="49"/>
      <c r="Z508" s="6" t="s">
        <v>1386</v>
      </c>
      <c r="AA508" s="36">
        <v>72.599999999999994</v>
      </c>
      <c r="AB508" s="57">
        <f t="shared" si="107"/>
        <v>0</v>
      </c>
      <c r="AC508" s="16">
        <f t="shared" si="107"/>
        <v>72.599999999999994</v>
      </c>
      <c r="AD508" s="11">
        <f>(AG508-AC508)/AG508</f>
        <v>0</v>
      </c>
      <c r="AE508" s="120"/>
      <c r="AF508" s="129">
        <v>3</v>
      </c>
      <c r="AG508" s="50">
        <f>SUM(AJ508:AL508)+AE508</f>
        <v>72.599999999999994</v>
      </c>
      <c r="AH508" s="49"/>
      <c r="AJ508" s="16">
        <f>ROUND(AC508/(1-VLOOKUP(AF508,Group,2,FALSE)),2)</f>
        <v>72.599999999999994</v>
      </c>
      <c r="AK508" s="16">
        <f>IF(VLOOKUP(AF508,Group,5,FALSE)="YES",VLOOKUP(ROUND(ROUND(AJ508,1)-AJ508,2),Round,2,FALSE)+VLOOKUP(AF508,Group,6,FALSE),0)</f>
        <v>0</v>
      </c>
      <c r="AL508" s="16">
        <f>IF(VLOOKUP(AF508,Group,7,FALSE)="",0,ROUND(AJ508-0.04999,1)-AJ508+AM508)</f>
        <v>0</v>
      </c>
      <c r="AM508" s="16" t="str">
        <f>IF(VLOOKUP(AF508,Group,7,FALSE)="","",VLOOKUP(AF508,Group,7,FALSE))</f>
        <v/>
      </c>
      <c r="AO508" s="239" t="s">
        <v>155</v>
      </c>
    </row>
    <row r="509" spans="1:41" s="3" customFormat="1" ht="9.9499999999999993" customHeight="1" x14ac:dyDescent="0.2">
      <c r="B509" s="111" t="s">
        <v>104</v>
      </c>
      <c r="D509" s="37"/>
      <c r="E509" s="71" t="s">
        <v>946</v>
      </c>
      <c r="F509" s="71"/>
      <c r="G509" s="28" t="s">
        <v>220</v>
      </c>
      <c r="H509" s="28"/>
      <c r="I509" s="28"/>
      <c r="J509" s="28" t="s">
        <v>943</v>
      </c>
      <c r="K509" s="28"/>
      <c r="L509" s="28"/>
      <c r="M509" s="28">
        <v>22163</v>
      </c>
      <c r="N509" s="28"/>
      <c r="P509" s="71" t="s">
        <v>345</v>
      </c>
      <c r="Q509" s="81"/>
      <c r="R509" s="27"/>
      <c r="S509" s="36">
        <f>IF(Suggested="Yes",AA509,AG509)</f>
        <v>98.65</v>
      </c>
      <c r="T509" s="34" t="s">
        <v>142</v>
      </c>
      <c r="U509" s="5" t="str">
        <f>+Instructions!$B$3</f>
        <v>A</v>
      </c>
      <c r="V509" s="49"/>
      <c r="W509" s="53">
        <f>+Instructions!$C$22</f>
        <v>0</v>
      </c>
      <c r="X509" s="16">
        <f>ROUND($AA509*(1-W509)+0.004999,2)</f>
        <v>98.65</v>
      </c>
      <c r="Y509" s="49"/>
      <c r="Z509" s="6" t="s">
        <v>1386</v>
      </c>
      <c r="AA509" s="36">
        <v>98.65</v>
      </c>
      <c r="AB509" s="57">
        <f t="shared" si="107"/>
        <v>0</v>
      </c>
      <c r="AC509" s="16">
        <f t="shared" si="107"/>
        <v>98.65</v>
      </c>
      <c r="AD509" s="11">
        <f>(AG509-AC509)/AG509</f>
        <v>0</v>
      </c>
      <c r="AE509" s="120"/>
      <c r="AF509" s="129">
        <v>3</v>
      </c>
      <c r="AG509" s="50">
        <f>SUM(AJ509:AL509)+AE509</f>
        <v>98.65</v>
      </c>
      <c r="AH509" s="49"/>
      <c r="AJ509" s="16">
        <f>ROUND(AC509/(1-VLOOKUP(AF509,Group,2,FALSE)),2)</f>
        <v>98.65</v>
      </c>
      <c r="AK509" s="16">
        <f>IF(VLOOKUP(AF509,Group,5,FALSE)="YES",VLOOKUP(ROUND(ROUND(AJ509,1)-AJ509,2),Round,2,FALSE)+VLOOKUP(AF509,Group,6,FALSE),0)</f>
        <v>0</v>
      </c>
      <c r="AL509" s="16">
        <f>IF(VLOOKUP(AF509,Group,7,FALSE)="",0,ROUND(AJ509-0.04999,1)-AJ509+AM509)</f>
        <v>0</v>
      </c>
      <c r="AM509" s="16" t="str">
        <f>IF(VLOOKUP(AF509,Group,7,FALSE)="","",VLOOKUP(AF509,Group,7,FALSE))</f>
        <v/>
      </c>
      <c r="AO509" s="239" t="s">
        <v>155</v>
      </c>
    </row>
    <row r="510" spans="1:41" s="3" customFormat="1" ht="9.9499999999999993" customHeight="1" x14ac:dyDescent="0.2">
      <c r="B510" s="111" t="s">
        <v>104</v>
      </c>
      <c r="D510" s="37"/>
      <c r="E510" s="71" t="s">
        <v>947</v>
      </c>
      <c r="F510" s="71"/>
      <c r="G510" s="28" t="s">
        <v>220</v>
      </c>
      <c r="H510" s="28"/>
      <c r="I510" s="28"/>
      <c r="J510" s="28" t="s">
        <v>944</v>
      </c>
      <c r="K510" s="28"/>
      <c r="L510" s="28"/>
      <c r="M510" s="28">
        <v>22143</v>
      </c>
      <c r="N510" s="28"/>
      <c r="P510" s="71" t="s">
        <v>449</v>
      </c>
      <c r="Q510" s="81"/>
      <c r="R510" s="27"/>
      <c r="S510" s="36">
        <f>IF(Suggested="Yes",AA510,AG510)</f>
        <v>59.55</v>
      </c>
      <c r="T510" s="34" t="s">
        <v>142</v>
      </c>
      <c r="U510" s="5" t="str">
        <f>+Instructions!$B$3</f>
        <v>A</v>
      </c>
      <c r="V510" s="49"/>
      <c r="W510" s="53">
        <f>+Instructions!$C$22</f>
        <v>0</v>
      </c>
      <c r="X510" s="16">
        <f>ROUND($AA510*(1-W510)+0.004999,2)</f>
        <v>59.55</v>
      </c>
      <c r="Y510" s="49"/>
      <c r="Z510" s="6" t="s">
        <v>1386</v>
      </c>
      <c r="AA510" s="36">
        <v>59.55</v>
      </c>
      <c r="AB510" s="57">
        <f t="shared" si="107"/>
        <v>0</v>
      </c>
      <c r="AC510" s="16">
        <f t="shared" si="107"/>
        <v>59.55</v>
      </c>
      <c r="AD510" s="11">
        <f>(AG510-AC510)/AG510</f>
        <v>0</v>
      </c>
      <c r="AE510" s="120"/>
      <c r="AF510" s="129">
        <v>3</v>
      </c>
      <c r="AG510" s="50">
        <f>SUM(AJ510:AL510)+AE510</f>
        <v>59.55</v>
      </c>
      <c r="AH510" s="49"/>
      <c r="AJ510" s="16">
        <f>ROUND(AC510/(1-VLOOKUP(AF510,Group,2,FALSE)),2)</f>
        <v>59.55</v>
      </c>
      <c r="AK510" s="16">
        <f>IF(VLOOKUP(AF510,Group,5,FALSE)="YES",VLOOKUP(ROUND(ROUND(AJ510,1)-AJ510,2),Round,2,FALSE)+VLOOKUP(AF510,Group,6,FALSE),0)</f>
        <v>0</v>
      </c>
      <c r="AL510" s="16">
        <f>IF(VLOOKUP(AF510,Group,7,FALSE)="",0,ROUND(AJ510-0.04999,1)-AJ510+AM510)</f>
        <v>0</v>
      </c>
      <c r="AM510" s="16" t="str">
        <f>IF(VLOOKUP(AF510,Group,7,FALSE)="","",VLOOKUP(AF510,Group,7,FALSE))</f>
        <v/>
      </c>
      <c r="AO510" s="239" t="s">
        <v>155</v>
      </c>
    </row>
    <row r="511" spans="1:41" s="3" customFormat="1" ht="2.85" customHeight="1" x14ac:dyDescent="0.2">
      <c r="P511" s="71"/>
      <c r="Q511" s="81"/>
      <c r="R511" s="27"/>
      <c r="S511" s="36"/>
      <c r="T511" s="6"/>
      <c r="U511" s="34"/>
      <c r="V511" s="49"/>
      <c r="W511" s="53"/>
      <c r="X511" s="14"/>
      <c r="Y511" s="49"/>
      <c r="Z511" s="36"/>
      <c r="AA511" s="36"/>
      <c r="AB511" s="52"/>
      <c r="AC511" s="36"/>
      <c r="AD511" s="14"/>
      <c r="AE511" s="72"/>
      <c r="AF511" s="124"/>
      <c r="AG511" s="36"/>
      <c r="AH511" s="244"/>
      <c r="AJ511" s="36"/>
      <c r="AK511" s="36"/>
      <c r="AL511" s="36"/>
      <c r="AM511" s="36"/>
      <c r="AO511" s="239"/>
    </row>
    <row r="512" spans="1:41" s="3" customFormat="1" ht="9.9499999999999993" customHeight="1" x14ac:dyDescent="0.2">
      <c r="D512" s="172" t="s">
        <v>950</v>
      </c>
      <c r="E512" s="158"/>
      <c r="F512" s="159"/>
      <c r="J512" s="3" t="s">
        <v>187</v>
      </c>
      <c r="L512" s="65"/>
      <c r="Q512" s="169"/>
      <c r="R512" s="228"/>
      <c r="S512" s="231"/>
      <c r="T512" s="10"/>
      <c r="U512" s="146"/>
      <c r="V512" s="49"/>
      <c r="W512" s="53"/>
      <c r="X512" s="14"/>
      <c r="Y512" s="49"/>
      <c r="AB512" s="52"/>
      <c r="AC512" s="16"/>
      <c r="AD512" s="14"/>
      <c r="AE512" s="62"/>
      <c r="AF512" s="62"/>
      <c r="AG512" s="16"/>
      <c r="AH512" s="244"/>
      <c r="AO512" s="241"/>
    </row>
    <row r="513" spans="1:41" s="3" customFormat="1" ht="1.5" customHeight="1" x14ac:dyDescent="0.2">
      <c r="P513" s="71"/>
      <c r="Q513" s="81"/>
      <c r="R513" s="27"/>
      <c r="S513" s="36"/>
      <c r="T513" s="6"/>
      <c r="U513" s="34"/>
      <c r="V513" s="49"/>
      <c r="W513" s="53"/>
      <c r="X513" s="14"/>
      <c r="Y513" s="49"/>
      <c r="Z513" s="36"/>
      <c r="AA513" s="36"/>
      <c r="AB513" s="52"/>
      <c r="AC513" s="36"/>
      <c r="AD513" s="14"/>
      <c r="AE513" s="72"/>
      <c r="AF513" s="124"/>
      <c r="AG513" s="36"/>
      <c r="AH513" s="244"/>
      <c r="AJ513" s="36"/>
      <c r="AK513" s="36"/>
      <c r="AL513" s="36"/>
      <c r="AM513" s="36"/>
      <c r="AO513" s="239"/>
    </row>
    <row r="514" spans="1:41" s="3" customFormat="1" ht="9.9499999999999993" customHeight="1" x14ac:dyDescent="0.2">
      <c r="B514" s="112" t="s">
        <v>151</v>
      </c>
      <c r="D514" s="98" t="s">
        <v>560</v>
      </c>
      <c r="E514" s="71" t="s">
        <v>189</v>
      </c>
      <c r="F514" s="71"/>
      <c r="G514" s="28" t="s">
        <v>144</v>
      </c>
      <c r="H514" s="28"/>
      <c r="I514" s="28"/>
      <c r="J514" s="28" t="s">
        <v>951</v>
      </c>
      <c r="K514" s="28"/>
      <c r="L514" s="28"/>
      <c r="M514" s="28">
        <v>22155</v>
      </c>
      <c r="N514" s="28"/>
      <c r="P514" s="71"/>
      <c r="Q514" s="81"/>
      <c r="R514" s="27"/>
      <c r="S514" s="36">
        <f>IF(Suggested="Yes",AA514,AG514)</f>
        <v>19.8</v>
      </c>
      <c r="T514" s="34" t="s">
        <v>143</v>
      </c>
      <c r="U514" s="5" t="str">
        <f>+Instructions!$B$3</f>
        <v>A</v>
      </c>
      <c r="V514" s="49"/>
      <c r="W514" s="53">
        <f>+Instructions!$C$22</f>
        <v>0</v>
      </c>
      <c r="X514" s="16">
        <f>ROUND($AA514*(1-W514)+0.004999,2)</f>
        <v>19.8</v>
      </c>
      <c r="Y514" s="49"/>
      <c r="Z514" s="6" t="s">
        <v>1386</v>
      </c>
      <c r="AA514" s="36">
        <v>19.8</v>
      </c>
      <c r="AB514" s="57">
        <f>+W514</f>
        <v>0</v>
      </c>
      <c r="AC514" s="16">
        <f>+X514</f>
        <v>19.8</v>
      </c>
      <c r="AD514" s="11">
        <f>(AG514-AC514)/AG514</f>
        <v>0</v>
      </c>
      <c r="AE514" s="120"/>
      <c r="AF514" s="128">
        <v>1</v>
      </c>
      <c r="AG514" s="35">
        <f>SUM(AJ514:AL514)+AE514</f>
        <v>19.8</v>
      </c>
      <c r="AH514" s="49"/>
      <c r="AJ514" s="16">
        <f>ROUND(AC514/(1-VLOOKUP(AF514,Group,2,FALSE)),2)</f>
        <v>19.8</v>
      </c>
      <c r="AK514" s="16">
        <f>IF(VLOOKUP(AF514,Group,5,FALSE)="YES",VLOOKUP(ROUND(ROUND(AJ514,1)-AJ514,2),Round,2,FALSE)+VLOOKUP(AF514,Group,6,FALSE),0)</f>
        <v>0</v>
      </c>
      <c r="AL514" s="16">
        <f>IF(VLOOKUP(AF514,Group,7,FALSE)="",0,ROUND(AJ514-0.04999,1)-AJ514+AM514)</f>
        <v>0</v>
      </c>
      <c r="AM514" s="16" t="str">
        <f>IF(VLOOKUP(AF514,Group,7,FALSE)="","",VLOOKUP(AF514,Group,7,FALSE))</f>
        <v/>
      </c>
      <c r="AO514" s="239" t="s">
        <v>155</v>
      </c>
    </row>
    <row r="515" spans="1:41" s="3" customFormat="1" ht="9.9499999999999993" customHeight="1" x14ac:dyDescent="0.2">
      <c r="B515" s="112" t="s">
        <v>151</v>
      </c>
      <c r="D515" s="37"/>
      <c r="E515" s="71" t="s">
        <v>912</v>
      </c>
      <c r="F515" s="71"/>
      <c r="G515" s="28" t="s">
        <v>144</v>
      </c>
      <c r="H515" s="28"/>
      <c r="I515" s="28"/>
      <c r="J515" s="28" t="s">
        <v>952</v>
      </c>
      <c r="K515" s="28"/>
      <c r="L515" s="28"/>
      <c r="M515" s="28">
        <v>22150</v>
      </c>
      <c r="N515" s="28"/>
      <c r="P515" s="71"/>
      <c r="Q515" s="81"/>
      <c r="R515" s="27"/>
      <c r="S515" s="36">
        <f>IF(Suggested="Yes",AA515,AG515)</f>
        <v>16.600000000000001</v>
      </c>
      <c r="T515" s="34" t="s">
        <v>143</v>
      </c>
      <c r="U515" s="5" t="str">
        <f>+Instructions!$B$3</f>
        <v>A</v>
      </c>
      <c r="V515" s="49"/>
      <c r="W515" s="53">
        <f>+Instructions!$C$22</f>
        <v>0</v>
      </c>
      <c r="X515" s="16">
        <f>ROUND($AA515*(1-W515)+0.004999,2)</f>
        <v>16.600000000000001</v>
      </c>
      <c r="Y515" s="49"/>
      <c r="Z515" s="6" t="s">
        <v>1386</v>
      </c>
      <c r="AA515" s="36">
        <v>16.600000000000001</v>
      </c>
      <c r="AB515" s="57">
        <f>+W515</f>
        <v>0</v>
      </c>
      <c r="AC515" s="16">
        <f>+X515</f>
        <v>16.600000000000001</v>
      </c>
      <c r="AD515" s="11">
        <f>(AG515-AC515)/AG515</f>
        <v>0</v>
      </c>
      <c r="AE515" s="120"/>
      <c r="AF515" s="128">
        <v>1</v>
      </c>
      <c r="AG515" s="35">
        <f>SUM(AJ515:AL515)+AE515</f>
        <v>16.600000000000001</v>
      </c>
      <c r="AH515" s="49"/>
      <c r="AJ515" s="16">
        <f>ROUND(AC515/(1-VLOOKUP(AF515,Group,2,FALSE)),2)</f>
        <v>16.600000000000001</v>
      </c>
      <c r="AK515" s="16">
        <f>IF(VLOOKUP(AF515,Group,5,FALSE)="YES",VLOOKUP(ROUND(ROUND(AJ515,1)-AJ515,2),Round,2,FALSE)+VLOOKUP(AF515,Group,6,FALSE),0)</f>
        <v>0</v>
      </c>
      <c r="AL515" s="16">
        <f>IF(VLOOKUP(AF515,Group,7,FALSE)="",0,ROUND(AJ515-0.04999,1)-AJ515+AM515)</f>
        <v>0</v>
      </c>
      <c r="AM515" s="16" t="str">
        <f>IF(VLOOKUP(AF515,Group,7,FALSE)="","",VLOOKUP(AF515,Group,7,FALSE))</f>
        <v/>
      </c>
      <c r="AO515" s="239" t="s">
        <v>155</v>
      </c>
    </row>
    <row r="516" spans="1:41" s="3" customFormat="1" ht="1.5" customHeight="1" x14ac:dyDescent="0.2">
      <c r="A516" s="3" t="s">
        <v>182</v>
      </c>
      <c r="P516" s="71"/>
      <c r="Q516" s="81"/>
      <c r="R516" s="27"/>
      <c r="S516" s="36"/>
      <c r="T516" s="6"/>
      <c r="U516" s="34"/>
      <c r="V516" s="49"/>
      <c r="W516" s="53"/>
      <c r="X516" s="14"/>
      <c r="Y516" s="49"/>
      <c r="Z516" s="36"/>
      <c r="AA516" s="36"/>
      <c r="AB516" s="52"/>
      <c r="AC516" s="36"/>
      <c r="AD516" s="14"/>
      <c r="AE516" s="72"/>
      <c r="AF516" s="124"/>
      <c r="AG516" s="36"/>
      <c r="AH516" s="244"/>
      <c r="AJ516" s="36"/>
      <c r="AK516" s="36"/>
      <c r="AL516" s="36"/>
      <c r="AM516" s="36"/>
      <c r="AO516" s="239"/>
    </row>
    <row r="517" spans="1:41" s="3" customFormat="1" ht="9.9499999999999993" customHeight="1" x14ac:dyDescent="0.2">
      <c r="B517" s="111" t="s">
        <v>104</v>
      </c>
      <c r="D517" s="37"/>
      <c r="E517" s="71" t="s">
        <v>923</v>
      </c>
      <c r="F517" s="71"/>
      <c r="G517" s="28" t="s">
        <v>220</v>
      </c>
      <c r="H517" s="28"/>
      <c r="I517" s="28"/>
      <c r="J517" s="28" t="s">
        <v>953</v>
      </c>
      <c r="K517" s="28"/>
      <c r="L517" s="28"/>
      <c r="M517" s="28">
        <v>22134</v>
      </c>
      <c r="N517" s="28"/>
      <c r="P517" s="71" t="s">
        <v>347</v>
      </c>
      <c r="Q517" s="81"/>
      <c r="R517" s="27"/>
      <c r="S517" s="36">
        <f>IF(Suggested="Yes",AA517,AG517)</f>
        <v>88.05</v>
      </c>
      <c r="T517" s="34" t="s">
        <v>142</v>
      </c>
      <c r="U517" s="5" t="str">
        <f>+Instructions!$B$3</f>
        <v>A</v>
      </c>
      <c r="V517" s="49"/>
      <c r="W517" s="53">
        <f>+Instructions!$C$22</f>
        <v>0</v>
      </c>
      <c r="X517" s="16">
        <f>ROUND($AA517*(1-W517)+0.004999,2)</f>
        <v>88.05</v>
      </c>
      <c r="Y517" s="49"/>
      <c r="Z517" s="6" t="s">
        <v>1386</v>
      </c>
      <c r="AA517" s="36">
        <v>88.05</v>
      </c>
      <c r="AB517" s="57">
        <f>+W517</f>
        <v>0</v>
      </c>
      <c r="AC517" s="16">
        <f>+X517</f>
        <v>88.05</v>
      </c>
      <c r="AD517" s="11">
        <f>(AG517-AC517)/AG517</f>
        <v>0</v>
      </c>
      <c r="AE517" s="120"/>
      <c r="AF517" s="129">
        <v>3</v>
      </c>
      <c r="AG517" s="50">
        <f>SUM(AJ517:AL517)+AE517</f>
        <v>88.05</v>
      </c>
      <c r="AH517" s="49"/>
      <c r="AJ517" s="16">
        <f>ROUND(AC517/(1-VLOOKUP(AF517,Group,2,FALSE)),2)</f>
        <v>88.05</v>
      </c>
      <c r="AK517" s="16">
        <f>IF(VLOOKUP(AF517,Group,5,FALSE)="YES",VLOOKUP(ROUND(ROUND(AJ517,1)-AJ517,2),Round,2,FALSE)+VLOOKUP(AF517,Group,6,FALSE),0)</f>
        <v>0</v>
      </c>
      <c r="AL517" s="16">
        <f>IF(VLOOKUP(AF517,Group,7,FALSE)="",0,ROUND(AJ517-0.04999,1)-AJ517+AM517)</f>
        <v>0</v>
      </c>
      <c r="AM517" s="16" t="str">
        <f>IF(VLOOKUP(AF517,Group,7,FALSE)="","",VLOOKUP(AF517,Group,7,FALSE))</f>
        <v/>
      </c>
      <c r="AO517" s="239" t="s">
        <v>155</v>
      </c>
    </row>
    <row r="518" spans="1:41" s="3" customFormat="1" ht="2.85" customHeight="1" x14ac:dyDescent="0.2">
      <c r="A518" s="3" t="s">
        <v>182</v>
      </c>
      <c r="P518" s="71"/>
      <c r="Q518" s="81"/>
      <c r="R518" s="27"/>
      <c r="S518" s="36"/>
      <c r="T518" s="6"/>
      <c r="U518" s="34"/>
      <c r="V518" s="49"/>
      <c r="W518" s="53"/>
      <c r="X518" s="14"/>
      <c r="Y518" s="49"/>
      <c r="Z518" s="36"/>
      <c r="AA518" s="36"/>
      <c r="AB518" s="52"/>
      <c r="AC518" s="36"/>
      <c r="AD518" s="14"/>
      <c r="AE518" s="72"/>
      <c r="AF518" s="124"/>
      <c r="AG518" s="36"/>
      <c r="AH518" s="244"/>
      <c r="AJ518" s="36"/>
      <c r="AK518" s="36"/>
      <c r="AL518" s="36"/>
      <c r="AM518" s="36"/>
      <c r="AO518" s="239"/>
    </row>
    <row r="519" spans="1:41" s="3" customFormat="1" ht="9.9499999999999993" customHeight="1" x14ac:dyDescent="0.2">
      <c r="B519" s="112" t="s">
        <v>151</v>
      </c>
      <c r="D519" s="98" t="s">
        <v>949</v>
      </c>
      <c r="E519" s="71" t="s">
        <v>875</v>
      </c>
      <c r="F519" s="71"/>
      <c r="G519" s="28" t="s">
        <v>144</v>
      </c>
      <c r="H519" s="28"/>
      <c r="I519" s="28"/>
      <c r="J519" s="28" t="s">
        <v>954</v>
      </c>
      <c r="K519" s="28"/>
      <c r="L519" s="28"/>
      <c r="M519" s="28">
        <v>22146</v>
      </c>
      <c r="N519" s="28"/>
      <c r="P519" s="71"/>
      <c r="Q519" s="81"/>
      <c r="R519" s="27"/>
      <c r="S519" s="36">
        <f>IF(Suggested="Yes",AA519,AG519)</f>
        <v>40.1</v>
      </c>
      <c r="T519" s="34" t="s">
        <v>143</v>
      </c>
      <c r="U519" s="5" t="str">
        <f>+Instructions!$B$3</f>
        <v>A</v>
      </c>
      <c r="V519" s="49"/>
      <c r="W519" s="53">
        <f>+Instructions!$C$22</f>
        <v>0</v>
      </c>
      <c r="X519" s="16">
        <f>ROUND($AA519*(1-W519)+0.004999,2)</f>
        <v>40.1</v>
      </c>
      <c r="Y519" s="49"/>
      <c r="Z519" s="6" t="s">
        <v>1386</v>
      </c>
      <c r="AA519" s="36">
        <v>40.1</v>
      </c>
      <c r="AB519" s="57">
        <f>+W519</f>
        <v>0</v>
      </c>
      <c r="AC519" s="16">
        <f>+X519</f>
        <v>40.1</v>
      </c>
      <c r="AD519" s="11">
        <f>(AG519-AC519)/AG519</f>
        <v>0</v>
      </c>
      <c r="AE519" s="120"/>
      <c r="AF519" s="128">
        <v>1</v>
      </c>
      <c r="AG519" s="35">
        <f>SUM(AJ519:AL519)+AE519</f>
        <v>40.1</v>
      </c>
      <c r="AH519" s="49"/>
      <c r="AJ519" s="16">
        <f>ROUND(AC519/(1-VLOOKUP(AF519,Group,2,FALSE)),2)</f>
        <v>40.1</v>
      </c>
      <c r="AK519" s="16">
        <f>IF(VLOOKUP(AF519,Group,5,FALSE)="YES",VLOOKUP(ROUND(ROUND(AJ519,1)-AJ519,2),Round,2,FALSE)+VLOOKUP(AF519,Group,6,FALSE),0)</f>
        <v>0</v>
      </c>
      <c r="AL519" s="16">
        <f>IF(VLOOKUP(AF519,Group,7,FALSE)="",0,ROUND(AJ519-0.04999,1)-AJ519+AM519)</f>
        <v>0</v>
      </c>
      <c r="AM519" s="16" t="str">
        <f>IF(VLOOKUP(AF519,Group,7,FALSE)="","",VLOOKUP(AF519,Group,7,FALSE))</f>
        <v/>
      </c>
      <c r="AO519" s="239" t="s">
        <v>155</v>
      </c>
    </row>
    <row r="520" spans="1:41" s="3" customFormat="1" ht="9.9499999999999993" customHeight="1" x14ac:dyDescent="0.2">
      <c r="B520" s="112" t="s">
        <v>151</v>
      </c>
      <c r="D520" s="37"/>
      <c r="E520" s="71" t="s">
        <v>817</v>
      </c>
      <c r="F520" s="71"/>
      <c r="G520" s="28" t="s">
        <v>144</v>
      </c>
      <c r="H520" s="28"/>
      <c r="I520" s="28"/>
      <c r="J520" s="28" t="s">
        <v>955</v>
      </c>
      <c r="K520" s="28"/>
      <c r="L520" s="28"/>
      <c r="M520" s="28">
        <v>22136</v>
      </c>
      <c r="N520" s="28"/>
      <c r="P520" s="71"/>
      <c r="Q520" s="81"/>
      <c r="R520" s="27"/>
      <c r="S520" s="36">
        <f>IF(Suggested="Yes",AA520,AG520)</f>
        <v>73.05</v>
      </c>
      <c r="T520" s="34" t="s">
        <v>143</v>
      </c>
      <c r="U520" s="5" t="str">
        <f>+Instructions!$B$3</f>
        <v>A</v>
      </c>
      <c r="V520" s="49"/>
      <c r="W520" s="53">
        <f>+Instructions!$C$22</f>
        <v>0</v>
      </c>
      <c r="X520" s="16">
        <f>ROUND($AA520*(1-W520)+0.004999,2)</f>
        <v>73.05</v>
      </c>
      <c r="Y520" s="49"/>
      <c r="Z520" s="6" t="s">
        <v>1386</v>
      </c>
      <c r="AA520" s="36">
        <v>73.05</v>
      </c>
      <c r="AB520" s="57">
        <f>+W520</f>
        <v>0</v>
      </c>
      <c r="AC520" s="16">
        <f>+X520</f>
        <v>73.05</v>
      </c>
      <c r="AD520" s="11">
        <f>(AG520-AC520)/AG520</f>
        <v>0</v>
      </c>
      <c r="AE520" s="120"/>
      <c r="AF520" s="128">
        <v>1</v>
      </c>
      <c r="AG520" s="35">
        <f>SUM(AJ520:AL520)+AE520</f>
        <v>73.05</v>
      </c>
      <c r="AH520" s="49"/>
      <c r="AJ520" s="16">
        <f>ROUND(AC520/(1-VLOOKUP(AF520,Group,2,FALSE)),2)</f>
        <v>73.05</v>
      </c>
      <c r="AK520" s="16">
        <f>IF(VLOOKUP(AF520,Group,5,FALSE)="YES",VLOOKUP(ROUND(ROUND(AJ520,1)-AJ520,2),Round,2,FALSE)+VLOOKUP(AF520,Group,6,FALSE),0)</f>
        <v>0</v>
      </c>
      <c r="AL520" s="16">
        <f>IF(VLOOKUP(AF520,Group,7,FALSE)="",0,ROUND(AJ520-0.04999,1)-AJ520+AM520)</f>
        <v>0</v>
      </c>
      <c r="AM520" s="16" t="str">
        <f>IF(VLOOKUP(AF520,Group,7,FALSE)="","",VLOOKUP(AF520,Group,7,FALSE))</f>
        <v/>
      </c>
      <c r="AO520" s="239" t="s">
        <v>155</v>
      </c>
    </row>
    <row r="521" spans="1:41" s="3" customFormat="1" ht="1.5" customHeight="1" x14ac:dyDescent="0.2">
      <c r="A521" s="3" t="s">
        <v>182</v>
      </c>
      <c r="P521" s="71"/>
      <c r="Q521" s="81"/>
      <c r="R521" s="27"/>
      <c r="S521" s="36"/>
      <c r="T521" s="6"/>
      <c r="U521" s="34"/>
      <c r="V521" s="49"/>
      <c r="W521" s="53"/>
      <c r="X521" s="14"/>
      <c r="Y521" s="49"/>
      <c r="Z521" s="36"/>
      <c r="AA521" s="36"/>
      <c r="AB521" s="52"/>
      <c r="AC521" s="36"/>
      <c r="AD521" s="14"/>
      <c r="AE521" s="72"/>
      <c r="AF521" s="124"/>
      <c r="AG521" s="36"/>
      <c r="AH521" s="244"/>
      <c r="AJ521" s="36"/>
      <c r="AK521" s="36"/>
      <c r="AL521" s="36"/>
      <c r="AM521" s="36"/>
      <c r="AO521" s="239"/>
    </row>
    <row r="522" spans="1:41" s="3" customFormat="1" ht="9.9499999999999993" customHeight="1" x14ac:dyDescent="0.2">
      <c r="B522" s="111" t="s">
        <v>104</v>
      </c>
      <c r="D522" s="37"/>
      <c r="E522" s="71" t="s">
        <v>964</v>
      </c>
      <c r="F522" s="71"/>
      <c r="G522" s="28" t="s">
        <v>220</v>
      </c>
      <c r="H522" s="28"/>
      <c r="I522" s="28"/>
      <c r="J522" s="28" t="s">
        <v>963</v>
      </c>
      <c r="K522" s="28"/>
      <c r="L522" s="28"/>
      <c r="M522" s="28">
        <v>22113</v>
      </c>
      <c r="N522" s="28"/>
      <c r="P522" s="71" t="s">
        <v>965</v>
      </c>
      <c r="Q522" s="81"/>
      <c r="R522" s="27"/>
      <c r="S522" s="36">
        <f>IF(Suggested="Yes",AA522,AG522)</f>
        <v>178.15</v>
      </c>
      <c r="T522" s="34" t="s">
        <v>142</v>
      </c>
      <c r="U522" s="5" t="str">
        <f>+Instructions!$B$3</f>
        <v>A</v>
      </c>
      <c r="V522" s="49"/>
      <c r="W522" s="53">
        <f>+Instructions!$C$22</f>
        <v>0</v>
      </c>
      <c r="X522" s="16">
        <f>ROUND($AA522*(1-W522)+0.004999,2)</f>
        <v>178.15</v>
      </c>
      <c r="Y522" s="49"/>
      <c r="Z522" s="6" t="s">
        <v>1386</v>
      </c>
      <c r="AA522" s="36">
        <v>178.15</v>
      </c>
      <c r="AB522" s="57">
        <f t="shared" ref="AB522:AC525" si="108">+W522</f>
        <v>0</v>
      </c>
      <c r="AC522" s="16">
        <f t="shared" si="108"/>
        <v>178.15</v>
      </c>
      <c r="AD522" s="11">
        <f>(AG522-AC522)/AG522</f>
        <v>0</v>
      </c>
      <c r="AE522" s="120"/>
      <c r="AF522" s="129">
        <v>3</v>
      </c>
      <c r="AG522" s="50">
        <f>SUM(AJ522:AL522)+AE522</f>
        <v>178.15</v>
      </c>
      <c r="AH522" s="49"/>
      <c r="AJ522" s="16">
        <f>ROUND(AC522/(1-VLOOKUP(AF522,Group,2,FALSE)),2)</f>
        <v>178.15</v>
      </c>
      <c r="AK522" s="16">
        <f>IF(VLOOKUP(AF522,Group,5,FALSE)="YES",VLOOKUP(ROUND(ROUND(AJ522,1)-AJ522,2),Round,2,FALSE)+VLOOKUP(AF522,Group,6,FALSE),0)</f>
        <v>0</v>
      </c>
      <c r="AL522" s="16">
        <f>IF(VLOOKUP(AF522,Group,7,FALSE)="",0,ROUND(AJ522-0.04999,1)-AJ522+AM522)</f>
        <v>0</v>
      </c>
      <c r="AM522" s="16" t="str">
        <f>IF(VLOOKUP(AF522,Group,7,FALSE)="","",VLOOKUP(AF522,Group,7,FALSE))</f>
        <v/>
      </c>
      <c r="AO522" s="239" t="s">
        <v>155</v>
      </c>
    </row>
    <row r="523" spans="1:41" s="3" customFormat="1" ht="9.9499999999999993" customHeight="1" x14ac:dyDescent="0.2">
      <c r="B523" s="111" t="s">
        <v>104</v>
      </c>
      <c r="D523" s="37"/>
      <c r="E523" s="71" t="s">
        <v>958</v>
      </c>
      <c r="F523" s="71"/>
      <c r="G523" s="28" t="s">
        <v>220</v>
      </c>
      <c r="H523" s="28"/>
      <c r="I523" s="28"/>
      <c r="J523" s="28" t="s">
        <v>957</v>
      </c>
      <c r="K523" s="28"/>
      <c r="L523" s="28"/>
      <c r="M523" s="28">
        <v>22128</v>
      </c>
      <c r="N523" s="28"/>
      <c r="P523" s="71" t="s">
        <v>966</v>
      </c>
      <c r="Q523" s="81"/>
      <c r="R523" s="27"/>
      <c r="S523" s="36">
        <f>IF(Suggested="Yes",AA523,AG523)</f>
        <v>79.599999999999994</v>
      </c>
      <c r="T523" s="34" t="s">
        <v>142</v>
      </c>
      <c r="U523" s="5" t="str">
        <f>+Instructions!$B$3</f>
        <v>A</v>
      </c>
      <c r="V523" s="49"/>
      <c r="W523" s="53">
        <f>+Instructions!$C$22</f>
        <v>0</v>
      </c>
      <c r="X523" s="16">
        <f>ROUND($AA523*(1-W523)+0.004999,2)</f>
        <v>79.599999999999994</v>
      </c>
      <c r="Y523" s="49"/>
      <c r="Z523" s="6" t="s">
        <v>1386</v>
      </c>
      <c r="AA523" s="36">
        <v>79.599999999999994</v>
      </c>
      <c r="AB523" s="57">
        <f t="shared" si="108"/>
        <v>0</v>
      </c>
      <c r="AC523" s="16">
        <f t="shared" si="108"/>
        <v>79.599999999999994</v>
      </c>
      <c r="AD523" s="11">
        <f>(AG523-AC523)/AG523</f>
        <v>0</v>
      </c>
      <c r="AE523" s="120"/>
      <c r="AF523" s="129">
        <v>3</v>
      </c>
      <c r="AG523" s="50">
        <f>SUM(AJ523:AL523)+AE523</f>
        <v>79.599999999999994</v>
      </c>
      <c r="AH523" s="49"/>
      <c r="AJ523" s="16">
        <f>ROUND(AC523/(1-VLOOKUP(AF523,Group,2,FALSE)),2)</f>
        <v>79.599999999999994</v>
      </c>
      <c r="AK523" s="16">
        <f>IF(VLOOKUP(AF523,Group,5,FALSE)="YES",VLOOKUP(ROUND(ROUND(AJ523,1)-AJ523,2),Round,2,FALSE)+VLOOKUP(AF523,Group,6,FALSE),0)</f>
        <v>0</v>
      </c>
      <c r="AL523" s="16">
        <f>IF(VLOOKUP(AF523,Group,7,FALSE)="",0,ROUND(AJ523-0.04999,1)-AJ523+AM523)</f>
        <v>0</v>
      </c>
      <c r="AM523" s="16" t="str">
        <f>IF(VLOOKUP(AF523,Group,7,FALSE)="","",VLOOKUP(AF523,Group,7,FALSE))</f>
        <v/>
      </c>
      <c r="AO523" s="239" t="s">
        <v>155</v>
      </c>
    </row>
    <row r="524" spans="1:41" s="3" customFormat="1" ht="9.9499999999999993" customHeight="1" x14ac:dyDescent="0.2">
      <c r="B524" s="111" t="s">
        <v>104</v>
      </c>
      <c r="D524" s="37"/>
      <c r="E524" s="71" t="s">
        <v>961</v>
      </c>
      <c r="F524" s="71"/>
      <c r="G524" s="28" t="s">
        <v>220</v>
      </c>
      <c r="H524" s="28"/>
      <c r="I524" s="28"/>
      <c r="J524" s="28" t="s">
        <v>959</v>
      </c>
      <c r="K524" s="28"/>
      <c r="L524" s="28"/>
      <c r="M524" s="28">
        <v>22139</v>
      </c>
      <c r="N524" s="28"/>
      <c r="P524" s="71" t="s">
        <v>967</v>
      </c>
      <c r="Q524" s="81"/>
      <c r="R524" s="27"/>
      <c r="S524" s="36">
        <f>IF(Suggested="Yes",AA524,AG524)</f>
        <v>110.95</v>
      </c>
      <c r="T524" s="34" t="s">
        <v>142</v>
      </c>
      <c r="U524" s="5" t="str">
        <f>+Instructions!$B$3</f>
        <v>A</v>
      </c>
      <c r="V524" s="49"/>
      <c r="W524" s="53">
        <f>+Instructions!$C$22</f>
        <v>0</v>
      </c>
      <c r="X524" s="16">
        <f>ROUND($AA524*(1-W524)+0.004999,2)</f>
        <v>110.95</v>
      </c>
      <c r="Y524" s="49"/>
      <c r="Z524" s="6" t="s">
        <v>1386</v>
      </c>
      <c r="AA524" s="36">
        <v>110.95</v>
      </c>
      <c r="AB524" s="57">
        <f t="shared" si="108"/>
        <v>0</v>
      </c>
      <c r="AC524" s="16">
        <f t="shared" si="108"/>
        <v>110.95</v>
      </c>
      <c r="AD524" s="11">
        <f>(AG524-AC524)/AG524</f>
        <v>0</v>
      </c>
      <c r="AE524" s="120"/>
      <c r="AF524" s="129">
        <v>3</v>
      </c>
      <c r="AG524" s="50">
        <f>SUM(AJ524:AL524)+AE524</f>
        <v>110.95</v>
      </c>
      <c r="AH524" s="49"/>
      <c r="AJ524" s="16">
        <f>ROUND(AC524/(1-VLOOKUP(AF524,Group,2,FALSE)),2)</f>
        <v>110.95</v>
      </c>
      <c r="AK524" s="16">
        <f>IF(VLOOKUP(AF524,Group,5,FALSE)="YES",VLOOKUP(ROUND(ROUND(AJ524,1)-AJ524,2),Round,2,FALSE)+VLOOKUP(AF524,Group,6,FALSE),0)</f>
        <v>0</v>
      </c>
      <c r="AL524" s="16">
        <f>IF(VLOOKUP(AF524,Group,7,FALSE)="",0,ROUND(AJ524-0.04999,1)-AJ524+AM524)</f>
        <v>0</v>
      </c>
      <c r="AM524" s="16" t="str">
        <f>IF(VLOOKUP(AF524,Group,7,FALSE)="","",VLOOKUP(AF524,Group,7,FALSE))</f>
        <v/>
      </c>
      <c r="AO524" s="239" t="s">
        <v>155</v>
      </c>
    </row>
    <row r="525" spans="1:41" s="3" customFormat="1" ht="9.9499999999999993" customHeight="1" x14ac:dyDescent="0.2">
      <c r="B525" s="111" t="s">
        <v>104</v>
      </c>
      <c r="D525" s="37"/>
      <c r="E525" s="71" t="s">
        <v>962</v>
      </c>
      <c r="F525" s="71"/>
      <c r="G525" s="28" t="s">
        <v>220</v>
      </c>
      <c r="H525" s="28"/>
      <c r="I525" s="28"/>
      <c r="J525" s="28" t="s">
        <v>960</v>
      </c>
      <c r="K525" s="28"/>
      <c r="L525" s="28"/>
      <c r="M525" s="28">
        <v>22138</v>
      </c>
      <c r="N525" s="28"/>
      <c r="P525" s="71" t="s">
        <v>676</v>
      </c>
      <c r="Q525" s="81"/>
      <c r="R525" s="27"/>
      <c r="S525" s="36">
        <f>IF(Suggested="Yes",AA525,AG525)</f>
        <v>95.6</v>
      </c>
      <c r="T525" s="34" t="s">
        <v>142</v>
      </c>
      <c r="U525" s="5" t="str">
        <f>+Instructions!$B$3</f>
        <v>A</v>
      </c>
      <c r="V525" s="49"/>
      <c r="W525" s="53">
        <f>+Instructions!$C$22</f>
        <v>0</v>
      </c>
      <c r="X525" s="16">
        <f>ROUND($AA525*(1-W525)+0.004999,2)</f>
        <v>95.6</v>
      </c>
      <c r="Y525" s="49"/>
      <c r="Z525" s="6" t="s">
        <v>1386</v>
      </c>
      <c r="AA525" s="36">
        <v>95.6</v>
      </c>
      <c r="AB525" s="57">
        <f t="shared" si="108"/>
        <v>0</v>
      </c>
      <c r="AC525" s="16">
        <f t="shared" si="108"/>
        <v>95.6</v>
      </c>
      <c r="AD525" s="11">
        <f>(AG525-AC525)/AG525</f>
        <v>0</v>
      </c>
      <c r="AE525" s="120"/>
      <c r="AF525" s="129">
        <v>3</v>
      </c>
      <c r="AG525" s="50">
        <f>SUM(AJ525:AL525)+AE525</f>
        <v>95.6</v>
      </c>
      <c r="AH525" s="49"/>
      <c r="AJ525" s="16">
        <f>ROUND(AC525/(1-VLOOKUP(AF525,Group,2,FALSE)),2)</f>
        <v>95.6</v>
      </c>
      <c r="AK525" s="16">
        <f>IF(VLOOKUP(AF525,Group,5,FALSE)="YES",VLOOKUP(ROUND(ROUND(AJ525,1)-AJ525,2),Round,2,FALSE)+VLOOKUP(AF525,Group,6,FALSE),0)</f>
        <v>0</v>
      </c>
      <c r="AL525" s="16">
        <f>IF(VLOOKUP(AF525,Group,7,FALSE)="",0,ROUND(AJ525-0.04999,1)-AJ525+AM525)</f>
        <v>0</v>
      </c>
      <c r="AM525" s="16" t="str">
        <f>IF(VLOOKUP(AF525,Group,7,FALSE)="","",VLOOKUP(AF525,Group,7,FALSE))</f>
        <v/>
      </c>
      <c r="AO525" s="239" t="s">
        <v>155</v>
      </c>
    </row>
    <row r="526" spans="1:41" s="3" customFormat="1" ht="3.95" customHeight="1" x14ac:dyDescent="0.2">
      <c r="P526" s="71"/>
      <c r="Q526" s="81"/>
      <c r="R526" s="27"/>
      <c r="S526" s="36"/>
      <c r="T526" s="6"/>
      <c r="U526" s="34"/>
      <c r="V526" s="49"/>
      <c r="W526" s="53"/>
      <c r="X526" s="14"/>
      <c r="Y526" s="49"/>
      <c r="Z526" s="36"/>
      <c r="AA526" s="36"/>
      <c r="AB526" s="52"/>
      <c r="AC526" s="36"/>
      <c r="AD526" s="14"/>
      <c r="AE526" s="72"/>
      <c r="AF526" s="124"/>
      <c r="AG526" s="36"/>
      <c r="AH526" s="244"/>
      <c r="AJ526" s="36"/>
      <c r="AK526" s="36"/>
      <c r="AL526" s="36"/>
      <c r="AM526" s="36"/>
      <c r="AO526" s="239"/>
    </row>
    <row r="527" spans="1:41" s="3" customFormat="1" ht="12" customHeight="1" x14ac:dyDescent="0.2">
      <c r="C527" s="157" t="s">
        <v>24</v>
      </c>
      <c r="D527" s="10"/>
      <c r="E527" s="158"/>
      <c r="F527" s="159"/>
      <c r="G527" s="3" t="s">
        <v>187</v>
      </c>
      <c r="I527" s="3" t="s">
        <v>187</v>
      </c>
      <c r="J527" s="3" t="s">
        <v>187</v>
      </c>
      <c r="L527" s="65"/>
      <c r="Q527" s="169"/>
      <c r="R527" s="228" t="s">
        <v>565</v>
      </c>
      <c r="S527" s="229" t="s">
        <v>573</v>
      </c>
      <c r="T527" s="230"/>
      <c r="U527" s="146"/>
      <c r="V527" s="49"/>
      <c r="W527" s="53"/>
      <c r="X527" s="14"/>
      <c r="Y527" s="49"/>
      <c r="AB527" s="52"/>
      <c r="AC527" s="16"/>
      <c r="AD527" s="14"/>
      <c r="AE527" s="62"/>
      <c r="AF527" s="62"/>
      <c r="AG527" s="16"/>
      <c r="AH527" s="244"/>
      <c r="AO527" s="241"/>
    </row>
    <row r="528" spans="1:41" s="3" customFormat="1" ht="2.85" customHeight="1" x14ac:dyDescent="0.2">
      <c r="P528" s="71"/>
      <c r="Q528" s="81"/>
      <c r="R528" s="27"/>
      <c r="S528" s="36"/>
      <c r="T528" s="6"/>
      <c r="U528" s="34"/>
      <c r="V528" s="49"/>
      <c r="W528" s="53"/>
      <c r="X528" s="14"/>
      <c r="Y528" s="49"/>
      <c r="Z528" s="36"/>
      <c r="AA528" s="36"/>
      <c r="AB528" s="52"/>
      <c r="AC528" s="36"/>
      <c r="AD528" s="14"/>
      <c r="AE528" s="72"/>
      <c r="AF528" s="124"/>
      <c r="AG528" s="36"/>
      <c r="AH528" s="244"/>
      <c r="AJ528" s="36"/>
      <c r="AK528" s="36"/>
      <c r="AL528" s="36"/>
      <c r="AM528" s="36"/>
      <c r="AO528" s="239"/>
    </row>
    <row r="529" spans="2:41" s="3" customFormat="1" ht="9.9499999999999993" customHeight="1" x14ac:dyDescent="0.2">
      <c r="C529" s="32"/>
      <c r="D529" s="37" t="s">
        <v>106</v>
      </c>
      <c r="E529" s="167" t="s">
        <v>266</v>
      </c>
      <c r="F529" s="167"/>
      <c r="G529" s="167"/>
      <c r="I529" s="167"/>
      <c r="J529" s="167"/>
      <c r="L529" s="172"/>
      <c r="M529" s="172"/>
      <c r="N529" s="172"/>
      <c r="O529" s="28"/>
      <c r="P529" s="28"/>
      <c r="Q529" s="28"/>
      <c r="R529" s="28"/>
      <c r="S529" s="28"/>
      <c r="T529" s="28"/>
      <c r="U529" s="5"/>
      <c r="V529" s="49"/>
      <c r="W529" s="67"/>
      <c r="X529" s="67"/>
      <c r="Y529" s="49"/>
      <c r="Z529" s="36"/>
      <c r="AA529" s="36"/>
      <c r="AB529" s="52"/>
      <c r="AC529" s="16"/>
      <c r="AD529" s="14"/>
      <c r="AE529" s="62"/>
      <c r="AF529" s="123"/>
      <c r="AG529" s="16"/>
      <c r="AH529" s="244"/>
      <c r="AJ529" s="16"/>
      <c r="AK529" s="16"/>
      <c r="AL529" s="16"/>
      <c r="AM529" s="16"/>
      <c r="AO529" s="239"/>
    </row>
    <row r="530" spans="2:41" s="3" customFormat="1" ht="1.5" customHeight="1" x14ac:dyDescent="0.2">
      <c r="C530" s="3" t="s">
        <v>187</v>
      </c>
      <c r="P530" s="71"/>
      <c r="Q530" s="81"/>
      <c r="R530" s="27"/>
      <c r="S530" s="36"/>
      <c r="T530" s="6"/>
      <c r="U530" s="34"/>
      <c r="V530" s="49"/>
      <c r="W530" s="53"/>
      <c r="X530" s="14"/>
      <c r="Y530" s="49"/>
      <c r="Z530" s="36"/>
      <c r="AA530" s="36"/>
      <c r="AB530" s="52"/>
      <c r="AC530" s="36"/>
      <c r="AD530" s="14"/>
      <c r="AE530" s="72"/>
      <c r="AF530" s="124"/>
      <c r="AG530" s="36"/>
      <c r="AH530" s="244"/>
      <c r="AJ530" s="36"/>
      <c r="AK530" s="36"/>
      <c r="AL530" s="36"/>
      <c r="AM530" s="36"/>
      <c r="AO530" s="239" t="s">
        <v>155</v>
      </c>
    </row>
    <row r="531" spans="2:41" s="3" customFormat="1" ht="9.9499999999999993" customHeight="1" x14ac:dyDescent="0.2">
      <c r="B531" s="112" t="s">
        <v>151</v>
      </c>
      <c r="D531" s="37"/>
      <c r="E531" s="71" t="s">
        <v>269</v>
      </c>
      <c r="F531" s="71"/>
      <c r="G531" s="28" t="s">
        <v>144</v>
      </c>
      <c r="H531" s="28"/>
      <c r="I531" s="28"/>
      <c r="J531" s="28"/>
      <c r="K531" s="28"/>
      <c r="L531" s="28"/>
      <c r="M531" s="28"/>
      <c r="N531" s="28"/>
      <c r="P531" s="71" t="s">
        <v>263</v>
      </c>
      <c r="Q531" s="81"/>
      <c r="R531" s="27"/>
      <c r="S531" s="36">
        <f>IF(Suggested="Yes",AA531,AG531)</f>
        <v>48.4</v>
      </c>
      <c r="T531" s="34" t="s">
        <v>143</v>
      </c>
      <c r="U531" s="5" t="str">
        <f>+Instructions!$B$3</f>
        <v>A</v>
      </c>
      <c r="V531" s="49"/>
      <c r="W531" s="53">
        <f>+Instructions!$C$22</f>
        <v>0</v>
      </c>
      <c r="X531" s="16">
        <f>ROUND($AA531*(1-W531)+0.004999,2)</f>
        <v>48.4</v>
      </c>
      <c r="Y531" s="49"/>
      <c r="Z531" s="6" t="s">
        <v>1386</v>
      </c>
      <c r="AA531" s="36">
        <v>48.4</v>
      </c>
      <c r="AB531" s="57">
        <f>+W531</f>
        <v>0</v>
      </c>
      <c r="AC531" s="16">
        <f>+X531</f>
        <v>48.4</v>
      </c>
      <c r="AD531" s="11">
        <f>(AG531-AC531)/AG531</f>
        <v>0</v>
      </c>
      <c r="AE531" s="120"/>
      <c r="AF531" s="128">
        <v>1</v>
      </c>
      <c r="AG531" s="35">
        <f>SUM(AJ531:AL531)+AE531</f>
        <v>48.4</v>
      </c>
      <c r="AH531" s="244"/>
      <c r="AJ531" s="16">
        <f>ROUND(AC531/(1-VLOOKUP(AF531,Group,2,FALSE)),2)</f>
        <v>48.4</v>
      </c>
      <c r="AK531" s="16">
        <f>IF(VLOOKUP(AF531,Group,5,FALSE)="YES",VLOOKUP(ROUND(ROUND(AJ531,1)-AJ531,2),Round,2,FALSE)+VLOOKUP(AF531,Group,6,FALSE),0)</f>
        <v>0</v>
      </c>
      <c r="AL531" s="16">
        <f>IF(VLOOKUP(AF531,Group,7,FALSE)="",0,ROUND(AJ531-0.04999,1)-AJ531+AM531)</f>
        <v>0</v>
      </c>
      <c r="AM531" s="16" t="str">
        <f>IF(VLOOKUP(AF531,Group,7,FALSE)="","",VLOOKUP(AF531,Group,7,FALSE))</f>
        <v/>
      </c>
      <c r="AO531" s="239" t="s">
        <v>155</v>
      </c>
    </row>
    <row r="532" spans="2:41" s="3" customFormat="1" ht="9.9499999999999993" customHeight="1" x14ac:dyDescent="0.2">
      <c r="B532" s="112" t="s">
        <v>151</v>
      </c>
      <c r="D532" s="37"/>
      <c r="E532" s="71" t="s">
        <v>213</v>
      </c>
      <c r="F532" s="71"/>
      <c r="G532" s="28" t="s">
        <v>144</v>
      </c>
      <c r="H532" s="28"/>
      <c r="I532" s="28"/>
      <c r="J532" s="28"/>
      <c r="K532" s="28"/>
      <c r="L532" s="28"/>
      <c r="M532" s="28"/>
      <c r="N532" s="28"/>
      <c r="P532" s="71" t="s">
        <v>539</v>
      </c>
      <c r="Q532" s="81"/>
      <c r="R532" s="27"/>
      <c r="S532" s="36">
        <f>IF(Suggested="Yes",AA532,AG532)</f>
        <v>63.25</v>
      </c>
      <c r="T532" s="34" t="s">
        <v>143</v>
      </c>
      <c r="U532" s="5" t="str">
        <f>+Instructions!$B$3</f>
        <v>A</v>
      </c>
      <c r="V532" s="49"/>
      <c r="W532" s="53">
        <f>+Instructions!$C$22</f>
        <v>0</v>
      </c>
      <c r="X532" s="16">
        <f>ROUND($AA532*(1-W532)+0.004999,2)</f>
        <v>63.25</v>
      </c>
      <c r="Y532" s="49"/>
      <c r="Z532" s="6" t="s">
        <v>1386</v>
      </c>
      <c r="AA532" s="36">
        <v>63.25</v>
      </c>
      <c r="AB532" s="57">
        <f>+W532</f>
        <v>0</v>
      </c>
      <c r="AC532" s="16">
        <f>+X532</f>
        <v>63.25</v>
      </c>
      <c r="AD532" s="11">
        <f>(AG532-AC532)/AG532</f>
        <v>0</v>
      </c>
      <c r="AE532" s="120"/>
      <c r="AF532" s="128">
        <v>1</v>
      </c>
      <c r="AG532" s="35">
        <f>SUM(AJ532:AL532)+AE532</f>
        <v>63.25</v>
      </c>
      <c r="AH532" s="244"/>
      <c r="AJ532" s="16">
        <f>ROUND(AC532/(1-VLOOKUP(AF532,Group,2,FALSE)),2)</f>
        <v>63.25</v>
      </c>
      <c r="AK532" s="16">
        <f>IF(VLOOKUP(AF532,Group,5,FALSE)="YES",VLOOKUP(ROUND(ROUND(AJ532,1)-AJ532,2),Round,2,FALSE)+VLOOKUP(AF532,Group,6,FALSE),0)</f>
        <v>0</v>
      </c>
      <c r="AL532" s="16">
        <f>IF(VLOOKUP(AF532,Group,7,FALSE)="",0,ROUND(AJ532-0.04999,1)-AJ532+AM532)</f>
        <v>0</v>
      </c>
      <c r="AM532" s="16" t="str">
        <f>IF(VLOOKUP(AF532,Group,7,FALSE)="","",VLOOKUP(AF532,Group,7,FALSE))</f>
        <v/>
      </c>
      <c r="AO532" s="239" t="s">
        <v>155</v>
      </c>
    </row>
    <row r="533" spans="2:41" s="3" customFormat="1" ht="1.5" customHeight="1" x14ac:dyDescent="0.2">
      <c r="C533" s="3" t="s">
        <v>187</v>
      </c>
      <c r="P533" s="71"/>
      <c r="Q533" s="81"/>
      <c r="R533" s="27"/>
      <c r="S533" s="36"/>
      <c r="T533" s="6"/>
      <c r="U533" s="34"/>
      <c r="V533" s="49"/>
      <c r="W533" s="53"/>
      <c r="X533" s="14"/>
      <c r="Y533" s="49"/>
      <c r="Z533" s="36"/>
      <c r="AA533" s="36"/>
      <c r="AB533" s="52"/>
      <c r="AC533" s="36"/>
      <c r="AD533" s="14"/>
      <c r="AE533" s="72"/>
      <c r="AF533" s="124"/>
      <c r="AG533" s="36"/>
      <c r="AH533" s="244"/>
      <c r="AJ533" s="36"/>
      <c r="AK533" s="36"/>
      <c r="AL533" s="36"/>
      <c r="AM533" s="36"/>
      <c r="AO533" s="239" t="s">
        <v>155</v>
      </c>
    </row>
    <row r="534" spans="2:41" s="3" customFormat="1" ht="9.9499999999999993" customHeight="1" x14ac:dyDescent="0.2">
      <c r="B534" s="112" t="s">
        <v>151</v>
      </c>
      <c r="D534" s="37"/>
      <c r="E534" s="71" t="s">
        <v>206</v>
      </c>
      <c r="F534" s="71"/>
      <c r="G534" s="28" t="s">
        <v>144</v>
      </c>
      <c r="H534" s="28"/>
      <c r="I534" s="28"/>
      <c r="J534" s="28" t="s">
        <v>190</v>
      </c>
      <c r="K534" s="28"/>
      <c r="L534" s="28"/>
      <c r="M534" s="28"/>
      <c r="N534" s="28"/>
      <c r="P534" s="71" t="s">
        <v>264</v>
      </c>
      <c r="Q534" s="81"/>
      <c r="R534" s="27"/>
      <c r="S534" s="36">
        <f>IF(Suggested="Yes",AA534,AG534)</f>
        <v>48.6</v>
      </c>
      <c r="T534" s="34" t="s">
        <v>143</v>
      </c>
      <c r="U534" s="5" t="str">
        <f>+Instructions!$B$3</f>
        <v>A</v>
      </c>
      <c r="V534" s="49"/>
      <c r="W534" s="53">
        <f>+Instructions!$C$22</f>
        <v>0</v>
      </c>
      <c r="X534" s="16">
        <f>ROUND($AA534*(1-W534)+0.004999,2)</f>
        <v>48.6</v>
      </c>
      <c r="Y534" s="49"/>
      <c r="Z534" s="6" t="s">
        <v>1386</v>
      </c>
      <c r="AA534" s="36">
        <v>48.6</v>
      </c>
      <c r="AB534" s="57">
        <f>+W534</f>
        <v>0</v>
      </c>
      <c r="AC534" s="16">
        <f>+X534</f>
        <v>48.6</v>
      </c>
      <c r="AD534" s="11">
        <f>(AG534-AC534)/AG534</f>
        <v>0</v>
      </c>
      <c r="AE534" s="120"/>
      <c r="AF534" s="128">
        <v>1</v>
      </c>
      <c r="AG534" s="35">
        <f>SUM(AJ534:AL534)+AE534</f>
        <v>48.6</v>
      </c>
      <c r="AH534" s="244"/>
      <c r="AJ534" s="16">
        <f>ROUND(AC534/(1-VLOOKUP(AF534,Group,2,FALSE)),2)</f>
        <v>48.6</v>
      </c>
      <c r="AK534" s="16">
        <f>IF(VLOOKUP(AF534,Group,5,FALSE)="YES",VLOOKUP(ROUND(ROUND(AJ534,1)-AJ534,2),Round,2,FALSE)+VLOOKUP(AF534,Group,6,FALSE),0)</f>
        <v>0</v>
      </c>
      <c r="AL534" s="16">
        <f>IF(VLOOKUP(AF534,Group,7,FALSE)="",0,ROUND(AJ534-0.04999,1)-AJ534+AM534)</f>
        <v>0</v>
      </c>
      <c r="AM534" s="16" t="str">
        <f>IF(VLOOKUP(AF534,Group,7,FALSE)="","",VLOOKUP(AF534,Group,7,FALSE))</f>
        <v/>
      </c>
      <c r="AO534" s="239" t="s">
        <v>155</v>
      </c>
    </row>
    <row r="535" spans="2:41" s="3" customFormat="1" ht="9.9499999999999993" customHeight="1" x14ac:dyDescent="0.2">
      <c r="B535" s="112" t="s">
        <v>151</v>
      </c>
      <c r="D535" s="37"/>
      <c r="E535" s="71" t="s">
        <v>540</v>
      </c>
      <c r="F535" s="71"/>
      <c r="G535" s="28" t="s">
        <v>144</v>
      </c>
      <c r="H535" s="28"/>
      <c r="I535" s="28"/>
      <c r="J535" s="28" t="s">
        <v>525</v>
      </c>
      <c r="K535" s="28"/>
      <c r="L535" s="28"/>
      <c r="M535" s="28"/>
      <c r="N535" s="28"/>
      <c r="P535" s="71"/>
      <c r="Q535" s="81"/>
      <c r="R535" s="27"/>
      <c r="S535" s="36">
        <f>IF(Suggested="Yes",AA535,AG535)</f>
        <v>58.95</v>
      </c>
      <c r="T535" s="34" t="s">
        <v>143</v>
      </c>
      <c r="U535" s="5" t="str">
        <f>+Instructions!$B$3</f>
        <v>A</v>
      </c>
      <c r="V535" s="49"/>
      <c r="W535" s="53">
        <f>+Instructions!$C$22</f>
        <v>0</v>
      </c>
      <c r="X535" s="16">
        <f>ROUND($AA535*(1-W535)+0.004999,2)</f>
        <v>58.95</v>
      </c>
      <c r="Y535" s="49"/>
      <c r="Z535" s="6" t="s">
        <v>1386</v>
      </c>
      <c r="AA535" s="36">
        <v>58.95</v>
      </c>
      <c r="AB535" s="57">
        <f>+W535</f>
        <v>0</v>
      </c>
      <c r="AC535" s="16">
        <f>+X535</f>
        <v>58.95</v>
      </c>
      <c r="AD535" s="11">
        <f>(AG535-AC535)/AG535</f>
        <v>0</v>
      </c>
      <c r="AE535" s="120"/>
      <c r="AF535" s="128">
        <v>1</v>
      </c>
      <c r="AG535" s="35">
        <f>SUM(AJ535:AL535)+AE535</f>
        <v>58.95</v>
      </c>
      <c r="AH535" s="244"/>
      <c r="AJ535" s="16">
        <f>ROUND(AC535/(1-VLOOKUP(AF535,Group,2,FALSE)),2)</f>
        <v>58.95</v>
      </c>
      <c r="AK535" s="16">
        <f>IF(VLOOKUP(AF535,Group,5,FALSE)="YES",VLOOKUP(ROUND(ROUND(AJ535,1)-AJ535,2),Round,2,FALSE)+VLOOKUP(AF535,Group,6,FALSE),0)</f>
        <v>0</v>
      </c>
      <c r="AL535" s="16">
        <f>IF(VLOOKUP(AF535,Group,7,FALSE)="",0,ROUND(AJ535-0.04999,1)-AJ535+AM535)</f>
        <v>0</v>
      </c>
      <c r="AM535" s="16" t="str">
        <f>IF(VLOOKUP(AF535,Group,7,FALSE)="","",VLOOKUP(AF535,Group,7,FALSE))</f>
        <v/>
      </c>
      <c r="AO535" s="239" t="s">
        <v>155</v>
      </c>
    </row>
    <row r="536" spans="2:41" s="3" customFormat="1" ht="1.5" customHeight="1" x14ac:dyDescent="0.2">
      <c r="C536" s="3" t="s">
        <v>187</v>
      </c>
      <c r="P536" s="71"/>
      <c r="Q536" s="81"/>
      <c r="R536" s="27"/>
      <c r="S536" s="36"/>
      <c r="T536" s="6"/>
      <c r="U536" s="34"/>
      <c r="V536" s="49"/>
      <c r="W536" s="53"/>
      <c r="X536" s="14"/>
      <c r="Y536" s="49"/>
      <c r="Z536" s="36"/>
      <c r="AA536" s="36"/>
      <c r="AB536" s="52"/>
      <c r="AC536" s="36"/>
      <c r="AD536" s="14"/>
      <c r="AE536" s="72"/>
      <c r="AF536" s="124"/>
      <c r="AG536" s="36"/>
      <c r="AH536" s="244"/>
      <c r="AJ536" s="36"/>
      <c r="AK536" s="36"/>
      <c r="AL536" s="36"/>
      <c r="AM536" s="36"/>
      <c r="AO536" s="239" t="s">
        <v>155</v>
      </c>
    </row>
    <row r="537" spans="2:41" s="3" customFormat="1" ht="9.9499999999999993" customHeight="1" x14ac:dyDescent="0.2">
      <c r="B537" s="111" t="s">
        <v>104</v>
      </c>
      <c r="D537" s="37"/>
      <c r="E537" s="71" t="s">
        <v>549</v>
      </c>
      <c r="F537" s="71"/>
      <c r="G537" s="28" t="s">
        <v>220</v>
      </c>
      <c r="H537" s="28"/>
      <c r="I537" s="28"/>
      <c r="J537" s="28" t="s">
        <v>551</v>
      </c>
      <c r="K537" s="28"/>
      <c r="L537" s="28"/>
      <c r="M537" s="28"/>
      <c r="N537" s="28"/>
      <c r="P537" s="71" t="s">
        <v>550</v>
      </c>
      <c r="Q537" s="81"/>
      <c r="R537" s="27"/>
      <c r="S537" s="36">
        <f>IF(Suggested="Yes",AA537,AG537)</f>
        <v>97.25</v>
      </c>
      <c r="T537" s="34" t="s">
        <v>142</v>
      </c>
      <c r="U537" s="5" t="str">
        <f>+Instructions!$B$3</f>
        <v>A</v>
      </c>
      <c r="V537" s="49"/>
      <c r="W537" s="53">
        <f>+Instructions!$C$22</f>
        <v>0</v>
      </c>
      <c r="X537" s="16">
        <f>ROUND($AA537*(1-W537)+0.004999,2)</f>
        <v>97.25</v>
      </c>
      <c r="Y537" s="49"/>
      <c r="Z537" s="6" t="s">
        <v>1386</v>
      </c>
      <c r="AA537" s="36">
        <v>97.25</v>
      </c>
      <c r="AB537" s="57">
        <f t="shared" ref="AB537:AC539" si="109">+W537</f>
        <v>0</v>
      </c>
      <c r="AC537" s="16">
        <f t="shared" si="109"/>
        <v>97.25</v>
      </c>
      <c r="AD537" s="11">
        <f>(AG537-AC537)/AG537</f>
        <v>0</v>
      </c>
      <c r="AE537" s="120"/>
      <c r="AF537" s="129">
        <v>3</v>
      </c>
      <c r="AG537" s="50">
        <f>SUM(AJ537:AL537)+AE537</f>
        <v>97.25</v>
      </c>
      <c r="AH537" s="244"/>
      <c r="AJ537" s="16">
        <f>ROUND(AC537/(1-VLOOKUP(AF537,Group,2,FALSE)),2)</f>
        <v>97.25</v>
      </c>
      <c r="AK537" s="16">
        <f>IF(VLOOKUP(AF537,Group,5,FALSE)="YES",VLOOKUP(ROUND(ROUND(AJ537,1)-AJ537,2),Round,2,FALSE)+VLOOKUP(AF537,Group,6,FALSE),0)</f>
        <v>0</v>
      </c>
      <c r="AL537" s="16">
        <f>IF(VLOOKUP(AF537,Group,7,FALSE)="",0,ROUND(AJ537-0.04999,1)-AJ537+AM537)</f>
        <v>0</v>
      </c>
      <c r="AM537" s="16" t="str">
        <f>IF(VLOOKUP(AF537,Group,7,FALSE)="","",VLOOKUP(AF537,Group,7,FALSE))</f>
        <v/>
      </c>
      <c r="AO537" s="239" t="s">
        <v>155</v>
      </c>
    </row>
    <row r="538" spans="2:41" s="3" customFormat="1" ht="9.9499999999999993" customHeight="1" x14ac:dyDescent="0.2">
      <c r="B538" s="111" t="s">
        <v>104</v>
      </c>
      <c r="D538" s="37"/>
      <c r="E538" s="71" t="s">
        <v>529</v>
      </c>
      <c r="F538" s="71"/>
      <c r="G538" s="28" t="s">
        <v>220</v>
      </c>
      <c r="H538" s="28"/>
      <c r="I538" s="28"/>
      <c r="J538" s="28" t="s">
        <v>258</v>
      </c>
      <c r="K538" s="28"/>
      <c r="L538" s="28"/>
      <c r="M538" s="28"/>
      <c r="N538" s="28"/>
      <c r="P538" s="71" t="s">
        <v>358</v>
      </c>
      <c r="Q538" s="81"/>
      <c r="R538" s="27"/>
      <c r="S538" s="36">
        <f>IF(Suggested="Yes",AA538,AG538)</f>
        <v>70.25</v>
      </c>
      <c r="T538" s="34" t="s">
        <v>142</v>
      </c>
      <c r="U538" s="5" t="str">
        <f>+Instructions!$B$3</f>
        <v>A</v>
      </c>
      <c r="V538" s="49"/>
      <c r="W538" s="53">
        <f>+Instructions!$C$22</f>
        <v>0</v>
      </c>
      <c r="X538" s="16">
        <f>ROUND($AA538*(1-W538)+0.004999,2)</f>
        <v>70.25</v>
      </c>
      <c r="Y538" s="49"/>
      <c r="Z538" s="6" t="s">
        <v>1386</v>
      </c>
      <c r="AA538" s="36">
        <v>70.25</v>
      </c>
      <c r="AB538" s="57">
        <f t="shared" si="109"/>
        <v>0</v>
      </c>
      <c r="AC538" s="16">
        <f t="shared" si="109"/>
        <v>70.25</v>
      </c>
      <c r="AD538" s="11">
        <f>(AG538-AC538)/AG538</f>
        <v>0</v>
      </c>
      <c r="AE538" s="120"/>
      <c r="AF538" s="129">
        <v>3</v>
      </c>
      <c r="AG538" s="50">
        <f>SUM(AJ538:AL538)+AE538</f>
        <v>70.25</v>
      </c>
      <c r="AH538" s="244"/>
      <c r="AJ538" s="16">
        <f>ROUND(AC538/(1-VLOOKUP(AF538,Group,2,FALSE)),2)</f>
        <v>70.25</v>
      </c>
      <c r="AK538" s="16">
        <f>IF(VLOOKUP(AF538,Group,5,FALSE)="YES",VLOOKUP(ROUND(ROUND(AJ538,1)-AJ538,2),Round,2,FALSE)+VLOOKUP(AF538,Group,6,FALSE),0)</f>
        <v>0</v>
      </c>
      <c r="AL538" s="16">
        <f>IF(VLOOKUP(AF538,Group,7,FALSE)="",0,ROUND(AJ538-0.04999,1)-AJ538+AM538)</f>
        <v>0</v>
      </c>
      <c r="AM538" s="16" t="str">
        <f>IF(VLOOKUP(AF538,Group,7,FALSE)="","",VLOOKUP(AF538,Group,7,FALSE))</f>
        <v/>
      </c>
      <c r="AO538" s="239" t="s">
        <v>155</v>
      </c>
    </row>
    <row r="539" spans="2:41" s="3" customFormat="1" ht="9.9499999999999993" customHeight="1" x14ac:dyDescent="0.2">
      <c r="B539" s="111" t="s">
        <v>104</v>
      </c>
      <c r="D539" s="37"/>
      <c r="E539" s="71" t="s">
        <v>530</v>
      </c>
      <c r="F539" s="71"/>
      <c r="G539" s="28" t="s">
        <v>220</v>
      </c>
      <c r="H539" s="28"/>
      <c r="I539" s="28"/>
      <c r="J539" s="28" t="s">
        <v>259</v>
      </c>
      <c r="K539" s="28"/>
      <c r="L539" s="28"/>
      <c r="M539" s="28"/>
      <c r="N539" s="28"/>
      <c r="P539" s="71" t="s">
        <v>531</v>
      </c>
      <c r="Q539" s="81"/>
      <c r="R539" s="27"/>
      <c r="S539" s="36">
        <f>IF(Suggested="Yes",AA539,AG539)</f>
        <v>78.75</v>
      </c>
      <c r="T539" s="34" t="s">
        <v>142</v>
      </c>
      <c r="U539" s="5" t="str">
        <f>+Instructions!$B$3</f>
        <v>A</v>
      </c>
      <c r="V539" s="49"/>
      <c r="W539" s="53">
        <f>+Instructions!$C$22</f>
        <v>0</v>
      </c>
      <c r="X539" s="16">
        <f>ROUND($AA539*(1-W539)+0.004999,2)</f>
        <v>78.75</v>
      </c>
      <c r="Y539" s="49"/>
      <c r="Z539" s="6" t="s">
        <v>1386</v>
      </c>
      <c r="AA539" s="36">
        <v>78.75</v>
      </c>
      <c r="AB539" s="57">
        <f t="shared" si="109"/>
        <v>0</v>
      </c>
      <c r="AC539" s="16">
        <f t="shared" si="109"/>
        <v>78.75</v>
      </c>
      <c r="AD539" s="11">
        <f>(AG539-AC539)/AG539</f>
        <v>0</v>
      </c>
      <c r="AE539" s="120"/>
      <c r="AF539" s="129">
        <v>3</v>
      </c>
      <c r="AG539" s="50">
        <f>SUM(AJ539:AL539)+AE539</f>
        <v>78.75</v>
      </c>
      <c r="AH539" s="244"/>
      <c r="AJ539" s="16">
        <f>ROUND(AC539/(1-VLOOKUP(AF539,Group,2,FALSE)),2)</f>
        <v>78.75</v>
      </c>
      <c r="AK539" s="16">
        <f>IF(VLOOKUP(AF539,Group,5,FALSE)="YES",VLOOKUP(ROUND(ROUND(AJ539,1)-AJ539,2),Round,2,FALSE)+VLOOKUP(AF539,Group,6,FALSE),0)</f>
        <v>0</v>
      </c>
      <c r="AL539" s="16">
        <f>IF(VLOOKUP(AF539,Group,7,FALSE)="",0,ROUND(AJ539-0.04999,1)-AJ539+AM539)</f>
        <v>0</v>
      </c>
      <c r="AM539" s="16" t="str">
        <f>IF(VLOOKUP(AF539,Group,7,FALSE)="","",VLOOKUP(AF539,Group,7,FALSE))</f>
        <v/>
      </c>
      <c r="AO539" s="239" t="s">
        <v>155</v>
      </c>
    </row>
    <row r="540" spans="2:41" s="3" customFormat="1" ht="2.85" customHeight="1" x14ac:dyDescent="0.2">
      <c r="P540" s="71"/>
      <c r="Q540" s="81"/>
      <c r="R540" s="27"/>
      <c r="S540" s="36"/>
      <c r="T540" s="6"/>
      <c r="U540" s="34"/>
      <c r="V540" s="49"/>
      <c r="W540" s="53"/>
      <c r="X540" s="14"/>
      <c r="Y540" s="49"/>
      <c r="Z540" s="36"/>
      <c r="AA540" s="36"/>
      <c r="AB540" s="52"/>
      <c r="AC540" s="36"/>
      <c r="AD540" s="14"/>
      <c r="AE540" s="72"/>
      <c r="AF540" s="124"/>
      <c r="AG540" s="36"/>
      <c r="AH540" s="244"/>
      <c r="AJ540" s="36"/>
      <c r="AK540" s="36"/>
      <c r="AL540" s="36"/>
      <c r="AM540" s="36"/>
      <c r="AO540" s="239"/>
    </row>
    <row r="541" spans="2:41" s="3" customFormat="1" ht="9.9499999999999993" customHeight="1" x14ac:dyDescent="0.2">
      <c r="C541" s="174" t="s">
        <v>547</v>
      </c>
      <c r="N541" s="28"/>
      <c r="O541" s="28"/>
      <c r="P541" s="166"/>
      <c r="Q541" s="6"/>
      <c r="R541" s="28"/>
      <c r="S541" s="36"/>
      <c r="U541" s="5"/>
      <c r="V541" s="179"/>
      <c r="W541" s="53"/>
      <c r="X541" s="14"/>
      <c r="Y541" s="49"/>
      <c r="Z541" s="36"/>
      <c r="AA541" s="36"/>
      <c r="AB541" s="52"/>
      <c r="AC541" s="16"/>
      <c r="AD541" s="14"/>
      <c r="AE541" s="62"/>
      <c r="AF541" s="62"/>
      <c r="AG541" s="16"/>
      <c r="AH541" s="245"/>
      <c r="AI541" s="123"/>
      <c r="AJ541" s="16"/>
      <c r="AK541" s="16"/>
      <c r="AL541" s="16"/>
      <c r="AM541" s="16"/>
      <c r="AO541" s="239"/>
    </row>
    <row r="542" spans="2:41" s="3" customFormat="1" ht="1.5" customHeight="1" x14ac:dyDescent="0.2">
      <c r="P542" s="71"/>
      <c r="Q542" s="81"/>
      <c r="R542" s="27"/>
      <c r="S542" s="36"/>
      <c r="T542" s="6"/>
      <c r="U542" s="34"/>
      <c r="V542" s="49"/>
      <c r="W542" s="53"/>
      <c r="X542" s="14"/>
      <c r="Y542" s="49"/>
      <c r="Z542" s="36"/>
      <c r="AA542" s="36"/>
      <c r="AB542" s="52"/>
      <c r="AC542" s="36"/>
      <c r="AD542" s="14"/>
      <c r="AE542" s="72"/>
      <c r="AF542" s="124"/>
      <c r="AG542" s="36"/>
      <c r="AH542" s="244"/>
      <c r="AJ542" s="36"/>
      <c r="AK542" s="36"/>
      <c r="AL542" s="36"/>
      <c r="AM542" s="36"/>
      <c r="AO542" s="239"/>
    </row>
    <row r="543" spans="2:41" s="3" customFormat="1" ht="9.9499999999999993" customHeight="1" x14ac:dyDescent="0.2">
      <c r="B543" s="111" t="s">
        <v>104</v>
      </c>
      <c r="D543" s="37"/>
      <c r="E543" s="71" t="s">
        <v>532</v>
      </c>
      <c r="F543" s="71"/>
      <c r="G543" s="28" t="s">
        <v>201</v>
      </c>
      <c r="H543" s="28"/>
      <c r="I543" s="28"/>
      <c r="J543" s="28"/>
      <c r="K543" s="28"/>
      <c r="L543" s="28"/>
      <c r="M543" s="28"/>
      <c r="N543" s="28"/>
      <c r="P543" s="71"/>
      <c r="Q543" s="81"/>
      <c r="R543" s="27"/>
      <c r="S543" s="36">
        <f>IF(Suggested="Yes",AA543,AG543)</f>
        <v>38.5</v>
      </c>
      <c r="T543" s="34" t="s">
        <v>142</v>
      </c>
      <c r="U543" s="5" t="str">
        <f>+Instructions!$B$3</f>
        <v>A</v>
      </c>
      <c r="V543" s="49"/>
      <c r="W543" s="53">
        <f>+Instructions!$C$22</f>
        <v>0</v>
      </c>
      <c r="X543" s="16">
        <f>ROUND($AA543*(1-W543)+0.004999,2)</f>
        <v>38.5</v>
      </c>
      <c r="Y543" s="49"/>
      <c r="Z543" s="6" t="s">
        <v>1386</v>
      </c>
      <c r="AA543" s="36">
        <v>38.5</v>
      </c>
      <c r="AB543" s="57">
        <f t="shared" ref="AB543:AC545" si="110">+W543</f>
        <v>0</v>
      </c>
      <c r="AC543" s="16">
        <f t="shared" si="110"/>
        <v>38.5</v>
      </c>
      <c r="AD543" s="11">
        <f>(AG543-AC543)/AG543</f>
        <v>0</v>
      </c>
      <c r="AE543" s="120"/>
      <c r="AF543" s="129">
        <v>3</v>
      </c>
      <c r="AG543" s="50">
        <f>SUM(AJ543:AL543)+AE543</f>
        <v>38.5</v>
      </c>
      <c r="AH543" s="244"/>
      <c r="AJ543" s="16">
        <f>ROUND(AC543/(1-VLOOKUP(AF543,Group,2,FALSE)),2)</f>
        <v>38.5</v>
      </c>
      <c r="AK543" s="16">
        <f>IF(VLOOKUP(AF543,Group,5,FALSE)="YES",VLOOKUP(ROUND(ROUND(AJ543,1)-AJ543,2),Round,2,FALSE)+VLOOKUP(AF543,Group,6,FALSE),0)</f>
        <v>0</v>
      </c>
      <c r="AL543" s="16">
        <f>IF(VLOOKUP(AF543,Group,7,FALSE)="",0,ROUND(AJ543-0.04999,1)-AJ543+AM543)</f>
        <v>0</v>
      </c>
      <c r="AM543" s="16" t="str">
        <f>IF(VLOOKUP(AF543,Group,7,FALSE)="","",VLOOKUP(AF543,Group,7,FALSE))</f>
        <v/>
      </c>
      <c r="AO543" s="239" t="s">
        <v>155</v>
      </c>
    </row>
    <row r="544" spans="2:41" s="3" customFormat="1" ht="9.9499999999999993" customHeight="1" x14ac:dyDescent="0.2">
      <c r="B544" s="111" t="s">
        <v>104</v>
      </c>
      <c r="D544" s="37"/>
      <c r="E544" s="71" t="s">
        <v>532</v>
      </c>
      <c r="F544" s="71"/>
      <c r="G544" s="28" t="s">
        <v>201</v>
      </c>
      <c r="H544" s="28"/>
      <c r="I544" s="28"/>
      <c r="J544" s="28" t="s">
        <v>260</v>
      </c>
      <c r="K544" s="28"/>
      <c r="L544" s="28"/>
      <c r="M544" s="28"/>
      <c r="N544" s="28"/>
      <c r="P544" s="71"/>
      <c r="Q544" s="81"/>
      <c r="R544" s="27"/>
      <c r="S544" s="36">
        <f>IF(Suggested="Yes",AA544,AG544)</f>
        <v>39.75</v>
      </c>
      <c r="T544" s="34" t="s">
        <v>142</v>
      </c>
      <c r="U544" s="5" t="str">
        <f>+Instructions!$B$3</f>
        <v>A</v>
      </c>
      <c r="V544" s="49"/>
      <c r="W544" s="53">
        <f>+Instructions!$C$22</f>
        <v>0</v>
      </c>
      <c r="X544" s="16">
        <f>ROUND($AA544*(1-W544)+0.004999,2)</f>
        <v>39.75</v>
      </c>
      <c r="Y544" s="49"/>
      <c r="Z544" s="6" t="s">
        <v>1386</v>
      </c>
      <c r="AA544" s="36">
        <v>39.75</v>
      </c>
      <c r="AB544" s="57">
        <f t="shared" si="110"/>
        <v>0</v>
      </c>
      <c r="AC544" s="16">
        <f t="shared" si="110"/>
        <v>39.75</v>
      </c>
      <c r="AD544" s="11">
        <f>(AG544-AC544)/AG544</f>
        <v>0</v>
      </c>
      <c r="AE544" s="120"/>
      <c r="AF544" s="129">
        <v>3</v>
      </c>
      <c r="AG544" s="50">
        <f>SUM(AJ544:AL544)+AE544</f>
        <v>39.75</v>
      </c>
      <c r="AH544" s="244"/>
      <c r="AJ544" s="16">
        <f>ROUND(AC544/(1-VLOOKUP(AF544,Group,2,FALSE)),2)</f>
        <v>39.75</v>
      </c>
      <c r="AK544" s="16">
        <f>IF(VLOOKUP(AF544,Group,5,FALSE)="YES",VLOOKUP(ROUND(ROUND(AJ544,1)-AJ544,2),Round,2,FALSE)+VLOOKUP(AF544,Group,6,FALSE),0)</f>
        <v>0</v>
      </c>
      <c r="AL544" s="16">
        <f>IF(VLOOKUP(AF544,Group,7,FALSE)="",0,ROUND(AJ544-0.04999,1)-AJ544+AM544)</f>
        <v>0</v>
      </c>
      <c r="AM544" s="16" t="str">
        <f>IF(VLOOKUP(AF544,Group,7,FALSE)="","",VLOOKUP(AF544,Group,7,FALSE))</f>
        <v/>
      </c>
      <c r="AO544" s="239" t="s">
        <v>155</v>
      </c>
    </row>
    <row r="545" spans="2:41" s="3" customFormat="1" ht="9.9499999999999993" customHeight="1" x14ac:dyDescent="0.2">
      <c r="B545" s="111" t="s">
        <v>104</v>
      </c>
      <c r="D545" s="37"/>
      <c r="E545" s="71" t="s">
        <v>548</v>
      </c>
      <c r="F545" s="71"/>
      <c r="G545" s="28" t="s">
        <v>200</v>
      </c>
      <c r="H545" s="28"/>
      <c r="I545" s="28"/>
      <c r="J545" s="28"/>
      <c r="K545" s="28"/>
      <c r="L545" s="28"/>
      <c r="M545" s="28"/>
      <c r="N545" s="28"/>
      <c r="P545" s="71"/>
      <c r="Q545" s="81"/>
      <c r="R545" s="27"/>
      <c r="S545" s="36">
        <f>IF(Suggested="Yes",AA545,AG545)</f>
        <v>23.8</v>
      </c>
      <c r="T545" s="34" t="s">
        <v>142</v>
      </c>
      <c r="U545" s="5" t="str">
        <f>+Instructions!$B$3</f>
        <v>A</v>
      </c>
      <c r="V545" s="49"/>
      <c r="W545" s="53">
        <f>+Instructions!$C$22</f>
        <v>0</v>
      </c>
      <c r="X545" s="16">
        <f>ROUND($AA545*(1-W545)+0.004999,2)</f>
        <v>23.8</v>
      </c>
      <c r="Y545" s="49"/>
      <c r="Z545" s="6" t="s">
        <v>1386</v>
      </c>
      <c r="AA545" s="36">
        <v>23.8</v>
      </c>
      <c r="AB545" s="57">
        <f t="shared" si="110"/>
        <v>0</v>
      </c>
      <c r="AC545" s="16">
        <f t="shared" si="110"/>
        <v>23.8</v>
      </c>
      <c r="AD545" s="11">
        <f>(AG545-AC545)/AG545</f>
        <v>0</v>
      </c>
      <c r="AE545" s="120"/>
      <c r="AF545" s="129">
        <v>3</v>
      </c>
      <c r="AG545" s="50">
        <f>SUM(AJ545:AL545)+AE545</f>
        <v>23.8</v>
      </c>
      <c r="AH545" s="244"/>
      <c r="AJ545" s="16">
        <f>ROUND(AC545/(1-VLOOKUP(AF545,Group,2,FALSE)),2)</f>
        <v>23.8</v>
      </c>
      <c r="AK545" s="16">
        <f>IF(VLOOKUP(AF545,Group,5,FALSE)="YES",VLOOKUP(ROUND(ROUND(AJ545,1)-AJ545,2),Round,2,FALSE)+VLOOKUP(AF545,Group,6,FALSE),0)</f>
        <v>0</v>
      </c>
      <c r="AL545" s="16">
        <f>IF(VLOOKUP(AF545,Group,7,FALSE)="",0,ROUND(AJ545-0.04999,1)-AJ545+AM545)</f>
        <v>0</v>
      </c>
      <c r="AM545" s="16" t="str">
        <f>IF(VLOOKUP(AF545,Group,7,FALSE)="","",VLOOKUP(AF545,Group,7,FALSE))</f>
        <v/>
      </c>
      <c r="AO545" s="239" t="s">
        <v>155</v>
      </c>
    </row>
    <row r="546" spans="2:41" s="3" customFormat="1" ht="2.85" customHeight="1" x14ac:dyDescent="0.2">
      <c r="P546" s="71"/>
      <c r="Q546" s="81"/>
      <c r="R546" s="27"/>
      <c r="S546" s="36"/>
      <c r="T546" s="6"/>
      <c r="U546" s="34"/>
      <c r="V546" s="49"/>
      <c r="W546" s="53"/>
      <c r="X546" s="14"/>
      <c r="Y546" s="49"/>
      <c r="Z546" s="36"/>
      <c r="AA546" s="36"/>
      <c r="AB546" s="52"/>
      <c r="AC546" s="36"/>
      <c r="AD546" s="14"/>
      <c r="AE546" s="72"/>
      <c r="AF546" s="124"/>
      <c r="AG546" s="36"/>
      <c r="AH546" s="244"/>
      <c r="AJ546" s="36"/>
      <c r="AK546" s="36"/>
      <c r="AL546" s="36"/>
      <c r="AM546" s="36"/>
      <c r="AO546" s="239"/>
    </row>
    <row r="547" spans="2:41" s="3" customFormat="1" ht="9.9499999999999993" customHeight="1" x14ac:dyDescent="0.2">
      <c r="C547" s="32"/>
      <c r="D547" s="37" t="s">
        <v>186</v>
      </c>
      <c r="E547" s="167" t="s">
        <v>265</v>
      </c>
      <c r="F547" s="167"/>
      <c r="G547" s="167"/>
      <c r="I547" s="167"/>
      <c r="J547" s="167"/>
      <c r="L547" s="172"/>
      <c r="M547" s="172"/>
      <c r="N547" s="172"/>
      <c r="O547" s="28"/>
      <c r="P547" s="28"/>
      <c r="Q547" s="28"/>
      <c r="R547" s="28"/>
      <c r="S547" s="28"/>
      <c r="T547" s="28"/>
      <c r="U547" s="5"/>
      <c r="V547" s="49"/>
      <c r="W547" s="67"/>
      <c r="X547" s="67"/>
      <c r="Y547" s="49"/>
      <c r="Z547" s="36"/>
      <c r="AA547" s="36"/>
      <c r="AB547" s="52"/>
      <c r="AC547" s="16"/>
      <c r="AD547" s="14"/>
      <c r="AE547" s="62"/>
      <c r="AF547" s="123"/>
      <c r="AG547" s="16"/>
      <c r="AH547" s="244"/>
      <c r="AJ547" s="16"/>
      <c r="AK547" s="16"/>
      <c r="AL547" s="16"/>
      <c r="AM547" s="16"/>
      <c r="AO547" s="239"/>
    </row>
    <row r="548" spans="2:41" s="3" customFormat="1" ht="1.5" customHeight="1" x14ac:dyDescent="0.2">
      <c r="C548" s="3" t="s">
        <v>187</v>
      </c>
      <c r="P548" s="71"/>
      <c r="Q548" s="81"/>
      <c r="R548" s="27"/>
      <c r="S548" s="36"/>
      <c r="T548" s="6"/>
      <c r="U548" s="34"/>
      <c r="V548" s="49"/>
      <c r="W548" s="53"/>
      <c r="X548" s="14"/>
      <c r="Y548" s="49"/>
      <c r="Z548" s="36"/>
      <c r="AA548" s="36"/>
      <c r="AB548" s="52"/>
      <c r="AC548" s="36"/>
      <c r="AD548" s="14"/>
      <c r="AE548" s="72"/>
      <c r="AF548" s="124"/>
      <c r="AG548" s="36"/>
      <c r="AH548" s="244"/>
      <c r="AJ548" s="36"/>
      <c r="AK548" s="36"/>
      <c r="AL548" s="36"/>
      <c r="AM548" s="36"/>
      <c r="AO548" s="239" t="s">
        <v>155</v>
      </c>
    </row>
    <row r="549" spans="2:41" s="3" customFormat="1" ht="9.9499999999999993" customHeight="1" x14ac:dyDescent="0.2">
      <c r="B549" s="112" t="s">
        <v>151</v>
      </c>
      <c r="D549" s="37"/>
      <c r="E549" s="71" t="s">
        <v>269</v>
      </c>
      <c r="F549" s="71"/>
      <c r="G549" s="28" t="s">
        <v>144</v>
      </c>
      <c r="H549" s="28"/>
      <c r="I549" s="28"/>
      <c r="J549" s="28"/>
      <c r="K549" s="28"/>
      <c r="L549" s="28"/>
      <c r="M549" s="28">
        <v>11916</v>
      </c>
      <c r="N549" s="28"/>
      <c r="P549" s="71" t="s">
        <v>263</v>
      </c>
      <c r="Q549" s="81"/>
      <c r="R549" s="27"/>
      <c r="S549" s="36">
        <f>IF(Suggested="Yes",AA549,AG549)</f>
        <v>49</v>
      </c>
      <c r="T549" s="34" t="s">
        <v>143</v>
      </c>
      <c r="U549" s="5" t="str">
        <f>+Instructions!$B$3</f>
        <v>A</v>
      </c>
      <c r="V549" s="49"/>
      <c r="W549" s="53">
        <f>+Instructions!$C$22</f>
        <v>0</v>
      </c>
      <c r="X549" s="16">
        <f>ROUND($AA549*(1-W549)+0.004999,2)</f>
        <v>49</v>
      </c>
      <c r="Y549" s="49"/>
      <c r="Z549" s="6" t="s">
        <v>1386</v>
      </c>
      <c r="AA549" s="36">
        <v>49</v>
      </c>
      <c r="AB549" s="57">
        <f>+W549</f>
        <v>0</v>
      </c>
      <c r="AC549" s="16">
        <f>+X549</f>
        <v>49</v>
      </c>
      <c r="AD549" s="11">
        <f>(AG549-AC549)/AG549</f>
        <v>0</v>
      </c>
      <c r="AE549" s="120"/>
      <c r="AF549" s="128">
        <v>1</v>
      </c>
      <c r="AG549" s="35">
        <f>SUM(AJ549:AL549)+AE549</f>
        <v>49</v>
      </c>
      <c r="AH549" s="244"/>
      <c r="AJ549" s="16">
        <f>ROUND(AC549/(1-VLOOKUP(AF549,Group,2,FALSE)),2)</f>
        <v>49</v>
      </c>
      <c r="AK549" s="16">
        <f>IF(VLOOKUP(AF549,Group,5,FALSE)="YES",VLOOKUP(ROUND(ROUND(AJ549,1)-AJ549,2),Round,2,FALSE)+VLOOKUP(AF549,Group,6,FALSE),0)</f>
        <v>0</v>
      </c>
      <c r="AL549" s="16">
        <f>IF(VLOOKUP(AF549,Group,7,FALSE)="",0,ROUND(AJ549-0.04999,1)-AJ549+AM549)</f>
        <v>0</v>
      </c>
      <c r="AM549" s="16" t="str">
        <f>IF(VLOOKUP(AF549,Group,7,FALSE)="","",VLOOKUP(AF549,Group,7,FALSE))</f>
        <v/>
      </c>
      <c r="AO549" s="239" t="s">
        <v>155</v>
      </c>
    </row>
    <row r="550" spans="2:41" s="3" customFormat="1" ht="9.9499999999999993" customHeight="1" x14ac:dyDescent="0.2">
      <c r="B550" s="112" t="s">
        <v>151</v>
      </c>
      <c r="D550" s="37"/>
      <c r="E550" s="71" t="s">
        <v>213</v>
      </c>
      <c r="F550" s="71"/>
      <c r="G550" s="28" t="s">
        <v>144</v>
      </c>
      <c r="H550" s="28"/>
      <c r="I550" s="28"/>
      <c r="J550" s="28"/>
      <c r="K550" s="28"/>
      <c r="L550" s="28"/>
      <c r="M550" s="28">
        <v>11952</v>
      </c>
      <c r="N550" s="28"/>
      <c r="P550" s="71" t="s">
        <v>539</v>
      </c>
      <c r="Q550" s="81"/>
      <c r="R550" s="27"/>
      <c r="S550" s="36">
        <f>IF(Suggested="Yes",AA550,AG550)</f>
        <v>63.85</v>
      </c>
      <c r="T550" s="34" t="s">
        <v>143</v>
      </c>
      <c r="U550" s="5" t="str">
        <f>+Instructions!$B$3</f>
        <v>A</v>
      </c>
      <c r="V550" s="49"/>
      <c r="W550" s="53">
        <f>+Instructions!$C$22</f>
        <v>0</v>
      </c>
      <c r="X550" s="16">
        <f>ROUND($AA550*(1-W550)+0.004999,2)</f>
        <v>63.85</v>
      </c>
      <c r="Y550" s="49"/>
      <c r="Z550" s="6" t="s">
        <v>1386</v>
      </c>
      <c r="AA550" s="36">
        <v>63.85</v>
      </c>
      <c r="AB550" s="57">
        <f>+W550</f>
        <v>0</v>
      </c>
      <c r="AC550" s="16">
        <f>+X550</f>
        <v>63.85</v>
      </c>
      <c r="AD550" s="11">
        <f>(AG550-AC550)/AG550</f>
        <v>0</v>
      </c>
      <c r="AE550" s="120"/>
      <c r="AF550" s="128">
        <v>1</v>
      </c>
      <c r="AG550" s="35">
        <f>SUM(AJ550:AL550)+AE550</f>
        <v>63.85</v>
      </c>
      <c r="AH550" s="244"/>
      <c r="AJ550" s="16">
        <f>ROUND(AC550/(1-VLOOKUP(AF550,Group,2,FALSE)),2)</f>
        <v>63.85</v>
      </c>
      <c r="AK550" s="16">
        <f>IF(VLOOKUP(AF550,Group,5,FALSE)="YES",VLOOKUP(ROUND(ROUND(AJ550,1)-AJ550,2),Round,2,FALSE)+VLOOKUP(AF550,Group,6,FALSE),0)</f>
        <v>0</v>
      </c>
      <c r="AL550" s="16">
        <f>IF(VLOOKUP(AF550,Group,7,FALSE)="",0,ROUND(AJ550-0.04999,1)-AJ550+AM550)</f>
        <v>0</v>
      </c>
      <c r="AM550" s="16" t="str">
        <f>IF(VLOOKUP(AF550,Group,7,FALSE)="","",VLOOKUP(AF550,Group,7,FALSE))</f>
        <v/>
      </c>
      <c r="AO550" s="239" t="s">
        <v>155</v>
      </c>
    </row>
    <row r="551" spans="2:41" s="3" customFormat="1" ht="1.5" customHeight="1" x14ac:dyDescent="0.2">
      <c r="C551" s="3" t="s">
        <v>187</v>
      </c>
      <c r="P551" s="71"/>
      <c r="Q551" s="81"/>
      <c r="R551" s="27"/>
      <c r="S551" s="36"/>
      <c r="T551" s="6"/>
      <c r="U551" s="34"/>
      <c r="V551" s="49"/>
      <c r="W551" s="53"/>
      <c r="X551" s="14"/>
      <c r="Y551" s="49"/>
      <c r="Z551" s="36"/>
      <c r="AA551" s="36"/>
      <c r="AB551" s="52"/>
      <c r="AC551" s="36"/>
      <c r="AD551" s="14"/>
      <c r="AE551" s="72"/>
      <c r="AF551" s="124"/>
      <c r="AG551" s="36"/>
      <c r="AH551" s="244"/>
      <c r="AJ551" s="36"/>
      <c r="AK551" s="36"/>
      <c r="AL551" s="36"/>
      <c r="AM551" s="36"/>
      <c r="AO551" s="239" t="s">
        <v>155</v>
      </c>
    </row>
    <row r="552" spans="2:41" s="3" customFormat="1" ht="9.9499999999999993" customHeight="1" x14ac:dyDescent="0.2">
      <c r="B552" s="112" t="s">
        <v>151</v>
      </c>
      <c r="D552" s="37"/>
      <c r="E552" s="71" t="s">
        <v>206</v>
      </c>
      <c r="F552" s="71"/>
      <c r="G552" s="28" t="s">
        <v>144</v>
      </c>
      <c r="H552" s="28"/>
      <c r="I552" s="28"/>
      <c r="J552" s="28" t="s">
        <v>190</v>
      </c>
      <c r="L552" s="28"/>
      <c r="M552" s="28">
        <v>11919</v>
      </c>
      <c r="N552" s="28"/>
      <c r="P552" s="71" t="s">
        <v>264</v>
      </c>
      <c r="Q552" s="81"/>
      <c r="R552" s="27"/>
      <c r="S552" s="36">
        <f>IF(Suggested="Yes",AA552,AG552)</f>
        <v>48.8</v>
      </c>
      <c r="T552" s="34" t="s">
        <v>143</v>
      </c>
      <c r="U552" s="5" t="str">
        <f>+Instructions!$B$3</f>
        <v>A</v>
      </c>
      <c r="V552" s="49"/>
      <c r="W552" s="53">
        <f>+Instructions!$C$22</f>
        <v>0</v>
      </c>
      <c r="X552" s="16">
        <f>ROUND($AA552*(1-W552)+0.004999,2)</f>
        <v>48.8</v>
      </c>
      <c r="Y552" s="49"/>
      <c r="Z552" s="6" t="s">
        <v>1386</v>
      </c>
      <c r="AA552" s="36">
        <v>48.8</v>
      </c>
      <c r="AB552" s="57">
        <f>+W552</f>
        <v>0</v>
      </c>
      <c r="AC552" s="16">
        <f>+X552</f>
        <v>48.8</v>
      </c>
      <c r="AD552" s="11">
        <f>(AG552-AC552)/AG552</f>
        <v>0</v>
      </c>
      <c r="AE552" s="120"/>
      <c r="AF552" s="128">
        <v>1</v>
      </c>
      <c r="AG552" s="35">
        <f>SUM(AJ552:AL552)+AE552</f>
        <v>48.8</v>
      </c>
      <c r="AH552" s="244"/>
      <c r="AJ552" s="16">
        <f>ROUND(AC552/(1-VLOOKUP(AF552,Group,2,FALSE)),2)</f>
        <v>48.8</v>
      </c>
      <c r="AK552" s="16">
        <f>IF(VLOOKUP(AF552,Group,5,FALSE)="YES",VLOOKUP(ROUND(ROUND(AJ552,1)-AJ552,2),Round,2,FALSE)+VLOOKUP(AF552,Group,6,FALSE),0)</f>
        <v>0</v>
      </c>
      <c r="AL552" s="16">
        <f>IF(VLOOKUP(AF552,Group,7,FALSE)="",0,ROUND(AJ552-0.04999,1)-AJ552+AM552)</f>
        <v>0</v>
      </c>
      <c r="AM552" s="16" t="str">
        <f>IF(VLOOKUP(AF552,Group,7,FALSE)="","",VLOOKUP(AF552,Group,7,FALSE))</f>
        <v/>
      </c>
      <c r="AO552" s="239" t="s">
        <v>155</v>
      </c>
    </row>
    <row r="553" spans="2:41" s="3" customFormat="1" ht="9.9499999999999993" customHeight="1" x14ac:dyDescent="0.2">
      <c r="B553" s="112" t="s">
        <v>151</v>
      </c>
      <c r="D553" s="37"/>
      <c r="E553" s="71" t="s">
        <v>540</v>
      </c>
      <c r="F553" s="71"/>
      <c r="G553" s="28" t="s">
        <v>144</v>
      </c>
      <c r="H553" s="28"/>
      <c r="I553" s="28"/>
      <c r="J553" s="28" t="s">
        <v>525</v>
      </c>
      <c r="L553" s="28"/>
      <c r="M553" s="28">
        <v>11950</v>
      </c>
      <c r="N553" s="28"/>
      <c r="P553" s="71"/>
      <c r="Q553" s="81"/>
      <c r="R553" s="27"/>
      <c r="S553" s="36">
        <f>IF(Suggested="Yes",AA553,AG553)</f>
        <v>59.8</v>
      </c>
      <c r="T553" s="34" t="s">
        <v>143</v>
      </c>
      <c r="U553" s="5" t="str">
        <f>+Instructions!$B$3</f>
        <v>A</v>
      </c>
      <c r="V553" s="49"/>
      <c r="W553" s="53">
        <f>+Instructions!$C$22</f>
        <v>0</v>
      </c>
      <c r="X553" s="16">
        <f>ROUND($AA553*(1-W553)+0.004999,2)</f>
        <v>59.8</v>
      </c>
      <c r="Y553" s="49"/>
      <c r="Z553" s="6" t="s">
        <v>1386</v>
      </c>
      <c r="AA553" s="36">
        <v>59.8</v>
      </c>
      <c r="AB553" s="57">
        <f>+W553</f>
        <v>0</v>
      </c>
      <c r="AC553" s="16">
        <f>+X553</f>
        <v>59.8</v>
      </c>
      <c r="AD553" s="11">
        <f>(AG553-AC553)/AG553</f>
        <v>0</v>
      </c>
      <c r="AE553" s="120"/>
      <c r="AF553" s="128">
        <v>1</v>
      </c>
      <c r="AG553" s="35">
        <f>SUM(AJ553:AL553)+AE553</f>
        <v>59.8</v>
      </c>
      <c r="AH553" s="244"/>
      <c r="AJ553" s="16">
        <f>ROUND(AC553/(1-VLOOKUP(AF553,Group,2,FALSE)),2)</f>
        <v>59.8</v>
      </c>
      <c r="AK553" s="16">
        <f>IF(VLOOKUP(AF553,Group,5,FALSE)="YES",VLOOKUP(ROUND(ROUND(AJ553,1)-AJ553,2),Round,2,FALSE)+VLOOKUP(AF553,Group,6,FALSE),0)</f>
        <v>0</v>
      </c>
      <c r="AL553" s="16">
        <f>IF(VLOOKUP(AF553,Group,7,FALSE)="",0,ROUND(AJ553-0.04999,1)-AJ553+AM553)</f>
        <v>0</v>
      </c>
      <c r="AM553" s="16" t="str">
        <f>IF(VLOOKUP(AF553,Group,7,FALSE)="","",VLOOKUP(AF553,Group,7,FALSE))</f>
        <v/>
      </c>
      <c r="AO553" s="239" t="s">
        <v>155</v>
      </c>
    </row>
    <row r="554" spans="2:41" s="3" customFormat="1" ht="1.5" customHeight="1" x14ac:dyDescent="0.2">
      <c r="C554" s="3" t="s">
        <v>187</v>
      </c>
      <c r="P554" s="71"/>
      <c r="Q554" s="81"/>
      <c r="R554" s="27"/>
      <c r="S554" s="36"/>
      <c r="T554" s="6"/>
      <c r="U554" s="34"/>
      <c r="V554" s="49"/>
      <c r="W554" s="53"/>
      <c r="X554" s="14"/>
      <c r="Y554" s="49"/>
      <c r="Z554" s="36"/>
      <c r="AA554" s="36"/>
      <c r="AB554" s="52"/>
      <c r="AC554" s="36"/>
      <c r="AD554" s="14"/>
      <c r="AE554" s="72"/>
      <c r="AF554" s="124"/>
      <c r="AG554" s="36"/>
      <c r="AH554" s="244"/>
      <c r="AJ554" s="36"/>
      <c r="AK554" s="36"/>
      <c r="AL554" s="36"/>
      <c r="AM554" s="36"/>
      <c r="AO554" s="239" t="s">
        <v>155</v>
      </c>
    </row>
    <row r="555" spans="2:41" s="3" customFormat="1" ht="9.9499999999999993" customHeight="1" x14ac:dyDescent="0.2">
      <c r="B555" s="111" t="s">
        <v>104</v>
      </c>
      <c r="D555" s="37"/>
      <c r="E555" s="71" t="s">
        <v>549</v>
      </c>
      <c r="F555" s="71"/>
      <c r="G555" s="28" t="s">
        <v>220</v>
      </c>
      <c r="H555" s="28"/>
      <c r="I555" s="28"/>
      <c r="J555" s="28" t="s">
        <v>551</v>
      </c>
      <c r="L555" s="28"/>
      <c r="M555" s="28">
        <v>11947</v>
      </c>
      <c r="N555" s="28"/>
      <c r="P555" s="71" t="s">
        <v>550</v>
      </c>
      <c r="Q555" s="81"/>
      <c r="R555" s="27"/>
      <c r="S555" s="36">
        <f>IF(Suggested="Yes",AA555,AG555)</f>
        <v>98</v>
      </c>
      <c r="T555" s="34" t="s">
        <v>142</v>
      </c>
      <c r="U555" s="5" t="str">
        <f>+Instructions!$B$3</f>
        <v>A</v>
      </c>
      <c r="V555" s="49"/>
      <c r="W555" s="53">
        <f>+Instructions!$C$22</f>
        <v>0</v>
      </c>
      <c r="X555" s="16">
        <f>ROUND($AA555*(1-W555)+0.004999,2)</f>
        <v>98</v>
      </c>
      <c r="Y555" s="49"/>
      <c r="Z555" s="6" t="s">
        <v>1386</v>
      </c>
      <c r="AA555" s="36">
        <v>98</v>
      </c>
      <c r="AB555" s="57">
        <f t="shared" ref="AB555:AC557" si="111">+W555</f>
        <v>0</v>
      </c>
      <c r="AC555" s="16">
        <f t="shared" si="111"/>
        <v>98</v>
      </c>
      <c r="AD555" s="11">
        <f>(AG555-AC555)/AG555</f>
        <v>0</v>
      </c>
      <c r="AE555" s="120"/>
      <c r="AF555" s="129">
        <v>3</v>
      </c>
      <c r="AG555" s="50">
        <f>SUM(AJ555:AL555)+AE555</f>
        <v>98</v>
      </c>
      <c r="AH555" s="244"/>
      <c r="AJ555" s="16">
        <f>ROUND(AC555/(1-VLOOKUP(AF555,Group,2,FALSE)),2)</f>
        <v>98</v>
      </c>
      <c r="AK555" s="16">
        <f>IF(VLOOKUP(AF555,Group,5,FALSE)="YES",VLOOKUP(ROUND(ROUND(AJ555,1)-AJ555,2),Round,2,FALSE)+VLOOKUP(AF555,Group,6,FALSE),0)</f>
        <v>0</v>
      </c>
      <c r="AL555" s="16">
        <f>IF(VLOOKUP(AF555,Group,7,FALSE)="",0,ROUND(AJ555-0.04999,1)-AJ555+AM555)</f>
        <v>0</v>
      </c>
      <c r="AM555" s="16" t="str">
        <f>IF(VLOOKUP(AF555,Group,7,FALSE)="","",VLOOKUP(AF555,Group,7,FALSE))</f>
        <v/>
      </c>
      <c r="AO555" s="239" t="s">
        <v>155</v>
      </c>
    </row>
    <row r="556" spans="2:41" s="3" customFormat="1" ht="9.9499999999999993" customHeight="1" x14ac:dyDescent="0.2">
      <c r="B556" s="111" t="s">
        <v>104</v>
      </c>
      <c r="D556" s="37"/>
      <c r="E556" s="71" t="s">
        <v>529</v>
      </c>
      <c r="F556" s="71"/>
      <c r="G556" s="28" t="s">
        <v>220</v>
      </c>
      <c r="H556" s="28"/>
      <c r="I556" s="28"/>
      <c r="J556" s="28" t="s">
        <v>258</v>
      </c>
      <c r="L556" s="28"/>
      <c r="M556" s="28">
        <v>11904</v>
      </c>
      <c r="N556" s="28"/>
      <c r="P556" s="71" t="s">
        <v>358</v>
      </c>
      <c r="Q556" s="81"/>
      <c r="R556" s="27"/>
      <c r="S556" s="36">
        <f>IF(Suggested="Yes",AA556,AG556)</f>
        <v>70.75</v>
      </c>
      <c r="T556" s="34" t="s">
        <v>142</v>
      </c>
      <c r="U556" s="5" t="str">
        <f>+Instructions!$B$3</f>
        <v>A</v>
      </c>
      <c r="V556" s="49"/>
      <c r="W556" s="53">
        <f>+Instructions!$C$22</f>
        <v>0</v>
      </c>
      <c r="X556" s="16">
        <f>ROUND($AA556*(1-W556)+0.004999,2)</f>
        <v>70.75</v>
      </c>
      <c r="Y556" s="49"/>
      <c r="Z556" s="6" t="s">
        <v>1386</v>
      </c>
      <c r="AA556" s="36">
        <v>70.75</v>
      </c>
      <c r="AB556" s="57">
        <f t="shared" si="111"/>
        <v>0</v>
      </c>
      <c r="AC556" s="16">
        <f t="shared" si="111"/>
        <v>70.75</v>
      </c>
      <c r="AD556" s="11">
        <f>(AG556-AC556)/AG556</f>
        <v>0</v>
      </c>
      <c r="AE556" s="120"/>
      <c r="AF556" s="129">
        <v>3</v>
      </c>
      <c r="AG556" s="50">
        <f>SUM(AJ556:AL556)+AE556</f>
        <v>70.75</v>
      </c>
      <c r="AH556" s="244"/>
      <c r="AJ556" s="16">
        <f>ROUND(AC556/(1-VLOOKUP(AF556,Group,2,FALSE)),2)</f>
        <v>70.75</v>
      </c>
      <c r="AK556" s="16">
        <f>IF(VLOOKUP(AF556,Group,5,FALSE)="YES",VLOOKUP(ROUND(ROUND(AJ556,1)-AJ556,2),Round,2,FALSE)+VLOOKUP(AF556,Group,6,FALSE),0)</f>
        <v>0</v>
      </c>
      <c r="AL556" s="16">
        <f>IF(VLOOKUP(AF556,Group,7,FALSE)="",0,ROUND(AJ556-0.04999,1)-AJ556+AM556)</f>
        <v>0</v>
      </c>
      <c r="AM556" s="16" t="str">
        <f>IF(VLOOKUP(AF556,Group,7,FALSE)="","",VLOOKUP(AF556,Group,7,FALSE))</f>
        <v/>
      </c>
      <c r="AO556" s="239" t="s">
        <v>155</v>
      </c>
    </row>
    <row r="557" spans="2:41" s="3" customFormat="1" ht="9.9499999999999993" customHeight="1" x14ac:dyDescent="0.2">
      <c r="B557" s="111" t="s">
        <v>104</v>
      </c>
      <c r="D557" s="37"/>
      <c r="E557" s="71" t="s">
        <v>530</v>
      </c>
      <c r="F557" s="71"/>
      <c r="G557" s="28" t="s">
        <v>220</v>
      </c>
      <c r="H557" s="28"/>
      <c r="I557" s="28"/>
      <c r="J557" s="28" t="s">
        <v>259</v>
      </c>
      <c r="L557" s="28"/>
      <c r="M557" s="28">
        <v>11909</v>
      </c>
      <c r="N557" s="28"/>
      <c r="P557" s="71" t="s">
        <v>531</v>
      </c>
      <c r="Q557" s="81"/>
      <c r="R557" s="27"/>
      <c r="S557" s="36">
        <f>IF(Suggested="Yes",AA557,AG557)</f>
        <v>79.650000000000006</v>
      </c>
      <c r="T557" s="34" t="s">
        <v>142</v>
      </c>
      <c r="U557" s="5" t="str">
        <f>+Instructions!$B$3</f>
        <v>A</v>
      </c>
      <c r="V557" s="49"/>
      <c r="W557" s="53">
        <f>+Instructions!$C$22</f>
        <v>0</v>
      </c>
      <c r="X557" s="16">
        <f>ROUND($AA557*(1-W557)+0.004999,2)</f>
        <v>79.650000000000006</v>
      </c>
      <c r="Y557" s="49"/>
      <c r="Z557" s="6" t="s">
        <v>1386</v>
      </c>
      <c r="AA557" s="36">
        <v>79.650000000000006</v>
      </c>
      <c r="AB557" s="57">
        <f t="shared" si="111"/>
        <v>0</v>
      </c>
      <c r="AC557" s="16">
        <f t="shared" si="111"/>
        <v>79.650000000000006</v>
      </c>
      <c r="AD557" s="11">
        <f>(AG557-AC557)/AG557</f>
        <v>0</v>
      </c>
      <c r="AE557" s="120"/>
      <c r="AF557" s="129">
        <v>3</v>
      </c>
      <c r="AG557" s="50">
        <f>SUM(AJ557:AL557)+AE557</f>
        <v>79.650000000000006</v>
      </c>
      <c r="AH557" s="244"/>
      <c r="AJ557" s="16">
        <f>ROUND(AC557/(1-VLOOKUP(AF557,Group,2,FALSE)),2)</f>
        <v>79.650000000000006</v>
      </c>
      <c r="AK557" s="16">
        <f>IF(VLOOKUP(AF557,Group,5,FALSE)="YES",VLOOKUP(ROUND(ROUND(AJ557,1)-AJ557,2),Round,2,FALSE)+VLOOKUP(AF557,Group,6,FALSE),0)</f>
        <v>0</v>
      </c>
      <c r="AL557" s="16">
        <f>IF(VLOOKUP(AF557,Group,7,FALSE)="",0,ROUND(AJ557-0.04999,1)-AJ557+AM557)</f>
        <v>0</v>
      </c>
      <c r="AM557" s="16" t="str">
        <f>IF(VLOOKUP(AF557,Group,7,FALSE)="","",VLOOKUP(AF557,Group,7,FALSE))</f>
        <v/>
      </c>
      <c r="AO557" s="239" t="s">
        <v>155</v>
      </c>
    </row>
    <row r="558" spans="2:41" s="3" customFormat="1" ht="2.85" customHeight="1" x14ac:dyDescent="0.2">
      <c r="C558" s="3" t="s">
        <v>187</v>
      </c>
      <c r="P558" s="71"/>
      <c r="Q558" s="81"/>
      <c r="R558" s="27"/>
      <c r="S558" s="36"/>
      <c r="T558" s="6"/>
      <c r="U558" s="34"/>
      <c r="V558" s="49"/>
      <c r="W558" s="53"/>
      <c r="X558" s="14"/>
      <c r="Y558" s="49"/>
      <c r="Z558" s="36"/>
      <c r="AA558" s="36"/>
      <c r="AB558" s="52"/>
      <c r="AC558" s="36"/>
      <c r="AD558" s="14"/>
      <c r="AE558" s="72"/>
      <c r="AF558" s="124"/>
      <c r="AG558" s="36"/>
      <c r="AH558" s="244"/>
      <c r="AJ558" s="36"/>
      <c r="AK558" s="36"/>
      <c r="AL558" s="36"/>
      <c r="AM558" s="36"/>
      <c r="AO558" s="239" t="s">
        <v>155</v>
      </c>
    </row>
    <row r="559" spans="2:41" s="3" customFormat="1" ht="9.9499999999999993" customHeight="1" x14ac:dyDescent="0.2">
      <c r="C559" s="174" t="s">
        <v>547</v>
      </c>
      <c r="N559" s="28"/>
      <c r="O559" s="28"/>
      <c r="P559" s="166"/>
      <c r="Q559" s="6"/>
      <c r="R559" s="28"/>
      <c r="S559" s="36"/>
      <c r="U559" s="5"/>
      <c r="V559" s="179"/>
      <c r="W559" s="53"/>
      <c r="X559" s="14"/>
      <c r="Y559" s="49"/>
      <c r="Z559" s="36"/>
      <c r="AA559" s="36"/>
      <c r="AB559" s="52"/>
      <c r="AC559" s="16"/>
      <c r="AD559" s="14"/>
      <c r="AE559" s="62"/>
      <c r="AF559" s="62"/>
      <c r="AG559" s="16"/>
      <c r="AH559" s="245"/>
      <c r="AI559" s="123"/>
      <c r="AJ559" s="16"/>
      <c r="AK559" s="16"/>
      <c r="AL559" s="16"/>
      <c r="AM559" s="16"/>
      <c r="AO559" s="239"/>
    </row>
    <row r="560" spans="2:41" s="3" customFormat="1" ht="1.5" customHeight="1" x14ac:dyDescent="0.2">
      <c r="P560" s="71"/>
      <c r="Q560" s="81"/>
      <c r="R560" s="27"/>
      <c r="S560" s="36"/>
      <c r="T560" s="6"/>
      <c r="U560" s="34"/>
      <c r="V560" s="49"/>
      <c r="W560" s="53"/>
      <c r="X560" s="14"/>
      <c r="Y560" s="49"/>
      <c r="Z560" s="36"/>
      <c r="AA560" s="36"/>
      <c r="AB560" s="52"/>
      <c r="AC560" s="36"/>
      <c r="AD560" s="14"/>
      <c r="AE560" s="72"/>
      <c r="AF560" s="124"/>
      <c r="AG560" s="36"/>
      <c r="AH560" s="244"/>
      <c r="AJ560" s="36"/>
      <c r="AK560" s="36"/>
      <c r="AL560" s="36"/>
      <c r="AM560" s="36"/>
      <c r="AO560" s="239"/>
    </row>
    <row r="561" spans="1:41" s="3" customFormat="1" ht="9.9499999999999993" customHeight="1" x14ac:dyDescent="0.2">
      <c r="B561" s="111" t="s">
        <v>104</v>
      </c>
      <c r="D561" s="37"/>
      <c r="E561" s="71" t="s">
        <v>532</v>
      </c>
      <c r="F561" s="71"/>
      <c r="G561" s="28" t="s">
        <v>201</v>
      </c>
      <c r="H561" s="28"/>
      <c r="I561" s="28"/>
      <c r="J561" s="28"/>
      <c r="L561" s="28"/>
      <c r="M561" s="28">
        <v>11954</v>
      </c>
      <c r="N561" s="28"/>
      <c r="P561" s="71"/>
      <c r="Q561" s="81"/>
      <c r="R561" s="27"/>
      <c r="S561" s="36">
        <f>IF(Suggested="Yes",AA561,AG561)</f>
        <v>38.6</v>
      </c>
      <c r="T561" s="34" t="s">
        <v>142</v>
      </c>
      <c r="U561" s="5" t="str">
        <f>+Instructions!$B$3</f>
        <v>A</v>
      </c>
      <c r="V561" s="49"/>
      <c r="W561" s="53">
        <f>+Instructions!$C$22</f>
        <v>0</v>
      </c>
      <c r="X561" s="16">
        <f>ROUND($AA561*(1-W561)+0.004999,2)</f>
        <v>38.6</v>
      </c>
      <c r="Y561" s="49"/>
      <c r="Z561" s="6" t="s">
        <v>1386</v>
      </c>
      <c r="AA561" s="36">
        <v>38.6</v>
      </c>
      <c r="AB561" s="57">
        <f t="shared" ref="AB561:AC563" si="112">+W561</f>
        <v>0</v>
      </c>
      <c r="AC561" s="16">
        <f t="shared" si="112"/>
        <v>38.6</v>
      </c>
      <c r="AD561" s="11">
        <f>(AG561-AC561)/AG561</f>
        <v>0</v>
      </c>
      <c r="AE561" s="120"/>
      <c r="AF561" s="129">
        <v>3</v>
      </c>
      <c r="AG561" s="50">
        <f>SUM(AJ561:AL561)+AE561</f>
        <v>38.6</v>
      </c>
      <c r="AH561" s="244"/>
      <c r="AJ561" s="16">
        <f>ROUND(AC561/(1-VLOOKUP(AF561,Group,2,FALSE)),2)</f>
        <v>38.6</v>
      </c>
      <c r="AK561" s="16">
        <f>IF(VLOOKUP(AF561,Group,5,FALSE)="YES",VLOOKUP(ROUND(ROUND(AJ561,1)-AJ561,2),Round,2,FALSE)+VLOOKUP(AF561,Group,6,FALSE),0)</f>
        <v>0</v>
      </c>
      <c r="AL561" s="16">
        <f>IF(VLOOKUP(AF561,Group,7,FALSE)="",0,ROUND(AJ561-0.04999,1)-AJ561+AM561)</f>
        <v>0</v>
      </c>
      <c r="AM561" s="16" t="str">
        <f>IF(VLOOKUP(AF561,Group,7,FALSE)="","",VLOOKUP(AF561,Group,7,FALSE))</f>
        <v/>
      </c>
      <c r="AO561" s="239" t="s">
        <v>155</v>
      </c>
    </row>
    <row r="562" spans="1:41" s="3" customFormat="1" ht="9.9499999999999993" customHeight="1" x14ac:dyDescent="0.2">
      <c r="B562" s="111" t="s">
        <v>104</v>
      </c>
      <c r="D562" s="37"/>
      <c r="E562" s="71" t="s">
        <v>532</v>
      </c>
      <c r="F562" s="71"/>
      <c r="G562" s="28" t="s">
        <v>201</v>
      </c>
      <c r="H562" s="28"/>
      <c r="I562" s="28"/>
      <c r="J562" s="28" t="s">
        <v>260</v>
      </c>
      <c r="L562" s="28"/>
      <c r="M562" s="28">
        <v>11938</v>
      </c>
      <c r="N562" s="28"/>
      <c r="P562" s="71"/>
      <c r="Q562" s="81"/>
      <c r="R562" s="27"/>
      <c r="S562" s="36">
        <f>IF(Suggested="Yes",AA562,AG562)</f>
        <v>39.799999999999997</v>
      </c>
      <c r="T562" s="34" t="s">
        <v>142</v>
      </c>
      <c r="U562" s="5" t="str">
        <f>+Instructions!$B$3</f>
        <v>A</v>
      </c>
      <c r="V562" s="49"/>
      <c r="W562" s="53">
        <f>+Instructions!$C$22</f>
        <v>0</v>
      </c>
      <c r="X562" s="16">
        <f>ROUND($AA562*(1-W562)+0.004999,2)</f>
        <v>39.799999999999997</v>
      </c>
      <c r="Y562" s="49"/>
      <c r="Z562" s="6" t="s">
        <v>1386</v>
      </c>
      <c r="AA562" s="36">
        <v>39.799999999999997</v>
      </c>
      <c r="AB562" s="57">
        <f t="shared" si="112"/>
        <v>0</v>
      </c>
      <c r="AC562" s="16">
        <f t="shared" si="112"/>
        <v>39.799999999999997</v>
      </c>
      <c r="AD562" s="11">
        <f>(AG562-AC562)/AG562</f>
        <v>0</v>
      </c>
      <c r="AE562" s="120"/>
      <c r="AF562" s="129">
        <v>3</v>
      </c>
      <c r="AG562" s="50">
        <f>SUM(AJ562:AL562)+AE562</f>
        <v>39.799999999999997</v>
      </c>
      <c r="AH562" s="244"/>
      <c r="AJ562" s="16">
        <f>ROUND(AC562/(1-VLOOKUP(AF562,Group,2,FALSE)),2)</f>
        <v>39.799999999999997</v>
      </c>
      <c r="AK562" s="16">
        <f>IF(VLOOKUP(AF562,Group,5,FALSE)="YES",VLOOKUP(ROUND(ROUND(AJ562,1)-AJ562,2),Round,2,FALSE)+VLOOKUP(AF562,Group,6,FALSE),0)</f>
        <v>0</v>
      </c>
      <c r="AL562" s="16">
        <f>IF(VLOOKUP(AF562,Group,7,FALSE)="",0,ROUND(AJ562-0.04999,1)-AJ562+AM562)</f>
        <v>0</v>
      </c>
      <c r="AM562" s="16" t="str">
        <f>IF(VLOOKUP(AF562,Group,7,FALSE)="","",VLOOKUP(AF562,Group,7,FALSE))</f>
        <v/>
      </c>
      <c r="AO562" s="239" t="s">
        <v>155</v>
      </c>
    </row>
    <row r="563" spans="1:41" s="3" customFormat="1" ht="9.9499999999999993" customHeight="1" x14ac:dyDescent="0.2">
      <c r="B563" s="111" t="s">
        <v>104</v>
      </c>
      <c r="D563" s="37"/>
      <c r="E563" s="71" t="s">
        <v>548</v>
      </c>
      <c r="F563" s="71"/>
      <c r="G563" s="28" t="s">
        <v>200</v>
      </c>
      <c r="H563" s="28"/>
      <c r="I563" s="28"/>
      <c r="J563" s="28"/>
      <c r="K563" s="28"/>
      <c r="L563" s="28"/>
      <c r="M563" s="28">
        <v>11956</v>
      </c>
      <c r="N563" s="28"/>
      <c r="P563" s="71"/>
      <c r="Q563" s="81"/>
      <c r="R563" s="27"/>
      <c r="S563" s="36">
        <f>IF(Suggested="Yes",AA563,AG563)</f>
        <v>23.85</v>
      </c>
      <c r="T563" s="34" t="s">
        <v>142</v>
      </c>
      <c r="U563" s="5" t="str">
        <f>+Instructions!$B$3</f>
        <v>A</v>
      </c>
      <c r="V563" s="49"/>
      <c r="W563" s="53">
        <f>+Instructions!$C$22</f>
        <v>0</v>
      </c>
      <c r="X563" s="16">
        <f>ROUND($AA563*(1-W563)+0.004999,2)</f>
        <v>23.85</v>
      </c>
      <c r="Y563" s="49"/>
      <c r="Z563" s="6" t="s">
        <v>1386</v>
      </c>
      <c r="AA563" s="36">
        <v>23.85</v>
      </c>
      <c r="AB563" s="57">
        <f t="shared" si="112"/>
        <v>0</v>
      </c>
      <c r="AC563" s="16">
        <f t="shared" si="112"/>
        <v>23.85</v>
      </c>
      <c r="AD563" s="11">
        <f>(AG563-AC563)/AG563</f>
        <v>0</v>
      </c>
      <c r="AE563" s="120"/>
      <c r="AF563" s="129">
        <v>3</v>
      </c>
      <c r="AG563" s="50">
        <f>SUM(AJ563:AL563)+AE563</f>
        <v>23.85</v>
      </c>
      <c r="AH563" s="244"/>
      <c r="AJ563" s="16">
        <f>ROUND(AC563/(1-VLOOKUP(AF563,Group,2,FALSE)),2)</f>
        <v>23.85</v>
      </c>
      <c r="AK563" s="16">
        <f>IF(VLOOKUP(AF563,Group,5,FALSE)="YES",VLOOKUP(ROUND(ROUND(AJ563,1)-AJ563,2),Round,2,FALSE)+VLOOKUP(AF563,Group,6,FALSE),0)</f>
        <v>0</v>
      </c>
      <c r="AL563" s="16">
        <f>IF(VLOOKUP(AF563,Group,7,FALSE)="",0,ROUND(AJ563-0.04999,1)-AJ563+AM563)</f>
        <v>0</v>
      </c>
      <c r="AM563" s="16" t="str">
        <f>IF(VLOOKUP(AF563,Group,7,FALSE)="","",VLOOKUP(AF563,Group,7,FALSE))</f>
        <v/>
      </c>
      <c r="AO563" s="239" t="s">
        <v>155</v>
      </c>
    </row>
    <row r="564" spans="1:41" s="3" customFormat="1" ht="1.5" customHeight="1" x14ac:dyDescent="0.2">
      <c r="G564" s="28"/>
      <c r="K564" s="28"/>
      <c r="P564" s="71"/>
      <c r="Q564" s="81"/>
      <c r="R564" s="27"/>
      <c r="S564" s="36"/>
      <c r="T564" s="6"/>
      <c r="U564" s="34"/>
      <c r="V564" s="49"/>
      <c r="W564" s="53"/>
      <c r="X564" s="14"/>
      <c r="Y564" s="49"/>
      <c r="Z564" s="36"/>
      <c r="AA564" s="36"/>
      <c r="AB564" s="52"/>
      <c r="AC564" s="36"/>
      <c r="AD564" s="14"/>
      <c r="AE564" s="72"/>
      <c r="AF564" s="124"/>
      <c r="AG564" s="36"/>
      <c r="AH564" s="244"/>
      <c r="AJ564" s="36"/>
      <c r="AK564" s="36"/>
      <c r="AL564" s="36"/>
      <c r="AM564" s="36"/>
      <c r="AO564" s="239" t="s">
        <v>155</v>
      </c>
    </row>
    <row r="565" spans="1:41" s="3" customFormat="1" ht="10.5" customHeight="1" x14ac:dyDescent="0.2">
      <c r="A565" s="3" t="s">
        <v>182</v>
      </c>
      <c r="C565" s="172" t="s">
        <v>219</v>
      </c>
      <c r="E565" s="144"/>
      <c r="F565" s="144"/>
      <c r="I565" s="3" t="s">
        <v>187</v>
      </c>
      <c r="J565" s="3" t="s">
        <v>187</v>
      </c>
      <c r="K565" s="3" t="s">
        <v>187</v>
      </c>
      <c r="Q565" s="170"/>
      <c r="R565" s="28"/>
      <c r="T565" s="171"/>
      <c r="U565" s="146"/>
      <c r="V565" s="49"/>
      <c r="W565" s="53"/>
      <c r="X565" s="14"/>
      <c r="Y565" s="49"/>
      <c r="Z565" s="156"/>
      <c r="AB565" s="52"/>
      <c r="AC565" s="16"/>
      <c r="AD565" s="14"/>
      <c r="AE565" s="62"/>
      <c r="AG565" s="16"/>
      <c r="AH565" s="244"/>
      <c r="AJ565" s="6" t="s">
        <v>187</v>
      </c>
      <c r="AO565" s="239"/>
    </row>
    <row r="566" spans="1:41" s="3" customFormat="1" ht="12" customHeight="1" x14ac:dyDescent="0.2">
      <c r="A566" s="3" t="s">
        <v>182</v>
      </c>
      <c r="C566" s="157" t="s">
        <v>833</v>
      </c>
      <c r="P566" s="76"/>
      <c r="Q566" s="169"/>
      <c r="R566" s="228" t="s">
        <v>565</v>
      </c>
      <c r="S566" s="229" t="s">
        <v>573</v>
      </c>
      <c r="T566" s="230"/>
      <c r="U566" s="5"/>
      <c r="V566" s="49"/>
      <c r="W566" s="53"/>
      <c r="X566" s="14"/>
      <c r="Y566" s="49"/>
      <c r="Z566" s="36"/>
      <c r="AA566" s="36"/>
      <c r="AB566" s="52"/>
      <c r="AC566" s="16"/>
      <c r="AD566" s="14"/>
      <c r="AE566" s="62"/>
      <c r="AF566" s="62"/>
      <c r="AG566" s="36"/>
      <c r="AH566" s="244"/>
      <c r="AO566" s="241"/>
    </row>
    <row r="567" spans="1:41" s="3" customFormat="1" ht="2.85" customHeight="1" x14ac:dyDescent="0.2">
      <c r="C567" s="3" t="s">
        <v>187</v>
      </c>
      <c r="P567" s="71"/>
      <c r="Q567" s="81"/>
      <c r="R567" s="27"/>
      <c r="S567" s="36"/>
      <c r="T567" s="6"/>
      <c r="U567" s="34"/>
      <c r="V567" s="49"/>
      <c r="W567" s="53"/>
      <c r="X567" s="14"/>
      <c r="Y567" s="49"/>
      <c r="Z567" s="36"/>
      <c r="AA567" s="36"/>
      <c r="AB567" s="52"/>
      <c r="AC567" s="36"/>
      <c r="AD567" s="14"/>
      <c r="AE567" s="72"/>
      <c r="AF567" s="124"/>
      <c r="AG567" s="36"/>
      <c r="AH567" s="244"/>
      <c r="AJ567" s="36"/>
      <c r="AK567" s="36"/>
      <c r="AL567" s="36"/>
      <c r="AM567" s="36"/>
      <c r="AO567" s="239" t="s">
        <v>155</v>
      </c>
    </row>
    <row r="568" spans="1:41" s="3" customFormat="1" ht="9.9499999999999993" customHeight="1" x14ac:dyDescent="0.2">
      <c r="C568" s="174" t="s">
        <v>321</v>
      </c>
      <c r="N568" s="28"/>
      <c r="O568" s="28"/>
      <c r="P568" s="166"/>
      <c r="Q568" s="6"/>
      <c r="R568" s="28"/>
      <c r="S568" s="36"/>
      <c r="U568" s="5"/>
      <c r="V568" s="179"/>
      <c r="W568" s="53"/>
      <c r="X568" s="14"/>
      <c r="Y568" s="49"/>
      <c r="Z568" s="36"/>
      <c r="AA568" s="36"/>
      <c r="AB568" s="52"/>
      <c r="AC568" s="16"/>
      <c r="AD568" s="14"/>
      <c r="AE568" s="62"/>
      <c r="AF568" s="62"/>
      <c r="AG568" s="16"/>
      <c r="AH568" s="245"/>
      <c r="AI568" s="123"/>
      <c r="AJ568" s="16"/>
      <c r="AK568" s="16"/>
      <c r="AL568" s="16"/>
      <c r="AM568" s="16"/>
      <c r="AO568" s="239"/>
    </row>
    <row r="569" spans="1:41" s="3" customFormat="1" ht="1.5" customHeight="1" x14ac:dyDescent="0.2">
      <c r="P569" s="71"/>
      <c r="Q569" s="81"/>
      <c r="R569" s="27"/>
      <c r="S569" s="36"/>
      <c r="T569" s="6"/>
      <c r="U569" s="34"/>
      <c r="V569" s="49"/>
      <c r="W569" s="53"/>
      <c r="X569" s="14"/>
      <c r="Y569" s="49"/>
      <c r="Z569" s="36"/>
      <c r="AA569" s="36"/>
      <c r="AB569" s="52"/>
      <c r="AC569" s="36"/>
      <c r="AD569" s="14"/>
      <c r="AE569" s="72"/>
      <c r="AF569" s="124"/>
      <c r="AG569" s="36"/>
      <c r="AH569" s="244"/>
      <c r="AJ569" s="36"/>
      <c r="AK569" s="36"/>
      <c r="AL569" s="36"/>
      <c r="AM569" s="36"/>
      <c r="AO569" s="239"/>
    </row>
    <row r="570" spans="1:41" s="3" customFormat="1" ht="9.9499999999999993" customHeight="1" x14ac:dyDescent="0.2">
      <c r="B570" s="111" t="s">
        <v>104</v>
      </c>
      <c r="D570" s="37"/>
      <c r="E570" s="71" t="s">
        <v>206</v>
      </c>
      <c r="F570" s="71"/>
      <c r="G570" s="28" t="s">
        <v>541</v>
      </c>
      <c r="H570" s="28"/>
      <c r="I570" s="28"/>
      <c r="J570" s="28" t="s">
        <v>543</v>
      </c>
      <c r="K570" s="28"/>
      <c r="L570" s="28"/>
      <c r="M570" s="28">
        <v>11960</v>
      </c>
      <c r="N570" s="28"/>
      <c r="P570" s="71"/>
      <c r="Q570" s="81"/>
      <c r="R570" s="27"/>
      <c r="S570" s="36">
        <f>IF(Suggested="Yes",AA570,AG570)</f>
        <v>54.1</v>
      </c>
      <c r="T570" s="34" t="s">
        <v>142</v>
      </c>
      <c r="U570" s="5" t="str">
        <f>+Instructions!$B$3</f>
        <v>A</v>
      </c>
      <c r="V570" s="49"/>
      <c r="W570" s="53">
        <f>+Instructions!$C$22</f>
        <v>0</v>
      </c>
      <c r="X570" s="16">
        <f>ROUND($AA570*(1-W570)+0.004999,2)</f>
        <v>54.1</v>
      </c>
      <c r="Y570" s="49"/>
      <c r="Z570" s="6" t="s">
        <v>1386</v>
      </c>
      <c r="AA570" s="36">
        <v>54.1</v>
      </c>
      <c r="AB570" s="57">
        <f t="shared" ref="AB570:AC573" si="113">+W570</f>
        <v>0</v>
      </c>
      <c r="AC570" s="16">
        <f t="shared" si="113"/>
        <v>54.1</v>
      </c>
      <c r="AD570" s="11">
        <f>(AG570-AC570)/AG570</f>
        <v>0</v>
      </c>
      <c r="AE570" s="120"/>
      <c r="AF570" s="129">
        <v>3</v>
      </c>
      <c r="AG570" s="50">
        <f>SUM(AJ570:AL570)+AE570</f>
        <v>54.1</v>
      </c>
      <c r="AH570" s="244"/>
      <c r="AJ570" s="16">
        <f>ROUND(AC570/(1-VLOOKUP(AF570,Group,2,FALSE)),2)</f>
        <v>54.1</v>
      </c>
      <c r="AK570" s="16">
        <f>IF(VLOOKUP(AF570,Group,5,FALSE)="YES",VLOOKUP(ROUND(ROUND(AJ570,1)-AJ570,2),Round,2,FALSE)+VLOOKUP(AF570,Group,6,FALSE),0)</f>
        <v>0</v>
      </c>
      <c r="AL570" s="16">
        <f>IF(VLOOKUP(AF570,Group,7,FALSE)="",0,ROUND(AJ570-0.04999,1)-AJ570+AM570)</f>
        <v>0</v>
      </c>
      <c r="AM570" s="16" t="str">
        <f>IF(VLOOKUP(AF570,Group,7,FALSE)="","",VLOOKUP(AF570,Group,7,FALSE))</f>
        <v/>
      </c>
      <c r="AO570" s="239" t="s">
        <v>155</v>
      </c>
    </row>
    <row r="571" spans="1:41" s="3" customFormat="1" ht="9.9499999999999993" customHeight="1" x14ac:dyDescent="0.2">
      <c r="B571" s="111" t="s">
        <v>104</v>
      </c>
      <c r="D571" s="37"/>
      <c r="E571" s="71" t="s">
        <v>206</v>
      </c>
      <c r="F571" s="71"/>
      <c r="G571" s="28" t="s">
        <v>541</v>
      </c>
      <c r="H571" s="28"/>
      <c r="I571" s="28"/>
      <c r="J571" s="28" t="s">
        <v>544</v>
      </c>
      <c r="K571" s="28"/>
      <c r="L571" s="28"/>
      <c r="M571" s="28">
        <v>11959</v>
      </c>
      <c r="N571" s="28"/>
      <c r="P571" s="71"/>
      <c r="Q571" s="81"/>
      <c r="R571" s="27"/>
      <c r="S571" s="36">
        <f>IF(Suggested="Yes",AA571,AG571)</f>
        <v>54.1</v>
      </c>
      <c r="T571" s="34" t="s">
        <v>142</v>
      </c>
      <c r="U571" s="5" t="str">
        <f>+Instructions!$B$3</f>
        <v>A</v>
      </c>
      <c r="V571" s="49"/>
      <c r="W571" s="53">
        <f>+Instructions!$C$22</f>
        <v>0</v>
      </c>
      <c r="X571" s="16">
        <f>ROUND($AA571*(1-W571)+0.004999,2)</f>
        <v>54.1</v>
      </c>
      <c r="Y571" s="49"/>
      <c r="Z571" s="6" t="s">
        <v>1386</v>
      </c>
      <c r="AA571" s="36">
        <v>54.1</v>
      </c>
      <c r="AB571" s="57">
        <f t="shared" si="113"/>
        <v>0</v>
      </c>
      <c r="AC571" s="16">
        <f t="shared" si="113"/>
        <v>54.1</v>
      </c>
      <c r="AD571" s="11">
        <f>(AG571-AC571)/AG571</f>
        <v>0</v>
      </c>
      <c r="AE571" s="120"/>
      <c r="AF571" s="129">
        <v>3</v>
      </c>
      <c r="AG571" s="50">
        <f>SUM(AJ571:AL571)+AE571</f>
        <v>54.1</v>
      </c>
      <c r="AH571" s="244"/>
      <c r="AJ571" s="16">
        <f>ROUND(AC571/(1-VLOOKUP(AF571,Group,2,FALSE)),2)</f>
        <v>54.1</v>
      </c>
      <c r="AK571" s="16">
        <f>IF(VLOOKUP(AF571,Group,5,FALSE)="YES",VLOOKUP(ROUND(ROUND(AJ571,1)-AJ571,2),Round,2,FALSE)+VLOOKUP(AF571,Group,6,FALSE),0)</f>
        <v>0</v>
      </c>
      <c r="AL571" s="16">
        <f>IF(VLOOKUP(AF571,Group,7,FALSE)="",0,ROUND(AJ571-0.04999,1)-AJ571+AM571)</f>
        <v>0</v>
      </c>
      <c r="AM571" s="16" t="str">
        <f>IF(VLOOKUP(AF571,Group,7,FALSE)="","",VLOOKUP(AF571,Group,7,FALSE))</f>
        <v/>
      </c>
      <c r="AO571" s="239" t="s">
        <v>155</v>
      </c>
    </row>
    <row r="572" spans="1:41" s="3" customFormat="1" ht="9.9499999999999993" customHeight="1" x14ac:dyDescent="0.2">
      <c r="B572" s="111" t="s">
        <v>104</v>
      </c>
      <c r="D572" s="37"/>
      <c r="E572" s="71" t="s">
        <v>540</v>
      </c>
      <c r="F572" s="71"/>
      <c r="G572" s="28" t="s">
        <v>542</v>
      </c>
      <c r="H572" s="28"/>
      <c r="I572" s="28"/>
      <c r="J572" s="28" t="s">
        <v>545</v>
      </c>
      <c r="K572" s="28"/>
      <c r="L572" s="28"/>
      <c r="M572" s="28">
        <v>11957</v>
      </c>
      <c r="N572" s="28"/>
      <c r="P572" s="71"/>
      <c r="Q572" s="81"/>
      <c r="R572" s="27"/>
      <c r="S572" s="36">
        <f>IF(Suggested="Yes",AA572,AG572)</f>
        <v>122.15</v>
      </c>
      <c r="T572" s="34" t="s">
        <v>142</v>
      </c>
      <c r="U572" s="5" t="str">
        <f>+Instructions!$B$3</f>
        <v>A</v>
      </c>
      <c r="V572" s="49"/>
      <c r="W572" s="53">
        <f>+Instructions!$C$22</f>
        <v>0</v>
      </c>
      <c r="X572" s="16">
        <f>ROUND($AA572*(1-W572)+0.004999,2)</f>
        <v>122.15</v>
      </c>
      <c r="Y572" s="49"/>
      <c r="Z572" s="6" t="s">
        <v>1386</v>
      </c>
      <c r="AA572" s="36">
        <v>122.15</v>
      </c>
      <c r="AB572" s="57">
        <f t="shared" si="113"/>
        <v>0</v>
      </c>
      <c r="AC572" s="16">
        <f t="shared" si="113"/>
        <v>122.15</v>
      </c>
      <c r="AD572" s="11">
        <f>(AG572-AC572)/AG572</f>
        <v>0</v>
      </c>
      <c r="AE572" s="120"/>
      <c r="AF572" s="129">
        <v>3</v>
      </c>
      <c r="AG572" s="50">
        <f>SUM(AJ572:AL572)+AE572</f>
        <v>122.15</v>
      </c>
      <c r="AH572" s="244"/>
      <c r="AJ572" s="16">
        <f>ROUND(AC572/(1-VLOOKUP(AF572,Group,2,FALSE)),2)</f>
        <v>122.15</v>
      </c>
      <c r="AK572" s="16">
        <f>IF(VLOOKUP(AF572,Group,5,FALSE)="YES",VLOOKUP(ROUND(ROUND(AJ572,1)-AJ572,2),Round,2,FALSE)+VLOOKUP(AF572,Group,6,FALSE),0)</f>
        <v>0</v>
      </c>
      <c r="AL572" s="16">
        <f>IF(VLOOKUP(AF572,Group,7,FALSE)="",0,ROUND(AJ572-0.04999,1)-AJ572+AM572)</f>
        <v>0</v>
      </c>
      <c r="AM572" s="16" t="str">
        <f>IF(VLOOKUP(AF572,Group,7,FALSE)="","",VLOOKUP(AF572,Group,7,FALSE))</f>
        <v/>
      </c>
      <c r="AO572" s="239" t="s">
        <v>155</v>
      </c>
    </row>
    <row r="573" spans="1:41" s="3" customFormat="1" ht="9.9499999999999993" customHeight="1" x14ac:dyDescent="0.2">
      <c r="B573" s="111" t="s">
        <v>104</v>
      </c>
      <c r="D573" s="37"/>
      <c r="E573" s="71" t="s">
        <v>540</v>
      </c>
      <c r="F573" s="71"/>
      <c r="G573" s="28" t="s">
        <v>542</v>
      </c>
      <c r="H573" s="28"/>
      <c r="I573" s="28"/>
      <c r="J573" s="28" t="s">
        <v>546</v>
      </c>
      <c r="K573" s="28"/>
      <c r="L573" s="28"/>
      <c r="M573" s="28">
        <v>11958</v>
      </c>
      <c r="N573" s="28"/>
      <c r="P573" s="71"/>
      <c r="Q573" s="81"/>
      <c r="R573" s="27"/>
      <c r="S573" s="36">
        <f>IF(Suggested="Yes",AA573,AG573)</f>
        <v>122.15</v>
      </c>
      <c r="T573" s="34" t="s">
        <v>142</v>
      </c>
      <c r="U573" s="5" t="str">
        <f>+Instructions!$B$3</f>
        <v>A</v>
      </c>
      <c r="V573" s="49"/>
      <c r="W573" s="53">
        <f>+Instructions!$C$22</f>
        <v>0</v>
      </c>
      <c r="X573" s="16">
        <f>ROUND($AA573*(1-W573)+0.004999,2)</f>
        <v>122.15</v>
      </c>
      <c r="Y573" s="49"/>
      <c r="Z573" s="6" t="s">
        <v>1386</v>
      </c>
      <c r="AA573" s="36">
        <v>122.15</v>
      </c>
      <c r="AB573" s="57">
        <f t="shared" si="113"/>
        <v>0</v>
      </c>
      <c r="AC573" s="16">
        <f t="shared" si="113"/>
        <v>122.15</v>
      </c>
      <c r="AD573" s="11">
        <f>(AG573-AC573)/AG573</f>
        <v>0</v>
      </c>
      <c r="AE573" s="120"/>
      <c r="AF573" s="129">
        <v>3</v>
      </c>
      <c r="AG573" s="50">
        <f>SUM(AJ573:AL573)+AE573</f>
        <v>122.15</v>
      </c>
      <c r="AH573" s="244"/>
      <c r="AJ573" s="16">
        <f>ROUND(AC573/(1-VLOOKUP(AF573,Group,2,FALSE)),2)</f>
        <v>122.15</v>
      </c>
      <c r="AK573" s="16">
        <f>IF(VLOOKUP(AF573,Group,5,FALSE)="YES",VLOOKUP(ROUND(ROUND(AJ573,1)-AJ573,2),Round,2,FALSE)+VLOOKUP(AF573,Group,6,FALSE),0)</f>
        <v>0</v>
      </c>
      <c r="AL573" s="16">
        <f>IF(VLOOKUP(AF573,Group,7,FALSE)="",0,ROUND(AJ573-0.04999,1)-AJ573+AM573)</f>
        <v>0</v>
      </c>
      <c r="AM573" s="16" t="str">
        <f>IF(VLOOKUP(AF573,Group,7,FALSE)="","",VLOOKUP(AF573,Group,7,FALSE))</f>
        <v/>
      </c>
      <c r="AO573" s="239" t="s">
        <v>155</v>
      </c>
    </row>
    <row r="574" spans="1:41" s="3" customFormat="1" ht="2.85" customHeight="1" x14ac:dyDescent="0.2">
      <c r="P574" s="71"/>
      <c r="Q574" s="81"/>
      <c r="R574" s="27"/>
      <c r="S574" s="36"/>
      <c r="T574" s="6"/>
      <c r="U574" s="34"/>
      <c r="V574" s="49"/>
      <c r="W574" s="53"/>
      <c r="X574" s="14"/>
      <c r="Y574" s="49"/>
      <c r="Z574" s="36"/>
      <c r="AA574" s="36"/>
      <c r="AB574" s="52"/>
      <c r="AC574" s="36"/>
      <c r="AD574" s="14"/>
      <c r="AE574" s="72"/>
      <c r="AF574" s="124"/>
      <c r="AG574" s="36"/>
      <c r="AH574" s="244"/>
      <c r="AJ574" s="36"/>
      <c r="AK574" s="36"/>
      <c r="AL574" s="36"/>
      <c r="AM574" s="36"/>
      <c r="AO574" s="239"/>
    </row>
    <row r="575" spans="1:41" s="3" customFormat="1" ht="9.9499999999999993" customHeight="1" x14ac:dyDescent="0.2">
      <c r="C575" s="174" t="s">
        <v>261</v>
      </c>
      <c r="J575" s="3" t="s">
        <v>187</v>
      </c>
      <c r="N575" s="28"/>
      <c r="O575" s="28" t="s">
        <v>42</v>
      </c>
      <c r="P575" s="166"/>
      <c r="Q575" s="6"/>
      <c r="R575" s="28"/>
      <c r="S575" s="36"/>
      <c r="U575" s="5"/>
      <c r="V575" s="179"/>
      <c r="W575" s="53"/>
      <c r="X575" s="14"/>
      <c r="Y575" s="49"/>
      <c r="Z575" s="36"/>
      <c r="AA575" s="36"/>
      <c r="AB575" s="52"/>
      <c r="AC575" s="16"/>
      <c r="AD575" s="14"/>
      <c r="AE575" s="62"/>
      <c r="AF575" s="62"/>
      <c r="AG575" s="16"/>
      <c r="AH575" s="245"/>
      <c r="AI575" s="123"/>
      <c r="AJ575" s="16"/>
      <c r="AK575" s="16"/>
      <c r="AL575" s="16"/>
      <c r="AM575" s="16"/>
      <c r="AO575" s="239"/>
    </row>
    <row r="576" spans="1:41" s="3" customFormat="1" ht="2.1" customHeight="1" x14ac:dyDescent="0.2">
      <c r="P576" s="71"/>
      <c r="Q576" s="81"/>
      <c r="R576" s="27"/>
      <c r="S576" s="36"/>
      <c r="T576" s="6"/>
      <c r="U576" s="34"/>
      <c r="V576" s="49"/>
      <c r="W576" s="53"/>
      <c r="X576" s="14"/>
      <c r="Y576" s="49"/>
      <c r="Z576" s="36"/>
      <c r="AA576" s="36"/>
      <c r="AB576" s="52"/>
      <c r="AC576" s="36"/>
      <c r="AD576" s="14"/>
      <c r="AE576" s="72"/>
      <c r="AF576" s="124"/>
      <c r="AG576" s="36"/>
      <c r="AH576" s="244"/>
      <c r="AJ576" s="36"/>
      <c r="AK576" s="36"/>
      <c r="AL576" s="36"/>
      <c r="AM576" s="36"/>
      <c r="AO576" s="239"/>
    </row>
    <row r="577" spans="2:41" s="3" customFormat="1" ht="9.9499999999999993" customHeight="1" x14ac:dyDescent="0.2">
      <c r="B577" s="111" t="s">
        <v>104</v>
      </c>
      <c r="D577" s="37"/>
      <c r="E577" s="71" t="s">
        <v>533</v>
      </c>
      <c r="F577" s="71"/>
      <c r="G577" s="28" t="s">
        <v>220</v>
      </c>
      <c r="H577" s="28"/>
      <c r="I577" s="28" t="s">
        <v>775</v>
      </c>
      <c r="L577" s="28"/>
      <c r="M577" s="28">
        <v>11901</v>
      </c>
      <c r="N577" s="28"/>
      <c r="P577" s="71" t="s">
        <v>534</v>
      </c>
      <c r="Q577" s="81"/>
      <c r="R577" s="27"/>
      <c r="S577" s="36">
        <f t="shared" ref="S577:S584" si="114">IF(Suggested="Yes",AA577,AG577)</f>
        <v>85.45</v>
      </c>
      <c r="T577" s="34" t="s">
        <v>142</v>
      </c>
      <c r="U577" s="5" t="str">
        <f>+Instructions!$B$3</f>
        <v>A</v>
      </c>
      <c r="V577" s="49"/>
      <c r="W577" s="53">
        <f>+Instructions!$C$22</f>
        <v>0</v>
      </c>
      <c r="X577" s="16">
        <f t="shared" ref="X577:X584" si="115">ROUND($AA577*(1-W577)+0.004999,2)</f>
        <v>85.45</v>
      </c>
      <c r="Y577" s="49"/>
      <c r="Z577" s="6" t="s">
        <v>1386</v>
      </c>
      <c r="AA577" s="36">
        <v>85.45</v>
      </c>
      <c r="AB577" s="57">
        <f t="shared" ref="AB577:AC584" si="116">+W577</f>
        <v>0</v>
      </c>
      <c r="AC577" s="16">
        <f t="shared" si="116"/>
        <v>85.45</v>
      </c>
      <c r="AD577" s="11">
        <f t="shared" ref="AD577:AD584" si="117">(AG577-AC577)/AG577</f>
        <v>0</v>
      </c>
      <c r="AE577" s="120"/>
      <c r="AF577" s="129">
        <v>3</v>
      </c>
      <c r="AG577" s="50">
        <f t="shared" ref="AG577:AG584" si="118">SUM(AJ577:AL577)+AE577</f>
        <v>85.45</v>
      </c>
      <c r="AH577" s="244"/>
      <c r="AJ577" s="16">
        <f t="shared" ref="AJ577:AJ584" si="119">ROUND(AC577/(1-VLOOKUP(AF577,Group,2,FALSE)),2)</f>
        <v>85.45</v>
      </c>
      <c r="AK577" s="16">
        <f t="shared" ref="AK577:AK584" si="120">IF(VLOOKUP(AF577,Group,5,FALSE)="YES",VLOOKUP(ROUND(ROUND(AJ577,1)-AJ577,2),Round,2,FALSE)+VLOOKUP(AF577,Group,6,FALSE),0)</f>
        <v>0</v>
      </c>
      <c r="AL577" s="16">
        <f t="shared" ref="AL577:AL584" si="121">IF(VLOOKUP(AF577,Group,7,FALSE)="",0,ROUND(AJ577-0.04999,1)-AJ577+AM577)</f>
        <v>0</v>
      </c>
      <c r="AM577" s="16" t="str">
        <f t="shared" ref="AM577:AM584" si="122">IF(VLOOKUP(AF577,Group,7,FALSE)="","",VLOOKUP(AF577,Group,7,FALSE))</f>
        <v/>
      </c>
      <c r="AO577" s="239" t="s">
        <v>155</v>
      </c>
    </row>
    <row r="578" spans="2:41" s="3" customFormat="1" ht="9.9499999999999993" customHeight="1" x14ac:dyDescent="0.2">
      <c r="B578" s="111" t="s">
        <v>104</v>
      </c>
      <c r="D578" s="37"/>
      <c r="E578" s="71" t="s">
        <v>535</v>
      </c>
      <c r="F578" s="71"/>
      <c r="G578" s="28" t="s">
        <v>220</v>
      </c>
      <c r="H578" s="28"/>
      <c r="I578" s="28" t="s">
        <v>776</v>
      </c>
      <c r="L578" s="28"/>
      <c r="M578" s="28">
        <v>11920</v>
      </c>
      <c r="N578" s="28"/>
      <c r="P578" s="71" t="s">
        <v>355</v>
      </c>
      <c r="Q578" s="81"/>
      <c r="R578" s="27"/>
      <c r="S578" s="36">
        <f t="shared" si="114"/>
        <v>85.25</v>
      </c>
      <c r="T578" s="34" t="s">
        <v>142</v>
      </c>
      <c r="U578" s="5" t="str">
        <f>+Instructions!$B$3</f>
        <v>A</v>
      </c>
      <c r="V578" s="49"/>
      <c r="W578" s="53">
        <f>+Instructions!$C$22</f>
        <v>0</v>
      </c>
      <c r="X578" s="16">
        <f t="shared" si="115"/>
        <v>85.25</v>
      </c>
      <c r="Y578" s="49"/>
      <c r="Z578" s="6" t="s">
        <v>1386</v>
      </c>
      <c r="AA578" s="36">
        <v>85.25</v>
      </c>
      <c r="AB578" s="57">
        <f t="shared" si="116"/>
        <v>0</v>
      </c>
      <c r="AC578" s="16">
        <f t="shared" si="116"/>
        <v>85.25</v>
      </c>
      <c r="AD578" s="11">
        <f t="shared" si="117"/>
        <v>0</v>
      </c>
      <c r="AE578" s="120"/>
      <c r="AF578" s="129">
        <v>3</v>
      </c>
      <c r="AG578" s="50">
        <f t="shared" si="118"/>
        <v>85.25</v>
      </c>
      <c r="AH578" s="244"/>
      <c r="AJ578" s="16">
        <f t="shared" si="119"/>
        <v>85.25</v>
      </c>
      <c r="AK578" s="16">
        <f t="shared" si="120"/>
        <v>0</v>
      </c>
      <c r="AL578" s="16">
        <f t="shared" si="121"/>
        <v>0</v>
      </c>
      <c r="AM578" s="16" t="str">
        <f t="shared" si="122"/>
        <v/>
      </c>
      <c r="AO578" s="239" t="s">
        <v>155</v>
      </c>
    </row>
    <row r="579" spans="2:41" s="3" customFormat="1" ht="9.9499999999999993" customHeight="1" x14ac:dyDescent="0.2">
      <c r="B579" s="111" t="s">
        <v>104</v>
      </c>
      <c r="D579" s="37"/>
      <c r="E579" s="71" t="s">
        <v>553</v>
      </c>
      <c r="F579" s="71"/>
      <c r="G579" s="28" t="s">
        <v>220</v>
      </c>
      <c r="H579" s="28"/>
      <c r="I579" s="28" t="s">
        <v>554</v>
      </c>
      <c r="L579" s="28"/>
      <c r="M579" s="28">
        <v>11942</v>
      </c>
      <c r="N579" s="28"/>
      <c r="P579" s="71" t="s">
        <v>552</v>
      </c>
      <c r="Q579" s="81"/>
      <c r="R579" s="27"/>
      <c r="S579" s="36">
        <f t="shared" si="114"/>
        <v>84.35</v>
      </c>
      <c r="T579" s="34" t="s">
        <v>142</v>
      </c>
      <c r="U579" s="5" t="str">
        <f>+Instructions!$B$3</f>
        <v>A</v>
      </c>
      <c r="V579" s="49"/>
      <c r="W579" s="53">
        <f>+Instructions!$C$22</f>
        <v>0</v>
      </c>
      <c r="X579" s="16">
        <f t="shared" si="115"/>
        <v>84.35</v>
      </c>
      <c r="Y579" s="49"/>
      <c r="Z579" s="6" t="s">
        <v>1386</v>
      </c>
      <c r="AA579" s="36">
        <v>84.35</v>
      </c>
      <c r="AB579" s="57">
        <f t="shared" ref="AB579:AC581" si="123">+W579</f>
        <v>0</v>
      </c>
      <c r="AC579" s="16">
        <f t="shared" si="123"/>
        <v>84.35</v>
      </c>
      <c r="AD579" s="11">
        <f t="shared" si="117"/>
        <v>0</v>
      </c>
      <c r="AE579" s="120"/>
      <c r="AF579" s="129">
        <v>3</v>
      </c>
      <c r="AG579" s="50">
        <f t="shared" si="118"/>
        <v>84.35</v>
      </c>
      <c r="AH579" s="244"/>
      <c r="AJ579" s="16">
        <f t="shared" si="119"/>
        <v>84.35</v>
      </c>
      <c r="AK579" s="16">
        <f t="shared" si="120"/>
        <v>0</v>
      </c>
      <c r="AL579" s="16">
        <f t="shared" si="121"/>
        <v>0</v>
      </c>
      <c r="AM579" s="16" t="str">
        <f t="shared" si="122"/>
        <v/>
      </c>
      <c r="AO579" s="239" t="s">
        <v>155</v>
      </c>
    </row>
    <row r="580" spans="2:41" s="3" customFormat="1" ht="9.9499999999999993" customHeight="1" x14ac:dyDescent="0.2">
      <c r="B580" s="111" t="s">
        <v>104</v>
      </c>
      <c r="D580" s="37"/>
      <c r="E580" s="71" t="s">
        <v>553</v>
      </c>
      <c r="F580" s="71"/>
      <c r="G580" s="28" t="s">
        <v>220</v>
      </c>
      <c r="H580" s="28"/>
      <c r="I580" s="28" t="s">
        <v>555</v>
      </c>
      <c r="L580" s="28"/>
      <c r="M580" s="28">
        <v>11943</v>
      </c>
      <c r="N580" s="28"/>
      <c r="P580" s="71" t="s">
        <v>552</v>
      </c>
      <c r="Q580" s="81"/>
      <c r="R580" s="27"/>
      <c r="S580" s="36">
        <f t="shared" si="114"/>
        <v>84.35</v>
      </c>
      <c r="T580" s="34" t="s">
        <v>142</v>
      </c>
      <c r="U580" s="5" t="str">
        <f>+Instructions!$B$3</f>
        <v>A</v>
      </c>
      <c r="V580" s="49"/>
      <c r="W580" s="53">
        <f>+Instructions!$C$22</f>
        <v>0</v>
      </c>
      <c r="X580" s="16">
        <f t="shared" si="115"/>
        <v>84.35</v>
      </c>
      <c r="Y580" s="49"/>
      <c r="Z580" s="6" t="s">
        <v>1386</v>
      </c>
      <c r="AA580" s="36">
        <v>84.35</v>
      </c>
      <c r="AB580" s="57">
        <f t="shared" si="123"/>
        <v>0</v>
      </c>
      <c r="AC580" s="16">
        <f t="shared" si="123"/>
        <v>84.35</v>
      </c>
      <c r="AD580" s="11">
        <f t="shared" si="117"/>
        <v>0</v>
      </c>
      <c r="AE580" s="120"/>
      <c r="AF580" s="129">
        <v>3</v>
      </c>
      <c r="AG580" s="50">
        <f t="shared" si="118"/>
        <v>84.35</v>
      </c>
      <c r="AH580" s="244"/>
      <c r="AJ580" s="16">
        <f t="shared" si="119"/>
        <v>84.35</v>
      </c>
      <c r="AK580" s="16">
        <f t="shared" si="120"/>
        <v>0</v>
      </c>
      <c r="AL580" s="16">
        <f t="shared" si="121"/>
        <v>0</v>
      </c>
      <c r="AM580" s="16" t="str">
        <f t="shared" si="122"/>
        <v/>
      </c>
      <c r="AO580" s="239" t="s">
        <v>155</v>
      </c>
    </row>
    <row r="581" spans="2:41" s="3" customFormat="1" ht="9.9499999999999993" customHeight="1" x14ac:dyDescent="0.2">
      <c r="B581" s="111" t="s">
        <v>104</v>
      </c>
      <c r="D581" s="37"/>
      <c r="E581" s="71" t="s">
        <v>553</v>
      </c>
      <c r="F581" s="71"/>
      <c r="G581" s="28" t="s">
        <v>220</v>
      </c>
      <c r="H581" s="28"/>
      <c r="I581" s="28" t="s">
        <v>556</v>
      </c>
      <c r="L581" s="28"/>
      <c r="M581" s="28">
        <v>11944</v>
      </c>
      <c r="N581" s="28"/>
      <c r="P581" s="71" t="s">
        <v>552</v>
      </c>
      <c r="Q581" s="81"/>
      <c r="R581" s="27"/>
      <c r="S581" s="36">
        <f t="shared" si="114"/>
        <v>85.05</v>
      </c>
      <c r="T581" s="34" t="s">
        <v>142</v>
      </c>
      <c r="U581" s="5" t="str">
        <f>+Instructions!$B$3</f>
        <v>A</v>
      </c>
      <c r="V581" s="49"/>
      <c r="W581" s="53">
        <f>+Instructions!$C$22</f>
        <v>0</v>
      </c>
      <c r="X581" s="16">
        <f t="shared" si="115"/>
        <v>85.05</v>
      </c>
      <c r="Y581" s="49"/>
      <c r="Z581" s="6" t="s">
        <v>1386</v>
      </c>
      <c r="AA581" s="36">
        <v>85.05</v>
      </c>
      <c r="AB581" s="57">
        <f t="shared" si="123"/>
        <v>0</v>
      </c>
      <c r="AC581" s="16">
        <f t="shared" si="123"/>
        <v>85.05</v>
      </c>
      <c r="AD581" s="11">
        <f t="shared" si="117"/>
        <v>0</v>
      </c>
      <c r="AE581" s="120"/>
      <c r="AF581" s="129">
        <v>3</v>
      </c>
      <c r="AG581" s="50">
        <f t="shared" si="118"/>
        <v>85.05</v>
      </c>
      <c r="AH581" s="244"/>
      <c r="AJ581" s="16">
        <f t="shared" si="119"/>
        <v>85.05</v>
      </c>
      <c r="AK581" s="16">
        <f t="shared" si="120"/>
        <v>0</v>
      </c>
      <c r="AL581" s="16">
        <f t="shared" si="121"/>
        <v>0</v>
      </c>
      <c r="AM581" s="16" t="str">
        <f t="shared" si="122"/>
        <v/>
      </c>
      <c r="AO581" s="239" t="s">
        <v>155</v>
      </c>
    </row>
    <row r="582" spans="2:41" s="3" customFormat="1" ht="9.9499999999999993" customHeight="1" x14ac:dyDescent="0.2">
      <c r="B582" s="111" t="s">
        <v>104</v>
      </c>
      <c r="D582" s="37"/>
      <c r="E582" s="71" t="s">
        <v>536</v>
      </c>
      <c r="F582" s="71"/>
      <c r="G582" s="28" t="s">
        <v>220</v>
      </c>
      <c r="H582" s="28"/>
      <c r="I582" s="28" t="s">
        <v>777</v>
      </c>
      <c r="L582" s="28"/>
      <c r="M582" s="28">
        <v>11905</v>
      </c>
      <c r="N582" s="28"/>
      <c r="P582" s="71" t="s">
        <v>537</v>
      </c>
      <c r="Q582" s="81"/>
      <c r="R582" s="27"/>
      <c r="S582" s="36">
        <f t="shared" si="114"/>
        <v>86.9</v>
      </c>
      <c r="T582" s="34" t="s">
        <v>142</v>
      </c>
      <c r="U582" s="5" t="str">
        <f>+Instructions!$B$3</f>
        <v>A</v>
      </c>
      <c r="V582" s="49"/>
      <c r="W582" s="53">
        <f>+Instructions!$C$22</f>
        <v>0</v>
      </c>
      <c r="X582" s="16">
        <f t="shared" si="115"/>
        <v>86.9</v>
      </c>
      <c r="Y582" s="49"/>
      <c r="Z582" s="6" t="s">
        <v>1386</v>
      </c>
      <c r="AA582" s="36">
        <v>86.9</v>
      </c>
      <c r="AB582" s="57">
        <f t="shared" si="116"/>
        <v>0</v>
      </c>
      <c r="AC582" s="16">
        <f t="shared" si="116"/>
        <v>86.9</v>
      </c>
      <c r="AD582" s="11">
        <f t="shared" si="117"/>
        <v>0</v>
      </c>
      <c r="AE582" s="120"/>
      <c r="AF582" s="129">
        <v>3</v>
      </c>
      <c r="AG582" s="50">
        <f t="shared" si="118"/>
        <v>86.9</v>
      </c>
      <c r="AH582" s="244"/>
      <c r="AJ582" s="16">
        <f t="shared" si="119"/>
        <v>86.9</v>
      </c>
      <c r="AK582" s="16">
        <f t="shared" si="120"/>
        <v>0</v>
      </c>
      <c r="AL582" s="16">
        <f t="shared" si="121"/>
        <v>0</v>
      </c>
      <c r="AM582" s="16" t="str">
        <f t="shared" si="122"/>
        <v/>
      </c>
      <c r="AO582" s="239" t="s">
        <v>155</v>
      </c>
    </row>
    <row r="583" spans="2:41" s="3" customFormat="1" ht="9.9499999999999993" customHeight="1" x14ac:dyDescent="0.2">
      <c r="B583" s="111" t="s">
        <v>104</v>
      </c>
      <c r="D583" s="37"/>
      <c r="E583" s="71" t="s">
        <v>262</v>
      </c>
      <c r="F583" s="71"/>
      <c r="G583" s="28" t="s">
        <v>220</v>
      </c>
      <c r="H583" s="28"/>
      <c r="I583" s="28" t="s">
        <v>778</v>
      </c>
      <c r="L583" s="28"/>
      <c r="M583" s="28">
        <v>11906</v>
      </c>
      <c r="N583" s="28"/>
      <c r="P583" s="71" t="s">
        <v>360</v>
      </c>
      <c r="Q583" s="81"/>
      <c r="R583" s="27"/>
      <c r="S583" s="36">
        <f t="shared" si="114"/>
        <v>75.349999999999994</v>
      </c>
      <c r="T583" s="34" t="s">
        <v>142</v>
      </c>
      <c r="U583" s="5" t="str">
        <f>+Instructions!$B$3</f>
        <v>A</v>
      </c>
      <c r="V583" s="49"/>
      <c r="W583" s="53">
        <f>+Instructions!$C$22</f>
        <v>0</v>
      </c>
      <c r="X583" s="16">
        <f t="shared" si="115"/>
        <v>75.349999999999994</v>
      </c>
      <c r="Y583" s="49"/>
      <c r="Z583" s="6" t="s">
        <v>1386</v>
      </c>
      <c r="AA583" s="36">
        <v>75.349999999999994</v>
      </c>
      <c r="AB583" s="57">
        <f t="shared" si="116"/>
        <v>0</v>
      </c>
      <c r="AC583" s="16">
        <f t="shared" si="116"/>
        <v>75.349999999999994</v>
      </c>
      <c r="AD583" s="11">
        <f t="shared" si="117"/>
        <v>0</v>
      </c>
      <c r="AE583" s="120"/>
      <c r="AF583" s="129">
        <v>3</v>
      </c>
      <c r="AG583" s="50">
        <f t="shared" si="118"/>
        <v>75.349999999999994</v>
      </c>
      <c r="AH583" s="244"/>
      <c r="AJ583" s="16">
        <f t="shared" si="119"/>
        <v>75.349999999999994</v>
      </c>
      <c r="AK583" s="16">
        <f t="shared" si="120"/>
        <v>0</v>
      </c>
      <c r="AL583" s="16">
        <f t="shared" si="121"/>
        <v>0</v>
      </c>
      <c r="AM583" s="16" t="str">
        <f t="shared" si="122"/>
        <v/>
      </c>
      <c r="AO583" s="239" t="s">
        <v>155</v>
      </c>
    </row>
    <row r="584" spans="2:41" s="3" customFormat="1" ht="9.9499999999999993" customHeight="1" x14ac:dyDescent="0.2">
      <c r="B584" s="111" t="s">
        <v>104</v>
      </c>
      <c r="D584" s="37"/>
      <c r="E584" s="71" t="s">
        <v>538</v>
      </c>
      <c r="F584" s="71"/>
      <c r="G584" s="28" t="s">
        <v>220</v>
      </c>
      <c r="H584" s="28"/>
      <c r="I584" s="28" t="s">
        <v>779</v>
      </c>
      <c r="L584" s="28"/>
      <c r="M584" s="28">
        <v>11910</v>
      </c>
      <c r="N584" s="28"/>
      <c r="P584" s="71" t="s">
        <v>474</v>
      </c>
      <c r="Q584" s="81"/>
      <c r="R584" s="27"/>
      <c r="S584" s="36">
        <f t="shared" si="114"/>
        <v>75.400000000000006</v>
      </c>
      <c r="T584" s="34" t="s">
        <v>142</v>
      </c>
      <c r="U584" s="5" t="str">
        <f>+Instructions!$B$3</f>
        <v>A</v>
      </c>
      <c r="V584" s="49"/>
      <c r="W584" s="53">
        <f>+Instructions!$C$22</f>
        <v>0</v>
      </c>
      <c r="X584" s="16">
        <f t="shared" si="115"/>
        <v>75.400000000000006</v>
      </c>
      <c r="Y584" s="49"/>
      <c r="Z584" s="6" t="s">
        <v>1386</v>
      </c>
      <c r="AA584" s="36">
        <v>75.400000000000006</v>
      </c>
      <c r="AB584" s="57">
        <f t="shared" si="116"/>
        <v>0</v>
      </c>
      <c r="AC584" s="16">
        <f t="shared" si="116"/>
        <v>75.400000000000006</v>
      </c>
      <c r="AD584" s="11">
        <f t="shared" si="117"/>
        <v>0</v>
      </c>
      <c r="AE584" s="120"/>
      <c r="AF584" s="129">
        <v>3</v>
      </c>
      <c r="AG584" s="50">
        <f t="shared" si="118"/>
        <v>75.400000000000006</v>
      </c>
      <c r="AH584" s="244"/>
      <c r="AJ584" s="16">
        <f t="shared" si="119"/>
        <v>75.400000000000006</v>
      </c>
      <c r="AK584" s="16">
        <f t="shared" si="120"/>
        <v>0</v>
      </c>
      <c r="AL584" s="16">
        <f t="shared" si="121"/>
        <v>0</v>
      </c>
      <c r="AM584" s="16" t="str">
        <f t="shared" si="122"/>
        <v/>
      </c>
      <c r="AO584" s="239" t="s">
        <v>155</v>
      </c>
    </row>
    <row r="585" spans="2:41" s="3" customFormat="1" ht="1.5" customHeight="1" x14ac:dyDescent="0.2">
      <c r="C585" s="3" t="s">
        <v>187</v>
      </c>
      <c r="P585" s="71"/>
      <c r="Q585" s="81"/>
      <c r="R585" s="27"/>
      <c r="S585" s="36"/>
      <c r="T585" s="6"/>
      <c r="U585" s="34"/>
      <c r="V585" s="49"/>
      <c r="W585" s="53"/>
      <c r="X585" s="14"/>
      <c r="Y585" s="49"/>
      <c r="Z585" s="36"/>
      <c r="AA585" s="36"/>
      <c r="AB585" s="52"/>
      <c r="AC585" s="36"/>
      <c r="AD585" s="14"/>
      <c r="AE585" s="72"/>
      <c r="AF585" s="124"/>
      <c r="AG585" s="36"/>
      <c r="AH585" s="244"/>
      <c r="AJ585" s="36"/>
      <c r="AK585" s="36"/>
      <c r="AL585" s="36"/>
      <c r="AM585" s="36"/>
      <c r="AO585" s="239" t="s">
        <v>155</v>
      </c>
    </row>
    <row r="586" spans="2:41" s="3" customFormat="1" ht="9.6" customHeight="1" x14ac:dyDescent="0.2">
      <c r="D586" s="98" t="s">
        <v>226</v>
      </c>
      <c r="E586" s="217" t="s">
        <v>774</v>
      </c>
      <c r="F586" s="71"/>
      <c r="H586" s="28"/>
      <c r="I586" s="28"/>
      <c r="J586" s="28"/>
      <c r="K586" s="28"/>
      <c r="L586" s="28"/>
      <c r="M586" s="28"/>
      <c r="N586" s="28"/>
      <c r="P586" s="71"/>
      <c r="Q586" s="81"/>
      <c r="R586" s="27"/>
      <c r="S586" s="36"/>
      <c r="T586" s="34"/>
      <c r="U586" s="34"/>
      <c r="V586" s="49"/>
      <c r="W586" s="53"/>
      <c r="X586" s="36"/>
      <c r="Y586" s="49"/>
      <c r="Z586" s="36"/>
      <c r="AA586" s="36"/>
      <c r="AB586" s="57"/>
      <c r="AC586" s="36"/>
      <c r="AD586" s="57"/>
      <c r="AE586" s="72"/>
      <c r="AF586" s="124"/>
      <c r="AG586" s="36"/>
      <c r="AH586" s="244"/>
      <c r="AJ586" s="36"/>
      <c r="AK586" s="36"/>
      <c r="AL586" s="36"/>
      <c r="AM586" s="36"/>
      <c r="AO586" s="239" t="s">
        <v>155</v>
      </c>
    </row>
    <row r="587" spans="2:41" s="3" customFormat="1" ht="3.95" customHeight="1" x14ac:dyDescent="0.2">
      <c r="P587" s="71"/>
      <c r="Q587" s="81"/>
      <c r="R587" s="27"/>
      <c r="S587" s="36"/>
      <c r="T587" s="6"/>
      <c r="U587" s="34"/>
      <c r="V587" s="49"/>
      <c r="W587" s="53"/>
      <c r="X587" s="14"/>
      <c r="Y587" s="49"/>
      <c r="Z587" s="36"/>
      <c r="AA587" s="36"/>
      <c r="AB587" s="52"/>
      <c r="AC587" s="36"/>
      <c r="AD587" s="14"/>
      <c r="AE587" s="72"/>
      <c r="AF587" s="124"/>
      <c r="AG587" s="36"/>
      <c r="AH587" s="244"/>
      <c r="AJ587" s="36"/>
      <c r="AK587" s="36"/>
      <c r="AL587" s="36"/>
      <c r="AM587" s="36"/>
      <c r="AO587" s="239" t="s">
        <v>155</v>
      </c>
    </row>
    <row r="588" spans="2:41" s="3" customFormat="1" ht="9.9499999999999993" customHeight="1" x14ac:dyDescent="0.2">
      <c r="C588" s="157" t="s">
        <v>460</v>
      </c>
      <c r="D588" s="10"/>
      <c r="E588" s="158"/>
      <c r="F588" s="159"/>
      <c r="Q588" s="169"/>
      <c r="R588" s="228" t="s">
        <v>565</v>
      </c>
      <c r="S588" s="229" t="s">
        <v>574</v>
      </c>
      <c r="T588" s="230"/>
      <c r="U588" s="146"/>
      <c r="V588" s="49"/>
      <c r="W588" s="53"/>
      <c r="X588" s="14"/>
      <c r="Y588" s="49"/>
      <c r="AB588" s="52"/>
      <c r="AC588" s="16"/>
      <c r="AD588" s="14"/>
      <c r="AE588" s="62"/>
      <c r="AF588" s="62"/>
      <c r="AG588" s="16"/>
      <c r="AH588" s="244"/>
      <c r="AO588" s="241"/>
    </row>
    <row r="589" spans="2:41" s="3" customFormat="1" ht="2.85" customHeight="1" x14ac:dyDescent="0.2">
      <c r="P589" s="71"/>
      <c r="Q589" s="81"/>
      <c r="R589" s="27"/>
      <c r="S589" s="36"/>
      <c r="T589" s="6"/>
      <c r="U589" s="34"/>
      <c r="V589" s="49"/>
      <c r="W589" s="53"/>
      <c r="X589" s="14"/>
      <c r="Y589" s="49"/>
      <c r="Z589" s="36"/>
      <c r="AA589" s="36"/>
      <c r="AB589" s="52"/>
      <c r="AC589" s="36"/>
      <c r="AD589" s="14"/>
      <c r="AE589" s="72"/>
      <c r="AF589" s="124"/>
      <c r="AG589" s="36"/>
      <c r="AH589" s="244"/>
      <c r="AJ589" s="36"/>
      <c r="AK589" s="36"/>
      <c r="AL589" s="36"/>
      <c r="AM589" s="36"/>
      <c r="AO589" s="239"/>
    </row>
    <row r="590" spans="2:41" s="3" customFormat="1" ht="9.9499999999999993" customHeight="1" x14ac:dyDescent="0.2">
      <c r="C590" s="174" t="s">
        <v>487</v>
      </c>
      <c r="E590" s="37"/>
      <c r="F590" s="172"/>
      <c r="G590" s="167"/>
      <c r="H590" s="167"/>
      <c r="I590" s="167"/>
      <c r="J590" s="167"/>
      <c r="M590" s="172"/>
      <c r="N590" s="172"/>
      <c r="O590" s="28"/>
      <c r="P590" s="28"/>
      <c r="Q590" s="28"/>
      <c r="R590" s="28"/>
      <c r="S590" s="28"/>
      <c r="T590" s="28"/>
      <c r="U590" s="5"/>
      <c r="V590" s="49"/>
      <c r="W590" s="67"/>
      <c r="X590" s="67"/>
      <c r="Y590" s="49"/>
      <c r="Z590" s="36"/>
      <c r="AA590" s="36"/>
      <c r="AB590" s="52"/>
      <c r="AC590" s="16"/>
      <c r="AD590" s="14"/>
      <c r="AE590" s="62"/>
      <c r="AF590" s="123"/>
      <c r="AG590" s="16"/>
      <c r="AH590" s="244"/>
      <c r="AJ590" s="16"/>
      <c r="AK590" s="16"/>
      <c r="AL590" s="16"/>
      <c r="AM590" s="16"/>
      <c r="AO590" s="239"/>
    </row>
    <row r="591" spans="2:41" s="3" customFormat="1" ht="2.85" customHeight="1" x14ac:dyDescent="0.2">
      <c r="P591" s="71"/>
      <c r="Q591" s="81"/>
      <c r="R591" s="27"/>
      <c r="S591" s="36"/>
      <c r="T591" s="6"/>
      <c r="U591" s="34"/>
      <c r="V591" s="49"/>
      <c r="W591" s="53"/>
      <c r="X591" s="14"/>
      <c r="Y591" s="49"/>
      <c r="Z591" s="36"/>
      <c r="AA591" s="36"/>
      <c r="AB591" s="52"/>
      <c r="AC591" s="36"/>
      <c r="AD591" s="14"/>
      <c r="AE591" s="72"/>
      <c r="AF591" s="124"/>
      <c r="AG591" s="36"/>
      <c r="AH591" s="244"/>
      <c r="AJ591" s="36"/>
      <c r="AK591" s="36"/>
      <c r="AL591" s="36"/>
      <c r="AM591" s="36"/>
      <c r="AO591" s="239" t="s">
        <v>155</v>
      </c>
    </row>
    <row r="592" spans="2:41" s="3" customFormat="1" ht="9.9499999999999993" customHeight="1" x14ac:dyDescent="0.2">
      <c r="C592" s="32"/>
      <c r="D592" s="37" t="s">
        <v>106</v>
      </c>
      <c r="E592" s="167" t="s">
        <v>461</v>
      </c>
      <c r="F592" s="167"/>
      <c r="G592" s="167"/>
      <c r="H592" s="167"/>
      <c r="I592" s="167"/>
      <c r="J592" s="167"/>
      <c r="K592" s="167"/>
      <c r="M592" s="167"/>
      <c r="N592" s="172"/>
      <c r="O592" s="28"/>
      <c r="P592" s="28"/>
      <c r="Q592" s="28"/>
      <c r="R592" s="28"/>
      <c r="S592" s="28"/>
      <c r="T592" s="28"/>
      <c r="U592" s="5"/>
      <c r="V592" s="49"/>
      <c r="W592" s="67"/>
      <c r="X592" s="67"/>
      <c r="Y592" s="49"/>
      <c r="Z592" s="36"/>
      <c r="AA592" s="36"/>
      <c r="AB592" s="52"/>
      <c r="AC592" s="16"/>
      <c r="AD592" s="14"/>
      <c r="AE592" s="62"/>
      <c r="AF592" s="123"/>
      <c r="AG592" s="16"/>
      <c r="AH592" s="244"/>
      <c r="AJ592" s="16"/>
      <c r="AK592" s="16"/>
      <c r="AL592" s="16"/>
      <c r="AM592" s="16"/>
      <c r="AO592" s="239"/>
    </row>
    <row r="593" spans="1:41" s="3" customFormat="1" ht="2.1" customHeight="1" x14ac:dyDescent="0.2">
      <c r="A593" s="3" t="s">
        <v>182</v>
      </c>
      <c r="N593" s="3" t="s">
        <v>187</v>
      </c>
      <c r="P593" s="71"/>
      <c r="Q593" s="81"/>
      <c r="R593" s="27"/>
      <c r="S593" s="36"/>
      <c r="T593" s="6"/>
      <c r="U593" s="5"/>
      <c r="V593" s="49"/>
      <c r="W593" s="53"/>
      <c r="X593" s="14"/>
      <c r="Y593" s="49"/>
      <c r="Z593" s="36"/>
      <c r="AA593" s="36"/>
      <c r="AB593" s="52"/>
      <c r="AC593" s="16"/>
      <c r="AD593" s="14"/>
      <c r="AE593" s="62"/>
      <c r="AF593" s="123"/>
      <c r="AG593" s="36"/>
      <c r="AH593" s="244"/>
      <c r="AI593" s="16"/>
      <c r="AJ593" s="36"/>
      <c r="AK593" s="16"/>
      <c r="AL593" s="16"/>
      <c r="AO593" s="239"/>
    </row>
    <row r="594" spans="1:41" s="3" customFormat="1" ht="9.9499999999999993" customHeight="1" x14ac:dyDescent="0.2">
      <c r="B594" s="112" t="s">
        <v>151</v>
      </c>
      <c r="D594" s="37"/>
      <c r="E594" s="71" t="s">
        <v>194</v>
      </c>
      <c r="F594" s="71"/>
      <c r="G594" s="28" t="s">
        <v>144</v>
      </c>
      <c r="H594" s="28"/>
      <c r="I594" s="28"/>
      <c r="J594" s="28"/>
      <c r="K594" s="28"/>
      <c r="L594" s="28"/>
      <c r="M594" s="28"/>
      <c r="N594" s="28"/>
      <c r="P594" s="71"/>
      <c r="Q594" s="81"/>
      <c r="R594" s="27" t="s">
        <v>147</v>
      </c>
      <c r="S594" s="36">
        <f>IF(Suggested="Yes",AA594,AG594)</f>
        <v>99.05</v>
      </c>
      <c r="T594" s="34" t="s">
        <v>143</v>
      </c>
      <c r="U594" s="5" t="str">
        <f>+Instructions!$B$3</f>
        <v>A</v>
      </c>
      <c r="V594" s="49"/>
      <c r="W594" s="53">
        <f>+Instructions!$C$22</f>
        <v>0</v>
      </c>
      <c r="X594" s="16">
        <f>ROUND($AA594*(1-W594)+0.004999,2)</f>
        <v>99.05</v>
      </c>
      <c r="Y594" s="49"/>
      <c r="Z594" s="6" t="s">
        <v>1386</v>
      </c>
      <c r="AA594" s="36">
        <v>99.05</v>
      </c>
      <c r="AB594" s="57">
        <f>+W594</f>
        <v>0</v>
      </c>
      <c r="AC594" s="16">
        <f>+X594</f>
        <v>99.05</v>
      </c>
      <c r="AD594" s="11">
        <f>(AG594-AC594)/AG594</f>
        <v>0</v>
      </c>
      <c r="AE594" s="120"/>
      <c r="AF594" s="128">
        <v>1</v>
      </c>
      <c r="AG594" s="35">
        <f>SUM(AJ594:AL594)+AE594</f>
        <v>99.05</v>
      </c>
      <c r="AH594" s="244"/>
      <c r="AJ594" s="16">
        <f>ROUND(AC594/(1-VLOOKUP(AF594,Group,2,FALSE)),2)</f>
        <v>99.05</v>
      </c>
      <c r="AK594" s="16">
        <f>IF(VLOOKUP(AF594,Group,5,FALSE)="YES",VLOOKUP(ROUND(ROUND(AJ594,1)-AJ594,2),Round,2,FALSE)+VLOOKUP(AF594,Group,6,FALSE),0)</f>
        <v>0</v>
      </c>
      <c r="AL594" s="16">
        <f>IF(VLOOKUP(AF594,Group,7,FALSE)="",0,ROUND(AJ594-0.04999,1)-AJ594+AM594)</f>
        <v>0</v>
      </c>
      <c r="AM594" s="16" t="str">
        <f>IF(VLOOKUP(AF594,Group,7,FALSE)="","",VLOOKUP(AF594,Group,7,FALSE))</f>
        <v/>
      </c>
      <c r="AO594" s="239" t="s">
        <v>155</v>
      </c>
    </row>
    <row r="595" spans="1:41" s="3" customFormat="1" ht="2.1" customHeight="1" x14ac:dyDescent="0.2">
      <c r="C595" s="3" t="s">
        <v>187</v>
      </c>
      <c r="P595" s="71"/>
      <c r="Q595" s="81"/>
      <c r="R595" s="27"/>
      <c r="S595" s="36"/>
      <c r="T595" s="6"/>
      <c r="U595" s="34"/>
      <c r="V595" s="49"/>
      <c r="W595" s="53"/>
      <c r="X595" s="14"/>
      <c r="Y595" s="49"/>
      <c r="Z595" s="36"/>
      <c r="AA595" s="36"/>
      <c r="AB595" s="52"/>
      <c r="AC595" s="36"/>
      <c r="AD595" s="14"/>
      <c r="AE595" s="72"/>
      <c r="AF595" s="124"/>
      <c r="AG595" s="36"/>
      <c r="AH595" s="244"/>
      <c r="AJ595" s="36"/>
      <c r="AK595" s="36"/>
      <c r="AL595" s="36"/>
      <c r="AM595" s="36"/>
      <c r="AO595" s="239" t="s">
        <v>155</v>
      </c>
    </row>
    <row r="596" spans="1:41" s="3" customFormat="1" ht="9.9499999999999993" customHeight="1" x14ac:dyDescent="0.2">
      <c r="B596" s="111" t="s">
        <v>104</v>
      </c>
      <c r="D596" s="37"/>
      <c r="E596" s="71" t="s">
        <v>466</v>
      </c>
      <c r="F596" s="71"/>
      <c r="G596" s="28" t="s">
        <v>220</v>
      </c>
      <c r="H596" s="28"/>
      <c r="I596" s="28"/>
      <c r="J596" s="28"/>
      <c r="K596" s="248" t="s">
        <v>317</v>
      </c>
      <c r="L596" s="28"/>
      <c r="M596" s="28" t="s">
        <v>42</v>
      </c>
      <c r="N596" s="28"/>
      <c r="P596" s="71" t="s">
        <v>359</v>
      </c>
      <c r="Q596" s="81"/>
      <c r="R596" s="27" t="s">
        <v>147</v>
      </c>
      <c r="S596" s="36">
        <f>IF(Suggested="Yes",AA596,AG596)</f>
        <v>113.15</v>
      </c>
      <c r="T596" s="34" t="s">
        <v>142</v>
      </c>
      <c r="U596" s="5" t="str">
        <f>+Instructions!$B$3</f>
        <v>A</v>
      </c>
      <c r="V596" s="49"/>
      <c r="W596" s="53">
        <f>+Instructions!$C$22</f>
        <v>0</v>
      </c>
      <c r="X596" s="16">
        <f>ROUND($AA596*(1-W596)+0.004999,2)</f>
        <v>113.15</v>
      </c>
      <c r="Y596" s="49"/>
      <c r="Z596" s="6" t="s">
        <v>1386</v>
      </c>
      <c r="AA596" s="36">
        <v>113.15</v>
      </c>
      <c r="AB596" s="57">
        <f t="shared" ref="AB596:AC599" si="124">+W596</f>
        <v>0</v>
      </c>
      <c r="AC596" s="16">
        <f t="shared" si="124"/>
        <v>113.15</v>
      </c>
      <c r="AD596" s="11">
        <f>(AG596-AC596)/AG596</f>
        <v>0</v>
      </c>
      <c r="AE596" s="120"/>
      <c r="AF596" s="129">
        <v>3</v>
      </c>
      <c r="AG596" s="50">
        <f>SUM(AJ596:AL596)+AE596</f>
        <v>113.15</v>
      </c>
      <c r="AH596" s="244"/>
      <c r="AJ596" s="16">
        <f>ROUND(AC596/(1-VLOOKUP(AF596,Group,2,FALSE)),2)</f>
        <v>113.15</v>
      </c>
      <c r="AK596" s="16">
        <f>IF(VLOOKUP(AF596,Group,5,FALSE)="YES",VLOOKUP(ROUND(ROUND(AJ596,1)-AJ596,2),Round,2,FALSE)+VLOOKUP(AF596,Group,6,FALSE),0)</f>
        <v>0</v>
      </c>
      <c r="AL596" s="16">
        <f>IF(VLOOKUP(AF596,Group,7,FALSE)="",0,ROUND(AJ596-0.04999,1)-AJ596+AM596)</f>
        <v>0</v>
      </c>
      <c r="AM596" s="16" t="str">
        <f>IF(VLOOKUP(AF596,Group,7,FALSE)="","",VLOOKUP(AF596,Group,7,FALSE))</f>
        <v/>
      </c>
      <c r="AO596" s="239" t="s">
        <v>155</v>
      </c>
    </row>
    <row r="597" spans="1:41" s="3" customFormat="1" ht="9.9499999999999993" customHeight="1" x14ac:dyDescent="0.2">
      <c r="B597" s="111" t="s">
        <v>104</v>
      </c>
      <c r="D597" s="37"/>
      <c r="E597" s="71" t="s">
        <v>467</v>
      </c>
      <c r="F597" s="71"/>
      <c r="G597" s="28" t="s">
        <v>220</v>
      </c>
      <c r="H597" s="28"/>
      <c r="I597" s="28"/>
      <c r="J597" s="28"/>
      <c r="K597" s="248" t="s">
        <v>463</v>
      </c>
      <c r="L597" s="28"/>
      <c r="M597" s="28" t="s">
        <v>42</v>
      </c>
      <c r="N597" s="28"/>
      <c r="P597" s="71" t="s">
        <v>473</v>
      </c>
      <c r="Q597" s="81"/>
      <c r="R597" s="27" t="s">
        <v>363</v>
      </c>
      <c r="S597" s="36">
        <f>IF(Suggested="Yes",AA597,AG597)</f>
        <v>122.55</v>
      </c>
      <c r="T597" s="34" t="s">
        <v>142</v>
      </c>
      <c r="U597" s="5" t="str">
        <f>+Instructions!$B$3</f>
        <v>A</v>
      </c>
      <c r="V597" s="49"/>
      <c r="W597" s="53">
        <f>+Instructions!$C$22</f>
        <v>0</v>
      </c>
      <c r="X597" s="16">
        <f>ROUND($AA597*(1-W597)+0.004999,2)</f>
        <v>122.55</v>
      </c>
      <c r="Y597" s="49"/>
      <c r="Z597" s="6" t="s">
        <v>1386</v>
      </c>
      <c r="AA597" s="36">
        <v>122.55</v>
      </c>
      <c r="AB597" s="57">
        <f t="shared" si="124"/>
        <v>0</v>
      </c>
      <c r="AC597" s="16">
        <f t="shared" si="124"/>
        <v>122.55</v>
      </c>
      <c r="AD597" s="11">
        <f>(AG597-AC597)/AG597</f>
        <v>0</v>
      </c>
      <c r="AE597" s="120"/>
      <c r="AF597" s="129">
        <v>3</v>
      </c>
      <c r="AG597" s="50">
        <f>SUM(AJ597:AL597)+AE597</f>
        <v>122.55</v>
      </c>
      <c r="AH597" s="244"/>
      <c r="AJ597" s="16">
        <f>ROUND(AC597/(1-VLOOKUP(AF597,Group,2,FALSE)),2)</f>
        <v>122.55</v>
      </c>
      <c r="AK597" s="16">
        <f>IF(VLOOKUP(AF597,Group,5,FALSE)="YES",VLOOKUP(ROUND(ROUND(AJ597,1)-AJ597,2),Round,2,FALSE)+VLOOKUP(AF597,Group,6,FALSE),0)</f>
        <v>0</v>
      </c>
      <c r="AL597" s="16">
        <f>IF(VLOOKUP(AF597,Group,7,FALSE)="",0,ROUND(AJ597-0.04999,1)-AJ597+AM597)</f>
        <v>0</v>
      </c>
      <c r="AM597" s="16" t="str">
        <f>IF(VLOOKUP(AF597,Group,7,FALSE)="","",VLOOKUP(AF597,Group,7,FALSE))</f>
        <v/>
      </c>
      <c r="AO597" s="239" t="s">
        <v>155</v>
      </c>
    </row>
    <row r="598" spans="1:41" s="3" customFormat="1" ht="9.9499999999999993" customHeight="1" x14ac:dyDescent="0.2">
      <c r="B598" s="111" t="s">
        <v>104</v>
      </c>
      <c r="D598" s="37"/>
      <c r="E598" s="71" t="s">
        <v>468</v>
      </c>
      <c r="F598" s="71"/>
      <c r="G598" s="28" t="s">
        <v>220</v>
      </c>
      <c r="H598" s="28"/>
      <c r="I598" s="28"/>
      <c r="J598" s="28"/>
      <c r="K598" s="248" t="s">
        <v>464</v>
      </c>
      <c r="L598" s="28"/>
      <c r="M598" s="28" t="s">
        <v>42</v>
      </c>
      <c r="N598" s="28"/>
      <c r="P598" s="71" t="s">
        <v>474</v>
      </c>
      <c r="Q598" s="81"/>
      <c r="R598" s="27" t="s">
        <v>147</v>
      </c>
      <c r="S598" s="36">
        <f>IF(Suggested="Yes",AA598,AG598)</f>
        <v>130</v>
      </c>
      <c r="T598" s="34" t="s">
        <v>142</v>
      </c>
      <c r="U598" s="5" t="str">
        <f>+Instructions!$B$3</f>
        <v>A</v>
      </c>
      <c r="V598" s="49"/>
      <c r="W598" s="53">
        <f>+Instructions!$C$22</f>
        <v>0</v>
      </c>
      <c r="X598" s="16">
        <f>ROUND($AA598*(1-W598)+0.004999,2)</f>
        <v>130</v>
      </c>
      <c r="Y598" s="49"/>
      <c r="Z598" s="6" t="s">
        <v>1386</v>
      </c>
      <c r="AA598" s="36">
        <v>130</v>
      </c>
      <c r="AB598" s="57">
        <f t="shared" si="124"/>
        <v>0</v>
      </c>
      <c r="AC598" s="16">
        <f t="shared" si="124"/>
        <v>130</v>
      </c>
      <c r="AD598" s="11">
        <f>(AG598-AC598)/AG598</f>
        <v>0</v>
      </c>
      <c r="AE598" s="120"/>
      <c r="AF598" s="129">
        <v>3</v>
      </c>
      <c r="AG598" s="50">
        <f>SUM(AJ598:AL598)+AE598</f>
        <v>130</v>
      </c>
      <c r="AH598" s="244"/>
      <c r="AJ598" s="16">
        <f>ROUND(AC598/(1-VLOOKUP(AF598,Group,2,FALSE)),2)</f>
        <v>130</v>
      </c>
      <c r="AK598" s="16">
        <f>IF(VLOOKUP(AF598,Group,5,FALSE)="YES",VLOOKUP(ROUND(ROUND(AJ598,1)-AJ598,2),Round,2,FALSE)+VLOOKUP(AF598,Group,6,FALSE),0)</f>
        <v>0</v>
      </c>
      <c r="AL598" s="16">
        <f>IF(VLOOKUP(AF598,Group,7,FALSE)="",0,ROUND(AJ598-0.04999,1)-AJ598+AM598)</f>
        <v>0</v>
      </c>
      <c r="AM598" s="16" t="str">
        <f>IF(VLOOKUP(AF598,Group,7,FALSE)="","",VLOOKUP(AF598,Group,7,FALSE))</f>
        <v/>
      </c>
      <c r="AO598" s="239" t="s">
        <v>155</v>
      </c>
    </row>
    <row r="599" spans="1:41" s="3" customFormat="1" ht="9.9499999999999993" customHeight="1" x14ac:dyDescent="0.2">
      <c r="B599" s="111" t="s">
        <v>104</v>
      </c>
      <c r="D599" s="37"/>
      <c r="E599" s="71" t="s">
        <v>469</v>
      </c>
      <c r="F599" s="71"/>
      <c r="G599" s="28" t="s">
        <v>220</v>
      </c>
      <c r="H599" s="28"/>
      <c r="I599" s="28"/>
      <c r="J599" s="28"/>
      <c r="K599" s="248" t="s">
        <v>465</v>
      </c>
      <c r="L599" s="28"/>
      <c r="M599" s="28" t="s">
        <v>42</v>
      </c>
      <c r="N599" s="28"/>
      <c r="P599" s="71" t="s">
        <v>354</v>
      </c>
      <c r="Q599" s="81"/>
      <c r="R599" s="27" t="s">
        <v>147</v>
      </c>
      <c r="S599" s="36">
        <f>IF(Suggested="Yes",AA599,AG599)</f>
        <v>111.8</v>
      </c>
      <c r="T599" s="34" t="s">
        <v>142</v>
      </c>
      <c r="U599" s="5" t="str">
        <f>+Instructions!$B$3</f>
        <v>A</v>
      </c>
      <c r="V599" s="49"/>
      <c r="W599" s="53">
        <f>+Instructions!$C$22</f>
        <v>0</v>
      </c>
      <c r="X599" s="16">
        <f>ROUND($AA599*(1-W599)+0.004999,2)</f>
        <v>111.8</v>
      </c>
      <c r="Y599" s="49"/>
      <c r="Z599" s="6" t="s">
        <v>1386</v>
      </c>
      <c r="AA599" s="36">
        <v>111.8</v>
      </c>
      <c r="AB599" s="57">
        <f t="shared" si="124"/>
        <v>0</v>
      </c>
      <c r="AC599" s="16">
        <f t="shared" si="124"/>
        <v>111.8</v>
      </c>
      <c r="AD599" s="11">
        <f>(AG599-AC599)/AG599</f>
        <v>0</v>
      </c>
      <c r="AE599" s="120"/>
      <c r="AF599" s="129">
        <v>3</v>
      </c>
      <c r="AG599" s="50">
        <f>SUM(AJ599:AL599)+AE599</f>
        <v>111.8</v>
      </c>
      <c r="AH599" s="244"/>
      <c r="AJ599" s="16">
        <f>ROUND(AC599/(1-VLOOKUP(AF599,Group,2,FALSE)),2)</f>
        <v>111.8</v>
      </c>
      <c r="AK599" s="16">
        <f>IF(VLOOKUP(AF599,Group,5,FALSE)="YES",VLOOKUP(ROUND(ROUND(AJ599,1)-AJ599,2),Round,2,FALSE)+VLOOKUP(AF599,Group,6,FALSE),0)</f>
        <v>0</v>
      </c>
      <c r="AL599" s="16">
        <f>IF(VLOOKUP(AF599,Group,7,FALSE)="",0,ROUND(AJ599-0.04999,1)-AJ599+AM599)</f>
        <v>0</v>
      </c>
      <c r="AM599" s="16" t="str">
        <f>IF(VLOOKUP(AF599,Group,7,FALSE)="","",VLOOKUP(AF599,Group,7,FALSE))</f>
        <v/>
      </c>
      <c r="AO599" s="239" t="s">
        <v>155</v>
      </c>
    </row>
    <row r="600" spans="1:41" s="3" customFormat="1" ht="2.1" customHeight="1" x14ac:dyDescent="0.2">
      <c r="C600" s="3" t="s">
        <v>187</v>
      </c>
      <c r="P600" s="71"/>
      <c r="Q600" s="81"/>
      <c r="R600" s="27"/>
      <c r="S600" s="36"/>
      <c r="T600" s="6"/>
      <c r="U600" s="34"/>
      <c r="V600" s="49"/>
      <c r="W600" s="53"/>
      <c r="X600" s="14"/>
      <c r="Y600" s="49"/>
      <c r="Z600" s="36"/>
      <c r="AA600" s="36"/>
      <c r="AB600" s="52"/>
      <c r="AC600" s="36"/>
      <c r="AD600" s="14"/>
      <c r="AE600" s="72"/>
      <c r="AF600" s="124"/>
      <c r="AG600" s="36"/>
      <c r="AH600" s="244"/>
      <c r="AJ600" s="36"/>
      <c r="AK600" s="36"/>
      <c r="AL600" s="36"/>
      <c r="AM600" s="36"/>
      <c r="AO600" s="239" t="s">
        <v>155</v>
      </c>
    </row>
    <row r="601" spans="1:41" s="3" customFormat="1" ht="9.9499999999999993" customHeight="1" x14ac:dyDescent="0.2">
      <c r="B601" s="111" t="s">
        <v>104</v>
      </c>
      <c r="D601" s="37"/>
      <c r="E601" s="71" t="s">
        <v>462</v>
      </c>
      <c r="F601" s="71"/>
      <c r="G601" s="28" t="s">
        <v>205</v>
      </c>
      <c r="H601" s="28"/>
      <c r="I601" s="28"/>
      <c r="J601" s="28"/>
      <c r="K601" s="28"/>
      <c r="L601" s="28"/>
      <c r="M601" s="28"/>
      <c r="N601" s="28"/>
      <c r="P601" s="71"/>
      <c r="Q601" s="81"/>
      <c r="R601" s="27" t="s">
        <v>147</v>
      </c>
      <c r="S601" s="36">
        <f>IF(Suggested="Yes",AA601,AG601)</f>
        <v>46.35</v>
      </c>
      <c r="T601" s="34" t="s">
        <v>142</v>
      </c>
      <c r="U601" s="5" t="str">
        <f>+Instructions!$B$3</f>
        <v>A</v>
      </c>
      <c r="V601" s="49"/>
      <c r="W601" s="53">
        <f>+Instructions!$C$22</f>
        <v>0</v>
      </c>
      <c r="X601" s="16">
        <f>ROUND($AA601*(1-W601)+0.004999,2)</f>
        <v>46.35</v>
      </c>
      <c r="Y601" s="49"/>
      <c r="Z601" s="6" t="s">
        <v>1386</v>
      </c>
      <c r="AA601" s="36">
        <v>46.35</v>
      </c>
      <c r="AB601" s="57">
        <f>+W601</f>
        <v>0</v>
      </c>
      <c r="AC601" s="16">
        <f>+X601</f>
        <v>46.35</v>
      </c>
      <c r="AD601" s="11">
        <f>(AG601-AC601)/AG601</f>
        <v>0</v>
      </c>
      <c r="AE601" s="120"/>
      <c r="AF601" s="129">
        <v>3</v>
      </c>
      <c r="AG601" s="50">
        <f>SUM(AJ601:AL601)+AE601</f>
        <v>46.35</v>
      </c>
      <c r="AH601" s="244"/>
      <c r="AJ601" s="16">
        <f>ROUND(AC601/(1-VLOOKUP(AF601,Group,2,FALSE)),2)</f>
        <v>46.35</v>
      </c>
      <c r="AK601" s="16">
        <f>IF(VLOOKUP(AF601,Group,5,FALSE)="YES",VLOOKUP(ROUND(ROUND(AJ601,1)-AJ601,2),Round,2,FALSE)+VLOOKUP(AF601,Group,6,FALSE),0)</f>
        <v>0</v>
      </c>
      <c r="AL601" s="16">
        <f>IF(VLOOKUP(AF601,Group,7,FALSE)="",0,ROUND(AJ601-0.04999,1)-AJ601+AM601)</f>
        <v>0</v>
      </c>
      <c r="AM601" s="16" t="str">
        <f>IF(VLOOKUP(AF601,Group,7,FALSE)="","",VLOOKUP(AF601,Group,7,FALSE))</f>
        <v/>
      </c>
      <c r="AO601" s="239" t="s">
        <v>155</v>
      </c>
    </row>
    <row r="602" spans="1:41" s="3" customFormat="1" ht="2.85" customHeight="1" x14ac:dyDescent="0.2">
      <c r="P602" s="71"/>
      <c r="Q602" s="81"/>
      <c r="R602" s="27"/>
      <c r="S602" s="36"/>
      <c r="T602" s="6"/>
      <c r="U602" s="34"/>
      <c r="V602" s="49"/>
      <c r="W602" s="53"/>
      <c r="X602" s="14"/>
      <c r="Y602" s="49"/>
      <c r="Z602" s="36"/>
      <c r="AA602" s="36"/>
      <c r="AB602" s="52"/>
      <c r="AC602" s="36"/>
      <c r="AD602" s="14"/>
      <c r="AE602" s="72"/>
      <c r="AF602" s="124"/>
      <c r="AG602" s="36"/>
      <c r="AH602" s="244"/>
      <c r="AJ602" s="36"/>
      <c r="AK602" s="36"/>
      <c r="AL602" s="36"/>
      <c r="AM602" s="36"/>
      <c r="AO602" s="239"/>
    </row>
    <row r="603" spans="1:41" s="3" customFormat="1" ht="9.9499999999999993" customHeight="1" x14ac:dyDescent="0.2">
      <c r="C603" s="174" t="s">
        <v>470</v>
      </c>
      <c r="E603" s="37"/>
      <c r="F603" s="172"/>
      <c r="G603" s="167"/>
      <c r="H603" s="167"/>
      <c r="I603" s="167"/>
      <c r="J603" s="167"/>
      <c r="M603" s="172"/>
      <c r="N603" s="172"/>
      <c r="O603" s="28"/>
      <c r="P603" s="28"/>
      <c r="Q603" s="28"/>
      <c r="R603" s="28"/>
      <c r="S603" s="28"/>
      <c r="T603" s="28"/>
      <c r="U603" s="5"/>
      <c r="V603" s="49"/>
      <c r="W603" s="67"/>
      <c r="X603" s="67"/>
      <c r="Y603" s="49"/>
      <c r="Z603" s="36"/>
      <c r="AA603" s="36"/>
      <c r="AB603" s="52"/>
      <c r="AC603" s="16"/>
      <c r="AD603" s="14"/>
      <c r="AE603" s="62"/>
      <c r="AF603" s="123"/>
      <c r="AG603" s="16"/>
      <c r="AH603" s="244"/>
      <c r="AJ603" s="16"/>
      <c r="AK603" s="16"/>
      <c r="AL603" s="16"/>
      <c r="AM603" s="16"/>
      <c r="AO603" s="239"/>
    </row>
    <row r="604" spans="1:41" s="3" customFormat="1" ht="2.85" customHeight="1" x14ac:dyDescent="0.2">
      <c r="P604" s="71"/>
      <c r="Q604" s="81"/>
      <c r="R604" s="27"/>
      <c r="S604" s="36"/>
      <c r="T604" s="6"/>
      <c r="U604" s="34"/>
      <c r="V604" s="49"/>
      <c r="W604" s="53"/>
      <c r="X604" s="14"/>
      <c r="Y604" s="49"/>
      <c r="Z604" s="36"/>
      <c r="AA604" s="36"/>
      <c r="AB604" s="52"/>
      <c r="AC604" s="36"/>
      <c r="AD604" s="14"/>
      <c r="AE604" s="72"/>
      <c r="AF604" s="124"/>
      <c r="AG604" s="36"/>
      <c r="AH604" s="244"/>
      <c r="AJ604" s="36"/>
      <c r="AK604" s="36"/>
      <c r="AL604" s="36"/>
      <c r="AM604" s="36"/>
      <c r="AO604" s="239" t="s">
        <v>155</v>
      </c>
    </row>
    <row r="605" spans="1:41" s="3" customFormat="1" ht="9.9499999999999993" customHeight="1" x14ac:dyDescent="0.2">
      <c r="C605" s="32"/>
      <c r="D605" s="37" t="s">
        <v>106</v>
      </c>
      <c r="E605" s="167" t="s">
        <v>471</v>
      </c>
      <c r="F605" s="167"/>
      <c r="G605" s="167"/>
      <c r="H605" s="167"/>
      <c r="I605" s="167"/>
      <c r="J605" s="167"/>
      <c r="K605" s="167"/>
      <c r="M605" s="167"/>
      <c r="N605" s="172"/>
      <c r="O605" s="28"/>
      <c r="P605" s="28"/>
      <c r="Q605" s="28"/>
      <c r="R605" s="28"/>
      <c r="S605" s="28"/>
      <c r="T605" s="28"/>
      <c r="U605" s="5"/>
      <c r="V605" s="49"/>
      <c r="W605" s="67"/>
      <c r="X605" s="67"/>
      <c r="Y605" s="49"/>
      <c r="Z605" s="36"/>
      <c r="AA605" s="36"/>
      <c r="AB605" s="52"/>
      <c r="AC605" s="16"/>
      <c r="AD605" s="14"/>
      <c r="AE605" s="62"/>
      <c r="AF605" s="123"/>
      <c r="AG605" s="16"/>
      <c r="AH605" s="244"/>
      <c r="AJ605" s="16"/>
      <c r="AK605" s="16"/>
      <c r="AL605" s="16"/>
      <c r="AM605" s="16"/>
      <c r="AO605" s="239"/>
    </row>
    <row r="606" spans="1:41" s="3" customFormat="1" ht="2.1" customHeight="1" x14ac:dyDescent="0.2">
      <c r="A606" s="3" t="s">
        <v>182</v>
      </c>
      <c r="N606" s="3" t="s">
        <v>187</v>
      </c>
      <c r="P606" s="71"/>
      <c r="Q606" s="81"/>
      <c r="R606" s="27"/>
      <c r="S606" s="36"/>
      <c r="T606" s="6"/>
      <c r="U606" s="5"/>
      <c r="V606" s="49"/>
      <c r="W606" s="53"/>
      <c r="X606" s="14"/>
      <c r="Y606" s="49"/>
      <c r="Z606" s="36"/>
      <c r="AA606" s="36"/>
      <c r="AB606" s="52"/>
      <c r="AC606" s="16"/>
      <c r="AD606" s="14"/>
      <c r="AE606" s="62"/>
      <c r="AF606" s="123"/>
      <c r="AG606" s="36"/>
      <c r="AH606" s="244"/>
      <c r="AI606" s="16"/>
      <c r="AJ606" s="36"/>
      <c r="AK606" s="16"/>
      <c r="AL606" s="16"/>
      <c r="AO606" s="239"/>
    </row>
    <row r="607" spans="1:41" s="3" customFormat="1" ht="9.9499999999999993" customHeight="1" x14ac:dyDescent="0.2">
      <c r="B607" s="111" t="s">
        <v>104</v>
      </c>
      <c r="D607" s="37"/>
      <c r="E607" s="71" t="s">
        <v>320</v>
      </c>
      <c r="F607" s="71"/>
      <c r="G607" s="28" t="s">
        <v>220</v>
      </c>
      <c r="H607" s="28"/>
      <c r="I607" s="28"/>
      <c r="J607" s="28"/>
      <c r="K607" s="248" t="s">
        <v>472</v>
      </c>
      <c r="L607" s="28"/>
      <c r="M607" s="28" t="s">
        <v>42</v>
      </c>
      <c r="N607" s="28"/>
      <c r="P607" s="71" t="s">
        <v>356</v>
      </c>
      <c r="Q607" s="81"/>
      <c r="R607" s="27"/>
      <c r="S607" s="36">
        <f>IF(Suggested="Yes",AA607,AG607)</f>
        <v>48.7</v>
      </c>
      <c r="T607" s="34" t="s">
        <v>142</v>
      </c>
      <c r="U607" s="5" t="str">
        <f>+Instructions!$B$3</f>
        <v>A</v>
      </c>
      <c r="V607" s="49"/>
      <c r="W607" s="53">
        <f>+Instructions!$C$22</f>
        <v>0</v>
      </c>
      <c r="X607" s="16">
        <f>ROUND($AA607*(1-W607)+0.004999,2)</f>
        <v>48.7</v>
      </c>
      <c r="Y607" s="49"/>
      <c r="Z607" s="6" t="s">
        <v>1386</v>
      </c>
      <c r="AA607" s="36">
        <v>48.7</v>
      </c>
      <c r="AB607" s="57">
        <f>+W607</f>
        <v>0</v>
      </c>
      <c r="AC607" s="16">
        <f>+X607</f>
        <v>48.7</v>
      </c>
      <c r="AD607" s="11">
        <f>(AG607-AC607)/AG607</f>
        <v>0</v>
      </c>
      <c r="AE607" s="120"/>
      <c r="AF607" s="129">
        <v>3</v>
      </c>
      <c r="AG607" s="50">
        <f>SUM(AJ607:AL607)+AE607</f>
        <v>48.7</v>
      </c>
      <c r="AH607" s="244"/>
      <c r="AJ607" s="16">
        <f>ROUND(AC607/(1-VLOOKUP(AF607,Group,2,FALSE)),2)</f>
        <v>48.7</v>
      </c>
      <c r="AK607" s="16">
        <f>IF(VLOOKUP(AF607,Group,5,FALSE)="YES",VLOOKUP(ROUND(ROUND(AJ607,1)-AJ607,2),Round,2,FALSE)+VLOOKUP(AF607,Group,6,FALSE),0)</f>
        <v>0</v>
      </c>
      <c r="AL607" s="16">
        <f>IF(VLOOKUP(AF607,Group,7,FALSE)="",0,ROUND(AJ607-0.04999,1)-AJ607+AM607)</f>
        <v>0</v>
      </c>
      <c r="AM607" s="16" t="str">
        <f>IF(VLOOKUP(AF607,Group,7,FALSE)="","",VLOOKUP(AF607,Group,7,FALSE))</f>
        <v/>
      </c>
      <c r="AO607" s="239" t="s">
        <v>155</v>
      </c>
    </row>
    <row r="608" spans="1:41" s="3" customFormat="1" ht="2.85" customHeight="1" x14ac:dyDescent="0.2">
      <c r="P608" s="71"/>
      <c r="Q608" s="81"/>
      <c r="R608" s="27"/>
      <c r="S608" s="36"/>
      <c r="T608" s="6"/>
      <c r="U608" s="34"/>
      <c r="V608" s="49"/>
      <c r="W608" s="53"/>
      <c r="X608" s="14"/>
      <c r="Y608" s="49"/>
      <c r="Z608" s="36"/>
      <c r="AA608" s="36"/>
      <c r="AB608" s="52"/>
      <c r="AC608" s="36"/>
      <c r="AD608" s="14"/>
      <c r="AE608" s="72"/>
      <c r="AF608" s="124"/>
      <c r="AG608" s="36"/>
      <c r="AH608" s="244"/>
      <c r="AJ608" s="36"/>
      <c r="AK608" s="36"/>
      <c r="AL608" s="36"/>
      <c r="AM608" s="36"/>
      <c r="AO608" s="239"/>
    </row>
    <row r="609" spans="1:41" s="3" customFormat="1" ht="9.9499999999999993" customHeight="1" x14ac:dyDescent="0.2">
      <c r="C609" s="174" t="s">
        <v>475</v>
      </c>
      <c r="E609" s="37"/>
      <c r="F609" s="172"/>
      <c r="G609" s="167"/>
      <c r="H609" s="167"/>
      <c r="I609" s="167"/>
      <c r="J609" s="167"/>
      <c r="M609" s="172"/>
      <c r="N609" s="172"/>
      <c r="O609" s="28"/>
      <c r="P609" s="28"/>
      <c r="Q609" s="28"/>
      <c r="R609" s="28"/>
      <c r="S609" s="28"/>
      <c r="T609" s="28"/>
      <c r="U609" s="5"/>
      <c r="V609" s="49"/>
      <c r="W609" s="67"/>
      <c r="X609" s="67"/>
      <c r="Y609" s="49"/>
      <c r="Z609" s="36"/>
      <c r="AA609" s="36"/>
      <c r="AB609" s="52"/>
      <c r="AC609" s="16"/>
      <c r="AD609" s="14"/>
      <c r="AE609" s="62"/>
      <c r="AF609" s="123"/>
      <c r="AG609" s="16"/>
      <c r="AH609" s="244"/>
      <c r="AJ609" s="16"/>
      <c r="AK609" s="16"/>
      <c r="AL609" s="16"/>
      <c r="AM609" s="16"/>
      <c r="AO609" s="239"/>
    </row>
    <row r="610" spans="1:41" s="3" customFormat="1" ht="2.85" customHeight="1" x14ac:dyDescent="0.2">
      <c r="P610" s="71"/>
      <c r="Q610" s="81"/>
      <c r="R610" s="27"/>
      <c r="S610" s="36"/>
      <c r="T610" s="6"/>
      <c r="U610" s="34"/>
      <c r="V610" s="49"/>
      <c r="W610" s="53"/>
      <c r="X610" s="14"/>
      <c r="Y610" s="49"/>
      <c r="Z610" s="36"/>
      <c r="AA610" s="36"/>
      <c r="AB610" s="52"/>
      <c r="AC610" s="36"/>
      <c r="AD610" s="14"/>
      <c r="AE610" s="72"/>
      <c r="AF610" s="124"/>
      <c r="AG610" s="36"/>
      <c r="AH610" s="244"/>
      <c r="AJ610" s="36"/>
      <c r="AK610" s="36"/>
      <c r="AL610" s="36"/>
      <c r="AM610" s="36"/>
      <c r="AO610" s="239" t="s">
        <v>155</v>
      </c>
    </row>
    <row r="611" spans="1:41" s="3" customFormat="1" ht="9.9499999999999993" customHeight="1" x14ac:dyDescent="0.2">
      <c r="C611" s="32"/>
      <c r="D611" s="37" t="s">
        <v>106</v>
      </c>
      <c r="E611" s="167" t="s">
        <v>476</v>
      </c>
      <c r="F611" s="167"/>
      <c r="G611" s="167"/>
      <c r="H611" s="167"/>
      <c r="I611" s="167"/>
      <c r="J611" s="167"/>
      <c r="K611" s="167"/>
      <c r="M611" s="167"/>
      <c r="N611" s="172"/>
      <c r="O611" s="28"/>
      <c r="P611" s="28"/>
      <c r="Q611" s="28"/>
      <c r="R611" s="28"/>
      <c r="S611" s="28"/>
      <c r="T611" s="28"/>
      <c r="U611" s="5"/>
      <c r="V611" s="49"/>
      <c r="W611" s="67"/>
      <c r="X611" s="67"/>
      <c r="Y611" s="49"/>
      <c r="Z611" s="36"/>
      <c r="AA611" s="36"/>
      <c r="AB611" s="52"/>
      <c r="AC611" s="16"/>
      <c r="AD611" s="14"/>
      <c r="AE611" s="62"/>
      <c r="AF611" s="123"/>
      <c r="AG611" s="16"/>
      <c r="AH611" s="244"/>
      <c r="AJ611" s="16"/>
      <c r="AK611" s="16"/>
      <c r="AL611" s="16"/>
      <c r="AM611" s="16"/>
      <c r="AO611" s="239"/>
    </row>
    <row r="612" spans="1:41" s="3" customFormat="1" ht="2.1" customHeight="1" x14ac:dyDescent="0.2">
      <c r="A612" s="3" t="s">
        <v>182</v>
      </c>
      <c r="N612" s="3" t="s">
        <v>187</v>
      </c>
      <c r="P612" s="71"/>
      <c r="Q612" s="81"/>
      <c r="R612" s="27"/>
      <c r="S612" s="36"/>
      <c r="T612" s="6"/>
      <c r="U612" s="5"/>
      <c r="V612" s="49"/>
      <c r="W612" s="53"/>
      <c r="X612" s="14"/>
      <c r="Y612" s="49"/>
      <c r="Z612" s="36"/>
      <c r="AA612" s="36"/>
      <c r="AB612" s="52"/>
      <c r="AC612" s="16"/>
      <c r="AD612" s="14"/>
      <c r="AE612" s="62"/>
      <c r="AF612" s="123"/>
      <c r="AG612" s="36"/>
      <c r="AH612" s="244"/>
      <c r="AI612" s="16"/>
      <c r="AJ612" s="36"/>
      <c r="AK612" s="16"/>
      <c r="AL612" s="16"/>
      <c r="AO612" s="239"/>
    </row>
    <row r="613" spans="1:41" s="3" customFormat="1" ht="9.9499999999999993" customHeight="1" x14ac:dyDescent="0.2">
      <c r="B613" s="111" t="s">
        <v>104</v>
      </c>
      <c r="D613" s="37"/>
      <c r="E613" s="71" t="s">
        <v>478</v>
      </c>
      <c r="F613" s="71"/>
      <c r="G613" s="28" t="s">
        <v>220</v>
      </c>
      <c r="H613" s="28"/>
      <c r="I613" s="28"/>
      <c r="J613" s="28"/>
      <c r="K613" s="248" t="s">
        <v>477</v>
      </c>
      <c r="L613" s="28"/>
      <c r="M613" s="28" t="s">
        <v>42</v>
      </c>
      <c r="N613" s="28"/>
      <c r="P613" s="71" t="s">
        <v>345</v>
      </c>
      <c r="Q613" s="81"/>
      <c r="R613" s="27" t="s">
        <v>364</v>
      </c>
      <c r="S613" s="36">
        <f>IF(Suggested="Yes",AA613,AG613)</f>
        <v>69.5</v>
      </c>
      <c r="T613" s="34" t="s">
        <v>142</v>
      </c>
      <c r="U613" s="5" t="str">
        <f>+Instructions!$B$3</f>
        <v>A</v>
      </c>
      <c r="V613" s="49"/>
      <c r="W613" s="53">
        <f>+Instructions!$C$22</f>
        <v>0</v>
      </c>
      <c r="X613" s="16">
        <f>ROUND($AA613*(1-W613)+0.004999,2)</f>
        <v>69.5</v>
      </c>
      <c r="Y613" s="49"/>
      <c r="Z613" s="6" t="s">
        <v>1386</v>
      </c>
      <c r="AA613" s="36">
        <v>69.5</v>
      </c>
      <c r="AB613" s="57">
        <f>+W613</f>
        <v>0</v>
      </c>
      <c r="AC613" s="16">
        <f>+X613</f>
        <v>69.5</v>
      </c>
      <c r="AD613" s="11">
        <f>(AG613-AC613)/AG613</f>
        <v>0</v>
      </c>
      <c r="AE613" s="120"/>
      <c r="AF613" s="129">
        <v>3</v>
      </c>
      <c r="AG613" s="50">
        <f>SUM(AJ613:AL613)+AE613</f>
        <v>69.5</v>
      </c>
      <c r="AH613" s="244"/>
      <c r="AJ613" s="16">
        <f>ROUND(AC613/(1-VLOOKUP(AF613,Group,2,FALSE)),2)</f>
        <v>69.5</v>
      </c>
      <c r="AK613" s="16">
        <f>IF(VLOOKUP(AF613,Group,5,FALSE)="YES",VLOOKUP(ROUND(ROUND(AJ613,1)-AJ613,2),Round,2,FALSE)+VLOOKUP(AF613,Group,6,FALSE),0)</f>
        <v>0</v>
      </c>
      <c r="AL613" s="16">
        <f>IF(VLOOKUP(AF613,Group,7,FALSE)="",0,ROUND(AJ613-0.04999,1)-AJ613+AM613)</f>
        <v>0</v>
      </c>
      <c r="AM613" s="16" t="str">
        <f>IF(VLOOKUP(AF613,Group,7,FALSE)="","",VLOOKUP(AF613,Group,7,FALSE))</f>
        <v/>
      </c>
      <c r="AO613" s="239" t="s">
        <v>155</v>
      </c>
    </row>
    <row r="614" spans="1:41" s="3" customFormat="1" ht="2.85" customHeight="1" x14ac:dyDescent="0.2">
      <c r="P614" s="71"/>
      <c r="Q614" s="81"/>
      <c r="R614" s="27"/>
      <c r="S614" s="36"/>
      <c r="T614" s="6"/>
      <c r="U614" s="34"/>
      <c r="V614" s="49"/>
      <c r="W614" s="53"/>
      <c r="X614" s="14"/>
      <c r="Y614" s="49"/>
      <c r="Z614" s="36"/>
      <c r="AA614" s="36"/>
      <c r="AB614" s="52"/>
      <c r="AC614" s="36"/>
      <c r="AD614" s="14"/>
      <c r="AE614" s="72"/>
      <c r="AF614" s="124"/>
      <c r="AG614" s="36"/>
      <c r="AH614" s="244"/>
      <c r="AJ614" s="36"/>
      <c r="AK614" s="36"/>
      <c r="AL614" s="36"/>
      <c r="AM614" s="36"/>
      <c r="AO614" s="239"/>
    </row>
    <row r="615" spans="1:41" s="3" customFormat="1" ht="9.9499999999999993" customHeight="1" x14ac:dyDescent="0.2">
      <c r="C615" s="174" t="s">
        <v>479</v>
      </c>
      <c r="E615" s="37"/>
      <c r="F615" s="172"/>
      <c r="G615" s="167"/>
      <c r="H615" s="167"/>
      <c r="I615" s="167"/>
      <c r="J615" s="167"/>
      <c r="M615" s="172"/>
      <c r="N615" s="172"/>
      <c r="O615" s="28"/>
      <c r="P615" s="28"/>
      <c r="Q615" s="28"/>
      <c r="R615" s="28"/>
      <c r="S615" s="28"/>
      <c r="T615" s="28"/>
      <c r="U615" s="5"/>
      <c r="V615" s="49"/>
      <c r="W615" s="67"/>
      <c r="X615" s="67"/>
      <c r="Y615" s="49"/>
      <c r="Z615" s="36"/>
      <c r="AA615" s="36"/>
      <c r="AB615" s="52"/>
      <c r="AC615" s="16"/>
      <c r="AD615" s="14"/>
      <c r="AE615" s="62"/>
      <c r="AF615" s="123"/>
      <c r="AG615" s="16"/>
      <c r="AH615" s="244"/>
      <c r="AJ615" s="16"/>
      <c r="AK615" s="16"/>
      <c r="AL615" s="16"/>
      <c r="AM615" s="16"/>
      <c r="AO615" s="239"/>
    </row>
    <row r="616" spans="1:41" s="3" customFormat="1" ht="2.85" customHeight="1" x14ac:dyDescent="0.2">
      <c r="P616" s="71"/>
      <c r="Q616" s="81"/>
      <c r="R616" s="27"/>
      <c r="S616" s="36"/>
      <c r="T616" s="6"/>
      <c r="U616" s="34"/>
      <c r="V616" s="49"/>
      <c r="W616" s="53"/>
      <c r="X616" s="14"/>
      <c r="Y616" s="49"/>
      <c r="Z616" s="36"/>
      <c r="AA616" s="36"/>
      <c r="AB616" s="52"/>
      <c r="AC616" s="36"/>
      <c r="AD616" s="14"/>
      <c r="AE616" s="72"/>
      <c r="AF616" s="124"/>
      <c r="AG616" s="36"/>
      <c r="AH616" s="244"/>
      <c r="AJ616" s="36"/>
      <c r="AK616" s="36"/>
      <c r="AL616" s="36"/>
      <c r="AM616" s="36"/>
      <c r="AO616" s="239" t="s">
        <v>155</v>
      </c>
    </row>
    <row r="617" spans="1:41" s="3" customFormat="1" ht="9.9499999999999993" customHeight="1" x14ac:dyDescent="0.2">
      <c r="C617" s="32"/>
      <c r="D617" s="37" t="s">
        <v>106</v>
      </c>
      <c r="E617" s="167" t="s">
        <v>480</v>
      </c>
      <c r="F617" s="167"/>
      <c r="G617" s="167"/>
      <c r="H617" s="167"/>
      <c r="I617" s="167"/>
      <c r="J617" s="167"/>
      <c r="K617" s="167"/>
      <c r="M617" s="167"/>
      <c r="N617" s="172"/>
      <c r="O617" s="28"/>
      <c r="P617" s="28"/>
      <c r="Q617" s="28"/>
      <c r="R617" s="28"/>
      <c r="S617" s="28"/>
      <c r="T617" s="28"/>
      <c r="U617" s="5"/>
      <c r="V617" s="49"/>
      <c r="W617" s="67"/>
      <c r="X617" s="67"/>
      <c r="Y617" s="49"/>
      <c r="Z617" s="36"/>
      <c r="AA617" s="36"/>
      <c r="AB617" s="52"/>
      <c r="AC617" s="16"/>
      <c r="AD617" s="14"/>
      <c r="AE617" s="62"/>
      <c r="AF617" s="123"/>
      <c r="AG617" s="16"/>
      <c r="AH617" s="244"/>
      <c r="AJ617" s="16"/>
      <c r="AK617" s="16"/>
      <c r="AL617" s="16"/>
      <c r="AM617" s="16"/>
      <c r="AO617" s="239"/>
    </row>
    <row r="618" spans="1:41" s="3" customFormat="1" ht="2.1" customHeight="1" x14ac:dyDescent="0.2">
      <c r="A618" s="3" t="s">
        <v>182</v>
      </c>
      <c r="N618" s="3" t="s">
        <v>187</v>
      </c>
      <c r="P618" s="71"/>
      <c r="Q618" s="81"/>
      <c r="R618" s="27"/>
      <c r="S618" s="36"/>
      <c r="T618" s="6"/>
      <c r="U618" s="5"/>
      <c r="V618" s="49"/>
      <c r="W618" s="53"/>
      <c r="X618" s="14"/>
      <c r="Y618" s="49"/>
      <c r="Z618" s="36"/>
      <c r="AA618" s="36"/>
      <c r="AB618" s="52"/>
      <c r="AC618" s="16"/>
      <c r="AD618" s="14"/>
      <c r="AE618" s="62"/>
      <c r="AF618" s="123"/>
      <c r="AG618" s="36"/>
      <c r="AH618" s="244"/>
      <c r="AI618" s="16"/>
      <c r="AJ618" s="36"/>
      <c r="AK618" s="16"/>
      <c r="AL618" s="16"/>
      <c r="AO618" s="239"/>
    </row>
    <row r="619" spans="1:41" s="3" customFormat="1" ht="9.9499999999999993" customHeight="1" x14ac:dyDescent="0.2">
      <c r="B619" s="112" t="s">
        <v>151</v>
      </c>
      <c r="D619" s="37"/>
      <c r="E619" s="71" t="s">
        <v>481</v>
      </c>
      <c r="F619" s="71"/>
      <c r="G619" s="28" t="s">
        <v>144</v>
      </c>
      <c r="H619" s="28"/>
      <c r="I619" s="28"/>
      <c r="J619" s="28"/>
      <c r="K619" s="28" t="s">
        <v>482</v>
      </c>
      <c r="L619" s="28"/>
      <c r="M619" s="28"/>
      <c r="N619" s="28"/>
      <c r="P619" s="71"/>
      <c r="Q619" s="81"/>
      <c r="R619" s="27"/>
      <c r="S619" s="36">
        <f>IF(Suggested="Yes",AA619,AG619)</f>
        <v>49.55</v>
      </c>
      <c r="T619" s="34" t="s">
        <v>143</v>
      </c>
      <c r="U619" s="5" t="str">
        <f>+Instructions!$B$3</f>
        <v>A</v>
      </c>
      <c r="V619" s="49"/>
      <c r="W619" s="53">
        <f>+Instructions!$C$22</f>
        <v>0</v>
      </c>
      <c r="X619" s="16">
        <f>ROUND($AA619*(1-W619)+0.004999,2)</f>
        <v>49.55</v>
      </c>
      <c r="Y619" s="49"/>
      <c r="Z619" s="6" t="s">
        <v>1386</v>
      </c>
      <c r="AA619" s="36">
        <v>49.55</v>
      </c>
      <c r="AB619" s="57">
        <f>+W619</f>
        <v>0</v>
      </c>
      <c r="AC619" s="16">
        <f>+X619</f>
        <v>49.55</v>
      </c>
      <c r="AD619" s="11">
        <f>(AG619-AC619)/AG619</f>
        <v>0</v>
      </c>
      <c r="AE619" s="120"/>
      <c r="AF619" s="128">
        <v>1</v>
      </c>
      <c r="AG619" s="35">
        <f>SUM(AJ619:AL619)+AE619</f>
        <v>49.55</v>
      </c>
      <c r="AH619" s="244"/>
      <c r="AJ619" s="16">
        <f>ROUND(AC619/(1-VLOOKUP(AF619,Group,2,FALSE)),2)</f>
        <v>49.55</v>
      </c>
      <c r="AK619" s="16">
        <f>IF(VLOOKUP(AF619,Group,5,FALSE)="YES",VLOOKUP(ROUND(ROUND(AJ619,1)-AJ619,2),Round,2,FALSE)+VLOOKUP(AF619,Group,6,FALSE),0)</f>
        <v>0</v>
      </c>
      <c r="AL619" s="16">
        <f>IF(VLOOKUP(AF619,Group,7,FALSE)="",0,ROUND(AJ619-0.04999,1)-AJ619+AM619)</f>
        <v>0</v>
      </c>
      <c r="AM619" s="16" t="str">
        <f>IF(VLOOKUP(AF619,Group,7,FALSE)="","",VLOOKUP(AF619,Group,7,FALSE))</f>
        <v/>
      </c>
      <c r="AO619" s="239" t="s">
        <v>155</v>
      </c>
    </row>
    <row r="620" spans="1:41" s="3" customFormat="1" ht="2.1" customHeight="1" x14ac:dyDescent="0.2">
      <c r="C620" s="3" t="s">
        <v>187</v>
      </c>
      <c r="P620" s="71"/>
      <c r="Q620" s="81"/>
      <c r="R620" s="27"/>
      <c r="S620" s="36"/>
      <c r="T620" s="6"/>
      <c r="U620" s="34"/>
      <c r="V620" s="49"/>
      <c r="W620" s="53"/>
      <c r="X620" s="14"/>
      <c r="Y620" s="49"/>
      <c r="Z620" s="36"/>
      <c r="AA620" s="36"/>
      <c r="AB620" s="52"/>
      <c r="AC620" s="36"/>
      <c r="AD620" s="14"/>
      <c r="AE620" s="72"/>
      <c r="AF620" s="124"/>
      <c r="AG620" s="36"/>
      <c r="AH620" s="244"/>
      <c r="AJ620" s="36"/>
      <c r="AK620" s="36"/>
      <c r="AL620" s="36"/>
      <c r="AM620" s="36"/>
      <c r="AO620" s="239" t="s">
        <v>155</v>
      </c>
    </row>
    <row r="621" spans="1:41" s="3" customFormat="1" ht="9.9499999999999993" customHeight="1" x14ac:dyDescent="0.2">
      <c r="B621" s="111" t="s">
        <v>104</v>
      </c>
      <c r="D621" s="37"/>
      <c r="E621" s="71" t="s">
        <v>484</v>
      </c>
      <c r="F621" s="71"/>
      <c r="G621" s="28" t="s">
        <v>205</v>
      </c>
      <c r="H621" s="28"/>
      <c r="I621" s="28"/>
      <c r="J621" s="28"/>
      <c r="K621" s="28" t="s">
        <v>483</v>
      </c>
      <c r="L621" s="28"/>
      <c r="M621" s="28"/>
      <c r="N621" s="28" t="s">
        <v>187</v>
      </c>
      <c r="P621" s="71"/>
      <c r="Q621" s="81"/>
      <c r="R621" s="27"/>
      <c r="S621" s="36">
        <f>IF(Suggested="Yes",AA621,AG621)</f>
        <v>22.45</v>
      </c>
      <c r="T621" s="34" t="s">
        <v>142</v>
      </c>
      <c r="U621" s="5" t="str">
        <f>+Instructions!$B$3</f>
        <v>A</v>
      </c>
      <c r="V621" s="49"/>
      <c r="W621" s="53">
        <f>+Instructions!$C$22</f>
        <v>0</v>
      </c>
      <c r="X621" s="16">
        <f>ROUND($AA621*(1-W621)+0.004999,2)</f>
        <v>22.45</v>
      </c>
      <c r="Y621" s="49"/>
      <c r="Z621" s="6" t="s">
        <v>1386</v>
      </c>
      <c r="AA621" s="36">
        <v>22.45</v>
      </c>
      <c r="AB621" s="57">
        <f>+W621</f>
        <v>0</v>
      </c>
      <c r="AC621" s="16">
        <f>+X621</f>
        <v>22.45</v>
      </c>
      <c r="AD621" s="11">
        <f>(AG621-AC621)/AG621</f>
        <v>0</v>
      </c>
      <c r="AE621" s="120"/>
      <c r="AF621" s="129">
        <v>3</v>
      </c>
      <c r="AG621" s="50">
        <f>SUM(AJ621:AL621)+AE621</f>
        <v>22.45</v>
      </c>
      <c r="AH621" s="244"/>
      <c r="AJ621" s="16">
        <f>ROUND(AC621/(1-VLOOKUP(AF621,Group,2,FALSE)),2)</f>
        <v>22.45</v>
      </c>
      <c r="AK621" s="16">
        <f>IF(VLOOKUP(AF621,Group,5,FALSE)="YES",VLOOKUP(ROUND(ROUND(AJ621,1)-AJ621,2),Round,2,FALSE)+VLOOKUP(AF621,Group,6,FALSE),0)</f>
        <v>0</v>
      </c>
      <c r="AL621" s="16">
        <f>IF(VLOOKUP(AF621,Group,7,FALSE)="",0,ROUND(AJ621-0.04999,1)-AJ621+AM621)</f>
        <v>0</v>
      </c>
      <c r="AM621" s="16" t="str">
        <f>IF(VLOOKUP(AF621,Group,7,FALSE)="","",VLOOKUP(AF621,Group,7,FALSE))</f>
        <v/>
      </c>
      <c r="AO621" s="239" t="s">
        <v>155</v>
      </c>
    </row>
    <row r="622" spans="1:41" s="3" customFormat="1" ht="2.85" customHeight="1" x14ac:dyDescent="0.2">
      <c r="P622" s="71"/>
      <c r="Q622" s="81"/>
      <c r="R622" s="27"/>
      <c r="S622" s="36"/>
      <c r="T622" s="6"/>
      <c r="U622" s="34"/>
      <c r="V622" s="49"/>
      <c r="W622" s="53"/>
      <c r="X622" s="14"/>
      <c r="Y622" s="49"/>
      <c r="Z622" s="36"/>
      <c r="AA622" s="36"/>
      <c r="AB622" s="52"/>
      <c r="AC622" s="36"/>
      <c r="AD622" s="14"/>
      <c r="AE622" s="72"/>
      <c r="AF622" s="124"/>
      <c r="AG622" s="36"/>
      <c r="AH622" s="244"/>
      <c r="AJ622" s="36"/>
      <c r="AK622" s="36"/>
      <c r="AL622" s="36"/>
      <c r="AM622" s="36"/>
      <c r="AO622" s="239" t="s">
        <v>155</v>
      </c>
    </row>
    <row r="623" spans="1:41" s="3" customFormat="1" ht="9.9499999999999993" customHeight="1" x14ac:dyDescent="0.2">
      <c r="C623" s="32"/>
      <c r="D623" s="37" t="s">
        <v>106</v>
      </c>
      <c r="E623" s="167" t="s">
        <v>1337</v>
      </c>
      <c r="F623" s="167"/>
      <c r="G623" s="167"/>
      <c r="H623" s="167"/>
      <c r="I623" s="167"/>
      <c r="J623" s="167"/>
      <c r="K623" s="167"/>
      <c r="M623" s="167"/>
      <c r="N623" s="172"/>
      <c r="O623" s="28"/>
      <c r="P623" s="28"/>
      <c r="Q623" s="28"/>
      <c r="R623" s="28"/>
      <c r="S623" s="28"/>
      <c r="T623" s="28"/>
      <c r="U623" s="5"/>
      <c r="V623" s="49"/>
      <c r="W623" s="67"/>
      <c r="X623" s="67"/>
      <c r="Y623" s="49"/>
      <c r="Z623" s="36"/>
      <c r="AA623" s="36"/>
      <c r="AB623" s="52"/>
      <c r="AC623" s="16"/>
      <c r="AD623" s="14"/>
      <c r="AE623" s="62"/>
      <c r="AF623" s="123"/>
      <c r="AG623" s="16"/>
      <c r="AH623" s="244"/>
      <c r="AJ623" s="16"/>
      <c r="AK623" s="16"/>
      <c r="AL623" s="16"/>
      <c r="AM623" s="16"/>
      <c r="AO623" s="239"/>
    </row>
    <row r="624" spans="1:41" s="3" customFormat="1" ht="2.1" customHeight="1" x14ac:dyDescent="0.2">
      <c r="A624" s="3" t="s">
        <v>182</v>
      </c>
      <c r="N624" s="3" t="s">
        <v>187</v>
      </c>
      <c r="P624" s="71"/>
      <c r="Q624" s="81"/>
      <c r="R624" s="27"/>
      <c r="S624" s="36"/>
      <c r="T624" s="6"/>
      <c r="U624" s="5"/>
      <c r="V624" s="49"/>
      <c r="W624" s="53"/>
      <c r="X624" s="14"/>
      <c r="Y624" s="49"/>
      <c r="Z624" s="36"/>
      <c r="AA624" s="36"/>
      <c r="AB624" s="52"/>
      <c r="AC624" s="16"/>
      <c r="AD624" s="14"/>
      <c r="AE624" s="62"/>
      <c r="AF624" s="123"/>
      <c r="AG624" s="36"/>
      <c r="AH624" s="244"/>
      <c r="AI624" s="16"/>
      <c r="AJ624" s="36"/>
      <c r="AK624" s="16"/>
      <c r="AL624" s="16"/>
      <c r="AO624" s="239"/>
    </row>
    <row r="625" spans="1:41" s="3" customFormat="1" ht="9.9499999999999993" customHeight="1" x14ac:dyDescent="0.2">
      <c r="B625" s="112" t="s">
        <v>151</v>
      </c>
      <c r="D625" s="37"/>
      <c r="E625" s="71" t="s">
        <v>481</v>
      </c>
      <c r="F625" s="71"/>
      <c r="G625" s="28" t="s">
        <v>144</v>
      </c>
      <c r="H625" s="28"/>
      <c r="I625" s="28"/>
      <c r="J625" s="28"/>
      <c r="K625" s="28" t="s">
        <v>482</v>
      </c>
      <c r="L625" s="28"/>
      <c r="M625" s="28">
        <v>12806</v>
      </c>
      <c r="N625" s="28"/>
      <c r="P625" s="71"/>
      <c r="Q625" s="81"/>
      <c r="R625" s="27" t="s">
        <v>365</v>
      </c>
      <c r="S625" s="36">
        <f>IF(Suggested="Yes",AA625,AG625)</f>
        <v>49.9</v>
      </c>
      <c r="T625" s="34" t="s">
        <v>143</v>
      </c>
      <c r="U625" s="5" t="str">
        <f>+Instructions!$B$3</f>
        <v>A</v>
      </c>
      <c r="V625" s="49"/>
      <c r="W625" s="53">
        <f>+Instructions!$C$22</f>
        <v>0</v>
      </c>
      <c r="X625" s="16">
        <f>ROUND($AA625*(1-W625)+0.004999,2)</f>
        <v>49.9</v>
      </c>
      <c r="Y625" s="49"/>
      <c r="Z625" s="6" t="s">
        <v>1386</v>
      </c>
      <c r="AA625" s="36">
        <v>49.9</v>
      </c>
      <c r="AB625" s="57">
        <f>+W625</f>
        <v>0</v>
      </c>
      <c r="AC625" s="16">
        <f>+X625</f>
        <v>49.9</v>
      </c>
      <c r="AD625" s="11">
        <f>(AG625-AC625)/AG625</f>
        <v>0</v>
      </c>
      <c r="AE625" s="120"/>
      <c r="AF625" s="128">
        <v>1</v>
      </c>
      <c r="AG625" s="35">
        <f>SUM(AJ625:AL625)+AE625</f>
        <v>49.9</v>
      </c>
      <c r="AH625" s="244"/>
      <c r="AJ625" s="16">
        <f>ROUND(AC625/(1-VLOOKUP(AF625,Group,2,FALSE)),2)</f>
        <v>49.9</v>
      </c>
      <c r="AK625" s="16">
        <f>IF(VLOOKUP(AF625,Group,5,FALSE)="YES",VLOOKUP(ROUND(ROUND(AJ625,1)-AJ625,2),Round,2,FALSE)+VLOOKUP(AF625,Group,6,FALSE),0)</f>
        <v>0</v>
      </c>
      <c r="AL625" s="16">
        <f>IF(VLOOKUP(AF625,Group,7,FALSE)="",0,ROUND(AJ625-0.04999,1)-AJ625+AM625)</f>
        <v>0</v>
      </c>
      <c r="AM625" s="16" t="str">
        <f>IF(VLOOKUP(AF625,Group,7,FALSE)="","",VLOOKUP(AF625,Group,7,FALSE))</f>
        <v/>
      </c>
      <c r="AO625" s="239" t="s">
        <v>155</v>
      </c>
    </row>
    <row r="626" spans="1:41" s="3" customFormat="1" ht="2.1" customHeight="1" x14ac:dyDescent="0.2">
      <c r="C626" s="3" t="s">
        <v>187</v>
      </c>
      <c r="P626" s="71"/>
      <c r="Q626" s="81"/>
      <c r="R626" s="27"/>
      <c r="S626" s="36"/>
      <c r="T626" s="6"/>
      <c r="U626" s="34"/>
      <c r="V626" s="49"/>
      <c r="W626" s="53"/>
      <c r="X626" s="14"/>
      <c r="Y626" s="49"/>
      <c r="Z626" s="36"/>
      <c r="AA626" s="36"/>
      <c r="AB626" s="52"/>
      <c r="AC626" s="36"/>
      <c r="AD626" s="14"/>
      <c r="AE626" s="72"/>
      <c r="AF626" s="124"/>
      <c r="AG626" s="36"/>
      <c r="AH626" s="244"/>
      <c r="AJ626" s="36"/>
      <c r="AK626" s="36"/>
      <c r="AL626" s="36"/>
      <c r="AM626" s="36"/>
      <c r="AO626" s="239" t="s">
        <v>155</v>
      </c>
    </row>
    <row r="627" spans="1:41" s="3" customFormat="1" ht="9.9499999999999993" customHeight="1" x14ac:dyDescent="0.2">
      <c r="B627" s="111" t="s">
        <v>104</v>
      </c>
      <c r="D627" s="37"/>
      <c r="E627" s="71" t="s">
        <v>484</v>
      </c>
      <c r="F627" s="71"/>
      <c r="G627" s="28" t="s">
        <v>205</v>
      </c>
      <c r="H627" s="28"/>
      <c r="I627" s="28"/>
      <c r="J627" s="28"/>
      <c r="K627" s="28" t="s">
        <v>483</v>
      </c>
      <c r="L627" s="28"/>
      <c r="M627" s="28">
        <v>12906</v>
      </c>
      <c r="N627" s="28"/>
      <c r="P627" s="71"/>
      <c r="Q627" s="81"/>
      <c r="R627" s="27" t="s">
        <v>365</v>
      </c>
      <c r="S627" s="36">
        <f>IF(Suggested="Yes",AA627,AG627)</f>
        <v>22.45</v>
      </c>
      <c r="T627" s="34" t="s">
        <v>142</v>
      </c>
      <c r="U627" s="5" t="str">
        <f>+Instructions!$B$3</f>
        <v>A</v>
      </c>
      <c r="V627" s="49"/>
      <c r="W627" s="53">
        <f>+Instructions!$C$22</f>
        <v>0</v>
      </c>
      <c r="X627" s="16">
        <f>ROUND($AA627*(1-W627)+0.004999,2)</f>
        <v>22.45</v>
      </c>
      <c r="Y627" s="49"/>
      <c r="Z627" s="6" t="s">
        <v>1386</v>
      </c>
      <c r="AA627" s="36">
        <v>22.45</v>
      </c>
      <c r="AB627" s="57">
        <f>+W627</f>
        <v>0</v>
      </c>
      <c r="AC627" s="16">
        <f>+X627</f>
        <v>22.45</v>
      </c>
      <c r="AD627" s="11">
        <f>(AG627-AC627)/AG627</f>
        <v>0</v>
      </c>
      <c r="AE627" s="120"/>
      <c r="AF627" s="129">
        <v>3</v>
      </c>
      <c r="AG627" s="50">
        <f>SUM(AJ627:AL627)+AE627</f>
        <v>22.45</v>
      </c>
      <c r="AH627" s="244"/>
      <c r="AJ627" s="16">
        <f>ROUND(AC627/(1-VLOOKUP(AF627,Group,2,FALSE)),2)</f>
        <v>22.45</v>
      </c>
      <c r="AK627" s="16">
        <f>IF(VLOOKUP(AF627,Group,5,FALSE)="YES",VLOOKUP(ROUND(ROUND(AJ627,1)-AJ627,2),Round,2,FALSE)+VLOOKUP(AF627,Group,6,FALSE),0)</f>
        <v>0</v>
      </c>
      <c r="AL627" s="16">
        <f>IF(VLOOKUP(AF627,Group,7,FALSE)="",0,ROUND(AJ627-0.04999,1)-AJ627+AM627)</f>
        <v>0</v>
      </c>
      <c r="AM627" s="16" t="str">
        <f>IF(VLOOKUP(AF627,Group,7,FALSE)="","",VLOOKUP(AF627,Group,7,FALSE))</f>
        <v/>
      </c>
      <c r="AO627" s="239" t="s">
        <v>155</v>
      </c>
    </row>
    <row r="628" spans="1:41" s="3" customFormat="1" ht="2.85" customHeight="1" x14ac:dyDescent="0.2">
      <c r="P628" s="71"/>
      <c r="Q628" s="81"/>
      <c r="R628" s="27"/>
      <c r="S628" s="36"/>
      <c r="T628" s="6"/>
      <c r="U628" s="34"/>
      <c r="V628" s="49"/>
      <c r="W628" s="53"/>
      <c r="X628" s="14"/>
      <c r="Y628" s="49"/>
      <c r="Z628" s="36"/>
      <c r="AA628" s="36"/>
      <c r="AB628" s="52"/>
      <c r="AC628" s="36"/>
      <c r="AD628" s="14"/>
      <c r="AE628" s="72"/>
      <c r="AF628" s="124"/>
      <c r="AG628" s="36"/>
      <c r="AH628" s="244"/>
      <c r="AJ628" s="36"/>
      <c r="AK628" s="36"/>
      <c r="AL628" s="36"/>
      <c r="AM628" s="36"/>
      <c r="AO628" s="239"/>
    </row>
    <row r="629" spans="1:41" s="3" customFormat="1" ht="9.9499999999999993" customHeight="1" x14ac:dyDescent="0.2">
      <c r="C629" s="174" t="s">
        <v>486</v>
      </c>
      <c r="E629" s="37"/>
      <c r="F629" s="172"/>
      <c r="G629" s="167"/>
      <c r="H629" s="167"/>
      <c r="I629" s="167"/>
      <c r="J629" s="167"/>
      <c r="M629" s="172"/>
      <c r="N629" s="172"/>
      <c r="O629" s="28"/>
      <c r="P629" s="28"/>
      <c r="Q629" s="28"/>
      <c r="R629" s="28"/>
      <c r="S629" s="28"/>
      <c r="T629" s="28"/>
      <c r="U629" s="5"/>
      <c r="V629" s="49"/>
      <c r="W629" s="67"/>
      <c r="X629" s="67"/>
      <c r="Y629" s="49"/>
      <c r="Z629" s="36"/>
      <c r="AA629" s="36"/>
      <c r="AB629" s="52"/>
      <c r="AC629" s="16"/>
      <c r="AD629" s="14"/>
      <c r="AE629" s="62"/>
      <c r="AF629" s="123"/>
      <c r="AG629" s="16"/>
      <c r="AH629" s="244"/>
      <c r="AJ629" s="16"/>
      <c r="AK629" s="16"/>
      <c r="AL629" s="16"/>
      <c r="AM629" s="16"/>
      <c r="AO629" s="239"/>
    </row>
    <row r="630" spans="1:41" s="3" customFormat="1" ht="2.85" customHeight="1" x14ac:dyDescent="0.2">
      <c r="P630" s="71"/>
      <c r="Q630" s="81"/>
      <c r="R630" s="27"/>
      <c r="S630" s="36"/>
      <c r="T630" s="6"/>
      <c r="U630" s="34"/>
      <c r="V630" s="49"/>
      <c r="W630" s="53"/>
      <c r="X630" s="14"/>
      <c r="Y630" s="49"/>
      <c r="Z630" s="36"/>
      <c r="AA630" s="36"/>
      <c r="AB630" s="52"/>
      <c r="AC630" s="36"/>
      <c r="AD630" s="14"/>
      <c r="AE630" s="72"/>
      <c r="AF630" s="124"/>
      <c r="AG630" s="36"/>
      <c r="AH630" s="244"/>
      <c r="AJ630" s="36"/>
      <c r="AK630" s="36"/>
      <c r="AL630" s="36"/>
      <c r="AM630" s="36"/>
      <c r="AO630" s="239" t="s">
        <v>155</v>
      </c>
    </row>
    <row r="631" spans="1:41" s="3" customFormat="1" ht="9.9499999999999993" customHeight="1" x14ac:dyDescent="0.2">
      <c r="C631" s="32"/>
      <c r="D631" s="37" t="s">
        <v>186</v>
      </c>
      <c r="E631" s="167" t="s">
        <v>485</v>
      </c>
      <c r="F631" s="167"/>
      <c r="G631" s="167"/>
      <c r="H631" s="167"/>
      <c r="I631" s="167"/>
      <c r="J631" s="167"/>
      <c r="K631" s="167"/>
      <c r="M631" s="167"/>
      <c r="N631" s="172"/>
      <c r="O631" s="28"/>
      <c r="P631" s="28"/>
      <c r="Q631" s="28"/>
      <c r="R631" s="28"/>
      <c r="S631" s="28"/>
      <c r="T631" s="28"/>
      <c r="U631" s="5"/>
      <c r="V631" s="49"/>
      <c r="W631" s="67"/>
      <c r="X631" s="67"/>
      <c r="Y631" s="49"/>
      <c r="Z631" s="36"/>
      <c r="AA631" s="36"/>
      <c r="AB631" s="52"/>
      <c r="AC631" s="16"/>
      <c r="AD631" s="14"/>
      <c r="AE631" s="62"/>
      <c r="AF631" s="123"/>
      <c r="AG631" s="16"/>
      <c r="AH631" s="244"/>
      <c r="AJ631" s="16"/>
      <c r="AK631" s="16"/>
      <c r="AL631" s="16"/>
      <c r="AM631" s="16"/>
      <c r="AO631" s="239"/>
    </row>
    <row r="632" spans="1:41" s="3" customFormat="1" ht="2.1" customHeight="1" x14ac:dyDescent="0.2">
      <c r="A632" s="3" t="s">
        <v>182</v>
      </c>
      <c r="N632" s="3" t="s">
        <v>187</v>
      </c>
      <c r="P632" s="71"/>
      <c r="Q632" s="81"/>
      <c r="R632" s="27"/>
      <c r="S632" s="36"/>
      <c r="T632" s="6"/>
      <c r="U632" s="5"/>
      <c r="V632" s="49"/>
      <c r="W632" s="53"/>
      <c r="X632" s="14"/>
      <c r="Y632" s="49"/>
      <c r="Z632" s="36"/>
      <c r="AA632" s="36"/>
      <c r="AB632" s="52"/>
      <c r="AC632" s="16"/>
      <c r="AD632" s="14"/>
      <c r="AE632" s="62"/>
      <c r="AF632" s="123"/>
      <c r="AG632" s="36"/>
      <c r="AH632" s="244"/>
      <c r="AI632" s="16"/>
      <c r="AJ632" s="36"/>
      <c r="AK632" s="16"/>
      <c r="AL632" s="16"/>
      <c r="AO632" s="239"/>
    </row>
    <row r="633" spans="1:41" s="3" customFormat="1" ht="9.9499999999999993" customHeight="1" x14ac:dyDescent="0.2">
      <c r="B633" s="112" t="s">
        <v>151</v>
      </c>
      <c r="D633" s="37"/>
      <c r="E633" s="71" t="s">
        <v>194</v>
      </c>
      <c r="F633" s="71"/>
      <c r="G633" s="28" t="s">
        <v>144</v>
      </c>
      <c r="H633" s="28"/>
      <c r="I633" s="28"/>
      <c r="J633" s="28"/>
      <c r="K633" s="28"/>
      <c r="L633" s="28"/>
      <c r="M633" s="28">
        <v>12907</v>
      </c>
      <c r="N633" s="28"/>
      <c r="P633" s="71"/>
      <c r="Q633" s="81"/>
      <c r="R633" s="27" t="s">
        <v>488</v>
      </c>
      <c r="S633" s="36">
        <f>IF(Suggested="Yes",AA633,AG633)</f>
        <v>66.3</v>
      </c>
      <c r="T633" s="34" t="s">
        <v>143</v>
      </c>
      <c r="U633" s="5" t="str">
        <f>+Instructions!$B$3</f>
        <v>A</v>
      </c>
      <c r="V633" s="49"/>
      <c r="W633" s="53">
        <f>+Instructions!$C$22</f>
        <v>0</v>
      </c>
      <c r="X633" s="16">
        <f>ROUND($AA633*(1-W633)+0.004999,2)</f>
        <v>66.3</v>
      </c>
      <c r="Y633" s="49"/>
      <c r="Z633" s="6" t="s">
        <v>1386</v>
      </c>
      <c r="AA633" s="36">
        <v>66.3</v>
      </c>
      <c r="AB633" s="57">
        <f>+W633</f>
        <v>0</v>
      </c>
      <c r="AC633" s="16">
        <f>+X633</f>
        <v>66.3</v>
      </c>
      <c r="AD633" s="11">
        <f>(AG633-AC633)/AG633</f>
        <v>0</v>
      </c>
      <c r="AE633" s="120"/>
      <c r="AF633" s="128">
        <v>1</v>
      </c>
      <c r="AG633" s="35">
        <f>SUM(AJ633:AL633)+AE633</f>
        <v>66.3</v>
      </c>
      <c r="AH633" s="244"/>
      <c r="AJ633" s="16">
        <f>ROUND(AC633/(1-VLOOKUP(AF633,Group,2,FALSE)),2)</f>
        <v>66.3</v>
      </c>
      <c r="AK633" s="16">
        <f>IF(VLOOKUP(AF633,Group,5,FALSE)="YES",VLOOKUP(ROUND(ROUND(AJ633,1)-AJ633,2),Round,2,FALSE)+VLOOKUP(AF633,Group,6,FALSE),0)</f>
        <v>0</v>
      </c>
      <c r="AL633" s="16">
        <f>IF(VLOOKUP(AF633,Group,7,FALSE)="",0,ROUND(AJ633-0.04999,1)-AJ633+AM633)</f>
        <v>0</v>
      </c>
      <c r="AM633" s="16" t="str">
        <f>IF(VLOOKUP(AF633,Group,7,FALSE)="","",VLOOKUP(AF633,Group,7,FALSE))</f>
        <v/>
      </c>
      <c r="AO633" s="239" t="s">
        <v>155</v>
      </c>
    </row>
    <row r="634" spans="1:41" s="3" customFormat="1" ht="9.9499999999999993" customHeight="1" x14ac:dyDescent="0.2">
      <c r="B634" s="112" t="s">
        <v>151</v>
      </c>
      <c r="D634" s="37"/>
      <c r="E634" s="71" t="s">
        <v>391</v>
      </c>
      <c r="F634" s="71"/>
      <c r="G634" s="28" t="s">
        <v>144</v>
      </c>
      <c r="H634" s="28"/>
      <c r="I634" s="28"/>
      <c r="J634" s="28"/>
      <c r="K634" s="28"/>
      <c r="L634" s="28"/>
      <c r="M634" s="28">
        <v>12908</v>
      </c>
      <c r="N634" s="28"/>
      <c r="P634" s="71"/>
      <c r="Q634" s="81"/>
      <c r="R634" s="27" t="s">
        <v>488</v>
      </c>
      <c r="S634" s="36">
        <f>IF(Suggested="Yes",AA634,AG634)</f>
        <v>71.05</v>
      </c>
      <c r="T634" s="34" t="s">
        <v>143</v>
      </c>
      <c r="U634" s="5" t="str">
        <f>+Instructions!$B$3</f>
        <v>A</v>
      </c>
      <c r="V634" s="49"/>
      <c r="W634" s="53">
        <f>+Instructions!$C$22</f>
        <v>0</v>
      </c>
      <c r="X634" s="16">
        <f>ROUND($AA634*(1-W634)+0.004999,2)</f>
        <v>71.05</v>
      </c>
      <c r="Y634" s="49"/>
      <c r="Z634" s="6" t="s">
        <v>1386</v>
      </c>
      <c r="AA634" s="36">
        <v>71.05</v>
      </c>
      <c r="AB634" s="57">
        <f>+W634</f>
        <v>0</v>
      </c>
      <c r="AC634" s="16">
        <f>+X634</f>
        <v>71.05</v>
      </c>
      <c r="AD634" s="11">
        <f>(AG634-AC634)/AG634</f>
        <v>0</v>
      </c>
      <c r="AE634" s="120"/>
      <c r="AF634" s="128">
        <v>1</v>
      </c>
      <c r="AG634" s="35">
        <f>SUM(AJ634:AL634)+AE634</f>
        <v>71.05</v>
      </c>
      <c r="AH634" s="244"/>
      <c r="AJ634" s="16">
        <f>ROUND(AC634/(1-VLOOKUP(AF634,Group,2,FALSE)),2)</f>
        <v>71.05</v>
      </c>
      <c r="AK634" s="16">
        <f>IF(VLOOKUP(AF634,Group,5,FALSE)="YES",VLOOKUP(ROUND(ROUND(AJ634,1)-AJ634,2),Round,2,FALSE)+VLOOKUP(AF634,Group,6,FALSE),0)</f>
        <v>0</v>
      </c>
      <c r="AL634" s="16">
        <f>IF(VLOOKUP(AF634,Group,7,FALSE)="",0,ROUND(AJ634-0.04999,1)-AJ634+AM634)</f>
        <v>0</v>
      </c>
      <c r="AM634" s="16" t="str">
        <f>IF(VLOOKUP(AF634,Group,7,FALSE)="","",VLOOKUP(AF634,Group,7,FALSE))</f>
        <v/>
      </c>
      <c r="AO634" s="239" t="s">
        <v>155</v>
      </c>
    </row>
    <row r="635" spans="1:41" s="3" customFormat="1" ht="1.5" customHeight="1" x14ac:dyDescent="0.2">
      <c r="C635" s="3" t="s">
        <v>187</v>
      </c>
      <c r="P635" s="71"/>
      <c r="Q635" s="81"/>
      <c r="R635" s="27"/>
      <c r="S635" s="36"/>
      <c r="T635" s="6"/>
      <c r="U635" s="34"/>
      <c r="V635" s="49"/>
      <c r="W635" s="53"/>
      <c r="X635" s="14"/>
      <c r="Y635" s="49"/>
      <c r="Z635" s="36"/>
      <c r="AA635" s="36"/>
      <c r="AB635" s="52"/>
      <c r="AC635" s="36"/>
      <c r="AD635" s="14"/>
      <c r="AE635" s="72"/>
      <c r="AF635" s="124"/>
      <c r="AG635" s="36"/>
      <c r="AH635" s="244"/>
      <c r="AJ635" s="36"/>
      <c r="AK635" s="36"/>
      <c r="AL635" s="36"/>
      <c r="AM635" s="36"/>
      <c r="AO635" s="239" t="s">
        <v>155</v>
      </c>
    </row>
    <row r="636" spans="1:41" s="3" customFormat="1" ht="9.6" customHeight="1" x14ac:dyDescent="0.2">
      <c r="D636" s="98" t="s">
        <v>148</v>
      </c>
      <c r="E636" s="217" t="s">
        <v>489</v>
      </c>
      <c r="F636" s="71"/>
      <c r="H636" s="28"/>
      <c r="I636" s="28"/>
      <c r="J636" s="28"/>
      <c r="K636" s="28"/>
      <c r="L636" s="28"/>
      <c r="M636" s="28"/>
      <c r="N636" s="28"/>
      <c r="P636" s="71"/>
      <c r="Q636" s="81"/>
      <c r="R636" s="27"/>
      <c r="S636" s="36"/>
      <c r="T636" s="34"/>
      <c r="U636" s="34"/>
      <c r="V636" s="49"/>
      <c r="W636" s="53"/>
      <c r="X636" s="36"/>
      <c r="Y636" s="49"/>
      <c r="Z636" s="36"/>
      <c r="AA636" s="36"/>
      <c r="AB636" s="57"/>
      <c r="AC636" s="36"/>
      <c r="AD636" s="57"/>
      <c r="AE636" s="72"/>
      <c r="AF636" s="124"/>
      <c r="AG636" s="36"/>
      <c r="AH636" s="244"/>
      <c r="AJ636" s="36"/>
      <c r="AK636" s="36"/>
      <c r="AL636" s="36"/>
      <c r="AM636" s="36"/>
      <c r="AO636" s="239" t="s">
        <v>155</v>
      </c>
    </row>
    <row r="637" spans="1:41" s="3" customFormat="1" ht="9.6" customHeight="1" x14ac:dyDescent="0.2">
      <c r="D637" s="98"/>
      <c r="E637" s="217" t="s">
        <v>490</v>
      </c>
      <c r="F637" s="71"/>
      <c r="H637" s="28"/>
      <c r="I637" s="28"/>
      <c r="J637" s="28"/>
      <c r="K637" s="28"/>
      <c r="L637" s="28"/>
      <c r="M637" s="28"/>
      <c r="N637" s="28"/>
      <c r="P637" s="71"/>
      <c r="Q637" s="81"/>
      <c r="R637" s="27"/>
      <c r="S637" s="36"/>
      <c r="T637" s="34"/>
      <c r="U637" s="34"/>
      <c r="V637" s="49"/>
      <c r="W637" s="53"/>
      <c r="X637" s="36"/>
      <c r="Y637" s="49"/>
      <c r="Z637" s="36"/>
      <c r="AA637" s="36"/>
      <c r="AB637" s="57"/>
      <c r="AC637" s="36"/>
      <c r="AD637" s="57"/>
      <c r="AE637" s="72"/>
      <c r="AF637" s="124"/>
      <c r="AG637" s="36"/>
      <c r="AH637" s="244"/>
      <c r="AJ637" s="36"/>
      <c r="AK637" s="36"/>
      <c r="AL637" s="36"/>
      <c r="AM637" s="36"/>
      <c r="AO637" s="239" t="s">
        <v>155</v>
      </c>
    </row>
    <row r="638" spans="1:41" s="3" customFormat="1" ht="9.6" customHeight="1" x14ac:dyDescent="0.2">
      <c r="D638" s="98"/>
      <c r="E638" s="217" t="s">
        <v>491</v>
      </c>
      <c r="F638" s="71"/>
      <c r="H638" s="28"/>
      <c r="I638" s="28"/>
      <c r="J638" s="28"/>
      <c r="K638" s="28"/>
      <c r="L638" s="28"/>
      <c r="M638" s="28"/>
      <c r="N638" s="28"/>
      <c r="P638" s="71"/>
      <c r="Q638" s="81"/>
      <c r="R638" s="27"/>
      <c r="S638" s="36"/>
      <c r="T638" s="34"/>
      <c r="U638" s="34"/>
      <c r="V638" s="49"/>
      <c r="W638" s="53"/>
      <c r="X638" s="36"/>
      <c r="Y638" s="49"/>
      <c r="Z638" s="36"/>
      <c r="AA638" s="36"/>
      <c r="AB638" s="57"/>
      <c r="AC638" s="36"/>
      <c r="AD638" s="57"/>
      <c r="AE638" s="72"/>
      <c r="AF638" s="124"/>
      <c r="AG638" s="36"/>
      <c r="AH638" s="244"/>
      <c r="AJ638" s="36"/>
      <c r="AK638" s="36"/>
      <c r="AL638" s="36"/>
      <c r="AM638" s="36"/>
      <c r="AO638" s="239" t="s">
        <v>155</v>
      </c>
    </row>
    <row r="639" spans="1:41" s="3" customFormat="1" ht="9.6" customHeight="1" x14ac:dyDescent="0.2">
      <c r="D639" s="98"/>
      <c r="E639" s="217" t="s">
        <v>492</v>
      </c>
      <c r="F639" s="71"/>
      <c r="H639" s="28"/>
      <c r="I639" s="28"/>
      <c r="J639" s="28"/>
      <c r="K639" s="28"/>
      <c r="L639" s="28"/>
      <c r="M639" s="28"/>
      <c r="N639" s="28"/>
      <c r="P639" s="71"/>
      <c r="Q639" s="81"/>
      <c r="R639" s="27"/>
      <c r="S639" s="36"/>
      <c r="T639" s="34"/>
      <c r="U639" s="34"/>
      <c r="V639" s="49"/>
      <c r="W639" s="53"/>
      <c r="X639" s="36"/>
      <c r="Y639" s="49"/>
      <c r="Z639" s="36"/>
      <c r="AA639" s="36"/>
      <c r="AB639" s="57"/>
      <c r="AC639" s="36"/>
      <c r="AD639" s="57"/>
      <c r="AE639" s="72"/>
      <c r="AF639" s="124"/>
      <c r="AG639" s="36"/>
      <c r="AH639" s="244"/>
      <c r="AJ639" s="36"/>
      <c r="AK639" s="36"/>
      <c r="AL639" s="36"/>
      <c r="AM639" s="36"/>
      <c r="AO639" s="239" t="s">
        <v>155</v>
      </c>
    </row>
    <row r="640" spans="1:41" s="3" customFormat="1" ht="9.6" customHeight="1" x14ac:dyDescent="0.2">
      <c r="D640" s="98"/>
      <c r="E640" s="217" t="s">
        <v>493</v>
      </c>
      <c r="F640" s="71"/>
      <c r="H640" s="28"/>
      <c r="I640" s="28"/>
      <c r="J640" s="28"/>
      <c r="K640" s="28"/>
      <c r="L640" s="28"/>
      <c r="M640" s="28"/>
      <c r="N640" s="28"/>
      <c r="P640" s="71"/>
      <c r="Q640" s="81"/>
      <c r="R640" s="27"/>
      <c r="S640" s="36"/>
      <c r="T640" s="34"/>
      <c r="U640" s="34"/>
      <c r="V640" s="49"/>
      <c r="W640" s="53"/>
      <c r="X640" s="36"/>
      <c r="Y640" s="49"/>
      <c r="Z640" s="36"/>
      <c r="AA640" s="36"/>
      <c r="AB640" s="57"/>
      <c r="AC640" s="36"/>
      <c r="AD640" s="57"/>
      <c r="AE640" s="72"/>
      <c r="AF640" s="124"/>
      <c r="AG640" s="36"/>
      <c r="AH640" s="244"/>
      <c r="AJ640" s="36"/>
      <c r="AK640" s="36"/>
      <c r="AL640" s="36"/>
      <c r="AM640" s="36"/>
      <c r="AO640" s="239" t="s">
        <v>155</v>
      </c>
    </row>
    <row r="641" spans="1:41" s="3" customFormat="1" ht="9.6" customHeight="1" x14ac:dyDescent="0.2">
      <c r="D641" s="98"/>
      <c r="E641" s="217" t="s">
        <v>494</v>
      </c>
      <c r="F641" s="71"/>
      <c r="H641" s="28"/>
      <c r="I641" s="28"/>
      <c r="J641" s="28"/>
      <c r="K641" s="28"/>
      <c r="L641" s="28"/>
      <c r="M641" s="28"/>
      <c r="N641" s="28"/>
      <c r="P641" s="71"/>
      <c r="Q641" s="81"/>
      <c r="R641" s="27"/>
      <c r="S641" s="36"/>
      <c r="T641" s="34"/>
      <c r="U641" s="34"/>
      <c r="V641" s="49"/>
      <c r="W641" s="53"/>
      <c r="X641" s="36"/>
      <c r="Y641" s="49"/>
      <c r="Z641" s="36"/>
      <c r="AA641" s="36"/>
      <c r="AB641" s="57"/>
      <c r="AC641" s="36"/>
      <c r="AD641" s="57"/>
      <c r="AE641" s="72"/>
      <c r="AF641" s="124"/>
      <c r="AG641" s="36"/>
      <c r="AH641" s="244"/>
      <c r="AJ641" s="36"/>
      <c r="AK641" s="36"/>
      <c r="AL641" s="36"/>
      <c r="AM641" s="36"/>
      <c r="AO641" s="239" t="s">
        <v>155</v>
      </c>
    </row>
    <row r="642" spans="1:41" s="3" customFormat="1" ht="9.6" customHeight="1" x14ac:dyDescent="0.2">
      <c r="D642" s="98"/>
      <c r="E642" s="217" t="s">
        <v>495</v>
      </c>
      <c r="F642" s="71"/>
      <c r="H642" s="28"/>
      <c r="I642" s="28"/>
      <c r="J642" s="28"/>
      <c r="K642" s="28"/>
      <c r="L642" s="28"/>
      <c r="M642" s="28"/>
      <c r="N642" s="28"/>
      <c r="P642" s="71"/>
      <c r="Q642" s="81"/>
      <c r="R642" s="27"/>
      <c r="S642" s="36"/>
      <c r="T642" s="34"/>
      <c r="U642" s="34"/>
      <c r="V642" s="49"/>
      <c r="W642" s="53"/>
      <c r="X642" s="36"/>
      <c r="Y642" s="49"/>
      <c r="Z642" s="36"/>
      <c r="AA642" s="36"/>
      <c r="AB642" s="57"/>
      <c r="AC642" s="36"/>
      <c r="AD642" s="57"/>
      <c r="AE642" s="72"/>
      <c r="AF642" s="124"/>
      <c r="AG642" s="36"/>
      <c r="AH642" s="244"/>
      <c r="AJ642" s="36"/>
      <c r="AK642" s="36"/>
      <c r="AL642" s="36"/>
      <c r="AM642" s="36"/>
      <c r="AO642" s="239" t="s">
        <v>155</v>
      </c>
    </row>
    <row r="643" spans="1:41" s="3" customFormat="1" ht="9.6" customHeight="1" x14ac:dyDescent="0.2">
      <c r="D643" s="98"/>
      <c r="E643" s="217" t="s">
        <v>496</v>
      </c>
      <c r="F643" s="71"/>
      <c r="H643" s="28"/>
      <c r="I643" s="28"/>
      <c r="J643" s="28"/>
      <c r="K643" s="28"/>
      <c r="L643" s="28"/>
      <c r="M643" s="28"/>
      <c r="N643" s="28"/>
      <c r="P643" s="71"/>
      <c r="Q643" s="81"/>
      <c r="R643" s="27"/>
      <c r="S643" s="36"/>
      <c r="T643" s="34"/>
      <c r="U643" s="34"/>
      <c r="V643" s="49"/>
      <c r="W643" s="53"/>
      <c r="X643" s="36"/>
      <c r="Y643" s="49"/>
      <c r="Z643" s="36"/>
      <c r="AA643" s="36"/>
      <c r="AB643" s="57"/>
      <c r="AC643" s="36"/>
      <c r="AD643" s="57"/>
      <c r="AE643" s="72"/>
      <c r="AF643" s="124"/>
      <c r="AG643" s="36"/>
      <c r="AH643" s="244"/>
      <c r="AJ643" s="36"/>
      <c r="AK643" s="36"/>
      <c r="AL643" s="36"/>
      <c r="AM643" s="36"/>
      <c r="AO643" s="239" t="s">
        <v>155</v>
      </c>
    </row>
    <row r="644" spans="1:41" s="3" customFormat="1" ht="9.6" customHeight="1" x14ac:dyDescent="0.2">
      <c r="D644" s="98"/>
      <c r="E644" s="217" t="s">
        <v>497</v>
      </c>
      <c r="F644" s="71"/>
      <c r="H644" s="28"/>
      <c r="I644" s="28"/>
      <c r="J644" s="28"/>
      <c r="K644" s="28"/>
      <c r="L644" s="28"/>
      <c r="M644" s="28"/>
      <c r="N644" s="28"/>
      <c r="P644" s="71"/>
      <c r="Q644" s="81"/>
      <c r="R644" s="27"/>
      <c r="S644" s="36"/>
      <c r="T644" s="34"/>
      <c r="U644" s="34"/>
      <c r="V644" s="49"/>
      <c r="W644" s="53"/>
      <c r="X644" s="36"/>
      <c r="Y644" s="49"/>
      <c r="Z644" s="36"/>
      <c r="AA644" s="36"/>
      <c r="AB644" s="57"/>
      <c r="AC644" s="36"/>
      <c r="AD644" s="57"/>
      <c r="AE644" s="72"/>
      <c r="AF644" s="124"/>
      <c r="AG644" s="36"/>
      <c r="AH644" s="244"/>
      <c r="AJ644" s="36"/>
      <c r="AK644" s="36"/>
      <c r="AL644" s="36"/>
      <c r="AM644" s="36"/>
      <c r="AO644" s="239" t="s">
        <v>155</v>
      </c>
    </row>
    <row r="645" spans="1:41" s="3" customFormat="1" ht="9.6" customHeight="1" x14ac:dyDescent="0.2">
      <c r="D645" s="98"/>
      <c r="E645" s="217" t="s">
        <v>1338</v>
      </c>
      <c r="F645" s="71"/>
      <c r="H645" s="28"/>
      <c r="I645" s="28"/>
      <c r="J645" s="28"/>
      <c r="K645" s="28"/>
      <c r="L645" s="28"/>
      <c r="M645" s="28"/>
      <c r="N645" s="28"/>
      <c r="P645" s="71"/>
      <c r="Q645" s="81"/>
      <c r="R645" s="27"/>
      <c r="S645" s="36"/>
      <c r="T645" s="34"/>
      <c r="U645" s="34"/>
      <c r="V645" s="49"/>
      <c r="W645" s="53"/>
      <c r="X645" s="36"/>
      <c r="Y645" s="49"/>
      <c r="Z645" s="36"/>
      <c r="AA645" s="36"/>
      <c r="AB645" s="57"/>
      <c r="AC645" s="36"/>
      <c r="AD645" s="57"/>
      <c r="AE645" s="72"/>
      <c r="AF645" s="124"/>
      <c r="AG645" s="36"/>
      <c r="AH645" s="244"/>
      <c r="AJ645" s="36"/>
      <c r="AK645" s="36"/>
      <c r="AL645" s="36"/>
      <c r="AM645" s="36"/>
      <c r="AO645" s="239" t="s">
        <v>155</v>
      </c>
    </row>
    <row r="646" spans="1:41" s="3" customFormat="1" ht="9.6" customHeight="1" x14ac:dyDescent="0.2">
      <c r="D646" s="98"/>
      <c r="E646" s="217" t="s">
        <v>745</v>
      </c>
      <c r="F646" s="71"/>
      <c r="H646" s="28"/>
      <c r="I646" s="28"/>
      <c r="J646" s="28"/>
      <c r="K646" s="28"/>
      <c r="L646" s="28"/>
      <c r="M646" s="28"/>
      <c r="N646" s="28"/>
      <c r="P646" s="71"/>
      <c r="Q646" s="81"/>
      <c r="R646" s="27"/>
      <c r="S646" s="36"/>
      <c r="T646" s="34"/>
      <c r="U646" s="34"/>
      <c r="V646" s="49"/>
      <c r="W646" s="53"/>
      <c r="X646" s="36"/>
      <c r="Y646" s="49"/>
      <c r="Z646" s="36"/>
      <c r="AA646" s="36"/>
      <c r="AB646" s="57"/>
      <c r="AC646" s="36"/>
      <c r="AD646" s="57"/>
      <c r="AE646" s="72"/>
      <c r="AF646" s="124"/>
      <c r="AG646" s="36"/>
      <c r="AH646" s="244"/>
      <c r="AJ646" s="36"/>
      <c r="AK646" s="36"/>
      <c r="AL646" s="36"/>
      <c r="AM646" s="36"/>
      <c r="AO646" s="239" t="s">
        <v>155</v>
      </c>
    </row>
    <row r="647" spans="1:41" s="3" customFormat="1" ht="9.6" customHeight="1" x14ac:dyDescent="0.2">
      <c r="D647" s="98"/>
      <c r="E647" s="217" t="s">
        <v>746</v>
      </c>
      <c r="F647" s="71"/>
      <c r="H647" s="28"/>
      <c r="I647" s="28"/>
      <c r="J647" s="28"/>
      <c r="K647" s="28"/>
      <c r="L647" s="28"/>
      <c r="M647" s="28"/>
      <c r="N647" s="28"/>
      <c r="P647" s="71"/>
      <c r="Q647" s="81"/>
      <c r="R647" s="27"/>
      <c r="S647" s="36"/>
      <c r="T647" s="34"/>
      <c r="U647" s="34"/>
      <c r="V647" s="49"/>
      <c r="W647" s="53"/>
      <c r="X647" s="36"/>
      <c r="Y647" s="49"/>
      <c r="Z647" s="36"/>
      <c r="AA647" s="36"/>
      <c r="AB647" s="57"/>
      <c r="AC647" s="36"/>
      <c r="AD647" s="57"/>
      <c r="AE647" s="72"/>
      <c r="AF647" s="124"/>
      <c r="AG647" s="36"/>
      <c r="AH647" s="244"/>
      <c r="AJ647" s="36"/>
      <c r="AK647" s="36"/>
      <c r="AL647" s="36"/>
      <c r="AM647" s="36"/>
      <c r="AO647" s="239" t="s">
        <v>155</v>
      </c>
    </row>
    <row r="648" spans="1:41" s="3" customFormat="1" ht="9.6" customHeight="1" x14ac:dyDescent="0.2">
      <c r="D648" s="98"/>
      <c r="E648" s="217" t="s">
        <v>498</v>
      </c>
      <c r="F648" s="71"/>
      <c r="H648" s="28"/>
      <c r="I648" s="28"/>
      <c r="J648" s="28"/>
      <c r="K648" s="28"/>
      <c r="L648" s="28"/>
      <c r="M648" s="28"/>
      <c r="N648" s="28"/>
      <c r="P648" s="71"/>
      <c r="Q648" s="81"/>
      <c r="R648" s="27"/>
      <c r="S648" s="36"/>
      <c r="T648" s="34"/>
      <c r="U648" s="34"/>
      <c r="V648" s="49"/>
      <c r="W648" s="53"/>
      <c r="X648" s="36"/>
      <c r="Y648" s="49"/>
      <c r="Z648" s="36"/>
      <c r="AA648" s="36"/>
      <c r="AB648" s="57"/>
      <c r="AC648" s="36"/>
      <c r="AD648" s="57"/>
      <c r="AE648" s="72"/>
      <c r="AF648" s="124"/>
      <c r="AG648" s="36"/>
      <c r="AH648" s="244"/>
      <c r="AJ648" s="36"/>
      <c r="AK648" s="36"/>
      <c r="AL648" s="36"/>
      <c r="AM648" s="36"/>
      <c r="AO648" s="239" t="s">
        <v>155</v>
      </c>
    </row>
    <row r="649" spans="1:41" s="3" customFormat="1" ht="9.6" customHeight="1" x14ac:dyDescent="0.2">
      <c r="D649" s="98"/>
      <c r="E649" s="217" t="s">
        <v>499</v>
      </c>
      <c r="F649" s="71"/>
      <c r="H649" s="28"/>
      <c r="I649" s="28"/>
      <c r="J649" s="28"/>
      <c r="K649" s="28"/>
      <c r="L649" s="28"/>
      <c r="M649" s="28"/>
      <c r="N649" s="28"/>
      <c r="P649" s="71"/>
      <c r="Q649" s="81"/>
      <c r="R649" s="27"/>
      <c r="S649" s="36"/>
      <c r="T649" s="34"/>
      <c r="U649" s="34"/>
      <c r="V649" s="49"/>
      <c r="W649" s="53"/>
      <c r="X649" s="36"/>
      <c r="Y649" s="49"/>
      <c r="Z649" s="36"/>
      <c r="AA649" s="36"/>
      <c r="AB649" s="57"/>
      <c r="AC649" s="36"/>
      <c r="AD649" s="57"/>
      <c r="AE649" s="72"/>
      <c r="AF649" s="124"/>
      <c r="AG649" s="36"/>
      <c r="AH649" s="244"/>
      <c r="AJ649" s="36"/>
      <c r="AK649" s="36"/>
      <c r="AL649" s="36"/>
      <c r="AM649" s="36"/>
      <c r="AO649" s="239" t="s">
        <v>155</v>
      </c>
    </row>
    <row r="650" spans="1:41" s="3" customFormat="1" ht="3.95" customHeight="1" x14ac:dyDescent="0.2">
      <c r="P650" s="71"/>
      <c r="Q650" s="81"/>
      <c r="R650" s="27"/>
      <c r="S650" s="36"/>
      <c r="T650" s="6"/>
      <c r="U650" s="34"/>
      <c r="V650" s="49"/>
      <c r="W650" s="53"/>
      <c r="X650" s="14"/>
      <c r="Y650" s="49"/>
      <c r="Z650" s="36"/>
      <c r="AA650" s="36"/>
      <c r="AB650" s="52"/>
      <c r="AC650" s="36"/>
      <c r="AD650" s="14"/>
      <c r="AE650" s="72"/>
      <c r="AF650" s="124"/>
      <c r="AG650" s="36"/>
      <c r="AH650" s="244"/>
      <c r="AJ650" s="36"/>
      <c r="AK650" s="36"/>
      <c r="AL650" s="36"/>
      <c r="AM650" s="36"/>
      <c r="AO650" s="239" t="s">
        <v>155</v>
      </c>
    </row>
    <row r="651" spans="1:41" s="3" customFormat="1" ht="9.9499999999999993" customHeight="1" x14ac:dyDescent="0.2">
      <c r="C651" s="157" t="s">
        <v>665</v>
      </c>
      <c r="D651" s="10"/>
      <c r="E651" s="158"/>
      <c r="F651" s="159"/>
      <c r="Q651" s="169"/>
      <c r="R651" s="228" t="s">
        <v>565</v>
      </c>
      <c r="S651" s="229" t="s">
        <v>575</v>
      </c>
      <c r="T651" s="230"/>
      <c r="U651" s="146"/>
      <c r="V651" s="49"/>
      <c r="W651" s="53"/>
      <c r="X651" s="14"/>
      <c r="Y651" s="49"/>
      <c r="AB651" s="52"/>
      <c r="AC651" s="16"/>
      <c r="AD651" s="14"/>
      <c r="AE651" s="62"/>
      <c r="AF651" s="62"/>
      <c r="AG651" s="16"/>
      <c r="AH651" s="244"/>
      <c r="AO651" s="241"/>
    </row>
    <row r="652" spans="1:41" s="3" customFormat="1" ht="2.85" customHeight="1" x14ac:dyDescent="0.2">
      <c r="P652" s="71"/>
      <c r="Q652" s="81"/>
      <c r="R652" s="27"/>
      <c r="S652" s="36"/>
      <c r="T652" s="6"/>
      <c r="U652" s="34"/>
      <c r="V652" s="49"/>
      <c r="W652" s="53"/>
      <c r="X652" s="14"/>
      <c r="Y652" s="49"/>
      <c r="Z652" s="36"/>
      <c r="AA652" s="36"/>
      <c r="AB652" s="52"/>
      <c r="AC652" s="36"/>
      <c r="AD652" s="14"/>
      <c r="AE652" s="72"/>
      <c r="AF652" s="124"/>
      <c r="AG652" s="36"/>
      <c r="AH652" s="244"/>
      <c r="AJ652" s="36"/>
      <c r="AK652" s="36"/>
      <c r="AL652" s="36"/>
      <c r="AM652" s="36"/>
      <c r="AO652" s="239"/>
    </row>
    <row r="653" spans="1:41" s="3" customFormat="1" ht="9.9499999999999993" customHeight="1" x14ac:dyDescent="0.2">
      <c r="C653" s="174" t="s">
        <v>580</v>
      </c>
      <c r="E653" s="37"/>
      <c r="F653" s="172"/>
      <c r="G653" s="167"/>
      <c r="H653" s="167"/>
      <c r="I653" s="167"/>
      <c r="J653" s="167"/>
      <c r="M653" s="172"/>
      <c r="N653" s="172"/>
      <c r="O653" s="28"/>
      <c r="P653" s="28"/>
      <c r="Q653" s="28"/>
      <c r="R653" s="28"/>
      <c r="S653" s="28"/>
      <c r="T653" s="28"/>
      <c r="U653" s="5"/>
      <c r="V653" s="49"/>
      <c r="W653" s="67"/>
      <c r="X653" s="67"/>
      <c r="Y653" s="49"/>
      <c r="Z653" s="36"/>
      <c r="AA653" s="36"/>
      <c r="AB653" s="52"/>
      <c r="AC653" s="16"/>
      <c r="AD653" s="14"/>
      <c r="AE653" s="62"/>
      <c r="AF653" s="123"/>
      <c r="AG653" s="16"/>
      <c r="AH653" s="244"/>
      <c r="AJ653" s="16"/>
      <c r="AK653" s="16"/>
      <c r="AL653" s="16"/>
      <c r="AM653" s="16"/>
      <c r="AO653" s="239"/>
    </row>
    <row r="654" spans="1:41" s="3" customFormat="1" ht="2.85" customHeight="1" x14ac:dyDescent="0.2">
      <c r="P654" s="71"/>
      <c r="Q654" s="81"/>
      <c r="R654" s="27"/>
      <c r="S654" s="36"/>
      <c r="T654" s="6"/>
      <c r="U654" s="34"/>
      <c r="V654" s="49"/>
      <c r="W654" s="53"/>
      <c r="X654" s="14"/>
      <c r="Y654" s="49"/>
      <c r="Z654" s="36"/>
      <c r="AA654" s="36"/>
      <c r="AB654" s="52"/>
      <c r="AC654" s="36"/>
      <c r="AD654" s="14"/>
      <c r="AE654" s="72"/>
      <c r="AF654" s="124"/>
      <c r="AG654" s="36"/>
      <c r="AH654" s="244"/>
      <c r="AJ654" s="36"/>
      <c r="AK654" s="36"/>
      <c r="AL654" s="36"/>
      <c r="AM654" s="36"/>
      <c r="AO654" s="239" t="s">
        <v>155</v>
      </c>
    </row>
    <row r="655" spans="1:41" s="3" customFormat="1" ht="9.9499999999999993" customHeight="1" x14ac:dyDescent="0.2">
      <c r="C655" s="32"/>
      <c r="D655" s="37" t="s">
        <v>106</v>
      </c>
      <c r="E655" s="167" t="s">
        <v>1279</v>
      </c>
      <c r="F655" s="167"/>
      <c r="G655" s="167"/>
      <c r="H655" s="167"/>
      <c r="I655" s="167"/>
      <c r="J655" s="167"/>
      <c r="K655" s="167"/>
      <c r="M655" s="167"/>
      <c r="N655" s="172"/>
      <c r="O655" s="28"/>
      <c r="P655" s="28"/>
      <c r="Q655" s="28"/>
      <c r="R655" s="28"/>
      <c r="S655" s="28"/>
      <c r="T655" s="28"/>
      <c r="U655" s="5"/>
      <c r="V655" s="49"/>
      <c r="W655" s="67"/>
      <c r="X655" s="67"/>
      <c r="Y655" s="49"/>
      <c r="Z655" s="36"/>
      <c r="AA655" s="36"/>
      <c r="AB655" s="52"/>
      <c r="AC655" s="16"/>
      <c r="AD655" s="14"/>
      <c r="AE655" s="62"/>
      <c r="AF655" s="123"/>
      <c r="AG655" s="16"/>
      <c r="AH655" s="244"/>
      <c r="AJ655" s="16"/>
      <c r="AK655" s="16"/>
      <c r="AL655" s="16"/>
      <c r="AM655" s="16"/>
      <c r="AO655" s="239"/>
    </row>
    <row r="656" spans="1:41" s="3" customFormat="1" ht="2.1" customHeight="1" x14ac:dyDescent="0.2">
      <c r="A656" s="3" t="s">
        <v>182</v>
      </c>
      <c r="N656" s="3" t="s">
        <v>187</v>
      </c>
      <c r="P656" s="71"/>
      <c r="Q656" s="81"/>
      <c r="R656" s="27"/>
      <c r="S656" s="36"/>
      <c r="T656" s="6"/>
      <c r="U656" s="5"/>
      <c r="V656" s="49"/>
      <c r="W656" s="53"/>
      <c r="X656" s="14"/>
      <c r="Y656" s="49"/>
      <c r="Z656" s="36"/>
      <c r="AA656" s="36"/>
      <c r="AB656" s="52"/>
      <c r="AC656" s="16"/>
      <c r="AD656" s="14"/>
      <c r="AE656" s="62"/>
      <c r="AF656" s="123"/>
      <c r="AG656" s="36"/>
      <c r="AH656" s="244"/>
      <c r="AI656" s="16"/>
      <c r="AJ656" s="36"/>
      <c r="AK656" s="16"/>
      <c r="AL656" s="16"/>
      <c r="AO656" s="239"/>
    </row>
    <row r="657" spans="1:41" s="3" customFormat="1" ht="9.9499999999999993" customHeight="1" x14ac:dyDescent="0.2">
      <c r="B657" s="111" t="s">
        <v>104</v>
      </c>
      <c r="D657" s="37"/>
      <c r="E657" s="71" t="s">
        <v>669</v>
      </c>
      <c r="F657" s="71"/>
      <c r="G657" s="28" t="s">
        <v>220</v>
      </c>
      <c r="H657" s="28"/>
      <c r="I657" s="28"/>
      <c r="J657" s="28"/>
      <c r="K657" s="248"/>
      <c r="L657" s="248" t="s">
        <v>670</v>
      </c>
      <c r="M657" s="28"/>
      <c r="N657" s="28"/>
      <c r="P657" s="71" t="s">
        <v>671</v>
      </c>
      <c r="Q657" s="81"/>
      <c r="R657" s="27"/>
      <c r="S657" s="36">
        <f>IF(Suggested="Yes",AA657,AG657)</f>
        <v>41.85</v>
      </c>
      <c r="T657" s="34" t="s">
        <v>142</v>
      </c>
      <c r="U657" s="5" t="str">
        <f>+Instructions!$B$3</f>
        <v>A</v>
      </c>
      <c r="V657" s="49"/>
      <c r="W657" s="53">
        <f>+Instructions!$C$22</f>
        <v>0</v>
      </c>
      <c r="X657" s="16">
        <f>ROUND($AA657*(1-W657)+0.004999,2)</f>
        <v>41.85</v>
      </c>
      <c r="Y657" s="49"/>
      <c r="Z657" s="6" t="s">
        <v>1386</v>
      </c>
      <c r="AA657" s="36">
        <v>41.85</v>
      </c>
      <c r="AB657" s="57">
        <f>+W657</f>
        <v>0</v>
      </c>
      <c r="AC657" s="16">
        <f>+X657</f>
        <v>41.85</v>
      </c>
      <c r="AD657" s="11">
        <f>(AG657-AC657)/AG657</f>
        <v>0</v>
      </c>
      <c r="AE657" s="120"/>
      <c r="AF657" s="129">
        <v>3</v>
      </c>
      <c r="AG657" s="50">
        <f>SUM(AJ657:AL657)+AE657</f>
        <v>41.85</v>
      </c>
      <c r="AH657" s="244"/>
      <c r="AJ657" s="16">
        <f>ROUND(AC657/(1-VLOOKUP(AF657,Group,2,FALSE)),2)</f>
        <v>41.85</v>
      </c>
      <c r="AK657" s="16">
        <f>IF(VLOOKUP(AF657,Group,5,FALSE)="YES",VLOOKUP(ROUND(ROUND(AJ657,1)-AJ657,2),Round,2,FALSE)+VLOOKUP(AF657,Group,6,FALSE),0)</f>
        <v>0</v>
      </c>
      <c r="AL657" s="16">
        <f>IF(VLOOKUP(AF657,Group,7,FALSE)="",0,ROUND(AJ657-0.04999,1)-AJ657+AM657)</f>
        <v>0</v>
      </c>
      <c r="AM657" s="16" t="str">
        <f>IF(VLOOKUP(AF657,Group,7,FALSE)="","",VLOOKUP(AF657,Group,7,FALSE))</f>
        <v/>
      </c>
      <c r="AO657" s="239" t="s">
        <v>155</v>
      </c>
    </row>
    <row r="658" spans="1:41" s="3" customFormat="1" ht="2.1" customHeight="1" x14ac:dyDescent="0.2">
      <c r="P658" s="71"/>
      <c r="Q658" s="81"/>
      <c r="R658" s="27"/>
      <c r="S658" s="36"/>
      <c r="T658" s="6"/>
      <c r="U658" s="34"/>
      <c r="V658" s="49"/>
      <c r="W658" s="53"/>
      <c r="X658" s="14"/>
      <c r="Y658" s="49"/>
      <c r="Z658" s="36"/>
      <c r="AA658" s="36"/>
      <c r="AB658" s="52"/>
      <c r="AC658" s="36"/>
      <c r="AD658" s="14"/>
      <c r="AE658" s="72"/>
      <c r="AF658" s="124"/>
      <c r="AG658" s="36"/>
      <c r="AH658" s="244"/>
      <c r="AJ658" s="36"/>
      <c r="AK658" s="36"/>
      <c r="AL658" s="36"/>
      <c r="AM658" s="36"/>
      <c r="AO658" s="239" t="s">
        <v>155</v>
      </c>
    </row>
    <row r="659" spans="1:41" s="3" customFormat="1" ht="9.9499999999999993" customHeight="1" x14ac:dyDescent="0.2">
      <c r="B659" s="111" t="s">
        <v>104</v>
      </c>
      <c r="D659" s="37"/>
      <c r="E659" s="71" t="s">
        <v>674</v>
      </c>
      <c r="F659" s="71"/>
      <c r="G659" s="28" t="s">
        <v>220</v>
      </c>
      <c r="H659" s="28"/>
      <c r="I659" s="28"/>
      <c r="J659" s="248" t="s">
        <v>672</v>
      </c>
      <c r="K659" s="248"/>
      <c r="L659" s="28" t="s">
        <v>670</v>
      </c>
      <c r="M659" s="28"/>
      <c r="N659" s="28"/>
      <c r="P659" s="71" t="s">
        <v>676</v>
      </c>
      <c r="Q659" s="81"/>
      <c r="R659" s="27" t="s">
        <v>147</v>
      </c>
      <c r="S659" s="36">
        <f>IF(Suggested="Yes",AA659,AG659)</f>
        <v>46.9</v>
      </c>
      <c r="T659" s="34" t="s">
        <v>142</v>
      </c>
      <c r="U659" s="5" t="str">
        <f>+Instructions!$B$3</f>
        <v>A</v>
      </c>
      <c r="V659" s="49"/>
      <c r="W659" s="53">
        <f>+Instructions!$C$22</f>
        <v>0</v>
      </c>
      <c r="X659" s="16">
        <f>ROUND($AA659*(1-W659)+0.004999,2)</f>
        <v>46.9</v>
      </c>
      <c r="Y659" s="49"/>
      <c r="Z659" s="6" t="s">
        <v>1386</v>
      </c>
      <c r="AA659" s="36">
        <v>46.9</v>
      </c>
      <c r="AB659" s="57">
        <f t="shared" ref="AB659:AC661" si="125">+W659</f>
        <v>0</v>
      </c>
      <c r="AC659" s="16">
        <f t="shared" si="125"/>
        <v>46.9</v>
      </c>
      <c r="AD659" s="11">
        <f>(AG659-AC659)/AG659</f>
        <v>0</v>
      </c>
      <c r="AE659" s="120"/>
      <c r="AF659" s="129">
        <v>3</v>
      </c>
      <c r="AG659" s="50">
        <f>SUM(AJ659:AL659)+AE659</f>
        <v>46.9</v>
      </c>
      <c r="AH659" s="244"/>
      <c r="AJ659" s="16">
        <f>ROUND(AC659/(1-VLOOKUP(AF659,Group,2,FALSE)),2)</f>
        <v>46.9</v>
      </c>
      <c r="AK659" s="16">
        <f>IF(VLOOKUP(AF659,Group,5,FALSE)="YES",VLOOKUP(ROUND(ROUND(AJ659,1)-AJ659,2),Round,2,FALSE)+VLOOKUP(AF659,Group,6,FALSE),0)</f>
        <v>0</v>
      </c>
      <c r="AL659" s="16">
        <f>IF(VLOOKUP(AF659,Group,7,FALSE)="",0,ROUND(AJ659-0.04999,1)-AJ659+AM659)</f>
        <v>0</v>
      </c>
      <c r="AM659" s="16" t="str">
        <f>IF(VLOOKUP(AF659,Group,7,FALSE)="","",VLOOKUP(AF659,Group,7,FALSE))</f>
        <v/>
      </c>
      <c r="AO659" s="239" t="s">
        <v>155</v>
      </c>
    </row>
    <row r="660" spans="1:41" s="3" customFormat="1" ht="9.9499999999999993" customHeight="1" x14ac:dyDescent="0.2">
      <c r="B660" s="111" t="s">
        <v>104</v>
      </c>
      <c r="D660" s="37"/>
      <c r="E660" s="71" t="s">
        <v>1281</v>
      </c>
      <c r="F660" s="71"/>
      <c r="G660" s="28" t="s">
        <v>220</v>
      </c>
      <c r="H660" s="28"/>
      <c r="I660" s="28"/>
      <c r="J660" s="248" t="s">
        <v>1282</v>
      </c>
      <c r="K660" s="248"/>
      <c r="L660" s="28" t="s">
        <v>1294</v>
      </c>
      <c r="M660" s="28"/>
      <c r="N660" s="28"/>
      <c r="P660" s="71" t="s">
        <v>1025</v>
      </c>
      <c r="Q660" s="81"/>
      <c r="R660" s="27" t="s">
        <v>147</v>
      </c>
      <c r="S660" s="36">
        <f>IF(Suggested="Yes",AA660,AG660)</f>
        <v>46.5</v>
      </c>
      <c r="T660" s="34" t="s">
        <v>142</v>
      </c>
      <c r="U660" s="5" t="str">
        <f>+Instructions!$B$3</f>
        <v>A</v>
      </c>
      <c r="V660" s="49"/>
      <c r="W660" s="53">
        <f>+Instructions!$C$22</f>
        <v>0</v>
      </c>
      <c r="X660" s="16">
        <f>ROUND($AA660*(1-W660)+0.004999,2)</f>
        <v>46.5</v>
      </c>
      <c r="Y660" s="49"/>
      <c r="Z660" s="6" t="s">
        <v>1386</v>
      </c>
      <c r="AA660" s="36">
        <v>46.5</v>
      </c>
      <c r="AB660" s="57">
        <f t="shared" si="125"/>
        <v>0</v>
      </c>
      <c r="AC660" s="16">
        <f t="shared" si="125"/>
        <v>46.5</v>
      </c>
      <c r="AD660" s="11">
        <f>(AG660-AC660)/AG660</f>
        <v>0</v>
      </c>
      <c r="AE660" s="120"/>
      <c r="AF660" s="129">
        <v>3</v>
      </c>
      <c r="AG660" s="50">
        <f>SUM(AJ660:AL660)+AE660</f>
        <v>46.5</v>
      </c>
      <c r="AH660" s="244"/>
      <c r="AJ660" s="16">
        <f>ROUND(AC660/(1-VLOOKUP(AF660,Group,2,FALSE)),2)</f>
        <v>46.5</v>
      </c>
      <c r="AK660" s="16">
        <f>IF(VLOOKUP(AF660,Group,5,FALSE)="YES",VLOOKUP(ROUND(ROUND(AJ660,1)-AJ660,2),Round,2,FALSE)+VLOOKUP(AF660,Group,6,FALSE),0)</f>
        <v>0</v>
      </c>
      <c r="AL660" s="16">
        <f>IF(VLOOKUP(AF660,Group,7,FALSE)="",0,ROUND(AJ660-0.04999,1)-AJ660+AM660)</f>
        <v>0</v>
      </c>
      <c r="AM660" s="16" t="str">
        <f>IF(VLOOKUP(AF660,Group,7,FALSE)="","",VLOOKUP(AF660,Group,7,FALSE))</f>
        <v/>
      </c>
      <c r="AO660" s="239" t="s">
        <v>155</v>
      </c>
    </row>
    <row r="661" spans="1:41" s="3" customFormat="1" ht="9.9499999999999993" customHeight="1" x14ac:dyDescent="0.2">
      <c r="B661" s="111" t="s">
        <v>104</v>
      </c>
      <c r="D661" s="37"/>
      <c r="E661" s="71" t="s">
        <v>675</v>
      </c>
      <c r="F661" s="71"/>
      <c r="G661" s="28" t="s">
        <v>220</v>
      </c>
      <c r="H661" s="28"/>
      <c r="I661" s="28"/>
      <c r="J661" s="248" t="s">
        <v>673</v>
      </c>
      <c r="K661" s="248"/>
      <c r="L661" s="28" t="s">
        <v>670</v>
      </c>
      <c r="M661" s="28"/>
      <c r="N661" s="28"/>
      <c r="P661" s="71" t="s">
        <v>677</v>
      </c>
      <c r="Q661" s="81"/>
      <c r="R661" s="27" t="s">
        <v>147</v>
      </c>
      <c r="S661" s="36">
        <f>IF(Suggested="Yes",AA661,AG661)</f>
        <v>47.7</v>
      </c>
      <c r="T661" s="34" t="s">
        <v>142</v>
      </c>
      <c r="U661" s="5" t="str">
        <f>+Instructions!$B$3</f>
        <v>A</v>
      </c>
      <c r="V661" s="49"/>
      <c r="W661" s="53">
        <f>+Instructions!$C$22</f>
        <v>0</v>
      </c>
      <c r="X661" s="16">
        <f>ROUND($AA661*(1-W661)+0.004999,2)</f>
        <v>47.7</v>
      </c>
      <c r="Y661" s="49"/>
      <c r="Z661" s="6" t="s">
        <v>1386</v>
      </c>
      <c r="AA661" s="36">
        <v>47.7</v>
      </c>
      <c r="AB661" s="57">
        <f t="shared" si="125"/>
        <v>0</v>
      </c>
      <c r="AC661" s="16">
        <f t="shared" si="125"/>
        <v>47.7</v>
      </c>
      <c r="AD661" s="11">
        <f>(AG661-AC661)/AG661</f>
        <v>0</v>
      </c>
      <c r="AE661" s="120"/>
      <c r="AF661" s="129">
        <v>3</v>
      </c>
      <c r="AG661" s="50">
        <f>SUM(AJ661:AL661)+AE661</f>
        <v>47.7</v>
      </c>
      <c r="AH661" s="244"/>
      <c r="AJ661" s="16">
        <f>ROUND(AC661/(1-VLOOKUP(AF661,Group,2,FALSE)),2)</f>
        <v>47.7</v>
      </c>
      <c r="AK661" s="16">
        <f>IF(VLOOKUP(AF661,Group,5,FALSE)="YES",VLOOKUP(ROUND(ROUND(AJ661,1)-AJ661,2),Round,2,FALSE)+VLOOKUP(AF661,Group,6,FALSE),0)</f>
        <v>0</v>
      </c>
      <c r="AL661" s="16">
        <f>IF(VLOOKUP(AF661,Group,7,FALSE)="",0,ROUND(AJ661-0.04999,1)-AJ661+AM661)</f>
        <v>0</v>
      </c>
      <c r="AM661" s="16" t="str">
        <f>IF(VLOOKUP(AF661,Group,7,FALSE)="","",VLOOKUP(AF661,Group,7,FALSE))</f>
        <v/>
      </c>
      <c r="AO661" s="239" t="s">
        <v>155</v>
      </c>
    </row>
    <row r="662" spans="1:41" s="3" customFormat="1" ht="2.85" customHeight="1" x14ac:dyDescent="0.2">
      <c r="P662" s="71"/>
      <c r="Q662" s="81"/>
      <c r="R662" s="27"/>
      <c r="S662" s="36"/>
      <c r="T662" s="6"/>
      <c r="U662" s="34"/>
      <c r="V662" s="49"/>
      <c r="W662" s="53"/>
      <c r="X662" s="14"/>
      <c r="Y662" s="49"/>
      <c r="Z662" s="36"/>
      <c r="AA662" s="36"/>
      <c r="AB662" s="52"/>
      <c r="AC662" s="36"/>
      <c r="AD662" s="14"/>
      <c r="AE662" s="72"/>
      <c r="AF662" s="124"/>
      <c r="AG662" s="36"/>
      <c r="AH662" s="244"/>
      <c r="AJ662" s="36"/>
      <c r="AK662" s="36"/>
      <c r="AL662" s="36"/>
      <c r="AM662" s="36"/>
      <c r="AO662" s="239" t="s">
        <v>155</v>
      </c>
    </row>
    <row r="663" spans="1:41" s="3" customFormat="1" ht="9.9499999999999993" customHeight="1" x14ac:dyDescent="0.2">
      <c r="C663" s="32"/>
      <c r="D663" s="37" t="s">
        <v>186</v>
      </c>
      <c r="E663" s="167" t="s">
        <v>1291</v>
      </c>
      <c r="F663" s="167"/>
      <c r="G663" s="167"/>
      <c r="H663" s="167"/>
      <c r="I663" s="167"/>
      <c r="J663" s="167"/>
      <c r="K663" s="167"/>
      <c r="M663" s="167"/>
      <c r="N663" s="172"/>
      <c r="O663" s="28"/>
      <c r="P663" s="28"/>
      <c r="Q663" s="28"/>
      <c r="R663" s="28"/>
      <c r="S663" s="28"/>
      <c r="T663" s="28"/>
      <c r="U663" s="5"/>
      <c r="V663" s="49"/>
      <c r="W663" s="67"/>
      <c r="X663" s="67"/>
      <c r="Y663" s="49"/>
      <c r="Z663" s="36"/>
      <c r="AA663" s="36"/>
      <c r="AB663" s="52"/>
      <c r="AC663" s="16"/>
      <c r="AD663" s="14"/>
      <c r="AE663" s="62"/>
      <c r="AF663" s="123"/>
      <c r="AG663" s="16"/>
      <c r="AH663" s="244"/>
      <c r="AJ663" s="16"/>
      <c r="AK663" s="16"/>
      <c r="AL663" s="16"/>
      <c r="AM663" s="16"/>
      <c r="AO663" s="239"/>
    </row>
    <row r="664" spans="1:41" s="3" customFormat="1" ht="2.1" customHeight="1" x14ac:dyDescent="0.2">
      <c r="A664" s="3" t="s">
        <v>182</v>
      </c>
      <c r="N664" s="3" t="s">
        <v>187</v>
      </c>
      <c r="P664" s="71"/>
      <c r="Q664" s="81"/>
      <c r="R664" s="27"/>
      <c r="S664" s="36"/>
      <c r="T664" s="6"/>
      <c r="U664" s="5"/>
      <c r="V664" s="49"/>
      <c r="W664" s="53"/>
      <c r="X664" s="14"/>
      <c r="Y664" s="49"/>
      <c r="Z664" s="36"/>
      <c r="AA664" s="36"/>
      <c r="AB664" s="52"/>
      <c r="AC664" s="16"/>
      <c r="AD664" s="14"/>
      <c r="AE664" s="62"/>
      <c r="AF664" s="123"/>
      <c r="AG664" s="36"/>
      <c r="AH664" s="244"/>
      <c r="AI664" s="16"/>
      <c r="AJ664" s="36"/>
      <c r="AK664" s="16"/>
      <c r="AL664" s="16"/>
      <c r="AO664" s="239"/>
    </row>
    <row r="665" spans="1:41" s="3" customFormat="1" ht="9.9499999999999993" customHeight="1" x14ac:dyDescent="0.2">
      <c r="B665" s="111" t="s">
        <v>104</v>
      </c>
      <c r="D665" s="37"/>
      <c r="E665" s="71" t="s">
        <v>1293</v>
      </c>
      <c r="F665" s="71"/>
      <c r="G665" s="28" t="s">
        <v>220</v>
      </c>
      <c r="H665" s="28"/>
      <c r="I665" s="28"/>
      <c r="J665" s="28" t="s">
        <v>1292</v>
      </c>
      <c r="K665" s="28"/>
      <c r="L665" s="28" t="s">
        <v>670</v>
      </c>
      <c r="M665" s="28"/>
      <c r="N665" s="173">
        <v>14112</v>
      </c>
      <c r="P665" s="71" t="s">
        <v>734</v>
      </c>
      <c r="Q665" s="81"/>
      <c r="R665" s="27"/>
      <c r="S665" s="36">
        <f t="shared" ref="S665" si="126">IF(Suggested="Yes",AA665,AG665)</f>
        <v>45.1</v>
      </c>
      <c r="T665" s="34" t="s">
        <v>142</v>
      </c>
      <c r="U665" s="5" t="str">
        <f>+Instructions!$B$3</f>
        <v>A</v>
      </c>
      <c r="V665" s="49"/>
      <c r="W665" s="53">
        <f>+Instructions!$C$22</f>
        <v>0</v>
      </c>
      <c r="X665" s="16">
        <f t="shared" ref="X665" si="127">ROUND($AA665*(1-W665)+0.004999,2)</f>
        <v>45.1</v>
      </c>
      <c r="Y665" s="49"/>
      <c r="Z665" s="6" t="s">
        <v>1386</v>
      </c>
      <c r="AA665" s="36">
        <v>45.1</v>
      </c>
      <c r="AB665" s="57">
        <f t="shared" ref="AB665" si="128">+W665</f>
        <v>0</v>
      </c>
      <c r="AC665" s="16">
        <f t="shared" ref="AC665" si="129">+X665</f>
        <v>45.1</v>
      </c>
      <c r="AD665" s="11">
        <f t="shared" ref="AD665" si="130">(AG665-AC665)/AG665</f>
        <v>0</v>
      </c>
      <c r="AE665" s="120"/>
      <c r="AF665" s="129">
        <v>3</v>
      </c>
      <c r="AG665" s="50">
        <f t="shared" ref="AG665" si="131">SUM(AJ665:AL665)+AE665</f>
        <v>45.1</v>
      </c>
      <c r="AH665" s="49"/>
      <c r="AJ665" s="16">
        <f t="shared" ref="AJ665" si="132">ROUND(AC665/(1-VLOOKUP(AF665,Group,2,FALSE)),2)</f>
        <v>45.1</v>
      </c>
      <c r="AK665" s="16">
        <f t="shared" ref="AK665" si="133">IF(VLOOKUP(AF665,Group,5,FALSE)="YES",VLOOKUP(ROUND(ROUND(AJ665,1)-AJ665,2),Round,2,FALSE)+VLOOKUP(AF665,Group,6,FALSE),0)</f>
        <v>0</v>
      </c>
      <c r="AL665" s="16">
        <f t="shared" ref="AL665" si="134">IF(VLOOKUP(AF665,Group,7,FALSE)="",0,ROUND(AJ665-0.04999,1)-AJ665+AM665)</f>
        <v>0</v>
      </c>
      <c r="AM665" s="16" t="str">
        <f t="shared" ref="AM665" si="135">IF(VLOOKUP(AF665,Group,7,FALSE)="","",VLOOKUP(AF665,Group,7,FALSE))</f>
        <v/>
      </c>
      <c r="AO665" s="239" t="s">
        <v>155</v>
      </c>
    </row>
    <row r="666" spans="1:41" s="3" customFormat="1" ht="2.85" customHeight="1" x14ac:dyDescent="0.2">
      <c r="P666" s="71"/>
      <c r="Q666" s="81"/>
      <c r="R666" s="27"/>
      <c r="S666" s="36"/>
      <c r="T666" s="6"/>
      <c r="U666" s="34"/>
      <c r="V666" s="49"/>
      <c r="W666" s="53"/>
      <c r="X666" s="14"/>
      <c r="Y666" s="49"/>
      <c r="Z666" s="36"/>
      <c r="AA666" s="36"/>
      <c r="AB666" s="52"/>
      <c r="AC666" s="36"/>
      <c r="AD666" s="14"/>
      <c r="AE666" s="72"/>
      <c r="AF666" s="124"/>
      <c r="AG666" s="36"/>
      <c r="AH666" s="244"/>
      <c r="AJ666" s="36"/>
      <c r="AK666" s="36"/>
      <c r="AL666" s="36"/>
      <c r="AM666" s="36"/>
      <c r="AO666" s="239" t="s">
        <v>155</v>
      </c>
    </row>
    <row r="667" spans="1:41" s="3" customFormat="1" ht="9.9499999999999993" customHeight="1" x14ac:dyDescent="0.2">
      <c r="C667" s="32"/>
      <c r="D667" s="37" t="s">
        <v>106</v>
      </c>
      <c r="E667" s="167" t="s">
        <v>1284</v>
      </c>
      <c r="F667" s="167"/>
      <c r="G667" s="167"/>
      <c r="H667" s="167"/>
      <c r="I667" s="167"/>
      <c r="J667" s="167"/>
      <c r="K667" s="167"/>
      <c r="M667" s="167"/>
      <c r="N667" s="172"/>
      <c r="O667" s="28"/>
      <c r="P667" s="28"/>
      <c r="Q667" s="28"/>
      <c r="R667" s="28"/>
      <c r="S667" s="28"/>
      <c r="T667" s="28"/>
      <c r="U667" s="5"/>
      <c r="V667" s="49"/>
      <c r="W667" s="67"/>
      <c r="X667" s="67"/>
      <c r="Y667" s="49"/>
      <c r="Z667" s="36"/>
      <c r="AA667" s="36"/>
      <c r="AB667" s="52"/>
      <c r="AC667" s="16"/>
      <c r="AD667" s="14"/>
      <c r="AE667" s="62"/>
      <c r="AF667" s="123"/>
      <c r="AG667" s="16"/>
      <c r="AH667" s="244"/>
      <c r="AJ667" s="16"/>
      <c r="AK667" s="16"/>
      <c r="AL667" s="16"/>
      <c r="AM667" s="16"/>
      <c r="AO667" s="239"/>
    </row>
    <row r="668" spans="1:41" s="3" customFormat="1" ht="2.1" customHeight="1" x14ac:dyDescent="0.2">
      <c r="A668" s="3" t="s">
        <v>182</v>
      </c>
      <c r="N668" s="3" t="s">
        <v>187</v>
      </c>
      <c r="P668" s="71"/>
      <c r="Q668" s="81"/>
      <c r="R668" s="27"/>
      <c r="S668" s="36"/>
      <c r="T668" s="6"/>
      <c r="U668" s="5"/>
      <c r="V668" s="49"/>
      <c r="W668" s="53"/>
      <c r="X668" s="14"/>
      <c r="Y668" s="49"/>
      <c r="Z668" s="36"/>
      <c r="AA668" s="36"/>
      <c r="AB668" s="52"/>
      <c r="AC668" s="16"/>
      <c r="AD668" s="14"/>
      <c r="AE668" s="62"/>
      <c r="AF668" s="123"/>
      <c r="AG668" s="36"/>
      <c r="AH668" s="244"/>
      <c r="AI668" s="16"/>
      <c r="AJ668" s="36"/>
      <c r="AK668" s="16"/>
      <c r="AL668" s="16"/>
      <c r="AO668" s="239"/>
    </row>
    <row r="669" spans="1:41" s="3" customFormat="1" ht="9.9499999999999993" customHeight="1" x14ac:dyDescent="0.2">
      <c r="B669" s="111" t="s">
        <v>104</v>
      </c>
      <c r="D669" s="37"/>
      <c r="E669" s="71" t="s">
        <v>1032</v>
      </c>
      <c r="F669" s="71"/>
      <c r="G669" s="28" t="s">
        <v>220</v>
      </c>
      <c r="H669" s="28"/>
      <c r="I669" s="28"/>
      <c r="J669" s="28" t="s">
        <v>1285</v>
      </c>
      <c r="K669" s="28"/>
      <c r="L669" s="28" t="s">
        <v>1286</v>
      </c>
      <c r="M669" s="28"/>
      <c r="N669" s="28"/>
      <c r="P669" s="71" t="s">
        <v>354</v>
      </c>
      <c r="Q669" s="81"/>
      <c r="R669" s="27"/>
      <c r="S669" s="36">
        <f t="shared" ref="S669" si="136">IF(Suggested="Yes",AA669,AG669)</f>
        <v>44.9</v>
      </c>
      <c r="T669" s="34" t="s">
        <v>142</v>
      </c>
      <c r="U669" s="5" t="str">
        <f>+Instructions!$B$3</f>
        <v>A</v>
      </c>
      <c r="V669" s="49"/>
      <c r="W669" s="53">
        <f>+Instructions!$C$22</f>
        <v>0</v>
      </c>
      <c r="X669" s="16">
        <f t="shared" ref="X669" si="137">ROUND($AA669*(1-W669)+0.004999,2)</f>
        <v>44.9</v>
      </c>
      <c r="Y669" s="49"/>
      <c r="Z669" s="6" t="s">
        <v>1386</v>
      </c>
      <c r="AA669" s="36">
        <v>44.9</v>
      </c>
      <c r="AB669" s="57">
        <f t="shared" ref="AB669" si="138">+W669</f>
        <v>0</v>
      </c>
      <c r="AC669" s="16">
        <f t="shared" ref="AC669" si="139">+X669</f>
        <v>44.9</v>
      </c>
      <c r="AD669" s="11">
        <f t="shared" ref="AD669" si="140">(AG669-AC669)/AG669</f>
        <v>0</v>
      </c>
      <c r="AE669" s="120"/>
      <c r="AF669" s="129">
        <v>3</v>
      </c>
      <c r="AG669" s="50">
        <f t="shared" ref="AG669" si="141">SUM(AJ669:AL669)+AE669</f>
        <v>44.9</v>
      </c>
      <c r="AH669" s="49"/>
      <c r="AJ669" s="16">
        <f t="shared" ref="AJ669" si="142">ROUND(AC669/(1-VLOOKUP(AF669,Group,2,FALSE)),2)</f>
        <v>44.9</v>
      </c>
      <c r="AK669" s="16">
        <f t="shared" ref="AK669" si="143">IF(VLOOKUP(AF669,Group,5,FALSE)="YES",VLOOKUP(ROUND(ROUND(AJ669,1)-AJ669,2),Round,2,FALSE)+VLOOKUP(AF669,Group,6,FALSE),0)</f>
        <v>0</v>
      </c>
      <c r="AL669" s="16">
        <f t="shared" ref="AL669" si="144">IF(VLOOKUP(AF669,Group,7,FALSE)="",0,ROUND(AJ669-0.04999,1)-AJ669+AM669)</f>
        <v>0</v>
      </c>
      <c r="AM669" s="16" t="str">
        <f t="shared" ref="AM669" si="145">IF(VLOOKUP(AF669,Group,7,FALSE)="","",VLOOKUP(AF669,Group,7,FALSE))</f>
        <v/>
      </c>
      <c r="AO669" s="239" t="s">
        <v>155</v>
      </c>
    </row>
    <row r="670" spans="1:41" s="3" customFormat="1" ht="2.85" customHeight="1" x14ac:dyDescent="0.2">
      <c r="P670" s="71"/>
      <c r="Q670" s="81"/>
      <c r="R670" s="27"/>
      <c r="S670" s="36"/>
      <c r="T670" s="6"/>
      <c r="U670" s="34"/>
      <c r="V670" s="49"/>
      <c r="W670" s="53"/>
      <c r="X670" s="14"/>
      <c r="Y670" s="49"/>
      <c r="Z670" s="36"/>
      <c r="AA670" s="36"/>
      <c r="AB670" s="52"/>
      <c r="AC670" s="36"/>
      <c r="AD670" s="14"/>
      <c r="AE670" s="72"/>
      <c r="AF670" s="124"/>
      <c r="AG670" s="36"/>
      <c r="AH670" s="244"/>
      <c r="AJ670" s="36"/>
      <c r="AK670" s="36"/>
      <c r="AL670" s="36"/>
      <c r="AM670" s="36"/>
      <c r="AO670" s="239" t="s">
        <v>155</v>
      </c>
    </row>
    <row r="671" spans="1:41" s="3" customFormat="1" ht="9.9499999999999993" customHeight="1" x14ac:dyDescent="0.2">
      <c r="C671" s="32"/>
      <c r="D671" s="37" t="s">
        <v>186</v>
      </c>
      <c r="E671" s="167" t="s">
        <v>1289</v>
      </c>
      <c r="F671" s="167"/>
      <c r="G671" s="167"/>
      <c r="H671" s="167"/>
      <c r="I671" s="167"/>
      <c r="J671" s="167"/>
      <c r="K671" s="167"/>
      <c r="M671" s="167"/>
      <c r="N671" s="172"/>
      <c r="O671" s="28"/>
      <c r="P671" s="28"/>
      <c r="Q671" s="28"/>
      <c r="R671" s="28"/>
      <c r="S671" s="28"/>
      <c r="T671" s="28"/>
      <c r="U671" s="5"/>
      <c r="V671" s="49"/>
      <c r="W671" s="67"/>
      <c r="X671" s="67"/>
      <c r="Y671" s="49"/>
      <c r="Z671" s="36"/>
      <c r="AA671" s="36"/>
      <c r="AB671" s="52"/>
      <c r="AC671" s="16"/>
      <c r="AD671" s="14"/>
      <c r="AE671" s="62"/>
      <c r="AF671" s="123"/>
      <c r="AG671" s="16"/>
      <c r="AH671" s="244"/>
      <c r="AJ671" s="16"/>
      <c r="AK671" s="16"/>
      <c r="AL671" s="16"/>
      <c r="AM671" s="16"/>
      <c r="AO671" s="239"/>
    </row>
    <row r="672" spans="1:41" s="3" customFormat="1" ht="2.1" customHeight="1" x14ac:dyDescent="0.2">
      <c r="A672" s="3" t="s">
        <v>182</v>
      </c>
      <c r="N672" s="3" t="s">
        <v>187</v>
      </c>
      <c r="P672" s="71"/>
      <c r="Q672" s="81"/>
      <c r="R672" s="27"/>
      <c r="S672" s="36"/>
      <c r="T672" s="6"/>
      <c r="U672" s="5"/>
      <c r="V672" s="49"/>
      <c r="W672" s="53"/>
      <c r="X672" s="14"/>
      <c r="Y672" s="49"/>
      <c r="Z672" s="36"/>
      <c r="AA672" s="36"/>
      <c r="AB672" s="52"/>
      <c r="AC672" s="16"/>
      <c r="AD672" s="14"/>
      <c r="AE672" s="62"/>
      <c r="AF672" s="123"/>
      <c r="AG672" s="36"/>
      <c r="AH672" s="244"/>
      <c r="AI672" s="16"/>
      <c r="AJ672" s="36"/>
      <c r="AK672" s="16"/>
      <c r="AL672" s="16"/>
      <c r="AO672" s="239"/>
    </row>
    <row r="673" spans="1:41" s="3" customFormat="1" ht="9.9499999999999993" customHeight="1" x14ac:dyDescent="0.2">
      <c r="B673" s="111" t="s">
        <v>104</v>
      </c>
      <c r="D673" s="37"/>
      <c r="E673" s="71" t="s">
        <v>1032</v>
      </c>
      <c r="F673" s="71"/>
      <c r="G673" s="28" t="s">
        <v>220</v>
      </c>
      <c r="H673" s="28"/>
      <c r="I673" s="28"/>
      <c r="J673" s="28" t="s">
        <v>1290</v>
      </c>
      <c r="K673" s="28"/>
      <c r="L673" s="28" t="s">
        <v>1286</v>
      </c>
      <c r="M673" s="28"/>
      <c r="N673" s="173">
        <v>14111</v>
      </c>
      <c r="P673" s="71" t="s">
        <v>354</v>
      </c>
      <c r="Q673" s="81"/>
      <c r="R673" s="27"/>
      <c r="S673" s="36">
        <f t="shared" ref="S673" si="146">IF(Suggested="Yes",AA673,AG673)</f>
        <v>45.85</v>
      </c>
      <c r="T673" s="34" t="s">
        <v>142</v>
      </c>
      <c r="U673" s="5" t="str">
        <f>+Instructions!$B$3</f>
        <v>A</v>
      </c>
      <c r="V673" s="49"/>
      <c r="W673" s="53">
        <f>+Instructions!$C$22</f>
        <v>0</v>
      </c>
      <c r="X673" s="16">
        <f t="shared" ref="X673" si="147">ROUND($AA673*(1-W673)+0.004999,2)</f>
        <v>45.85</v>
      </c>
      <c r="Y673" s="49"/>
      <c r="Z673" s="6" t="s">
        <v>1386</v>
      </c>
      <c r="AA673" s="36">
        <v>45.85</v>
      </c>
      <c r="AB673" s="57">
        <f t="shared" ref="AB673" si="148">+W673</f>
        <v>0</v>
      </c>
      <c r="AC673" s="16">
        <f t="shared" ref="AC673" si="149">+X673</f>
        <v>45.85</v>
      </c>
      <c r="AD673" s="11">
        <f t="shared" ref="AD673" si="150">(AG673-AC673)/AG673</f>
        <v>0</v>
      </c>
      <c r="AE673" s="120"/>
      <c r="AF673" s="129">
        <v>3</v>
      </c>
      <c r="AG673" s="50">
        <f t="shared" ref="AG673" si="151">SUM(AJ673:AL673)+AE673</f>
        <v>45.85</v>
      </c>
      <c r="AH673" s="49"/>
      <c r="AJ673" s="16">
        <f t="shared" ref="AJ673" si="152">ROUND(AC673/(1-VLOOKUP(AF673,Group,2,FALSE)),2)</f>
        <v>45.85</v>
      </c>
      <c r="AK673" s="16">
        <f t="shared" ref="AK673" si="153">IF(VLOOKUP(AF673,Group,5,FALSE)="YES",VLOOKUP(ROUND(ROUND(AJ673,1)-AJ673,2),Round,2,FALSE)+VLOOKUP(AF673,Group,6,FALSE),0)</f>
        <v>0</v>
      </c>
      <c r="AL673" s="16">
        <f t="shared" ref="AL673" si="154">IF(VLOOKUP(AF673,Group,7,FALSE)="",0,ROUND(AJ673-0.04999,1)-AJ673+AM673)</f>
        <v>0</v>
      </c>
      <c r="AM673" s="16" t="str">
        <f t="shared" ref="AM673" si="155">IF(VLOOKUP(AF673,Group,7,FALSE)="","",VLOOKUP(AF673,Group,7,FALSE))</f>
        <v/>
      </c>
      <c r="AO673" s="239" t="s">
        <v>155</v>
      </c>
    </row>
    <row r="674" spans="1:41" s="3" customFormat="1" ht="1.5" customHeight="1" x14ac:dyDescent="0.2">
      <c r="C674" s="3" t="s">
        <v>187</v>
      </c>
      <c r="P674" s="71"/>
      <c r="Q674" s="81"/>
      <c r="R674" s="27"/>
      <c r="S674" s="36"/>
      <c r="T674" s="6"/>
      <c r="U674" s="34"/>
      <c r="V674" s="49"/>
      <c r="W674" s="53"/>
      <c r="X674" s="14"/>
      <c r="Y674" s="49"/>
      <c r="Z674" s="36"/>
      <c r="AA674" s="36"/>
      <c r="AB674" s="52"/>
      <c r="AC674" s="36"/>
      <c r="AD674" s="14"/>
      <c r="AE674" s="72"/>
      <c r="AF674" s="124"/>
      <c r="AG674" s="36"/>
      <c r="AH674" s="244"/>
      <c r="AJ674" s="36"/>
      <c r="AK674" s="36"/>
      <c r="AL674" s="36"/>
      <c r="AM674" s="36"/>
      <c r="AO674" s="239" t="s">
        <v>155</v>
      </c>
    </row>
    <row r="675" spans="1:41" s="3" customFormat="1" ht="9.6" customHeight="1" x14ac:dyDescent="0.2">
      <c r="D675" s="98" t="s">
        <v>148</v>
      </c>
      <c r="E675" s="190" t="s">
        <v>1288</v>
      </c>
      <c r="F675" s="71"/>
      <c r="H675" s="28"/>
      <c r="I675" s="28"/>
      <c r="J675" s="28"/>
      <c r="K675" s="28"/>
      <c r="L675" s="28"/>
      <c r="M675" s="28"/>
      <c r="N675" s="28"/>
      <c r="P675" s="71"/>
      <c r="Q675" s="81"/>
      <c r="R675" s="27"/>
      <c r="S675" s="36"/>
      <c r="T675" s="34"/>
      <c r="U675" s="34"/>
      <c r="V675" s="49"/>
      <c r="W675" s="53"/>
      <c r="X675" s="36"/>
      <c r="Y675" s="49"/>
      <c r="Z675" s="36"/>
      <c r="AA675" s="36"/>
      <c r="AB675" s="57"/>
      <c r="AC675" s="36"/>
      <c r="AD675" s="57"/>
      <c r="AE675" s="72"/>
      <c r="AF675" s="124"/>
      <c r="AG675" s="36"/>
      <c r="AH675" s="244"/>
      <c r="AJ675" s="36"/>
      <c r="AK675" s="36"/>
      <c r="AL675" s="36"/>
      <c r="AM675" s="36"/>
      <c r="AO675" s="239" t="s">
        <v>155</v>
      </c>
    </row>
    <row r="676" spans="1:41" s="3" customFormat="1" ht="9.6" customHeight="1" x14ac:dyDescent="0.2">
      <c r="D676" s="98"/>
      <c r="E676" s="217" t="s">
        <v>1287</v>
      </c>
      <c r="F676" s="71"/>
      <c r="H676" s="28"/>
      <c r="I676" s="28"/>
      <c r="J676" s="28"/>
      <c r="K676" s="28"/>
      <c r="L676" s="28"/>
      <c r="M676" s="28"/>
      <c r="N676" s="28"/>
      <c r="P676" s="71"/>
      <c r="Q676" s="81"/>
      <c r="R676" s="27"/>
      <c r="S676" s="36"/>
      <c r="T676" s="34"/>
      <c r="U676" s="34"/>
      <c r="V676" s="49"/>
      <c r="W676" s="53"/>
      <c r="X676" s="36"/>
      <c r="Y676" s="49"/>
      <c r="Z676" s="36"/>
      <c r="AA676" s="36"/>
      <c r="AB676" s="57"/>
      <c r="AC676" s="36"/>
      <c r="AD676" s="57"/>
      <c r="AE676" s="72"/>
      <c r="AF676" s="124"/>
      <c r="AG676" s="36"/>
      <c r="AH676" s="244"/>
      <c r="AJ676" s="36"/>
      <c r="AK676" s="36"/>
      <c r="AL676" s="36"/>
      <c r="AM676" s="36"/>
      <c r="AO676" s="239" t="s">
        <v>155</v>
      </c>
    </row>
    <row r="677" spans="1:41" s="3" customFormat="1" ht="9.6" customHeight="1" x14ac:dyDescent="0.2">
      <c r="D677" s="98"/>
      <c r="E677" s="217" t="s">
        <v>744</v>
      </c>
      <c r="F677" s="71"/>
      <c r="H677" s="28"/>
      <c r="I677" s="28"/>
      <c r="J677" s="28"/>
      <c r="K677" s="28"/>
      <c r="L677" s="28"/>
      <c r="M677" s="28"/>
      <c r="N677" s="28"/>
      <c r="P677" s="71"/>
      <c r="Q677" s="81"/>
      <c r="R677" s="27"/>
      <c r="S677" s="36"/>
      <c r="T677" s="34"/>
      <c r="U677" s="34"/>
      <c r="V677" s="49"/>
      <c r="W677" s="53"/>
      <c r="X677" s="36"/>
      <c r="Y677" s="49"/>
      <c r="Z677" s="36"/>
      <c r="AA677" s="36"/>
      <c r="AB677" s="57"/>
      <c r="AC677" s="36"/>
      <c r="AD677" s="57"/>
      <c r="AE677" s="72"/>
      <c r="AF677" s="124"/>
      <c r="AG677" s="36"/>
      <c r="AH677" s="244"/>
      <c r="AJ677" s="36"/>
      <c r="AK677" s="36"/>
      <c r="AL677" s="36"/>
      <c r="AM677" s="36"/>
      <c r="AO677" s="239" t="s">
        <v>155</v>
      </c>
    </row>
    <row r="678" spans="1:41" s="3" customFormat="1" ht="9.6" customHeight="1" x14ac:dyDescent="0.2">
      <c r="D678" s="98"/>
      <c r="E678" s="217" t="s">
        <v>679</v>
      </c>
      <c r="F678" s="71"/>
      <c r="H678" s="28"/>
      <c r="I678" s="28"/>
      <c r="J678" s="28"/>
      <c r="K678" s="28"/>
      <c r="L678" s="28"/>
      <c r="M678" s="28"/>
      <c r="N678" s="28"/>
      <c r="P678" s="71"/>
      <c r="Q678" s="81"/>
      <c r="R678" s="27"/>
      <c r="S678" s="36"/>
      <c r="T678" s="34"/>
      <c r="U678" s="34"/>
      <c r="V678" s="49"/>
      <c r="W678" s="53"/>
      <c r="X678" s="36"/>
      <c r="Y678" s="49"/>
      <c r="Z678" s="36"/>
      <c r="AA678" s="36"/>
      <c r="AB678" s="57"/>
      <c r="AC678" s="36"/>
      <c r="AD678" s="57"/>
      <c r="AE678" s="72"/>
      <c r="AF678" s="124"/>
      <c r="AG678" s="36"/>
      <c r="AH678" s="244"/>
      <c r="AJ678" s="36"/>
      <c r="AK678" s="36"/>
      <c r="AL678" s="36"/>
      <c r="AM678" s="36"/>
      <c r="AO678" s="239" t="s">
        <v>155</v>
      </c>
    </row>
    <row r="679" spans="1:41" s="3" customFormat="1" ht="3.95" customHeight="1" x14ac:dyDescent="0.2">
      <c r="P679" s="71"/>
      <c r="Q679" s="81"/>
      <c r="R679" s="27"/>
      <c r="S679" s="36"/>
      <c r="T679" s="6"/>
      <c r="U679" s="34"/>
      <c r="V679" s="49"/>
      <c r="W679" s="53"/>
      <c r="X679" s="14"/>
      <c r="Y679" s="49"/>
      <c r="Z679" s="36"/>
      <c r="AA679" s="36"/>
      <c r="AB679" s="52"/>
      <c r="AC679" s="36"/>
      <c r="AD679" s="14"/>
      <c r="AE679" s="72"/>
      <c r="AF679" s="124"/>
      <c r="AG679" s="36"/>
      <c r="AH679" s="244"/>
      <c r="AJ679" s="36"/>
      <c r="AK679" s="36"/>
      <c r="AL679" s="36"/>
      <c r="AM679" s="36"/>
      <c r="AO679" s="239"/>
    </row>
    <row r="680" spans="1:41" s="3" customFormat="1" ht="9.9499999999999993" customHeight="1" x14ac:dyDescent="0.2">
      <c r="C680" s="157" t="s">
        <v>310</v>
      </c>
      <c r="D680" s="10"/>
      <c r="E680" s="158"/>
      <c r="F680" s="159"/>
      <c r="I680" s="3" t="s">
        <v>187</v>
      </c>
      <c r="K680" s="3" t="s">
        <v>187</v>
      </c>
      <c r="L680" s="3" t="s">
        <v>187</v>
      </c>
      <c r="O680" s="3" t="s">
        <v>187</v>
      </c>
      <c r="Q680" s="169"/>
      <c r="R680" s="228" t="s">
        <v>565</v>
      </c>
      <c r="S680" s="229" t="s">
        <v>576</v>
      </c>
      <c r="T680" s="230"/>
      <c r="U680" s="146"/>
      <c r="V680" s="49"/>
      <c r="W680" s="53"/>
      <c r="X680" s="14"/>
      <c r="Y680" s="49"/>
      <c r="AB680" s="52"/>
      <c r="AC680" s="16"/>
      <c r="AD680" s="14"/>
      <c r="AE680" s="62"/>
      <c r="AF680" s="62"/>
      <c r="AG680" s="16"/>
      <c r="AH680" s="244"/>
      <c r="AO680" s="241"/>
    </row>
    <row r="681" spans="1:41" s="3" customFormat="1" ht="2.85" customHeight="1" x14ac:dyDescent="0.2">
      <c r="A681" s="3" t="s">
        <v>182</v>
      </c>
      <c r="P681" s="71"/>
      <c r="Q681" s="81"/>
      <c r="R681" s="27"/>
      <c r="S681" s="36"/>
      <c r="T681" s="6"/>
      <c r="U681" s="34"/>
      <c r="V681" s="49"/>
      <c r="W681" s="53"/>
      <c r="X681" s="14"/>
      <c r="Y681" s="49"/>
      <c r="Z681" s="36"/>
      <c r="AA681" s="36"/>
      <c r="AB681" s="52"/>
      <c r="AC681" s="36"/>
      <c r="AD681" s="14"/>
      <c r="AE681" s="72"/>
      <c r="AF681" s="124"/>
      <c r="AG681" s="36"/>
      <c r="AH681" s="244"/>
      <c r="AJ681" s="36"/>
      <c r="AK681" s="36"/>
      <c r="AL681" s="36"/>
      <c r="AM681" s="36"/>
      <c r="AO681" s="239"/>
    </row>
    <row r="682" spans="1:41" s="3" customFormat="1" ht="9.9499999999999993" customHeight="1" x14ac:dyDescent="0.2">
      <c r="C682" s="32"/>
      <c r="D682" s="37" t="s">
        <v>186</v>
      </c>
      <c r="E682" s="167" t="s">
        <v>240</v>
      </c>
      <c r="F682" s="172"/>
      <c r="G682" s="172"/>
      <c r="H682" s="172"/>
      <c r="I682" s="172"/>
      <c r="J682" s="172"/>
      <c r="K682" s="172"/>
      <c r="L682" s="172"/>
      <c r="M682" s="172"/>
      <c r="N682" s="172" t="s">
        <v>187</v>
      </c>
      <c r="O682" s="28"/>
      <c r="P682" s="28"/>
      <c r="Q682" s="28"/>
      <c r="R682" s="28"/>
      <c r="S682" s="28"/>
      <c r="T682" s="28"/>
      <c r="U682" s="5"/>
      <c r="V682" s="49"/>
      <c r="W682" s="67"/>
      <c r="X682" s="67"/>
      <c r="Y682" s="49"/>
      <c r="Z682" s="36"/>
      <c r="AA682" s="36"/>
      <c r="AB682" s="52"/>
      <c r="AC682" s="16"/>
      <c r="AD682" s="14"/>
      <c r="AE682" s="62"/>
      <c r="AF682" s="123"/>
      <c r="AG682" s="16"/>
      <c r="AH682" s="244"/>
      <c r="AJ682" s="16"/>
      <c r="AK682" s="16"/>
      <c r="AL682" s="16"/>
      <c r="AM682" s="16"/>
      <c r="AO682" s="239"/>
    </row>
    <row r="683" spans="1:41" s="3" customFormat="1" ht="1.5" customHeight="1" x14ac:dyDescent="0.2">
      <c r="A683" s="3" t="s">
        <v>182</v>
      </c>
      <c r="P683" s="71"/>
      <c r="Q683" s="81"/>
      <c r="R683" s="27"/>
      <c r="S683" s="36"/>
      <c r="T683" s="6"/>
      <c r="U683" s="34"/>
      <c r="V683" s="49"/>
      <c r="W683" s="53"/>
      <c r="X683" s="14"/>
      <c r="Y683" s="49"/>
      <c r="Z683" s="36"/>
      <c r="AA683" s="36"/>
      <c r="AB683" s="52"/>
      <c r="AC683" s="36"/>
      <c r="AD683" s="14"/>
      <c r="AE683" s="72"/>
      <c r="AF683" s="124"/>
      <c r="AG683" s="36"/>
      <c r="AH683" s="244"/>
      <c r="AJ683" s="36"/>
      <c r="AK683" s="36"/>
      <c r="AL683" s="36"/>
      <c r="AM683" s="36"/>
      <c r="AO683" s="239"/>
    </row>
    <row r="684" spans="1:41" s="3" customFormat="1" ht="9.9499999999999993" customHeight="1" x14ac:dyDescent="0.2">
      <c r="B684" s="112" t="s">
        <v>151</v>
      </c>
      <c r="D684" s="37"/>
      <c r="E684" s="71" t="s">
        <v>208</v>
      </c>
      <c r="F684" s="71"/>
      <c r="G684" s="28" t="s">
        <v>144</v>
      </c>
      <c r="H684" s="28"/>
      <c r="I684" s="28"/>
      <c r="J684" s="28" t="s">
        <v>211</v>
      </c>
      <c r="K684" s="28"/>
      <c r="L684" s="28"/>
      <c r="M684" s="28">
        <v>15155</v>
      </c>
      <c r="N684" s="28"/>
      <c r="P684" s="71"/>
      <c r="Q684" s="81"/>
      <c r="R684" s="27"/>
      <c r="S684" s="36">
        <f t="shared" ref="S684:S689" si="156">IF(Suggested="Yes",AA684,AG684)</f>
        <v>49.8</v>
      </c>
      <c r="T684" s="34" t="s">
        <v>143</v>
      </c>
      <c r="U684" s="5" t="str">
        <f>+Instructions!$B$3</f>
        <v>A</v>
      </c>
      <c r="V684" s="49"/>
      <c r="W684" s="53">
        <f>+Instructions!$C$22</f>
        <v>0</v>
      </c>
      <c r="X684" s="16">
        <f t="shared" ref="X684:X689" si="157">ROUND($AA684*(1-W684)+0.004999,2)</f>
        <v>49.8</v>
      </c>
      <c r="Y684" s="49"/>
      <c r="Z684" s="6" t="s">
        <v>1386</v>
      </c>
      <c r="AA684" s="36">
        <v>49.8</v>
      </c>
      <c r="AB684" s="57">
        <f t="shared" ref="AB684:AC690" si="158">+W684</f>
        <v>0</v>
      </c>
      <c r="AC684" s="16">
        <f t="shared" si="158"/>
        <v>49.8</v>
      </c>
      <c r="AD684" s="11">
        <f t="shared" ref="AD684:AD689" si="159">(AG684-AC684)/AG684</f>
        <v>0</v>
      </c>
      <c r="AE684" s="120"/>
      <c r="AF684" s="128">
        <v>1</v>
      </c>
      <c r="AG684" s="35">
        <f t="shared" ref="AG684:AG689" si="160">SUM(AJ684:AL684)+AE684</f>
        <v>49.8</v>
      </c>
      <c r="AH684" s="244"/>
      <c r="AJ684" s="16">
        <f t="shared" ref="AJ684:AJ689" si="161">ROUND(AC684/(1-VLOOKUP(AF684,Group,2,FALSE)),2)</f>
        <v>49.8</v>
      </c>
      <c r="AK684" s="16">
        <f t="shared" ref="AK684:AK689" si="162">IF(VLOOKUP(AF684,Group,5,FALSE)="YES",VLOOKUP(ROUND(ROUND(AJ684,1)-AJ684,2),Round,2,FALSE)+VLOOKUP(AF684,Group,6,FALSE),0)</f>
        <v>0</v>
      </c>
      <c r="AL684" s="16">
        <f t="shared" ref="AL684:AL689" si="163">IF(VLOOKUP(AF684,Group,7,FALSE)="",0,ROUND(AJ684-0.04999,1)-AJ684+AM684)</f>
        <v>0</v>
      </c>
      <c r="AM684" s="16" t="str">
        <f t="shared" ref="AM684:AM689" si="164">IF(VLOOKUP(AF684,Group,7,FALSE)="","",VLOOKUP(AF684,Group,7,FALSE))</f>
        <v/>
      </c>
      <c r="AO684" s="239" t="s">
        <v>155</v>
      </c>
    </row>
    <row r="685" spans="1:41" s="3" customFormat="1" ht="9.9499999999999993" customHeight="1" x14ac:dyDescent="0.2">
      <c r="B685" s="112" t="s">
        <v>151</v>
      </c>
      <c r="D685" s="37"/>
      <c r="E685" s="71" t="s">
        <v>192</v>
      </c>
      <c r="F685" s="71"/>
      <c r="G685" s="28" t="s">
        <v>144</v>
      </c>
      <c r="H685" s="28"/>
      <c r="I685" s="28"/>
      <c r="J685" s="28" t="s">
        <v>211</v>
      </c>
      <c r="K685" s="28"/>
      <c r="L685" s="28"/>
      <c r="M685" s="28">
        <v>15159</v>
      </c>
      <c r="N685" s="28"/>
      <c r="P685" s="71"/>
      <c r="Q685" s="81"/>
      <c r="R685" s="27"/>
      <c r="S685" s="36">
        <f t="shared" si="156"/>
        <v>49.55</v>
      </c>
      <c r="T685" s="34" t="s">
        <v>143</v>
      </c>
      <c r="U685" s="5" t="str">
        <f>+Instructions!$B$3</f>
        <v>A</v>
      </c>
      <c r="V685" s="49"/>
      <c r="W685" s="53">
        <f>+Instructions!$C$22</f>
        <v>0</v>
      </c>
      <c r="X685" s="16">
        <f t="shared" si="157"/>
        <v>49.55</v>
      </c>
      <c r="Y685" s="49"/>
      <c r="Z685" s="6" t="s">
        <v>1386</v>
      </c>
      <c r="AA685" s="36">
        <v>49.55</v>
      </c>
      <c r="AB685" s="57">
        <f t="shared" si="158"/>
        <v>0</v>
      </c>
      <c r="AC685" s="16">
        <f t="shared" si="158"/>
        <v>49.55</v>
      </c>
      <c r="AD685" s="11">
        <f t="shared" si="159"/>
        <v>0</v>
      </c>
      <c r="AE685" s="120"/>
      <c r="AF685" s="128">
        <v>1</v>
      </c>
      <c r="AG685" s="35">
        <f t="shared" si="160"/>
        <v>49.55</v>
      </c>
      <c r="AH685" s="244"/>
      <c r="AJ685" s="16">
        <f t="shared" si="161"/>
        <v>49.55</v>
      </c>
      <c r="AK685" s="16">
        <f t="shared" si="162"/>
        <v>0</v>
      </c>
      <c r="AL685" s="16">
        <f t="shared" si="163"/>
        <v>0</v>
      </c>
      <c r="AM685" s="16" t="str">
        <f t="shared" si="164"/>
        <v/>
      </c>
      <c r="AO685" s="239" t="s">
        <v>155</v>
      </c>
    </row>
    <row r="686" spans="1:41" s="3" customFormat="1" ht="9.9499999999999993" customHeight="1" x14ac:dyDescent="0.2">
      <c r="B686" s="112" t="s">
        <v>151</v>
      </c>
      <c r="D686" s="37"/>
      <c r="E686" s="71" t="s">
        <v>204</v>
      </c>
      <c r="F686" s="71"/>
      <c r="G686" s="28" t="s">
        <v>144</v>
      </c>
      <c r="H686" s="28"/>
      <c r="I686" s="28"/>
      <c r="J686" s="28" t="s">
        <v>211</v>
      </c>
      <c r="K686" s="28"/>
      <c r="L686" s="28"/>
      <c r="M686" s="28">
        <v>15156</v>
      </c>
      <c r="N686" s="28"/>
      <c r="P686" s="71"/>
      <c r="Q686" s="81"/>
      <c r="R686" s="27"/>
      <c r="S686" s="36">
        <f t="shared" si="156"/>
        <v>49.7</v>
      </c>
      <c r="T686" s="34" t="s">
        <v>143</v>
      </c>
      <c r="U686" s="5" t="str">
        <f>+Instructions!$B$3</f>
        <v>A</v>
      </c>
      <c r="V686" s="49"/>
      <c r="W686" s="53">
        <f>+Instructions!$C$22</f>
        <v>0</v>
      </c>
      <c r="X686" s="16">
        <f t="shared" si="157"/>
        <v>49.7</v>
      </c>
      <c r="Y686" s="49"/>
      <c r="Z686" s="6" t="s">
        <v>1386</v>
      </c>
      <c r="AA686" s="36">
        <v>49.7</v>
      </c>
      <c r="AB686" s="57">
        <f t="shared" si="158"/>
        <v>0</v>
      </c>
      <c r="AC686" s="16">
        <f t="shared" si="158"/>
        <v>49.7</v>
      </c>
      <c r="AD686" s="11">
        <f t="shared" si="159"/>
        <v>0</v>
      </c>
      <c r="AE686" s="120"/>
      <c r="AF686" s="128">
        <v>1</v>
      </c>
      <c r="AG686" s="35">
        <f t="shared" si="160"/>
        <v>49.7</v>
      </c>
      <c r="AH686" s="244"/>
      <c r="AJ686" s="16">
        <f t="shared" si="161"/>
        <v>49.7</v>
      </c>
      <c r="AK686" s="16">
        <f t="shared" si="162"/>
        <v>0</v>
      </c>
      <c r="AL686" s="16">
        <f t="shared" si="163"/>
        <v>0</v>
      </c>
      <c r="AM686" s="16" t="str">
        <f t="shared" si="164"/>
        <v/>
      </c>
      <c r="AO686" s="239" t="s">
        <v>155</v>
      </c>
    </row>
    <row r="687" spans="1:41" s="3" customFormat="1" ht="9.9499999999999993" customHeight="1" x14ac:dyDescent="0.2">
      <c r="B687" s="112" t="s">
        <v>151</v>
      </c>
      <c r="D687" s="37"/>
      <c r="E687" s="71" t="s">
        <v>312</v>
      </c>
      <c r="F687" s="71"/>
      <c r="G687" s="28" t="s">
        <v>144</v>
      </c>
      <c r="H687" s="28"/>
      <c r="I687" s="28"/>
      <c r="J687" s="28" t="s">
        <v>211</v>
      </c>
      <c r="K687" s="28"/>
      <c r="L687" s="28"/>
      <c r="M687" s="28">
        <v>15157</v>
      </c>
      <c r="N687" s="28"/>
      <c r="P687" s="71"/>
      <c r="Q687" s="81"/>
      <c r="R687" s="27"/>
      <c r="S687" s="36">
        <f t="shared" si="156"/>
        <v>45.3</v>
      </c>
      <c r="T687" s="34" t="s">
        <v>143</v>
      </c>
      <c r="U687" s="5" t="str">
        <f>+Instructions!$B$3</f>
        <v>A</v>
      </c>
      <c r="V687" s="49"/>
      <c r="W687" s="53">
        <f>+Instructions!$C$22</f>
        <v>0</v>
      </c>
      <c r="X687" s="16">
        <f t="shared" si="157"/>
        <v>45.3</v>
      </c>
      <c r="Y687" s="49"/>
      <c r="Z687" s="6" t="s">
        <v>1386</v>
      </c>
      <c r="AA687" s="36">
        <v>45.3</v>
      </c>
      <c r="AB687" s="57">
        <f t="shared" si="158"/>
        <v>0</v>
      </c>
      <c r="AC687" s="16">
        <f t="shared" si="158"/>
        <v>45.3</v>
      </c>
      <c r="AD687" s="11">
        <f t="shared" si="159"/>
        <v>0</v>
      </c>
      <c r="AE687" s="120"/>
      <c r="AF687" s="128">
        <v>1</v>
      </c>
      <c r="AG687" s="35">
        <f t="shared" si="160"/>
        <v>45.3</v>
      </c>
      <c r="AH687" s="244"/>
      <c r="AJ687" s="16">
        <f t="shared" si="161"/>
        <v>45.3</v>
      </c>
      <c r="AK687" s="16">
        <f t="shared" si="162"/>
        <v>0</v>
      </c>
      <c r="AL687" s="16">
        <f t="shared" si="163"/>
        <v>0</v>
      </c>
      <c r="AM687" s="16" t="str">
        <f t="shared" si="164"/>
        <v/>
      </c>
      <c r="AO687" s="239" t="s">
        <v>155</v>
      </c>
    </row>
    <row r="688" spans="1:41" s="3" customFormat="1" ht="9.9499999999999993" customHeight="1" x14ac:dyDescent="0.2">
      <c r="B688" s="112" t="s">
        <v>151</v>
      </c>
      <c r="D688" s="37"/>
      <c r="E688" s="71" t="s">
        <v>213</v>
      </c>
      <c r="F688" s="71"/>
      <c r="G688" s="28" t="s">
        <v>144</v>
      </c>
      <c r="H688" s="28"/>
      <c r="I688" s="28"/>
      <c r="J688" s="28" t="s">
        <v>211</v>
      </c>
      <c r="K688" s="28"/>
      <c r="L688" s="28"/>
      <c r="M688" s="28">
        <v>15158</v>
      </c>
      <c r="N688" s="28"/>
      <c r="P688" s="71"/>
      <c r="Q688" s="81"/>
      <c r="R688" s="27"/>
      <c r="S688" s="36">
        <f t="shared" si="156"/>
        <v>56.8</v>
      </c>
      <c r="T688" s="34" t="s">
        <v>143</v>
      </c>
      <c r="U688" s="5" t="str">
        <f>+Instructions!$B$3</f>
        <v>A</v>
      </c>
      <c r="V688" s="49"/>
      <c r="W688" s="53">
        <f>+Instructions!$C$22</f>
        <v>0</v>
      </c>
      <c r="X688" s="16">
        <f t="shared" si="157"/>
        <v>56.8</v>
      </c>
      <c r="Y688" s="49"/>
      <c r="Z688" s="6" t="s">
        <v>1386</v>
      </c>
      <c r="AA688" s="36">
        <v>56.8</v>
      </c>
      <c r="AB688" s="57">
        <f t="shared" si="158"/>
        <v>0</v>
      </c>
      <c r="AC688" s="16">
        <f t="shared" si="158"/>
        <v>56.8</v>
      </c>
      <c r="AD688" s="11">
        <f t="shared" si="159"/>
        <v>0</v>
      </c>
      <c r="AE688" s="120"/>
      <c r="AF688" s="128">
        <v>1</v>
      </c>
      <c r="AG688" s="35">
        <f t="shared" si="160"/>
        <v>56.8</v>
      </c>
      <c r="AH688" s="244"/>
      <c r="AJ688" s="16">
        <f t="shared" si="161"/>
        <v>56.8</v>
      </c>
      <c r="AK688" s="16">
        <f t="shared" si="162"/>
        <v>0</v>
      </c>
      <c r="AL688" s="16">
        <f t="shared" si="163"/>
        <v>0</v>
      </c>
      <c r="AM688" s="16" t="str">
        <f t="shared" si="164"/>
        <v/>
      </c>
      <c r="AO688" s="239" t="s">
        <v>155</v>
      </c>
    </row>
    <row r="689" spans="1:41" s="3" customFormat="1" ht="9.9499999999999993" customHeight="1" x14ac:dyDescent="0.2">
      <c r="B689" s="112" t="s">
        <v>151</v>
      </c>
      <c r="C689" s="142"/>
      <c r="D689" s="143"/>
      <c r="E689" s="147" t="s">
        <v>198</v>
      </c>
      <c r="F689" s="144"/>
      <c r="G689" s="28" t="s">
        <v>144</v>
      </c>
      <c r="H689" s="28"/>
      <c r="J689" s="28" t="s">
        <v>211</v>
      </c>
      <c r="K689" s="28"/>
      <c r="L689" s="145"/>
      <c r="M689" s="28">
        <v>15101</v>
      </c>
      <c r="N689" s="28"/>
      <c r="O689" s="28"/>
      <c r="P689" s="28"/>
      <c r="Q689" s="81"/>
      <c r="R689" s="28"/>
      <c r="S689" s="36">
        <f t="shared" si="156"/>
        <v>60.5</v>
      </c>
      <c r="T689" s="34" t="s">
        <v>143</v>
      </c>
      <c r="U689" s="5" t="str">
        <f>+Instructions!$B$3</f>
        <v>A</v>
      </c>
      <c r="V689" s="49"/>
      <c r="W689" s="53">
        <f>+Instructions!$C$22</f>
        <v>0</v>
      </c>
      <c r="X689" s="16">
        <f t="shared" si="157"/>
        <v>60.5</v>
      </c>
      <c r="Y689" s="49"/>
      <c r="Z689" s="6" t="s">
        <v>1386</v>
      </c>
      <c r="AA689" s="36">
        <v>60.5</v>
      </c>
      <c r="AB689" s="57">
        <f t="shared" si="158"/>
        <v>0</v>
      </c>
      <c r="AC689" s="16">
        <f t="shared" si="158"/>
        <v>60.5</v>
      </c>
      <c r="AD689" s="11">
        <f t="shared" si="159"/>
        <v>0</v>
      </c>
      <c r="AE689" s="120"/>
      <c r="AF689" s="128">
        <v>1</v>
      </c>
      <c r="AG689" s="35">
        <f t="shared" si="160"/>
        <v>60.5</v>
      </c>
      <c r="AH689" s="244"/>
      <c r="AJ689" s="16">
        <f t="shared" si="161"/>
        <v>60.5</v>
      </c>
      <c r="AK689" s="16">
        <f t="shared" si="162"/>
        <v>0</v>
      </c>
      <c r="AL689" s="16">
        <f t="shared" si="163"/>
        <v>0</v>
      </c>
      <c r="AM689" s="16" t="str">
        <f t="shared" si="164"/>
        <v/>
      </c>
      <c r="AO689" s="239" t="s">
        <v>155</v>
      </c>
    </row>
    <row r="690" spans="1:41" s="3" customFormat="1" ht="9.9499999999999993" customHeight="1" x14ac:dyDescent="0.2">
      <c r="B690" s="112" t="s">
        <v>151</v>
      </c>
      <c r="D690" s="37"/>
      <c r="E690" s="71" t="s">
        <v>694</v>
      </c>
      <c r="F690" s="71"/>
      <c r="G690" s="28" t="s">
        <v>144</v>
      </c>
      <c r="H690" s="28"/>
      <c r="I690" s="28"/>
      <c r="J690" s="28" t="s">
        <v>211</v>
      </c>
      <c r="K690" s="28"/>
      <c r="L690" s="28"/>
      <c r="M690" s="28">
        <v>15185</v>
      </c>
      <c r="N690" s="28"/>
      <c r="P690" s="71"/>
      <c r="Q690" s="81"/>
      <c r="R690" s="27"/>
      <c r="S690" s="36">
        <f>IF(Suggested="Yes",AA690,AG690)</f>
        <v>75.599999999999994</v>
      </c>
      <c r="T690" s="34" t="s">
        <v>143</v>
      </c>
      <c r="U690" s="5" t="str">
        <f>+Instructions!$B$3</f>
        <v>A</v>
      </c>
      <c r="V690" s="49"/>
      <c r="W690" s="53">
        <f>+Instructions!$C$22</f>
        <v>0</v>
      </c>
      <c r="X690" s="16">
        <f>ROUND($AA690*(1-W690)+0.004999,2)</f>
        <v>75.599999999999994</v>
      </c>
      <c r="Y690" s="49"/>
      <c r="Z690" s="6" t="s">
        <v>1386</v>
      </c>
      <c r="AA690" s="36">
        <v>75.599999999999994</v>
      </c>
      <c r="AB690" s="57">
        <f t="shared" si="158"/>
        <v>0</v>
      </c>
      <c r="AC690" s="16">
        <f t="shared" si="158"/>
        <v>75.599999999999994</v>
      </c>
      <c r="AD690" s="11">
        <f>(AG690-AC690)/AG690</f>
        <v>0</v>
      </c>
      <c r="AE690" s="120"/>
      <c r="AF690" s="128">
        <v>1</v>
      </c>
      <c r="AG690" s="35">
        <f>SUM(AJ690:AL690)+AE690</f>
        <v>75.599999999999994</v>
      </c>
      <c r="AH690" s="244"/>
      <c r="AJ690" s="16">
        <f>ROUND(AC690/(1-VLOOKUP(AF690,Group,2,FALSE)),2)</f>
        <v>75.599999999999994</v>
      </c>
      <c r="AK690" s="16">
        <f>IF(VLOOKUP(AF690,Group,5,FALSE)="YES",VLOOKUP(ROUND(ROUND(AJ690,1)-AJ690,2),Round,2,FALSE)+VLOOKUP(AF690,Group,6,FALSE),0)</f>
        <v>0</v>
      </c>
      <c r="AL690" s="16">
        <f>IF(VLOOKUP(AF690,Group,7,FALSE)="",0,ROUND(AJ690-0.04999,1)-AJ690+AM690)</f>
        <v>0</v>
      </c>
      <c r="AM690" s="16" t="str">
        <f>IF(VLOOKUP(AF690,Group,7,FALSE)="","",VLOOKUP(AF690,Group,7,FALSE))</f>
        <v/>
      </c>
      <c r="AO690" s="239" t="s">
        <v>155</v>
      </c>
    </row>
    <row r="691" spans="1:41" s="3" customFormat="1" ht="1.5" customHeight="1" x14ac:dyDescent="0.2">
      <c r="A691" s="3" t="s">
        <v>182</v>
      </c>
      <c r="P691" s="71"/>
      <c r="Q691" s="81"/>
      <c r="R691" s="27"/>
      <c r="S691" s="36"/>
      <c r="T691" s="6"/>
      <c r="U691" s="34"/>
      <c r="V691" s="49"/>
      <c r="W691" s="53"/>
      <c r="X691" s="14"/>
      <c r="Y691" s="49"/>
      <c r="Z691" s="36"/>
      <c r="AA691" s="36"/>
      <c r="AB691" s="52"/>
      <c r="AC691" s="36"/>
      <c r="AD691" s="14"/>
      <c r="AE691" s="72"/>
      <c r="AF691" s="124"/>
      <c r="AG691" s="36"/>
      <c r="AH691" s="244"/>
      <c r="AJ691" s="36"/>
      <c r="AK691" s="36"/>
      <c r="AL691" s="36"/>
      <c r="AM691" s="36"/>
      <c r="AO691" s="239"/>
    </row>
    <row r="692" spans="1:41" s="3" customFormat="1" ht="9.9499999999999993" customHeight="1" x14ac:dyDescent="0.2">
      <c r="B692" s="112" t="s">
        <v>151</v>
      </c>
      <c r="D692" s="37"/>
      <c r="E692" s="147" t="s">
        <v>213</v>
      </c>
      <c r="F692" s="71"/>
      <c r="G692" s="28" t="s">
        <v>1309</v>
      </c>
      <c r="H692" s="28"/>
      <c r="I692" s="28"/>
      <c r="J692" s="28" t="s">
        <v>216</v>
      </c>
      <c r="K692" s="28"/>
      <c r="L692" s="28"/>
      <c r="M692" s="28">
        <v>15199</v>
      </c>
      <c r="N692" s="28"/>
      <c r="P692" s="71" t="s">
        <v>1312</v>
      </c>
      <c r="Q692" s="81"/>
      <c r="R692" s="27"/>
      <c r="S692" s="36">
        <f>IF(Suggested="Yes",AA692,AG692)</f>
        <v>79.099999999999994</v>
      </c>
      <c r="T692" s="34" t="s">
        <v>142</v>
      </c>
      <c r="U692" s="5" t="str">
        <f>+Instructions!$B$3</f>
        <v>A</v>
      </c>
      <c r="V692" s="49"/>
      <c r="W692" s="53">
        <f>+Instructions!$C$22</f>
        <v>0</v>
      </c>
      <c r="X692" s="16">
        <f>ROUND($AA692*(1-W692)+0.004999,2)</f>
        <v>79.099999999999994</v>
      </c>
      <c r="Y692" s="49"/>
      <c r="Z692" s="6" t="s">
        <v>1386</v>
      </c>
      <c r="AA692" s="36">
        <v>79.099999999999994</v>
      </c>
      <c r="AB692" s="57">
        <f>+W692</f>
        <v>0</v>
      </c>
      <c r="AC692" s="16">
        <f>+X692</f>
        <v>79.099999999999994</v>
      </c>
      <c r="AD692" s="11">
        <f>(AG692-AC692)/AG692</f>
        <v>0</v>
      </c>
      <c r="AE692" s="120"/>
      <c r="AF692" s="128">
        <v>1</v>
      </c>
      <c r="AG692" s="35">
        <f>SUM(AJ692:AL692)+AE692</f>
        <v>79.099999999999994</v>
      </c>
      <c r="AH692" s="49"/>
      <c r="AJ692" s="16">
        <f>ROUND(AC692/(1-VLOOKUP(AF692,Group,2,FALSE)),2)</f>
        <v>79.099999999999994</v>
      </c>
      <c r="AK692" s="16">
        <f>IF(VLOOKUP(AF692,Group,5,FALSE)="YES",VLOOKUP(ROUND(ROUND(AJ692,1)-AJ692,2),Round,2,FALSE)+VLOOKUP(AF692,Group,6,FALSE),0)</f>
        <v>0</v>
      </c>
      <c r="AL692" s="16">
        <f>IF(VLOOKUP(AF692,Group,7,FALSE)="",0,ROUND(AJ692-0.04999,1)-AJ692+AM692)</f>
        <v>0</v>
      </c>
      <c r="AM692" s="16" t="str">
        <f>IF(VLOOKUP(AF692,Group,7,FALSE)="","",VLOOKUP(AF692,Group,7,FALSE))</f>
        <v/>
      </c>
      <c r="AO692" s="239" t="s">
        <v>155</v>
      </c>
    </row>
    <row r="693" spans="1:41" s="3" customFormat="1" ht="2.85" customHeight="1" x14ac:dyDescent="0.2">
      <c r="A693" s="3" t="s">
        <v>182</v>
      </c>
      <c r="P693" s="71"/>
      <c r="Q693" s="81"/>
      <c r="R693" s="27"/>
      <c r="S693" s="36"/>
      <c r="T693" s="6"/>
      <c r="U693" s="34"/>
      <c r="V693" s="49"/>
      <c r="W693" s="53"/>
      <c r="X693" s="14"/>
      <c r="Y693" s="49"/>
      <c r="Z693" s="36"/>
      <c r="AA693" s="36"/>
      <c r="AB693" s="52"/>
      <c r="AC693" s="36"/>
      <c r="AD693" s="14"/>
      <c r="AE693" s="72"/>
      <c r="AF693" s="124"/>
      <c r="AG693" s="36"/>
      <c r="AH693" s="244"/>
      <c r="AJ693" s="36"/>
      <c r="AK693" s="36"/>
      <c r="AL693" s="36"/>
      <c r="AM693" s="36"/>
      <c r="AO693" s="239"/>
    </row>
    <row r="694" spans="1:41" s="3" customFormat="1" ht="9.9499999999999993" customHeight="1" x14ac:dyDescent="0.2">
      <c r="E694" s="37" t="s">
        <v>844</v>
      </c>
      <c r="N694" s="28"/>
      <c r="O694" s="28"/>
      <c r="P694" s="166"/>
      <c r="Q694" s="6"/>
      <c r="R694" s="28"/>
      <c r="S694" s="36"/>
      <c r="U694" s="5"/>
      <c r="V694" s="49"/>
      <c r="W694" s="53"/>
      <c r="X694" s="14"/>
      <c r="Y694" s="49"/>
      <c r="Z694" s="36"/>
      <c r="AA694" s="36"/>
      <c r="AB694" s="52"/>
      <c r="AC694" s="16"/>
      <c r="AD694" s="14"/>
      <c r="AE694" s="62"/>
      <c r="AF694" s="62"/>
      <c r="AG694" s="16"/>
      <c r="AH694" s="245"/>
      <c r="AI694" s="123"/>
      <c r="AJ694" s="16"/>
      <c r="AK694" s="16"/>
      <c r="AL694" s="16"/>
      <c r="AM694" s="16"/>
      <c r="AO694" s="239"/>
    </row>
    <row r="695" spans="1:41" s="3" customFormat="1" ht="1.5" customHeight="1" x14ac:dyDescent="0.2">
      <c r="A695" s="3" t="s">
        <v>182</v>
      </c>
      <c r="P695" s="71"/>
      <c r="Q695" s="81"/>
      <c r="R695" s="27"/>
      <c r="S695" s="36"/>
      <c r="T695" s="6"/>
      <c r="U695" s="34"/>
      <c r="V695" s="49"/>
      <c r="W695" s="53"/>
      <c r="X695" s="14"/>
      <c r="Y695" s="49"/>
      <c r="Z695" s="36"/>
      <c r="AA695" s="36"/>
      <c r="AB695" s="52"/>
      <c r="AC695" s="36"/>
      <c r="AD695" s="14"/>
      <c r="AE695" s="72"/>
      <c r="AF695" s="124"/>
      <c r="AG695" s="36"/>
      <c r="AH695" s="244"/>
      <c r="AJ695" s="36"/>
      <c r="AK695" s="36"/>
      <c r="AL695" s="36"/>
      <c r="AM695" s="36"/>
      <c r="AO695" s="239"/>
    </row>
    <row r="696" spans="1:41" s="3" customFormat="1" ht="9.9499999999999993" customHeight="1" x14ac:dyDescent="0.2">
      <c r="B696" s="111" t="s">
        <v>104</v>
      </c>
      <c r="D696" s="37"/>
      <c r="E696" s="71" t="s">
        <v>208</v>
      </c>
      <c r="F696" s="71"/>
      <c r="G696" s="28" t="s">
        <v>191</v>
      </c>
      <c r="H696" s="28"/>
      <c r="I696" s="28"/>
      <c r="J696" s="28" t="s">
        <v>688</v>
      </c>
      <c r="K696" s="28"/>
      <c r="L696" s="28"/>
      <c r="M696" s="28">
        <v>15194</v>
      </c>
      <c r="N696" s="28"/>
      <c r="P696" s="71" t="s">
        <v>224</v>
      </c>
      <c r="Q696" s="81"/>
      <c r="R696" s="27"/>
      <c r="S696" s="36">
        <f>IF(Suggested="Yes",AA696,AG696)</f>
        <v>117.65</v>
      </c>
      <c r="T696" s="34" t="s">
        <v>209</v>
      </c>
      <c r="U696" s="5" t="str">
        <f>+Instructions!$B$3</f>
        <v>A</v>
      </c>
      <c r="V696" s="49"/>
      <c r="W696" s="53">
        <f>+Instructions!$C$22</f>
        <v>0</v>
      </c>
      <c r="X696" s="16">
        <f>ROUND($AA696*(1-W696)+0.004999,2)</f>
        <v>117.65</v>
      </c>
      <c r="Y696" s="49"/>
      <c r="Z696" s="6" t="s">
        <v>1386</v>
      </c>
      <c r="AA696" s="36">
        <v>117.65</v>
      </c>
      <c r="AB696" s="57">
        <f t="shared" ref="AB696:AC697" si="165">+W696</f>
        <v>0</v>
      </c>
      <c r="AC696" s="16">
        <f t="shared" si="165"/>
        <v>117.65</v>
      </c>
      <c r="AD696" s="11">
        <f>(AG696-AC696)/AG696</f>
        <v>0</v>
      </c>
      <c r="AE696" s="120"/>
      <c r="AF696" s="129">
        <v>3</v>
      </c>
      <c r="AG696" s="50">
        <f>SUM(AJ696:AL696)+AE696</f>
        <v>117.65</v>
      </c>
      <c r="AH696" s="244"/>
      <c r="AJ696" s="16">
        <f>ROUND(AC696/(1-VLOOKUP(AF696,Group,2,FALSE)),2)</f>
        <v>117.65</v>
      </c>
      <c r="AK696" s="16">
        <f>IF(VLOOKUP(AF696,Group,5,FALSE)="YES",VLOOKUP(ROUND(ROUND(AJ696,1)-AJ696,2),Round,2,FALSE)+VLOOKUP(AF696,Group,6,FALSE),0)</f>
        <v>0</v>
      </c>
      <c r="AL696" s="16">
        <f>IF(VLOOKUP(AF696,Group,7,FALSE)="",0,ROUND(AJ696-0.04999,1)-AJ696+AM696)</f>
        <v>0</v>
      </c>
      <c r="AM696" s="16" t="str">
        <f>IF(VLOOKUP(AF696,Group,7,FALSE)="","",VLOOKUP(AF696,Group,7,FALSE))</f>
        <v/>
      </c>
      <c r="AO696" s="239" t="s">
        <v>155</v>
      </c>
    </row>
    <row r="697" spans="1:41" s="3" customFormat="1" ht="9.9499999999999993" customHeight="1" x14ac:dyDescent="0.2">
      <c r="B697" s="111" t="s">
        <v>104</v>
      </c>
      <c r="D697" s="37"/>
      <c r="E697" s="71" t="s">
        <v>208</v>
      </c>
      <c r="F697" s="71"/>
      <c r="G697" s="28" t="s">
        <v>191</v>
      </c>
      <c r="H697" s="28"/>
      <c r="I697" s="28"/>
      <c r="J697" s="28" t="s">
        <v>322</v>
      </c>
      <c r="K697" s="28"/>
      <c r="L697" s="28"/>
      <c r="M697" s="28">
        <v>15176</v>
      </c>
      <c r="N697" s="28"/>
      <c r="P697" s="71"/>
      <c r="Q697" s="81"/>
      <c r="R697" s="27"/>
      <c r="S697" s="36">
        <f>IF(Suggested="Yes",AA697,AG697)</f>
        <v>58.85</v>
      </c>
      <c r="T697" s="34" t="s">
        <v>142</v>
      </c>
      <c r="U697" s="5" t="str">
        <f>+Instructions!$B$3</f>
        <v>A</v>
      </c>
      <c r="V697" s="49"/>
      <c r="W697" s="53">
        <f>+Instructions!$C$22</f>
        <v>0</v>
      </c>
      <c r="X697" s="16">
        <f>ROUND($AA697*(1-W697)+0.004999,2)</f>
        <v>58.85</v>
      </c>
      <c r="Y697" s="49"/>
      <c r="Z697" s="6" t="s">
        <v>1386</v>
      </c>
      <c r="AA697" s="36">
        <v>58.85</v>
      </c>
      <c r="AB697" s="57">
        <f t="shared" si="165"/>
        <v>0</v>
      </c>
      <c r="AC697" s="16">
        <f t="shared" si="165"/>
        <v>58.85</v>
      </c>
      <c r="AD697" s="11">
        <f>(AG697-AC697)/AG697</f>
        <v>0</v>
      </c>
      <c r="AE697" s="120"/>
      <c r="AF697" s="129">
        <v>3</v>
      </c>
      <c r="AG697" s="50">
        <f>SUM(AJ697:AL697)+AE697</f>
        <v>58.85</v>
      </c>
      <c r="AH697" s="244"/>
      <c r="AJ697" s="16">
        <f>ROUND(AC697/(1-VLOOKUP(AF697,Group,2,FALSE)),2)</f>
        <v>58.85</v>
      </c>
      <c r="AK697" s="16">
        <f>IF(VLOOKUP(AF697,Group,5,FALSE)="YES",VLOOKUP(ROUND(ROUND(AJ697,1)-AJ697,2),Round,2,FALSE)+VLOOKUP(AF697,Group,6,FALSE),0)</f>
        <v>0</v>
      </c>
      <c r="AL697" s="16">
        <f>IF(VLOOKUP(AF697,Group,7,FALSE)="",0,ROUND(AJ697-0.04999,1)-AJ697+AM697)</f>
        <v>0</v>
      </c>
      <c r="AM697" s="16" t="str">
        <f>IF(VLOOKUP(AF697,Group,7,FALSE)="","",VLOOKUP(AF697,Group,7,FALSE))</f>
        <v/>
      </c>
      <c r="AO697" s="239" t="s">
        <v>155</v>
      </c>
    </row>
    <row r="698" spans="1:41" s="3" customFormat="1" ht="1.5" customHeight="1" x14ac:dyDescent="0.2">
      <c r="A698" s="3" t="s">
        <v>182</v>
      </c>
      <c r="P698" s="71"/>
      <c r="Q698" s="81"/>
      <c r="R698" s="27"/>
      <c r="S698" s="36"/>
      <c r="T698" s="6"/>
      <c r="U698" s="34"/>
      <c r="V698" s="49"/>
      <c r="W698" s="53"/>
      <c r="X698" s="14"/>
      <c r="Y698" s="49"/>
      <c r="Z698" s="36"/>
      <c r="AA698" s="36"/>
      <c r="AB698" s="52"/>
      <c r="AC698" s="36"/>
      <c r="AD698" s="14"/>
      <c r="AE698" s="72"/>
      <c r="AF698" s="124"/>
      <c r="AG698" s="36"/>
      <c r="AH698" s="244"/>
      <c r="AJ698" s="36"/>
      <c r="AK698" s="36"/>
      <c r="AL698" s="36"/>
      <c r="AM698" s="36"/>
      <c r="AO698" s="239"/>
    </row>
    <row r="699" spans="1:41" s="3" customFormat="1" ht="9.9499999999999993" customHeight="1" x14ac:dyDescent="0.2">
      <c r="B699" s="111" t="s">
        <v>104</v>
      </c>
      <c r="D699" s="37"/>
      <c r="E699" s="71" t="s">
        <v>192</v>
      </c>
      <c r="F699" s="71"/>
      <c r="G699" s="28" t="s">
        <v>191</v>
      </c>
      <c r="H699" s="28"/>
      <c r="I699" s="28"/>
      <c r="J699" s="28" t="s">
        <v>323</v>
      </c>
      <c r="K699" s="28"/>
      <c r="L699" s="28"/>
      <c r="M699" s="28">
        <v>15179</v>
      </c>
      <c r="N699" s="28"/>
      <c r="P699" s="71"/>
      <c r="Q699" s="81"/>
      <c r="R699" s="27"/>
      <c r="S699" s="36">
        <f>IF(Suggested="Yes",AA699,AG699)</f>
        <v>85.5</v>
      </c>
      <c r="T699" s="34" t="s">
        <v>142</v>
      </c>
      <c r="U699" s="5" t="str">
        <f>+Instructions!$B$3</f>
        <v>A</v>
      </c>
      <c r="V699" s="49"/>
      <c r="W699" s="53">
        <f>+Instructions!$C$22</f>
        <v>0</v>
      </c>
      <c r="X699" s="16">
        <f>ROUND($AA699*(1-W699)+0.004999,2)</f>
        <v>85.5</v>
      </c>
      <c r="Y699" s="49"/>
      <c r="Z699" s="6" t="s">
        <v>1386</v>
      </c>
      <c r="AA699" s="36">
        <v>85.5</v>
      </c>
      <c r="AB699" s="57">
        <f t="shared" ref="AB699:AC702" si="166">+W699</f>
        <v>0</v>
      </c>
      <c r="AC699" s="16">
        <f t="shared" si="166"/>
        <v>85.5</v>
      </c>
      <c r="AD699" s="11">
        <f>(AG699-AC699)/AG699</f>
        <v>0</v>
      </c>
      <c r="AE699" s="120"/>
      <c r="AF699" s="129">
        <v>3</v>
      </c>
      <c r="AG699" s="50">
        <f>SUM(AJ699:AL699)+AE699</f>
        <v>85.5</v>
      </c>
      <c r="AH699" s="244"/>
      <c r="AJ699" s="16">
        <f>ROUND(AC699/(1-VLOOKUP(AF699,Group,2,FALSE)),2)</f>
        <v>85.5</v>
      </c>
      <c r="AK699" s="16">
        <f>IF(VLOOKUP(AF699,Group,5,FALSE)="YES",VLOOKUP(ROUND(ROUND(AJ699,1)-AJ699,2),Round,2,FALSE)+VLOOKUP(AF699,Group,6,FALSE),0)</f>
        <v>0</v>
      </c>
      <c r="AL699" s="16">
        <f>IF(VLOOKUP(AF699,Group,7,FALSE)="",0,ROUND(AJ699-0.04999,1)-AJ699+AM699)</f>
        <v>0</v>
      </c>
      <c r="AM699" s="16" t="str">
        <f>IF(VLOOKUP(AF699,Group,7,FALSE)="","",VLOOKUP(AF699,Group,7,FALSE))</f>
        <v/>
      </c>
      <c r="AO699" s="239" t="s">
        <v>155</v>
      </c>
    </row>
    <row r="700" spans="1:41" s="3" customFormat="1" ht="9.9499999999999993" customHeight="1" x14ac:dyDescent="0.2">
      <c r="B700" s="111" t="s">
        <v>104</v>
      </c>
      <c r="D700" s="37"/>
      <c r="E700" s="71" t="s">
        <v>192</v>
      </c>
      <c r="F700" s="71"/>
      <c r="G700" s="28" t="s">
        <v>191</v>
      </c>
      <c r="H700" s="28"/>
      <c r="I700" s="28"/>
      <c r="J700" s="28" t="s">
        <v>689</v>
      </c>
      <c r="K700" s="28"/>
      <c r="L700" s="28"/>
      <c r="M700" s="28">
        <v>15190</v>
      </c>
      <c r="N700" s="28"/>
      <c r="P700" s="71"/>
      <c r="Q700" s="81"/>
      <c r="R700" s="27"/>
      <c r="S700" s="36">
        <f>IF(Suggested="Yes",AA700,AG700)</f>
        <v>85.5</v>
      </c>
      <c r="T700" s="34" t="s">
        <v>142</v>
      </c>
      <c r="U700" s="5" t="str">
        <f>+Instructions!$B$3</f>
        <v>A</v>
      </c>
      <c r="V700" s="49"/>
      <c r="W700" s="53">
        <f>+Instructions!$C$22</f>
        <v>0</v>
      </c>
      <c r="X700" s="16">
        <f>ROUND($AA700*(1-W700)+0.004999,2)</f>
        <v>85.5</v>
      </c>
      <c r="Y700" s="49"/>
      <c r="Z700" s="6" t="s">
        <v>1386</v>
      </c>
      <c r="AA700" s="36">
        <v>85.5</v>
      </c>
      <c r="AB700" s="57">
        <f t="shared" si="166"/>
        <v>0</v>
      </c>
      <c r="AC700" s="16">
        <f t="shared" si="166"/>
        <v>85.5</v>
      </c>
      <c r="AD700" s="11">
        <f>(AG700-AC700)/AG700</f>
        <v>0</v>
      </c>
      <c r="AE700" s="120"/>
      <c r="AF700" s="129">
        <v>3</v>
      </c>
      <c r="AG700" s="50">
        <f>SUM(AJ700:AL700)+AE700</f>
        <v>85.5</v>
      </c>
      <c r="AH700" s="244"/>
      <c r="AJ700" s="16">
        <f>ROUND(AC700/(1-VLOOKUP(AF700,Group,2,FALSE)),2)</f>
        <v>85.5</v>
      </c>
      <c r="AK700" s="16">
        <f>IF(VLOOKUP(AF700,Group,5,FALSE)="YES",VLOOKUP(ROUND(ROUND(AJ700,1)-AJ700,2),Round,2,FALSE)+VLOOKUP(AF700,Group,6,FALSE),0)</f>
        <v>0</v>
      </c>
      <c r="AL700" s="16">
        <f>IF(VLOOKUP(AF700,Group,7,FALSE)="",0,ROUND(AJ700-0.04999,1)-AJ700+AM700)</f>
        <v>0</v>
      </c>
      <c r="AM700" s="16" t="str">
        <f>IF(VLOOKUP(AF700,Group,7,FALSE)="","",VLOOKUP(AF700,Group,7,FALSE))</f>
        <v/>
      </c>
      <c r="AO700" s="239" t="s">
        <v>155</v>
      </c>
    </row>
    <row r="701" spans="1:41" s="3" customFormat="1" ht="9.9499999999999993" customHeight="1" x14ac:dyDescent="0.2">
      <c r="B701" s="111" t="s">
        <v>104</v>
      </c>
      <c r="D701" s="37"/>
      <c r="E701" s="71" t="s">
        <v>192</v>
      </c>
      <c r="F701" s="71"/>
      <c r="G701" s="28" t="s">
        <v>191</v>
      </c>
      <c r="H701" s="28"/>
      <c r="I701" s="28"/>
      <c r="J701" s="28" t="s">
        <v>1311</v>
      </c>
      <c r="K701" s="28"/>
      <c r="L701" s="28"/>
      <c r="M701" s="28">
        <v>15201</v>
      </c>
      <c r="N701" s="28"/>
      <c r="P701" s="71"/>
      <c r="Q701" s="81"/>
      <c r="R701" s="27"/>
      <c r="S701" s="36">
        <f t="shared" ref="S701" si="167">IF(Suggested="Yes",AA701,AG701)</f>
        <v>85.5</v>
      </c>
      <c r="T701" s="34" t="s">
        <v>142</v>
      </c>
      <c r="U701" s="5" t="str">
        <f>+Instructions!$B$3</f>
        <v>A</v>
      </c>
      <c r="V701" s="49"/>
      <c r="W701" s="53">
        <f>+Instructions!$C$22</f>
        <v>0</v>
      </c>
      <c r="X701" s="16">
        <f t="shared" ref="X701" si="168">ROUND($AA701*(1-W701)+0.004999,2)</f>
        <v>85.5</v>
      </c>
      <c r="Y701" s="49"/>
      <c r="Z701" s="6" t="s">
        <v>1386</v>
      </c>
      <c r="AA701" s="36">
        <v>85.5</v>
      </c>
      <c r="AB701" s="57">
        <f t="shared" ref="AB701" si="169">+W701</f>
        <v>0</v>
      </c>
      <c r="AC701" s="16">
        <f t="shared" ref="AC701" si="170">+X701</f>
        <v>85.5</v>
      </c>
      <c r="AD701" s="11">
        <f t="shared" ref="AD701" si="171">(AG701-AC701)/AG701</f>
        <v>0</v>
      </c>
      <c r="AE701" s="120"/>
      <c r="AF701" s="129">
        <v>3</v>
      </c>
      <c r="AG701" s="50">
        <f t="shared" ref="AG701" si="172">SUM(AJ701:AL701)+AE701</f>
        <v>85.5</v>
      </c>
      <c r="AH701" s="49"/>
      <c r="AJ701" s="16">
        <f t="shared" ref="AJ701" si="173">ROUND(AC701/(1-VLOOKUP(AF701,Group,2,FALSE)),2)</f>
        <v>85.5</v>
      </c>
      <c r="AK701" s="16">
        <f t="shared" ref="AK701" si="174">IF(VLOOKUP(AF701,Group,5,FALSE)="YES",VLOOKUP(ROUND(ROUND(AJ701,1)-AJ701,2),Round,2,FALSE)+VLOOKUP(AF701,Group,6,FALSE),0)</f>
        <v>0</v>
      </c>
      <c r="AL701" s="16">
        <f t="shared" ref="AL701" si="175">IF(VLOOKUP(AF701,Group,7,FALSE)="",0,ROUND(AJ701-0.04999,1)-AJ701+AM701)</f>
        <v>0</v>
      </c>
      <c r="AM701" s="16" t="str">
        <f t="shared" ref="AM701" si="176">IF(VLOOKUP(AF701,Group,7,FALSE)="","",VLOOKUP(AF701,Group,7,FALSE))</f>
        <v/>
      </c>
      <c r="AO701" s="239" t="s">
        <v>155</v>
      </c>
    </row>
    <row r="702" spans="1:41" s="3" customFormat="1" ht="9.9499999999999993" customHeight="1" x14ac:dyDescent="0.2">
      <c r="B702" s="111" t="s">
        <v>104</v>
      </c>
      <c r="D702" s="37"/>
      <c r="E702" s="71" t="s">
        <v>192</v>
      </c>
      <c r="F702" s="71"/>
      <c r="G702" s="28" t="s">
        <v>191</v>
      </c>
      <c r="H702" s="28"/>
      <c r="I702" s="28"/>
      <c r="J702" s="28" t="s">
        <v>690</v>
      </c>
      <c r="K702" s="28"/>
      <c r="L702" s="28"/>
      <c r="M702" s="28">
        <v>15192</v>
      </c>
      <c r="N702" s="28"/>
      <c r="P702" s="71"/>
      <c r="Q702" s="81"/>
      <c r="R702" s="27"/>
      <c r="S702" s="36">
        <f>IF(Suggested="Yes",AA702,AG702)</f>
        <v>85.5</v>
      </c>
      <c r="T702" s="34" t="s">
        <v>142</v>
      </c>
      <c r="U702" s="5" t="str">
        <f>+Instructions!$B$3</f>
        <v>A</v>
      </c>
      <c r="V702" s="49"/>
      <c r="W702" s="53">
        <f>+Instructions!$C$22</f>
        <v>0</v>
      </c>
      <c r="X702" s="16">
        <f>ROUND($AA702*(1-W702)+0.004999,2)</f>
        <v>85.5</v>
      </c>
      <c r="Y702" s="49"/>
      <c r="Z702" s="6" t="s">
        <v>1386</v>
      </c>
      <c r="AA702" s="36">
        <v>85.5</v>
      </c>
      <c r="AB702" s="57">
        <f t="shared" si="166"/>
        <v>0</v>
      </c>
      <c r="AC702" s="16">
        <f t="shared" si="166"/>
        <v>85.5</v>
      </c>
      <c r="AD702" s="11">
        <f>(AG702-AC702)/AG702</f>
        <v>0</v>
      </c>
      <c r="AE702" s="120"/>
      <c r="AF702" s="129">
        <v>3</v>
      </c>
      <c r="AG702" s="50">
        <f>SUM(AJ702:AL702)+AE702</f>
        <v>85.5</v>
      </c>
      <c r="AH702" s="244"/>
      <c r="AJ702" s="16">
        <f>ROUND(AC702/(1-VLOOKUP(AF702,Group,2,FALSE)),2)</f>
        <v>85.5</v>
      </c>
      <c r="AK702" s="16">
        <f>IF(VLOOKUP(AF702,Group,5,FALSE)="YES",VLOOKUP(ROUND(ROUND(AJ702,1)-AJ702,2),Round,2,FALSE)+VLOOKUP(AF702,Group,6,FALSE),0)</f>
        <v>0</v>
      </c>
      <c r="AL702" s="16">
        <f>IF(VLOOKUP(AF702,Group,7,FALSE)="",0,ROUND(AJ702-0.04999,1)-AJ702+AM702)</f>
        <v>0</v>
      </c>
      <c r="AM702" s="16" t="str">
        <f>IF(VLOOKUP(AF702,Group,7,FALSE)="","",VLOOKUP(AF702,Group,7,FALSE))</f>
        <v/>
      </c>
      <c r="AO702" s="239" t="s">
        <v>155</v>
      </c>
    </row>
    <row r="703" spans="1:41" s="3" customFormat="1" ht="9.9499999999999993" customHeight="1" x14ac:dyDescent="0.2">
      <c r="B703" s="111" t="s">
        <v>104</v>
      </c>
      <c r="D703" s="37"/>
      <c r="E703" s="71" t="s">
        <v>192</v>
      </c>
      <c r="F703" s="71"/>
      <c r="G703" s="28" t="s">
        <v>191</v>
      </c>
      <c r="H703" s="28"/>
      <c r="I703" s="28"/>
      <c r="J703" s="28" t="s">
        <v>1310</v>
      </c>
      <c r="K703" s="28"/>
      <c r="L703" s="28"/>
      <c r="M703" s="28">
        <v>15200</v>
      </c>
      <c r="N703" s="28"/>
      <c r="P703" s="71"/>
      <c r="Q703" s="81"/>
      <c r="R703" s="27"/>
      <c r="S703" s="36">
        <f t="shared" ref="S703" si="177">IF(Suggested="Yes",AA703,AG703)</f>
        <v>85.5</v>
      </c>
      <c r="T703" s="34" t="s">
        <v>142</v>
      </c>
      <c r="U703" s="5" t="str">
        <f>+Instructions!$B$3</f>
        <v>A</v>
      </c>
      <c r="V703" s="49"/>
      <c r="W703" s="53">
        <f>+Instructions!$C$22</f>
        <v>0</v>
      </c>
      <c r="X703" s="16">
        <f t="shared" ref="X703" si="178">ROUND($AA703*(1-W703)+0.004999,2)</f>
        <v>85.5</v>
      </c>
      <c r="Y703" s="49"/>
      <c r="Z703" s="6" t="s">
        <v>1386</v>
      </c>
      <c r="AA703" s="36">
        <v>85.5</v>
      </c>
      <c r="AB703" s="57">
        <f t="shared" ref="AB703" si="179">+W703</f>
        <v>0</v>
      </c>
      <c r="AC703" s="16">
        <f t="shared" ref="AC703" si="180">+X703</f>
        <v>85.5</v>
      </c>
      <c r="AD703" s="11">
        <f t="shared" ref="AD703" si="181">(AG703-AC703)/AG703</f>
        <v>0</v>
      </c>
      <c r="AE703" s="120"/>
      <c r="AF703" s="129">
        <v>3</v>
      </c>
      <c r="AG703" s="50">
        <f t="shared" ref="AG703" si="182">SUM(AJ703:AL703)+AE703</f>
        <v>85.5</v>
      </c>
      <c r="AH703" s="49"/>
      <c r="AJ703" s="16">
        <f t="shared" ref="AJ703" si="183">ROUND(AC703/(1-VLOOKUP(AF703,Group,2,FALSE)),2)</f>
        <v>85.5</v>
      </c>
      <c r="AK703" s="16">
        <f t="shared" ref="AK703" si="184">IF(VLOOKUP(AF703,Group,5,FALSE)="YES",VLOOKUP(ROUND(ROUND(AJ703,1)-AJ703,2),Round,2,FALSE)+VLOOKUP(AF703,Group,6,FALSE),0)</f>
        <v>0</v>
      </c>
      <c r="AL703" s="16">
        <f t="shared" ref="AL703" si="185">IF(VLOOKUP(AF703,Group,7,FALSE)="",0,ROUND(AJ703-0.04999,1)-AJ703+AM703)</f>
        <v>0</v>
      </c>
      <c r="AM703" s="16" t="str">
        <f t="shared" ref="AM703" si="186">IF(VLOOKUP(AF703,Group,7,FALSE)="","",VLOOKUP(AF703,Group,7,FALSE))</f>
        <v/>
      </c>
      <c r="AO703" s="239" t="s">
        <v>155</v>
      </c>
    </row>
    <row r="704" spans="1:41" s="3" customFormat="1" ht="9.9499999999999993" customHeight="1" x14ac:dyDescent="0.2">
      <c r="B704" s="111" t="s">
        <v>104</v>
      </c>
      <c r="D704" s="37"/>
      <c r="E704" s="71" t="s">
        <v>192</v>
      </c>
      <c r="F704" s="71"/>
      <c r="G704" s="28" t="s">
        <v>191</v>
      </c>
      <c r="H704" s="28"/>
      <c r="I704" s="28"/>
      <c r="J704" s="28" t="s">
        <v>1314</v>
      </c>
      <c r="K704" s="28"/>
      <c r="L704" s="28"/>
      <c r="M704" s="28">
        <v>15180</v>
      </c>
      <c r="N704" s="28"/>
      <c r="P704" s="71"/>
      <c r="Q704" s="81"/>
      <c r="R704" s="27"/>
      <c r="S704" s="36">
        <f t="shared" ref="S704" si="187">IF(Suggested="Yes",AA704,AG704)</f>
        <v>85.5</v>
      </c>
      <c r="T704" s="34" t="s">
        <v>142</v>
      </c>
      <c r="U704" s="5" t="str">
        <f>+Instructions!$B$3</f>
        <v>A</v>
      </c>
      <c r="V704" s="49"/>
      <c r="W704" s="53">
        <f>+Instructions!$C$22</f>
        <v>0</v>
      </c>
      <c r="X704" s="16">
        <f t="shared" ref="X704" si="188">ROUND($AA704*(1-W704)+0.004999,2)</f>
        <v>85.5</v>
      </c>
      <c r="Y704" s="49"/>
      <c r="Z704" s="6" t="s">
        <v>1386</v>
      </c>
      <c r="AA704" s="36">
        <v>85.5</v>
      </c>
      <c r="AB704" s="57">
        <f t="shared" ref="AB704" si="189">+W704</f>
        <v>0</v>
      </c>
      <c r="AC704" s="16">
        <f t="shared" ref="AC704" si="190">+X704</f>
        <v>85.5</v>
      </c>
      <c r="AD704" s="11">
        <f t="shared" ref="AD704" si="191">(AG704-AC704)/AG704</f>
        <v>0</v>
      </c>
      <c r="AE704" s="120"/>
      <c r="AF704" s="129">
        <v>3</v>
      </c>
      <c r="AG704" s="50">
        <f t="shared" ref="AG704" si="192">SUM(AJ704:AL704)+AE704</f>
        <v>85.5</v>
      </c>
      <c r="AH704" s="49"/>
      <c r="AJ704" s="16">
        <f t="shared" ref="AJ704" si="193">ROUND(AC704/(1-VLOOKUP(AF704,Group,2,FALSE)),2)</f>
        <v>85.5</v>
      </c>
      <c r="AK704" s="16">
        <f t="shared" ref="AK704" si="194">IF(VLOOKUP(AF704,Group,5,FALSE)="YES",VLOOKUP(ROUND(ROUND(AJ704,1)-AJ704,2),Round,2,FALSE)+VLOOKUP(AF704,Group,6,FALSE),0)</f>
        <v>0</v>
      </c>
      <c r="AL704" s="16">
        <f t="shared" ref="AL704" si="195">IF(VLOOKUP(AF704,Group,7,FALSE)="",0,ROUND(AJ704-0.04999,1)-AJ704+AM704)</f>
        <v>0</v>
      </c>
      <c r="AM704" s="16" t="str">
        <f t="shared" ref="AM704" si="196">IF(VLOOKUP(AF704,Group,7,FALSE)="","",VLOOKUP(AF704,Group,7,FALSE))</f>
        <v/>
      </c>
      <c r="AO704" s="239" t="s">
        <v>155</v>
      </c>
    </row>
    <row r="705" spans="1:41" s="3" customFormat="1" ht="2.85" customHeight="1" x14ac:dyDescent="0.2">
      <c r="A705" s="3" t="s">
        <v>182</v>
      </c>
      <c r="P705" s="71"/>
      <c r="Q705" s="81"/>
      <c r="R705" s="27"/>
      <c r="S705" s="36"/>
      <c r="T705" s="6"/>
      <c r="U705" s="34"/>
      <c r="V705" s="49"/>
      <c r="W705" s="53"/>
      <c r="X705" s="14"/>
      <c r="Y705" s="49"/>
      <c r="Z705" s="36"/>
      <c r="AA705" s="36"/>
      <c r="AB705" s="52"/>
      <c r="AC705" s="36"/>
      <c r="AD705" s="14"/>
      <c r="AE705" s="72"/>
      <c r="AF705" s="124"/>
      <c r="AG705" s="36"/>
      <c r="AH705" s="244"/>
      <c r="AJ705" s="36"/>
      <c r="AK705" s="36"/>
      <c r="AL705" s="36"/>
      <c r="AM705" s="36"/>
      <c r="AO705" s="239"/>
    </row>
    <row r="706" spans="1:41" s="3" customFormat="1" ht="9.9499999999999993" customHeight="1" x14ac:dyDescent="0.2">
      <c r="E706" s="37" t="s">
        <v>313</v>
      </c>
      <c r="I706" s="3" t="s">
        <v>187</v>
      </c>
      <c r="N706" s="28"/>
      <c r="O706" s="190" t="s">
        <v>42</v>
      </c>
      <c r="P706" s="166"/>
      <c r="Q706" s="6"/>
      <c r="R706" s="28"/>
      <c r="S706" s="36"/>
      <c r="U706" s="5"/>
      <c r="V706" s="49"/>
      <c r="W706" s="53"/>
      <c r="X706" s="14"/>
      <c r="Y706" s="49"/>
      <c r="Z706" s="36"/>
      <c r="AA706" s="36"/>
      <c r="AB706" s="52"/>
      <c r="AC706" s="16"/>
      <c r="AD706" s="14"/>
      <c r="AE706" s="62"/>
      <c r="AF706" s="62"/>
      <c r="AG706" s="16"/>
      <c r="AH706" s="245"/>
      <c r="AI706" s="123"/>
      <c r="AJ706" s="16"/>
      <c r="AK706" s="16"/>
      <c r="AL706" s="16"/>
      <c r="AM706" s="16"/>
      <c r="AO706" s="239"/>
    </row>
    <row r="707" spans="1:41" s="3" customFormat="1" ht="1.5" customHeight="1" x14ac:dyDescent="0.2">
      <c r="A707" s="3" t="s">
        <v>182</v>
      </c>
      <c r="P707" s="71"/>
      <c r="Q707" s="81"/>
      <c r="R707" s="27"/>
      <c r="S707" s="36"/>
      <c r="T707" s="6"/>
      <c r="U707" s="34"/>
      <c r="V707" s="49"/>
      <c r="W707" s="53"/>
      <c r="X707" s="14"/>
      <c r="Y707" s="49"/>
      <c r="Z707" s="36"/>
      <c r="AA707" s="36"/>
      <c r="AB707" s="52"/>
      <c r="AC707" s="36"/>
      <c r="AD707" s="14"/>
      <c r="AE707" s="72"/>
      <c r="AF707" s="124"/>
      <c r="AG707" s="36"/>
      <c r="AH707" s="244"/>
      <c r="AJ707" s="36"/>
      <c r="AK707" s="36"/>
      <c r="AL707" s="36"/>
      <c r="AM707" s="36"/>
      <c r="AO707" s="239"/>
    </row>
    <row r="708" spans="1:41" s="3" customFormat="1" ht="9.9499999999999993" customHeight="1" x14ac:dyDescent="0.2">
      <c r="B708" s="111" t="s">
        <v>104</v>
      </c>
      <c r="D708" s="37"/>
      <c r="E708" s="71" t="s">
        <v>1173</v>
      </c>
      <c r="F708" s="71"/>
      <c r="G708" s="28" t="s">
        <v>220</v>
      </c>
      <c r="H708" s="28"/>
      <c r="I708" s="28"/>
      <c r="J708" s="28" t="s">
        <v>472</v>
      </c>
      <c r="K708" s="28"/>
      <c r="L708" s="28"/>
      <c r="M708" s="28">
        <v>15184</v>
      </c>
      <c r="N708" s="28"/>
      <c r="P708" s="71" t="s">
        <v>347</v>
      </c>
      <c r="Q708" s="81"/>
      <c r="R708" s="27"/>
      <c r="S708" s="36">
        <f t="shared" ref="S708:S713" si="197">IF(Suggested="Yes",AA708,AG708)</f>
        <v>61.1</v>
      </c>
      <c r="T708" s="34" t="s">
        <v>142</v>
      </c>
      <c r="U708" s="5" t="str">
        <f>+Instructions!$B$3</f>
        <v>A</v>
      </c>
      <c r="V708" s="49"/>
      <c r="W708" s="53">
        <f>+Instructions!$C$22</f>
        <v>0</v>
      </c>
      <c r="X708" s="16">
        <f t="shared" ref="X708:X713" si="198">ROUND($AA708*(1-W708)+0.004999,2)</f>
        <v>61.1</v>
      </c>
      <c r="Y708" s="49"/>
      <c r="Z708" s="6" t="s">
        <v>1386</v>
      </c>
      <c r="AA708" s="36">
        <v>61.1</v>
      </c>
      <c r="AB708" s="57">
        <f t="shared" ref="AB708:AB713" si="199">+W708</f>
        <v>0</v>
      </c>
      <c r="AC708" s="16">
        <f t="shared" ref="AC708:AC713" si="200">+X708</f>
        <v>61.1</v>
      </c>
      <c r="AD708" s="11">
        <f t="shared" ref="AD708:AD713" si="201">(AG708-AC708)/AG708</f>
        <v>0</v>
      </c>
      <c r="AE708" s="120"/>
      <c r="AF708" s="129">
        <v>3</v>
      </c>
      <c r="AG708" s="50">
        <f t="shared" ref="AG708:AG713" si="202">SUM(AJ708:AL708)+AE708</f>
        <v>61.1</v>
      </c>
      <c r="AH708" s="244"/>
      <c r="AJ708" s="16">
        <f t="shared" ref="AJ708:AJ713" si="203">ROUND(AC708/(1-VLOOKUP(AF708,Group,2,FALSE)),2)</f>
        <v>61.1</v>
      </c>
      <c r="AK708" s="16">
        <f t="shared" ref="AK708:AK713" si="204">IF(VLOOKUP(AF708,Group,5,FALSE)="YES",VLOOKUP(ROUND(ROUND(AJ708,1)-AJ708,2),Round,2,FALSE)+VLOOKUP(AF708,Group,6,FALSE),0)</f>
        <v>0</v>
      </c>
      <c r="AL708" s="16">
        <f t="shared" ref="AL708:AL713" si="205">IF(VLOOKUP(AF708,Group,7,FALSE)="",0,ROUND(AJ708-0.04999,1)-AJ708+AM708)</f>
        <v>0</v>
      </c>
      <c r="AM708" s="16" t="str">
        <f t="shared" ref="AM708:AM713" si="206">IF(VLOOKUP(AF708,Group,7,FALSE)="","",VLOOKUP(AF708,Group,7,FALSE))</f>
        <v/>
      </c>
      <c r="AO708" s="239" t="s">
        <v>155</v>
      </c>
    </row>
    <row r="709" spans="1:41" s="3" customFormat="1" ht="9.9499999999999993" customHeight="1" x14ac:dyDescent="0.2">
      <c r="B709" s="111" t="s">
        <v>104</v>
      </c>
      <c r="D709" s="37"/>
      <c r="E709" s="71" t="s">
        <v>683</v>
      </c>
      <c r="F709" s="71"/>
      <c r="G709" s="28" t="s">
        <v>220</v>
      </c>
      <c r="H709" s="28"/>
      <c r="I709" s="28"/>
      <c r="J709" s="234" t="s">
        <v>682</v>
      </c>
      <c r="K709" s="234"/>
      <c r="L709" s="28"/>
      <c r="M709" s="28">
        <v>15187</v>
      </c>
      <c r="N709" s="28"/>
      <c r="P709" s="71" t="s">
        <v>360</v>
      </c>
      <c r="Q709" s="81"/>
      <c r="R709" s="27"/>
      <c r="S709" s="36">
        <f t="shared" si="197"/>
        <v>73.400000000000006</v>
      </c>
      <c r="T709" s="34" t="s">
        <v>142</v>
      </c>
      <c r="U709" s="5" t="str">
        <f>+Instructions!$B$3</f>
        <v>A</v>
      </c>
      <c r="V709" s="49"/>
      <c r="W709" s="53">
        <f>+Instructions!$C$22</f>
        <v>0</v>
      </c>
      <c r="X709" s="16">
        <f t="shared" si="198"/>
        <v>73.400000000000006</v>
      </c>
      <c r="Y709" s="49"/>
      <c r="Z709" s="6" t="s">
        <v>1386</v>
      </c>
      <c r="AA709" s="36">
        <v>73.400000000000006</v>
      </c>
      <c r="AB709" s="57">
        <f t="shared" si="199"/>
        <v>0</v>
      </c>
      <c r="AC709" s="16">
        <f t="shared" si="200"/>
        <v>73.400000000000006</v>
      </c>
      <c r="AD709" s="11">
        <f t="shared" si="201"/>
        <v>0</v>
      </c>
      <c r="AE709" s="120"/>
      <c r="AF709" s="129">
        <v>3</v>
      </c>
      <c r="AG709" s="50">
        <f t="shared" si="202"/>
        <v>73.400000000000006</v>
      </c>
      <c r="AH709" s="244"/>
      <c r="AJ709" s="16">
        <f t="shared" si="203"/>
        <v>73.400000000000006</v>
      </c>
      <c r="AK709" s="16">
        <f t="shared" si="204"/>
        <v>0</v>
      </c>
      <c r="AL709" s="16">
        <f t="shared" si="205"/>
        <v>0</v>
      </c>
      <c r="AM709" s="16" t="str">
        <f t="shared" si="206"/>
        <v/>
      </c>
      <c r="AO709" s="239" t="s">
        <v>155</v>
      </c>
    </row>
    <row r="710" spans="1:41" s="3" customFormat="1" ht="9.9499999999999993" customHeight="1" x14ac:dyDescent="0.2">
      <c r="B710" s="111" t="s">
        <v>104</v>
      </c>
      <c r="D710" s="37"/>
      <c r="E710" s="71" t="s">
        <v>375</v>
      </c>
      <c r="F710" s="71"/>
      <c r="G710" s="28" t="s">
        <v>220</v>
      </c>
      <c r="H710" s="28"/>
      <c r="I710" s="28"/>
      <c r="J710" s="28" t="s">
        <v>504</v>
      </c>
      <c r="K710" s="28"/>
      <c r="L710" s="28"/>
      <c r="M710" s="28">
        <v>15166</v>
      </c>
      <c r="N710" s="28"/>
      <c r="P710" s="71" t="s">
        <v>360</v>
      </c>
      <c r="Q710" s="81"/>
      <c r="R710" s="27"/>
      <c r="S710" s="36">
        <f t="shared" si="197"/>
        <v>51.7</v>
      </c>
      <c r="T710" s="34" t="s">
        <v>142</v>
      </c>
      <c r="U710" s="5" t="str">
        <f>+Instructions!$B$3</f>
        <v>A</v>
      </c>
      <c r="V710" s="49"/>
      <c r="W710" s="53">
        <f>+Instructions!$C$22</f>
        <v>0</v>
      </c>
      <c r="X710" s="16">
        <f t="shared" si="198"/>
        <v>51.7</v>
      </c>
      <c r="Y710" s="49"/>
      <c r="Z710" s="6" t="s">
        <v>1386</v>
      </c>
      <c r="AA710" s="36">
        <v>51.7</v>
      </c>
      <c r="AB710" s="57">
        <f t="shared" si="199"/>
        <v>0</v>
      </c>
      <c r="AC710" s="16">
        <f t="shared" si="200"/>
        <v>51.7</v>
      </c>
      <c r="AD710" s="11">
        <f t="shared" si="201"/>
        <v>0</v>
      </c>
      <c r="AE710" s="120"/>
      <c r="AF710" s="129">
        <v>3</v>
      </c>
      <c r="AG710" s="50">
        <f t="shared" si="202"/>
        <v>51.7</v>
      </c>
      <c r="AH710" s="244"/>
      <c r="AJ710" s="16">
        <f t="shared" si="203"/>
        <v>51.7</v>
      </c>
      <c r="AK710" s="16">
        <f t="shared" si="204"/>
        <v>0</v>
      </c>
      <c r="AL710" s="16">
        <f t="shared" si="205"/>
        <v>0</v>
      </c>
      <c r="AM710" s="16" t="str">
        <f t="shared" si="206"/>
        <v/>
      </c>
      <c r="AO710" s="239" t="s">
        <v>155</v>
      </c>
    </row>
    <row r="711" spans="1:41" s="3" customFormat="1" ht="9.9499999999999993" customHeight="1" x14ac:dyDescent="0.2">
      <c r="B711" s="111" t="s">
        <v>104</v>
      </c>
      <c r="D711" s="37"/>
      <c r="E711" s="71" t="s">
        <v>681</v>
      </c>
      <c r="F711" s="71"/>
      <c r="G711" s="28" t="s">
        <v>220</v>
      </c>
      <c r="H711" s="28"/>
      <c r="I711" s="28"/>
      <c r="J711" s="234" t="s">
        <v>684</v>
      </c>
      <c r="K711" s="234"/>
      <c r="L711" s="28"/>
      <c r="M711" s="28">
        <v>15186</v>
      </c>
      <c r="N711" s="28"/>
      <c r="P711" s="71" t="s">
        <v>531</v>
      </c>
      <c r="Q711" s="81"/>
      <c r="R711" s="27"/>
      <c r="S711" s="36">
        <f t="shared" si="197"/>
        <v>52.3</v>
      </c>
      <c r="T711" s="34" t="s">
        <v>142</v>
      </c>
      <c r="U711" s="5" t="str">
        <f>+Instructions!$B$3</f>
        <v>A</v>
      </c>
      <c r="V711" s="49"/>
      <c r="W711" s="53">
        <f>+Instructions!$C$22</f>
        <v>0</v>
      </c>
      <c r="X711" s="16">
        <f t="shared" si="198"/>
        <v>52.3</v>
      </c>
      <c r="Y711" s="49"/>
      <c r="Z711" s="6" t="s">
        <v>1386</v>
      </c>
      <c r="AA711" s="36">
        <v>52.3</v>
      </c>
      <c r="AB711" s="57">
        <f t="shared" si="199"/>
        <v>0</v>
      </c>
      <c r="AC711" s="16">
        <f t="shared" si="200"/>
        <v>52.3</v>
      </c>
      <c r="AD711" s="11">
        <f t="shared" si="201"/>
        <v>0</v>
      </c>
      <c r="AE711" s="120"/>
      <c r="AF711" s="129">
        <v>3</v>
      </c>
      <c r="AG711" s="50">
        <f t="shared" si="202"/>
        <v>52.3</v>
      </c>
      <c r="AH711" s="244"/>
      <c r="AJ711" s="16">
        <f t="shared" si="203"/>
        <v>52.3</v>
      </c>
      <c r="AK711" s="16">
        <f t="shared" si="204"/>
        <v>0</v>
      </c>
      <c r="AL711" s="16">
        <f t="shared" si="205"/>
        <v>0</v>
      </c>
      <c r="AM711" s="16" t="str">
        <f t="shared" si="206"/>
        <v/>
      </c>
      <c r="AO711" s="239" t="s">
        <v>155</v>
      </c>
    </row>
    <row r="712" spans="1:41" s="3" customFormat="1" ht="9.9499999999999993" customHeight="1" x14ac:dyDescent="0.2">
      <c r="B712" s="111" t="s">
        <v>104</v>
      </c>
      <c r="D712" s="37"/>
      <c r="E712" s="71" t="s">
        <v>197</v>
      </c>
      <c r="F712" s="71"/>
      <c r="G712" s="28" t="s">
        <v>220</v>
      </c>
      <c r="H712" s="28"/>
      <c r="I712" s="28"/>
      <c r="J712" s="28" t="s">
        <v>318</v>
      </c>
      <c r="K712" s="28"/>
      <c r="L712" s="28"/>
      <c r="M712" s="28">
        <v>15171</v>
      </c>
      <c r="N712" s="28"/>
      <c r="P712" s="71" t="s">
        <v>562</v>
      </c>
      <c r="Q712" s="81"/>
      <c r="R712" s="27"/>
      <c r="S712" s="36">
        <f t="shared" si="197"/>
        <v>52.65</v>
      </c>
      <c r="T712" s="34" t="s">
        <v>142</v>
      </c>
      <c r="U712" s="5" t="str">
        <f>+Instructions!$B$3</f>
        <v>A</v>
      </c>
      <c r="V712" s="49"/>
      <c r="W712" s="53">
        <f>+Instructions!$C$22</f>
        <v>0</v>
      </c>
      <c r="X712" s="16">
        <f t="shared" si="198"/>
        <v>52.65</v>
      </c>
      <c r="Y712" s="49"/>
      <c r="Z712" s="6" t="s">
        <v>1386</v>
      </c>
      <c r="AA712" s="36">
        <v>52.65</v>
      </c>
      <c r="AB712" s="57">
        <f t="shared" si="199"/>
        <v>0</v>
      </c>
      <c r="AC712" s="16">
        <f t="shared" si="200"/>
        <v>52.65</v>
      </c>
      <c r="AD712" s="11">
        <f t="shared" si="201"/>
        <v>0</v>
      </c>
      <c r="AE712" s="120"/>
      <c r="AF712" s="129">
        <v>3</v>
      </c>
      <c r="AG712" s="50">
        <f t="shared" si="202"/>
        <v>52.65</v>
      </c>
      <c r="AH712" s="244"/>
      <c r="AJ712" s="16">
        <f t="shared" si="203"/>
        <v>52.65</v>
      </c>
      <c r="AK712" s="16">
        <f t="shared" si="204"/>
        <v>0</v>
      </c>
      <c r="AL712" s="16">
        <f t="shared" si="205"/>
        <v>0</v>
      </c>
      <c r="AM712" s="16" t="str">
        <f t="shared" si="206"/>
        <v/>
      </c>
      <c r="AO712" s="239" t="s">
        <v>155</v>
      </c>
    </row>
    <row r="713" spans="1:41" s="3" customFormat="1" ht="9.9499999999999993" customHeight="1" x14ac:dyDescent="0.2">
      <c r="B713" s="111" t="s">
        <v>104</v>
      </c>
      <c r="D713" s="37"/>
      <c r="E713" s="71" t="s">
        <v>197</v>
      </c>
      <c r="F713" s="71"/>
      <c r="G713" s="28" t="s">
        <v>220</v>
      </c>
      <c r="H713" s="28"/>
      <c r="I713" s="28"/>
      <c r="J713" s="28" t="s">
        <v>317</v>
      </c>
      <c r="K713" s="28"/>
      <c r="L713" s="28"/>
      <c r="M713" s="28">
        <v>15167</v>
      </c>
      <c r="N713" s="28"/>
      <c r="P713" s="71" t="s">
        <v>562</v>
      </c>
      <c r="Q713" s="81"/>
      <c r="R713" s="27"/>
      <c r="S713" s="36">
        <f t="shared" si="197"/>
        <v>53.7</v>
      </c>
      <c r="T713" s="34" t="s">
        <v>142</v>
      </c>
      <c r="U713" s="5" t="str">
        <f>+Instructions!$B$3</f>
        <v>A</v>
      </c>
      <c r="V713" s="49"/>
      <c r="W713" s="53">
        <f>+Instructions!$C$22</f>
        <v>0</v>
      </c>
      <c r="X713" s="16">
        <f t="shared" si="198"/>
        <v>53.7</v>
      </c>
      <c r="Y713" s="49"/>
      <c r="Z713" s="6" t="s">
        <v>1386</v>
      </c>
      <c r="AA713" s="36">
        <v>53.7</v>
      </c>
      <c r="AB713" s="57">
        <f t="shared" si="199"/>
        <v>0</v>
      </c>
      <c r="AC713" s="16">
        <f t="shared" si="200"/>
        <v>53.7</v>
      </c>
      <c r="AD713" s="11">
        <f t="shared" si="201"/>
        <v>0</v>
      </c>
      <c r="AE713" s="120"/>
      <c r="AF713" s="129">
        <v>3</v>
      </c>
      <c r="AG713" s="50">
        <f t="shared" si="202"/>
        <v>53.7</v>
      </c>
      <c r="AH713" s="244"/>
      <c r="AJ713" s="16">
        <f t="shared" si="203"/>
        <v>53.7</v>
      </c>
      <c r="AK713" s="16">
        <f t="shared" si="204"/>
        <v>0</v>
      </c>
      <c r="AL713" s="16">
        <f t="shared" si="205"/>
        <v>0</v>
      </c>
      <c r="AM713" s="16" t="str">
        <f t="shared" si="206"/>
        <v/>
      </c>
      <c r="AO713" s="239" t="s">
        <v>155</v>
      </c>
    </row>
    <row r="714" spans="1:41" s="3" customFormat="1" ht="9.9499999999999993" customHeight="1" x14ac:dyDescent="0.2">
      <c r="B714" s="111" t="s">
        <v>104</v>
      </c>
      <c r="D714" s="37"/>
      <c r="E714" s="71" t="s">
        <v>686</v>
      </c>
      <c r="F714" s="71"/>
      <c r="G714" s="28" t="s">
        <v>220</v>
      </c>
      <c r="H714" s="28"/>
      <c r="I714" s="28"/>
      <c r="J714" s="234" t="s">
        <v>685</v>
      </c>
      <c r="K714" s="234"/>
      <c r="L714" s="28"/>
      <c r="M714" s="28">
        <v>15188</v>
      </c>
      <c r="N714" s="28"/>
      <c r="P714" s="71" t="s">
        <v>348</v>
      </c>
      <c r="Q714" s="81"/>
      <c r="R714" s="27"/>
      <c r="S714" s="36">
        <f t="shared" ref="S714:S722" si="207">IF(Suggested="Yes",AA714,AG714)</f>
        <v>60.25</v>
      </c>
      <c r="T714" s="34" t="s">
        <v>142</v>
      </c>
      <c r="U714" s="5" t="str">
        <f>+Instructions!$B$3</f>
        <v>A</v>
      </c>
      <c r="V714" s="49"/>
      <c r="W714" s="53">
        <f>+Instructions!$C$22</f>
        <v>0</v>
      </c>
      <c r="X714" s="16">
        <f t="shared" ref="X714:X722" si="208">ROUND($AA714*(1-W714)+0.004999,2)</f>
        <v>60.25</v>
      </c>
      <c r="Y714" s="49"/>
      <c r="Z714" s="6" t="s">
        <v>1386</v>
      </c>
      <c r="AA714" s="36">
        <v>60.25</v>
      </c>
      <c r="AB714" s="57">
        <f t="shared" ref="AB714:AB722" si="209">+W714</f>
        <v>0</v>
      </c>
      <c r="AC714" s="16">
        <f t="shared" ref="AC714:AC722" si="210">+X714</f>
        <v>60.25</v>
      </c>
      <c r="AD714" s="11">
        <f t="shared" ref="AD714:AD722" si="211">(AG714-AC714)/AG714</f>
        <v>0</v>
      </c>
      <c r="AE714" s="120"/>
      <c r="AF714" s="129">
        <v>3</v>
      </c>
      <c r="AG714" s="50">
        <f t="shared" ref="AG714:AG722" si="212">SUM(AJ714:AL714)+AE714</f>
        <v>60.25</v>
      </c>
      <c r="AH714" s="244"/>
      <c r="AJ714" s="16">
        <f t="shared" ref="AJ714:AJ722" si="213">ROUND(AC714/(1-VLOOKUP(AF714,Group,2,FALSE)),2)</f>
        <v>60.25</v>
      </c>
      <c r="AK714" s="16">
        <f t="shared" ref="AK714:AK722" si="214">IF(VLOOKUP(AF714,Group,5,FALSE)="YES",VLOOKUP(ROUND(ROUND(AJ714,1)-AJ714,2),Round,2,FALSE)+VLOOKUP(AF714,Group,6,FALSE),0)</f>
        <v>0</v>
      </c>
      <c r="AL714" s="16">
        <f t="shared" ref="AL714:AL722" si="215">IF(VLOOKUP(AF714,Group,7,FALSE)="",0,ROUND(AJ714-0.04999,1)-AJ714+AM714)</f>
        <v>0</v>
      </c>
      <c r="AM714" s="16" t="str">
        <f t="shared" ref="AM714:AM722" si="216">IF(VLOOKUP(AF714,Group,7,FALSE)="","",VLOOKUP(AF714,Group,7,FALSE))</f>
        <v/>
      </c>
      <c r="AO714" s="239" t="s">
        <v>155</v>
      </c>
    </row>
    <row r="715" spans="1:41" s="3" customFormat="1" ht="9.9499999999999993" customHeight="1" x14ac:dyDescent="0.2">
      <c r="B715" s="111" t="s">
        <v>104</v>
      </c>
      <c r="D715" s="37"/>
      <c r="E715" s="71" t="s">
        <v>1305</v>
      </c>
      <c r="F715" s="71"/>
      <c r="G715" s="28" t="s">
        <v>220</v>
      </c>
      <c r="H715" s="28"/>
      <c r="I715" s="28"/>
      <c r="J715" s="28" t="s">
        <v>1306</v>
      </c>
      <c r="K715" s="28"/>
      <c r="L715" s="28"/>
      <c r="M715" s="28">
        <v>15195</v>
      </c>
      <c r="N715" s="28"/>
      <c r="P715" s="71" t="s">
        <v>1313</v>
      </c>
      <c r="Q715" s="81"/>
      <c r="R715" s="27"/>
      <c r="S715" s="36">
        <f t="shared" si="207"/>
        <v>87.45</v>
      </c>
      <c r="T715" s="34" t="s">
        <v>142</v>
      </c>
      <c r="U715" s="5" t="str">
        <f>+Instructions!$B$3</f>
        <v>A</v>
      </c>
      <c r="V715" s="49"/>
      <c r="W715" s="53">
        <f>+Instructions!$C$22</f>
        <v>0</v>
      </c>
      <c r="X715" s="16">
        <f t="shared" si="208"/>
        <v>87.45</v>
      </c>
      <c r="Y715" s="49"/>
      <c r="Z715" s="6" t="s">
        <v>1386</v>
      </c>
      <c r="AA715" s="36">
        <v>87.45</v>
      </c>
      <c r="AB715" s="57">
        <f t="shared" si="209"/>
        <v>0</v>
      </c>
      <c r="AC715" s="16">
        <f t="shared" si="210"/>
        <v>87.45</v>
      </c>
      <c r="AD715" s="11">
        <f t="shared" si="211"/>
        <v>0</v>
      </c>
      <c r="AE715" s="120"/>
      <c r="AF715" s="129">
        <v>3</v>
      </c>
      <c r="AG715" s="50">
        <f t="shared" si="212"/>
        <v>87.45</v>
      </c>
      <c r="AH715" s="49"/>
      <c r="AJ715" s="16">
        <f t="shared" si="213"/>
        <v>87.45</v>
      </c>
      <c r="AK715" s="16">
        <f t="shared" si="214"/>
        <v>0</v>
      </c>
      <c r="AL715" s="16">
        <f t="shared" si="215"/>
        <v>0</v>
      </c>
      <c r="AM715" s="16" t="str">
        <f t="shared" si="216"/>
        <v/>
      </c>
      <c r="AO715" s="239" t="s">
        <v>155</v>
      </c>
    </row>
    <row r="716" spans="1:41" s="3" customFormat="1" ht="9.9499999999999993" customHeight="1" x14ac:dyDescent="0.2">
      <c r="B716" s="111" t="s">
        <v>104</v>
      </c>
      <c r="D716" s="37"/>
      <c r="E716" s="71" t="s">
        <v>319</v>
      </c>
      <c r="F716" s="71"/>
      <c r="G716" s="28" t="s">
        <v>220</v>
      </c>
      <c r="H716" s="28"/>
      <c r="I716" s="28"/>
      <c r="J716" s="28" t="s">
        <v>316</v>
      </c>
      <c r="K716" s="28"/>
      <c r="L716" s="28"/>
      <c r="M716" s="28">
        <v>15165</v>
      </c>
      <c r="N716" s="28"/>
      <c r="P716" s="71" t="s">
        <v>360</v>
      </c>
      <c r="Q716" s="81"/>
      <c r="R716" s="27"/>
      <c r="S716" s="36">
        <f t="shared" si="207"/>
        <v>72.400000000000006</v>
      </c>
      <c r="T716" s="34" t="s">
        <v>142</v>
      </c>
      <c r="U716" s="5" t="str">
        <f>+Instructions!$B$3</f>
        <v>A</v>
      </c>
      <c r="V716" s="49"/>
      <c r="W716" s="53">
        <f>+Instructions!$C$22</f>
        <v>0</v>
      </c>
      <c r="X716" s="16">
        <f t="shared" si="208"/>
        <v>72.400000000000006</v>
      </c>
      <c r="Y716" s="49"/>
      <c r="Z716" s="6" t="s">
        <v>1386</v>
      </c>
      <c r="AA716" s="36">
        <v>72.400000000000006</v>
      </c>
      <c r="AB716" s="57">
        <f t="shared" si="209"/>
        <v>0</v>
      </c>
      <c r="AC716" s="16">
        <f t="shared" si="210"/>
        <v>72.400000000000006</v>
      </c>
      <c r="AD716" s="11">
        <f t="shared" si="211"/>
        <v>0</v>
      </c>
      <c r="AE716" s="120"/>
      <c r="AF716" s="129">
        <v>3</v>
      </c>
      <c r="AG716" s="50">
        <f t="shared" si="212"/>
        <v>72.400000000000006</v>
      </c>
      <c r="AH716" s="244"/>
      <c r="AJ716" s="16">
        <f t="shared" si="213"/>
        <v>72.400000000000006</v>
      </c>
      <c r="AK716" s="16">
        <f t="shared" si="214"/>
        <v>0</v>
      </c>
      <c r="AL716" s="16">
        <f t="shared" si="215"/>
        <v>0</v>
      </c>
      <c r="AM716" s="16" t="str">
        <f t="shared" si="216"/>
        <v/>
      </c>
      <c r="AO716" s="239" t="s">
        <v>155</v>
      </c>
    </row>
    <row r="717" spans="1:41" s="3" customFormat="1" ht="9.9499999999999993" customHeight="1" x14ac:dyDescent="0.2">
      <c r="B717" s="111" t="s">
        <v>104</v>
      </c>
      <c r="D717" s="37"/>
      <c r="E717" s="71" t="s">
        <v>320</v>
      </c>
      <c r="F717" s="71"/>
      <c r="G717" s="28" t="s">
        <v>220</v>
      </c>
      <c r="H717" s="28"/>
      <c r="I717" s="28"/>
      <c r="J717" s="28" t="s">
        <v>315</v>
      </c>
      <c r="K717" s="28"/>
      <c r="L717" s="28"/>
      <c r="M717" s="28">
        <v>15170</v>
      </c>
      <c r="N717" s="28"/>
      <c r="P717" s="71" t="s">
        <v>356</v>
      </c>
      <c r="Q717" s="81"/>
      <c r="R717" s="27"/>
      <c r="S717" s="36">
        <f t="shared" si="207"/>
        <v>53.85</v>
      </c>
      <c r="T717" s="34" t="s">
        <v>142</v>
      </c>
      <c r="U717" s="5" t="str">
        <f>+Instructions!$B$3</f>
        <v>A</v>
      </c>
      <c r="V717" s="49"/>
      <c r="W717" s="53">
        <f>+Instructions!$C$22</f>
        <v>0</v>
      </c>
      <c r="X717" s="16">
        <f t="shared" si="208"/>
        <v>53.85</v>
      </c>
      <c r="Y717" s="49"/>
      <c r="Z717" s="6" t="s">
        <v>1386</v>
      </c>
      <c r="AA717" s="36">
        <v>53.85</v>
      </c>
      <c r="AB717" s="57">
        <f t="shared" si="209"/>
        <v>0</v>
      </c>
      <c r="AC717" s="16">
        <f t="shared" si="210"/>
        <v>53.85</v>
      </c>
      <c r="AD717" s="11">
        <f t="shared" si="211"/>
        <v>0</v>
      </c>
      <c r="AE717" s="120"/>
      <c r="AF717" s="129">
        <v>3</v>
      </c>
      <c r="AG717" s="50">
        <f t="shared" si="212"/>
        <v>53.85</v>
      </c>
      <c r="AH717" s="244"/>
      <c r="AJ717" s="16">
        <f t="shared" si="213"/>
        <v>53.85</v>
      </c>
      <c r="AK717" s="16">
        <f t="shared" si="214"/>
        <v>0</v>
      </c>
      <c r="AL717" s="16">
        <f t="shared" si="215"/>
        <v>0</v>
      </c>
      <c r="AM717" s="16" t="str">
        <f t="shared" si="216"/>
        <v/>
      </c>
      <c r="AO717" s="239" t="s">
        <v>155</v>
      </c>
    </row>
    <row r="718" spans="1:41" s="3" customFormat="1" ht="9.9499999999999993" customHeight="1" x14ac:dyDescent="0.2">
      <c r="B718" s="111" t="s">
        <v>104</v>
      </c>
      <c r="D718" s="37"/>
      <c r="E718" s="71" t="s">
        <v>320</v>
      </c>
      <c r="F718" s="71"/>
      <c r="G718" s="28" t="s">
        <v>220</v>
      </c>
      <c r="H718" s="28"/>
      <c r="I718" s="28"/>
      <c r="J718" s="28" t="s">
        <v>314</v>
      </c>
      <c r="K718" s="28"/>
      <c r="L718" s="28"/>
      <c r="M718" s="28">
        <v>15169</v>
      </c>
      <c r="N718" s="28"/>
      <c r="P718" s="71" t="s">
        <v>356</v>
      </c>
      <c r="Q718" s="81"/>
      <c r="R718" s="27"/>
      <c r="S718" s="36">
        <f t="shared" si="207"/>
        <v>53.85</v>
      </c>
      <c r="T718" s="34" t="s">
        <v>142</v>
      </c>
      <c r="U718" s="5" t="str">
        <f>+Instructions!$B$3</f>
        <v>A</v>
      </c>
      <c r="V718" s="49"/>
      <c r="W718" s="53">
        <f>+Instructions!$C$22</f>
        <v>0</v>
      </c>
      <c r="X718" s="16">
        <f t="shared" si="208"/>
        <v>53.85</v>
      </c>
      <c r="Y718" s="49"/>
      <c r="Z718" s="6" t="s">
        <v>1386</v>
      </c>
      <c r="AA718" s="36">
        <v>53.85</v>
      </c>
      <c r="AB718" s="57">
        <f t="shared" si="209"/>
        <v>0</v>
      </c>
      <c r="AC718" s="16">
        <f t="shared" si="210"/>
        <v>53.85</v>
      </c>
      <c r="AD718" s="11">
        <f t="shared" si="211"/>
        <v>0</v>
      </c>
      <c r="AE718" s="120"/>
      <c r="AF718" s="129">
        <v>3</v>
      </c>
      <c r="AG718" s="50">
        <f t="shared" si="212"/>
        <v>53.85</v>
      </c>
      <c r="AH718" s="244"/>
      <c r="AJ718" s="16">
        <f t="shared" si="213"/>
        <v>53.85</v>
      </c>
      <c r="AK718" s="16">
        <f t="shared" si="214"/>
        <v>0</v>
      </c>
      <c r="AL718" s="16">
        <f t="shared" si="215"/>
        <v>0</v>
      </c>
      <c r="AM718" s="16" t="str">
        <f t="shared" si="216"/>
        <v/>
      </c>
      <c r="AO718" s="239" t="s">
        <v>155</v>
      </c>
    </row>
    <row r="719" spans="1:41" s="3" customFormat="1" ht="9.9499999999999993" customHeight="1" x14ac:dyDescent="0.2">
      <c r="B719" s="111" t="s">
        <v>104</v>
      </c>
      <c r="D719" s="37"/>
      <c r="E719" s="71" t="s">
        <v>1301</v>
      </c>
      <c r="F719" s="71"/>
      <c r="G719" s="28" t="s">
        <v>220</v>
      </c>
      <c r="H719" s="28"/>
      <c r="I719" s="28"/>
      <c r="J719" s="28" t="s">
        <v>1302</v>
      </c>
      <c r="K719" s="28"/>
      <c r="L719" s="28"/>
      <c r="M719" s="28">
        <v>15197</v>
      </c>
      <c r="N719" s="28"/>
      <c r="P719" s="71" t="s">
        <v>474</v>
      </c>
      <c r="Q719" s="81"/>
      <c r="R719" s="27"/>
      <c r="S719" s="36">
        <f t="shared" si="207"/>
        <v>72.650000000000006</v>
      </c>
      <c r="T719" s="34" t="s">
        <v>142</v>
      </c>
      <c r="U719" s="5" t="str">
        <f>+Instructions!$B$3</f>
        <v>A</v>
      </c>
      <c r="V719" s="49"/>
      <c r="W719" s="53">
        <f>+Instructions!$C$22</f>
        <v>0</v>
      </c>
      <c r="X719" s="16">
        <f t="shared" si="208"/>
        <v>72.650000000000006</v>
      </c>
      <c r="Y719" s="49"/>
      <c r="Z719" s="6" t="s">
        <v>1386</v>
      </c>
      <c r="AA719" s="36">
        <v>72.650000000000006</v>
      </c>
      <c r="AB719" s="57">
        <f t="shared" si="209"/>
        <v>0</v>
      </c>
      <c r="AC719" s="16">
        <f t="shared" si="210"/>
        <v>72.650000000000006</v>
      </c>
      <c r="AD719" s="11">
        <f t="shared" si="211"/>
        <v>0</v>
      </c>
      <c r="AE719" s="120"/>
      <c r="AF719" s="129">
        <v>3</v>
      </c>
      <c r="AG719" s="50">
        <f t="shared" si="212"/>
        <v>72.650000000000006</v>
      </c>
      <c r="AH719" s="49"/>
      <c r="AJ719" s="16">
        <f t="shared" si="213"/>
        <v>72.650000000000006</v>
      </c>
      <c r="AK719" s="16">
        <f t="shared" si="214"/>
        <v>0</v>
      </c>
      <c r="AL719" s="16">
        <f t="shared" si="215"/>
        <v>0</v>
      </c>
      <c r="AM719" s="16" t="str">
        <f t="shared" si="216"/>
        <v/>
      </c>
      <c r="AO719" s="239" t="s">
        <v>155</v>
      </c>
    </row>
    <row r="720" spans="1:41" s="3" customFormat="1" ht="9.9499999999999993" customHeight="1" x14ac:dyDescent="0.2">
      <c r="B720" s="111" t="s">
        <v>104</v>
      </c>
      <c r="D720" s="37"/>
      <c r="E720" s="71" t="s">
        <v>1303</v>
      </c>
      <c r="F720" s="71"/>
      <c r="G720" s="28" t="s">
        <v>220</v>
      </c>
      <c r="H720" s="28"/>
      <c r="I720" s="28"/>
      <c r="J720" s="28" t="s">
        <v>1304</v>
      </c>
      <c r="K720" s="28"/>
      <c r="L720" s="28"/>
      <c r="M720" s="28">
        <v>15198</v>
      </c>
      <c r="N720" s="28"/>
      <c r="P720" s="71" t="s">
        <v>360</v>
      </c>
      <c r="Q720" s="81"/>
      <c r="R720" s="27"/>
      <c r="S720" s="36">
        <f t="shared" si="207"/>
        <v>82.7</v>
      </c>
      <c r="T720" s="34" t="s">
        <v>142</v>
      </c>
      <c r="U720" s="5" t="str">
        <f>+Instructions!$B$3</f>
        <v>A</v>
      </c>
      <c r="V720" s="49"/>
      <c r="W720" s="53">
        <f>+Instructions!$C$22</f>
        <v>0</v>
      </c>
      <c r="X720" s="16">
        <f t="shared" si="208"/>
        <v>82.7</v>
      </c>
      <c r="Y720" s="49"/>
      <c r="Z720" s="6" t="s">
        <v>1386</v>
      </c>
      <c r="AA720" s="36">
        <v>82.7</v>
      </c>
      <c r="AB720" s="57">
        <f t="shared" si="209"/>
        <v>0</v>
      </c>
      <c r="AC720" s="16">
        <f t="shared" si="210"/>
        <v>82.7</v>
      </c>
      <c r="AD720" s="11">
        <f t="shared" si="211"/>
        <v>0</v>
      </c>
      <c r="AE720" s="120"/>
      <c r="AF720" s="129">
        <v>3</v>
      </c>
      <c r="AG720" s="50">
        <f t="shared" si="212"/>
        <v>82.7</v>
      </c>
      <c r="AH720" s="49"/>
      <c r="AJ720" s="16">
        <f t="shared" si="213"/>
        <v>82.7</v>
      </c>
      <c r="AK720" s="16">
        <f t="shared" si="214"/>
        <v>0</v>
      </c>
      <c r="AL720" s="16">
        <f t="shared" si="215"/>
        <v>0</v>
      </c>
      <c r="AM720" s="16" t="str">
        <f t="shared" si="216"/>
        <v/>
      </c>
      <c r="AO720" s="239" t="s">
        <v>155</v>
      </c>
    </row>
    <row r="721" spans="1:41" s="3" customFormat="1" ht="9.9499999999999993" customHeight="1" x14ac:dyDescent="0.2">
      <c r="B721" s="111" t="s">
        <v>104</v>
      </c>
      <c r="D721" s="37"/>
      <c r="E721" s="71" t="s">
        <v>1307</v>
      </c>
      <c r="F721" s="71"/>
      <c r="G721" s="28" t="s">
        <v>220</v>
      </c>
      <c r="H721" s="28"/>
      <c r="I721" s="28"/>
      <c r="J721" s="28" t="s">
        <v>1308</v>
      </c>
      <c r="K721" s="28"/>
      <c r="L721" s="28"/>
      <c r="M721" s="28">
        <v>15196</v>
      </c>
      <c r="N721" s="28"/>
      <c r="P721" s="71" t="s">
        <v>563</v>
      </c>
      <c r="Q721" s="81"/>
      <c r="R721" s="27"/>
      <c r="S721" s="36">
        <f t="shared" si="207"/>
        <v>56.25</v>
      </c>
      <c r="T721" s="34" t="s">
        <v>142</v>
      </c>
      <c r="U721" s="5" t="str">
        <f>+Instructions!$B$3</f>
        <v>A</v>
      </c>
      <c r="V721" s="49"/>
      <c r="W721" s="53">
        <f>+Instructions!$C$22</f>
        <v>0</v>
      </c>
      <c r="X721" s="16">
        <f t="shared" si="208"/>
        <v>56.25</v>
      </c>
      <c r="Y721" s="49"/>
      <c r="Z721" s="6" t="s">
        <v>1386</v>
      </c>
      <c r="AA721" s="36">
        <v>56.25</v>
      </c>
      <c r="AB721" s="57">
        <f t="shared" si="209"/>
        <v>0</v>
      </c>
      <c r="AC721" s="16">
        <f t="shared" si="210"/>
        <v>56.25</v>
      </c>
      <c r="AD721" s="11">
        <f t="shared" si="211"/>
        <v>0</v>
      </c>
      <c r="AE721" s="120"/>
      <c r="AF721" s="129">
        <v>3</v>
      </c>
      <c r="AG721" s="50">
        <f t="shared" si="212"/>
        <v>56.25</v>
      </c>
      <c r="AH721" s="49"/>
      <c r="AJ721" s="16">
        <f t="shared" si="213"/>
        <v>56.25</v>
      </c>
      <c r="AK721" s="16">
        <f t="shared" si="214"/>
        <v>0</v>
      </c>
      <c r="AL721" s="16">
        <f t="shared" si="215"/>
        <v>0</v>
      </c>
      <c r="AM721" s="16" t="str">
        <f t="shared" si="216"/>
        <v/>
      </c>
      <c r="AO721" s="239" t="s">
        <v>155</v>
      </c>
    </row>
    <row r="722" spans="1:41" s="3" customFormat="1" ht="9.9499999999999993" customHeight="1" x14ac:dyDescent="0.2">
      <c r="B722" s="111" t="s">
        <v>104</v>
      </c>
      <c r="D722" s="37"/>
      <c r="E722" s="71" t="s">
        <v>320</v>
      </c>
      <c r="F722" s="71"/>
      <c r="G722" s="28" t="s">
        <v>220</v>
      </c>
      <c r="H722" s="28"/>
      <c r="I722" s="28"/>
      <c r="J722" s="234" t="s">
        <v>687</v>
      </c>
      <c r="K722" s="234"/>
      <c r="L722" s="28"/>
      <c r="M722" s="28">
        <v>15189</v>
      </c>
      <c r="N722" s="28"/>
      <c r="P722" s="71" t="s">
        <v>356</v>
      </c>
      <c r="Q722" s="81"/>
      <c r="R722" s="27"/>
      <c r="S722" s="36">
        <f t="shared" si="207"/>
        <v>55.95</v>
      </c>
      <c r="T722" s="34" t="s">
        <v>142</v>
      </c>
      <c r="U722" s="5" t="str">
        <f>+Instructions!$B$3</f>
        <v>A</v>
      </c>
      <c r="V722" s="49"/>
      <c r="W722" s="53">
        <f>+Instructions!$C$22</f>
        <v>0</v>
      </c>
      <c r="X722" s="16">
        <f t="shared" si="208"/>
        <v>55.95</v>
      </c>
      <c r="Y722" s="49"/>
      <c r="Z722" s="6" t="s">
        <v>1386</v>
      </c>
      <c r="AA722" s="36">
        <v>55.95</v>
      </c>
      <c r="AB722" s="57">
        <f t="shared" si="209"/>
        <v>0</v>
      </c>
      <c r="AC722" s="16">
        <f t="shared" si="210"/>
        <v>55.95</v>
      </c>
      <c r="AD722" s="11">
        <f t="shared" si="211"/>
        <v>0</v>
      </c>
      <c r="AE722" s="120"/>
      <c r="AF722" s="129">
        <v>3</v>
      </c>
      <c r="AG722" s="50">
        <f t="shared" si="212"/>
        <v>55.95</v>
      </c>
      <c r="AH722" s="244"/>
      <c r="AJ722" s="16">
        <f t="shared" si="213"/>
        <v>55.95</v>
      </c>
      <c r="AK722" s="16">
        <f t="shared" si="214"/>
        <v>0</v>
      </c>
      <c r="AL722" s="16">
        <f t="shared" si="215"/>
        <v>0</v>
      </c>
      <c r="AM722" s="16" t="str">
        <f t="shared" si="216"/>
        <v/>
      </c>
      <c r="AO722" s="239" t="s">
        <v>155</v>
      </c>
    </row>
    <row r="723" spans="1:41" s="3" customFormat="1" ht="2.85" customHeight="1" x14ac:dyDescent="0.2">
      <c r="P723" s="71"/>
      <c r="Q723" s="81"/>
      <c r="R723" s="27"/>
      <c r="S723" s="36"/>
      <c r="T723" s="6"/>
      <c r="U723" s="34"/>
      <c r="V723" s="49"/>
      <c r="W723" s="53"/>
      <c r="X723" s="14"/>
      <c r="Y723" s="49"/>
      <c r="Z723" s="36"/>
      <c r="AA723" s="36"/>
      <c r="AB723" s="52"/>
      <c r="AC723" s="36"/>
      <c r="AD723" s="14"/>
      <c r="AE723" s="72"/>
      <c r="AF723" s="124"/>
      <c r="AG723" s="36"/>
      <c r="AH723" s="244"/>
      <c r="AJ723" s="36"/>
      <c r="AK723" s="36"/>
      <c r="AL723" s="36"/>
      <c r="AM723" s="36"/>
      <c r="AO723" s="239"/>
    </row>
    <row r="724" spans="1:41" s="3" customFormat="1" ht="9.9499999999999993" customHeight="1" x14ac:dyDescent="0.2">
      <c r="E724" s="37" t="s">
        <v>692</v>
      </c>
      <c r="N724" s="28"/>
      <c r="O724" s="28" t="s">
        <v>187</v>
      </c>
      <c r="P724" s="166"/>
      <c r="Q724" s="6"/>
      <c r="R724" s="28"/>
      <c r="S724" s="36"/>
      <c r="U724" s="5"/>
      <c r="V724" s="49"/>
      <c r="W724" s="53"/>
      <c r="X724" s="14"/>
      <c r="Y724" s="49"/>
      <c r="Z724" s="36"/>
      <c r="AA724" s="36"/>
      <c r="AB724" s="52"/>
      <c r="AC724" s="16"/>
      <c r="AD724" s="14"/>
      <c r="AE724" s="62"/>
      <c r="AF724" s="62"/>
      <c r="AG724" s="16"/>
      <c r="AH724" s="245"/>
      <c r="AI724" s="123"/>
      <c r="AJ724" s="16"/>
      <c r="AK724" s="16"/>
      <c r="AL724" s="16"/>
      <c r="AM724" s="16"/>
      <c r="AO724" s="239"/>
    </row>
    <row r="725" spans="1:41" s="3" customFormat="1" ht="1.5" customHeight="1" x14ac:dyDescent="0.2">
      <c r="A725" s="3" t="s">
        <v>182</v>
      </c>
      <c r="P725" s="71"/>
      <c r="Q725" s="81"/>
      <c r="R725" s="27"/>
      <c r="S725" s="36"/>
      <c r="T725" s="6"/>
      <c r="U725" s="34"/>
      <c r="V725" s="49"/>
      <c r="W725" s="53"/>
      <c r="X725" s="14"/>
      <c r="Y725" s="49"/>
      <c r="Z725" s="36"/>
      <c r="AA725" s="36"/>
      <c r="AB725" s="52"/>
      <c r="AC725" s="36"/>
      <c r="AD725" s="14"/>
      <c r="AE725" s="72"/>
      <c r="AF725" s="124"/>
      <c r="AG725" s="36"/>
      <c r="AH725" s="244"/>
      <c r="AJ725" s="36"/>
      <c r="AK725" s="36"/>
      <c r="AL725" s="36"/>
      <c r="AM725" s="36"/>
      <c r="AO725" s="239"/>
    </row>
    <row r="726" spans="1:41" s="3" customFormat="1" ht="9.9499999999999993" customHeight="1" x14ac:dyDescent="0.2">
      <c r="B726" s="111" t="s">
        <v>104</v>
      </c>
      <c r="D726" s="37"/>
      <c r="E726" s="71" t="s">
        <v>45</v>
      </c>
      <c r="F726" s="71"/>
      <c r="G726" s="28" t="s">
        <v>201</v>
      </c>
      <c r="H726" s="28"/>
      <c r="I726" s="28"/>
      <c r="J726" s="28" t="s">
        <v>216</v>
      </c>
      <c r="K726" s="28"/>
      <c r="L726" s="28"/>
      <c r="M726" s="28">
        <v>15160</v>
      </c>
      <c r="N726" s="28"/>
      <c r="P726" s="71"/>
      <c r="Q726" s="81"/>
      <c r="R726" s="27"/>
      <c r="S726" s="36">
        <f>IF(Suggested="Yes",AA726,AG726)</f>
        <v>44.1</v>
      </c>
      <c r="T726" s="34" t="s">
        <v>142</v>
      </c>
      <c r="U726" s="5" t="str">
        <f>+Instructions!$B$3</f>
        <v>A</v>
      </c>
      <c r="V726" s="49"/>
      <c r="W726" s="53">
        <f>+Instructions!$C$22</f>
        <v>0</v>
      </c>
      <c r="X726" s="16">
        <f>ROUND($AA726*(1-W726)+0.004999,2)</f>
        <v>44.1</v>
      </c>
      <c r="Y726" s="49"/>
      <c r="Z726" s="6" t="s">
        <v>1386</v>
      </c>
      <c r="AA726" s="36">
        <v>44.1</v>
      </c>
      <c r="AB726" s="57">
        <f t="shared" ref="AB726:AC729" si="217">+W726</f>
        <v>0</v>
      </c>
      <c r="AC726" s="16">
        <f t="shared" si="217"/>
        <v>44.1</v>
      </c>
      <c r="AD726" s="11">
        <f>(AG726-AC726)/AG726</f>
        <v>0</v>
      </c>
      <c r="AE726" s="120"/>
      <c r="AF726" s="129">
        <v>3</v>
      </c>
      <c r="AG726" s="50">
        <f>SUM(AJ726:AL726)+AE726</f>
        <v>44.1</v>
      </c>
      <c r="AH726" s="244"/>
      <c r="AJ726" s="16">
        <f>ROUND(AC726/(1-VLOOKUP(AF726,Group,2,FALSE)),2)</f>
        <v>44.1</v>
      </c>
      <c r="AK726" s="16">
        <f>IF(VLOOKUP(AF726,Group,5,FALSE)="YES",VLOOKUP(ROUND(ROUND(AJ726,1)-AJ726,2),Round,2,FALSE)+VLOOKUP(AF726,Group,6,FALSE),0)</f>
        <v>0</v>
      </c>
      <c r="AL726" s="16">
        <f>IF(VLOOKUP(AF726,Group,7,FALSE)="",0,ROUND(AJ726-0.04999,1)-AJ726+AM726)</f>
        <v>0</v>
      </c>
      <c r="AM726" s="16" t="str">
        <f>IF(VLOOKUP(AF726,Group,7,FALSE)="","",VLOOKUP(AF726,Group,7,FALSE))</f>
        <v/>
      </c>
      <c r="AO726" s="239" t="s">
        <v>155</v>
      </c>
    </row>
    <row r="727" spans="1:41" s="3" customFormat="1" ht="9.9499999999999993" customHeight="1" x14ac:dyDescent="0.2">
      <c r="B727" s="111" t="s">
        <v>104</v>
      </c>
      <c r="D727" s="37"/>
      <c r="E727" s="71" t="s">
        <v>202</v>
      </c>
      <c r="F727" s="71"/>
      <c r="G727" s="28" t="s">
        <v>200</v>
      </c>
      <c r="H727" s="28"/>
      <c r="I727" s="28"/>
      <c r="J727" s="28" t="s">
        <v>216</v>
      </c>
      <c r="K727" s="28"/>
      <c r="L727" s="28"/>
      <c r="M727" s="28">
        <v>15162</v>
      </c>
      <c r="N727" s="28"/>
      <c r="P727" s="71"/>
      <c r="Q727" s="81"/>
      <c r="R727" s="27"/>
      <c r="S727" s="36">
        <f>IF(Suggested="Yes",AA727,AG727)</f>
        <v>35.25</v>
      </c>
      <c r="T727" s="34" t="s">
        <v>142</v>
      </c>
      <c r="U727" s="5" t="str">
        <f>+Instructions!$B$3</f>
        <v>A</v>
      </c>
      <c r="V727" s="49"/>
      <c r="W727" s="53">
        <f>+Instructions!$C$22</f>
        <v>0</v>
      </c>
      <c r="X727" s="16">
        <f>ROUND($AA727*(1-W727)+0.004999,2)</f>
        <v>35.25</v>
      </c>
      <c r="Y727" s="49"/>
      <c r="Z727" s="6" t="s">
        <v>1386</v>
      </c>
      <c r="AA727" s="36">
        <v>35.25</v>
      </c>
      <c r="AB727" s="57">
        <f t="shared" si="217"/>
        <v>0</v>
      </c>
      <c r="AC727" s="16">
        <f t="shared" si="217"/>
        <v>35.25</v>
      </c>
      <c r="AD727" s="11">
        <f>(AG727-AC727)/AG727</f>
        <v>0</v>
      </c>
      <c r="AE727" s="120"/>
      <c r="AF727" s="129">
        <v>3</v>
      </c>
      <c r="AG727" s="50">
        <f>SUM(AJ727:AL727)+AE727</f>
        <v>35.25</v>
      </c>
      <c r="AH727" s="244"/>
      <c r="AJ727" s="16">
        <f>ROUND(AC727/(1-VLOOKUP(AF727,Group,2,FALSE)),2)</f>
        <v>35.25</v>
      </c>
      <c r="AK727" s="16">
        <f>IF(VLOOKUP(AF727,Group,5,FALSE)="YES",VLOOKUP(ROUND(ROUND(AJ727,1)-AJ727,2),Round,2,FALSE)+VLOOKUP(AF727,Group,6,FALSE),0)</f>
        <v>0</v>
      </c>
      <c r="AL727" s="16">
        <f>IF(VLOOKUP(AF727,Group,7,FALSE)="",0,ROUND(AJ727-0.04999,1)-AJ727+AM727)</f>
        <v>0</v>
      </c>
      <c r="AM727" s="16" t="str">
        <f>IF(VLOOKUP(AF727,Group,7,FALSE)="","",VLOOKUP(AF727,Group,7,FALSE))</f>
        <v/>
      </c>
      <c r="AO727" s="239" t="s">
        <v>155</v>
      </c>
    </row>
    <row r="728" spans="1:41" s="3" customFormat="1" ht="9.9499999999999993" customHeight="1" x14ac:dyDescent="0.2">
      <c r="B728" s="111" t="s">
        <v>104</v>
      </c>
      <c r="D728" s="37"/>
      <c r="E728" s="71" t="s">
        <v>324</v>
      </c>
      <c r="F728" s="71"/>
      <c r="G728" s="28" t="s">
        <v>200</v>
      </c>
      <c r="H728" s="28"/>
      <c r="I728" s="28"/>
      <c r="J728" s="28" t="s">
        <v>216</v>
      </c>
      <c r="K728" s="28"/>
      <c r="L728" s="28"/>
      <c r="M728" s="28">
        <v>15161</v>
      </c>
      <c r="N728" s="28"/>
      <c r="P728" s="71"/>
      <c r="Q728" s="81"/>
      <c r="R728" s="27"/>
      <c r="S728" s="36">
        <f>IF(Suggested="Yes",AA728,AG728)</f>
        <v>35.4</v>
      </c>
      <c r="T728" s="34" t="s">
        <v>142</v>
      </c>
      <c r="U728" s="5" t="str">
        <f>+Instructions!$B$3</f>
        <v>A</v>
      </c>
      <c r="V728" s="49"/>
      <c r="W728" s="53">
        <f>+Instructions!$C$22</f>
        <v>0</v>
      </c>
      <c r="X728" s="16">
        <f>ROUND($AA728*(1-W728)+0.004999,2)</f>
        <v>35.4</v>
      </c>
      <c r="Y728" s="49"/>
      <c r="Z728" s="6" t="s">
        <v>1386</v>
      </c>
      <c r="AA728" s="36">
        <v>35.4</v>
      </c>
      <c r="AB728" s="57">
        <f t="shared" si="217"/>
        <v>0</v>
      </c>
      <c r="AC728" s="16">
        <f t="shared" si="217"/>
        <v>35.4</v>
      </c>
      <c r="AD728" s="11">
        <f>(AG728-AC728)/AG728</f>
        <v>0</v>
      </c>
      <c r="AE728" s="120"/>
      <c r="AF728" s="129">
        <v>3</v>
      </c>
      <c r="AG728" s="50">
        <f>SUM(AJ728:AL728)+AE728</f>
        <v>35.4</v>
      </c>
      <c r="AH728" s="244"/>
      <c r="AJ728" s="16">
        <f>ROUND(AC728/(1-VLOOKUP(AF728,Group,2,FALSE)),2)</f>
        <v>35.4</v>
      </c>
      <c r="AK728" s="16">
        <f>IF(VLOOKUP(AF728,Group,5,FALSE)="YES",VLOOKUP(ROUND(ROUND(AJ728,1)-AJ728,2),Round,2,FALSE)+VLOOKUP(AF728,Group,6,FALSE),0)</f>
        <v>0</v>
      </c>
      <c r="AL728" s="16">
        <f>IF(VLOOKUP(AF728,Group,7,FALSE)="",0,ROUND(AJ728-0.04999,1)-AJ728+AM728)</f>
        <v>0</v>
      </c>
      <c r="AM728" s="16" t="str">
        <f>IF(VLOOKUP(AF728,Group,7,FALSE)="","",VLOOKUP(AF728,Group,7,FALSE))</f>
        <v/>
      </c>
      <c r="AO728" s="239" t="s">
        <v>155</v>
      </c>
    </row>
    <row r="729" spans="1:41" s="3" customFormat="1" ht="9.9499999999999993" customHeight="1" x14ac:dyDescent="0.2">
      <c r="B729" s="111" t="s">
        <v>104</v>
      </c>
      <c r="D729" s="37"/>
      <c r="E729" s="71" t="s">
        <v>325</v>
      </c>
      <c r="F729" s="71"/>
      <c r="G729" s="28" t="s">
        <v>280</v>
      </c>
      <c r="H729" s="28"/>
      <c r="I729" s="28"/>
      <c r="J729" s="28" t="s">
        <v>216</v>
      </c>
      <c r="K729" s="28"/>
      <c r="L729" s="28"/>
      <c r="M729" s="28">
        <v>15163</v>
      </c>
      <c r="N729" s="28"/>
      <c r="P729" s="71"/>
      <c r="Q729" s="81"/>
      <c r="R729" s="27"/>
      <c r="S729" s="36">
        <f>IF(Suggested="Yes",AA729,AG729)</f>
        <v>88</v>
      </c>
      <c r="T729" s="34" t="s">
        <v>142</v>
      </c>
      <c r="U729" s="5" t="str">
        <f>+Instructions!$B$3</f>
        <v>A</v>
      </c>
      <c r="V729" s="49"/>
      <c r="W729" s="53">
        <f>+Instructions!$C$22</f>
        <v>0</v>
      </c>
      <c r="X729" s="16">
        <f>ROUND($AA729*(1-W729)+0.004999,2)</f>
        <v>88</v>
      </c>
      <c r="Y729" s="49"/>
      <c r="Z729" s="6" t="s">
        <v>1386</v>
      </c>
      <c r="AA729" s="36">
        <v>88</v>
      </c>
      <c r="AB729" s="57">
        <f t="shared" si="217"/>
        <v>0</v>
      </c>
      <c r="AC729" s="16">
        <f t="shared" si="217"/>
        <v>88</v>
      </c>
      <c r="AD729" s="11">
        <f>(AG729-AC729)/AG729</f>
        <v>0</v>
      </c>
      <c r="AE729" s="120"/>
      <c r="AF729" s="129">
        <v>3</v>
      </c>
      <c r="AG729" s="50">
        <f>SUM(AJ729:AL729)+AE729</f>
        <v>88</v>
      </c>
      <c r="AH729" s="244"/>
      <c r="AJ729" s="16">
        <f>ROUND(AC729/(1-VLOOKUP(AF729,Group,2,FALSE)),2)</f>
        <v>88</v>
      </c>
      <c r="AK729" s="16">
        <f>IF(VLOOKUP(AF729,Group,5,FALSE)="YES",VLOOKUP(ROUND(ROUND(AJ729,1)-AJ729,2),Round,2,FALSE)+VLOOKUP(AF729,Group,6,FALSE),0)</f>
        <v>0</v>
      </c>
      <c r="AL729" s="16">
        <f>IF(VLOOKUP(AF729,Group,7,FALSE)="",0,ROUND(AJ729-0.04999,1)-AJ729+AM729)</f>
        <v>0</v>
      </c>
      <c r="AM729" s="16" t="str">
        <f>IF(VLOOKUP(AF729,Group,7,FALSE)="","",VLOOKUP(AF729,Group,7,FALSE))</f>
        <v/>
      </c>
      <c r="AO729" s="239" t="s">
        <v>155</v>
      </c>
    </row>
    <row r="730" spans="1:41" s="3" customFormat="1" ht="2.1" customHeight="1" x14ac:dyDescent="0.2">
      <c r="N730" s="3" t="s">
        <v>187</v>
      </c>
      <c r="P730" s="71"/>
      <c r="Q730" s="81"/>
      <c r="R730" s="27"/>
      <c r="S730" s="36"/>
      <c r="T730" s="6"/>
      <c r="U730" s="34"/>
      <c r="V730" s="49"/>
      <c r="W730" s="53"/>
      <c r="X730" s="14"/>
      <c r="Y730" s="49"/>
      <c r="Z730" s="36"/>
      <c r="AA730" s="36"/>
      <c r="AB730" s="52"/>
      <c r="AC730" s="36"/>
      <c r="AD730" s="14"/>
      <c r="AE730" s="72"/>
      <c r="AF730" s="124"/>
      <c r="AG730" s="36"/>
      <c r="AH730" s="244"/>
      <c r="AJ730" s="36"/>
      <c r="AK730" s="36"/>
      <c r="AL730" s="36"/>
      <c r="AM730" s="36"/>
      <c r="AO730" s="239"/>
    </row>
    <row r="731" spans="1:41" s="3" customFormat="1" ht="9.75" customHeight="1" x14ac:dyDescent="0.2">
      <c r="D731" s="98" t="s">
        <v>148</v>
      </c>
      <c r="E731" s="190" t="s">
        <v>1315</v>
      </c>
      <c r="F731" s="28"/>
      <c r="G731" s="28"/>
      <c r="J731" s="28"/>
      <c r="K731" s="28"/>
      <c r="L731" s="28"/>
      <c r="M731" s="28"/>
      <c r="N731" s="28"/>
      <c r="P731" s="71"/>
      <c r="Q731" s="81"/>
      <c r="R731" s="27"/>
      <c r="S731" s="36"/>
      <c r="T731" s="34"/>
      <c r="U731" s="34"/>
      <c r="V731" s="49"/>
      <c r="W731" s="53"/>
      <c r="X731" s="36"/>
      <c r="Y731" s="49"/>
      <c r="Z731" s="36"/>
      <c r="AA731" s="36"/>
      <c r="AB731" s="57"/>
      <c r="AC731" s="36"/>
      <c r="AD731" s="57"/>
      <c r="AE731" s="72"/>
      <c r="AF731" s="124"/>
      <c r="AG731" s="36"/>
      <c r="AH731" s="244"/>
      <c r="AJ731" s="36"/>
      <c r="AK731" s="36"/>
      <c r="AL731" s="36"/>
      <c r="AM731" s="36"/>
      <c r="AO731" s="239" t="s">
        <v>155</v>
      </c>
    </row>
    <row r="732" spans="1:41" s="3" customFormat="1" ht="3.95" customHeight="1" x14ac:dyDescent="0.2">
      <c r="P732" s="71"/>
      <c r="Q732" s="81"/>
      <c r="R732" s="27"/>
      <c r="S732" s="36"/>
      <c r="T732" s="6"/>
      <c r="U732" s="34"/>
      <c r="V732" s="49"/>
      <c r="W732" s="53"/>
      <c r="X732" s="14"/>
      <c r="Y732" s="49"/>
      <c r="Z732" s="36"/>
      <c r="AA732" s="36"/>
      <c r="AB732" s="52"/>
      <c r="AC732" s="36"/>
      <c r="AD732" s="14"/>
      <c r="AE732" s="72"/>
      <c r="AF732" s="124"/>
      <c r="AG732" s="36"/>
      <c r="AH732" s="244"/>
      <c r="AJ732" s="36"/>
      <c r="AK732" s="36"/>
      <c r="AL732" s="36"/>
      <c r="AM732" s="36"/>
      <c r="AO732" s="239"/>
    </row>
    <row r="733" spans="1:41" s="3" customFormat="1" ht="9.9499999999999993" customHeight="1" x14ac:dyDescent="0.2">
      <c r="C733" s="157" t="s">
        <v>25</v>
      </c>
      <c r="D733" s="10"/>
      <c r="E733" s="158"/>
      <c r="F733" s="159"/>
      <c r="L733" s="65"/>
      <c r="Q733" s="169"/>
      <c r="R733" s="228" t="s">
        <v>565</v>
      </c>
      <c r="S733" s="229" t="s">
        <v>577</v>
      </c>
      <c r="T733" s="230"/>
      <c r="U733" s="146"/>
      <c r="V733" s="49"/>
      <c r="W733" s="53"/>
      <c r="X733" s="14"/>
      <c r="Y733" s="49"/>
      <c r="AB733" s="52"/>
      <c r="AC733" s="16"/>
      <c r="AD733" s="14"/>
      <c r="AE733" s="62"/>
      <c r="AF733" s="62"/>
      <c r="AG733" s="16"/>
      <c r="AH733" s="244"/>
      <c r="AO733" s="241"/>
    </row>
    <row r="734" spans="1:41" s="3" customFormat="1" ht="2.85" customHeight="1" x14ac:dyDescent="0.2">
      <c r="P734" s="71"/>
      <c r="Q734" s="81"/>
      <c r="R734" s="27"/>
      <c r="S734" s="36"/>
      <c r="T734" s="6"/>
      <c r="U734" s="34"/>
      <c r="V734" s="49"/>
      <c r="W734" s="53"/>
      <c r="X734" s="14"/>
      <c r="Y734" s="49"/>
      <c r="Z734" s="36"/>
      <c r="AA734" s="36"/>
      <c r="AB734" s="52"/>
      <c r="AC734" s="36"/>
      <c r="AD734" s="14"/>
      <c r="AE734" s="72"/>
      <c r="AF734" s="124"/>
      <c r="AG734" s="36"/>
      <c r="AH734" s="244"/>
      <c r="AJ734" s="36"/>
      <c r="AK734" s="36"/>
      <c r="AL734" s="36"/>
      <c r="AM734" s="36"/>
      <c r="AO734" s="239"/>
    </row>
    <row r="735" spans="1:41" s="3" customFormat="1" ht="9.9499999999999993" customHeight="1" x14ac:dyDescent="0.2">
      <c r="C735" s="32"/>
      <c r="D735" s="37" t="s">
        <v>186</v>
      </c>
      <c r="E735" s="167" t="s">
        <v>304</v>
      </c>
      <c r="F735" s="167"/>
      <c r="G735" s="167"/>
      <c r="H735" s="172"/>
      <c r="I735" s="172"/>
      <c r="K735" s="172" t="s">
        <v>187</v>
      </c>
      <c r="L735" s="172"/>
      <c r="M735" s="172"/>
      <c r="N735" s="172"/>
      <c r="O735" s="28"/>
      <c r="P735" s="28"/>
      <c r="Q735" s="28"/>
      <c r="R735" s="28"/>
      <c r="S735" s="28"/>
      <c r="T735" s="28"/>
      <c r="U735" s="5"/>
      <c r="V735" s="49"/>
      <c r="W735" s="67"/>
      <c r="X735" s="67"/>
      <c r="Y735" s="49"/>
      <c r="Z735" s="36"/>
      <c r="AA735" s="36"/>
      <c r="AB735" s="52"/>
      <c r="AC735" s="16"/>
      <c r="AD735" s="14"/>
      <c r="AE735" s="62"/>
      <c r="AF735" s="123"/>
      <c r="AG735" s="16"/>
      <c r="AH735" s="244"/>
      <c r="AJ735" s="16"/>
      <c r="AK735" s="16"/>
      <c r="AL735" s="16"/>
      <c r="AM735" s="16"/>
      <c r="AO735" s="239"/>
    </row>
    <row r="736" spans="1:41" s="3" customFormat="1" ht="2.1" customHeight="1" x14ac:dyDescent="0.2">
      <c r="P736" s="71"/>
      <c r="Q736" s="81"/>
      <c r="R736" s="27"/>
      <c r="S736" s="36"/>
      <c r="T736" s="6"/>
      <c r="U736" s="34"/>
      <c r="V736" s="49"/>
      <c r="W736" s="53"/>
      <c r="X736" s="14"/>
      <c r="Y736" s="49"/>
      <c r="Z736" s="36"/>
      <c r="AA736" s="36"/>
      <c r="AB736" s="52"/>
      <c r="AC736" s="36"/>
      <c r="AD736" s="14"/>
      <c r="AE736" s="72"/>
      <c r="AF736" s="124"/>
      <c r="AG736" s="36"/>
      <c r="AH736" s="244"/>
      <c r="AJ736" s="36"/>
      <c r="AK736" s="36"/>
      <c r="AL736" s="36"/>
      <c r="AM736" s="36"/>
      <c r="AO736" s="239"/>
    </row>
    <row r="737" spans="2:41" s="3" customFormat="1" ht="9.9499999999999993" customHeight="1" x14ac:dyDescent="0.2">
      <c r="B737" s="112" t="s">
        <v>151</v>
      </c>
      <c r="D737" s="37"/>
      <c r="E737" s="71" t="s">
        <v>194</v>
      </c>
      <c r="F737" s="71"/>
      <c r="G737" s="28" t="s">
        <v>426</v>
      </c>
      <c r="H737" s="28"/>
      <c r="I737" s="28"/>
      <c r="J737" s="28"/>
      <c r="K737" s="28"/>
      <c r="L737" s="71"/>
      <c r="M737" s="28">
        <v>16602</v>
      </c>
      <c r="N737" s="28"/>
      <c r="P737" s="71"/>
      <c r="Q737" s="81"/>
      <c r="R737" s="27"/>
      <c r="S737" s="36">
        <f>IF(Suggested="Yes",AA737,AG737)</f>
        <v>64.900000000000006</v>
      </c>
      <c r="T737" s="34" t="s">
        <v>143</v>
      </c>
      <c r="U737" s="5" t="str">
        <f>+Instructions!$B$3</f>
        <v>A</v>
      </c>
      <c r="V737" s="49"/>
      <c r="W737" s="53">
        <f>+Instructions!$C$22</f>
        <v>0</v>
      </c>
      <c r="X737" s="16">
        <f>ROUND($AA737*(1-W737)+0.004999,2)</f>
        <v>64.900000000000006</v>
      </c>
      <c r="Y737" s="49"/>
      <c r="Z737" s="6" t="s">
        <v>1386</v>
      </c>
      <c r="AA737" s="36">
        <v>64.900000000000006</v>
      </c>
      <c r="AB737" s="57">
        <f>+W737</f>
        <v>0</v>
      </c>
      <c r="AC737" s="16">
        <f>+X737</f>
        <v>64.900000000000006</v>
      </c>
      <c r="AD737" s="11">
        <f>(AG737-AC737)/AG737</f>
        <v>0</v>
      </c>
      <c r="AE737" s="120"/>
      <c r="AF737" s="128">
        <v>1</v>
      </c>
      <c r="AG737" s="35">
        <f>SUM(AJ737:AL737)+AE737</f>
        <v>64.900000000000006</v>
      </c>
      <c r="AH737" s="244"/>
      <c r="AJ737" s="16">
        <f>ROUND(AC737/(1-VLOOKUP(AF737,Group,2,FALSE)),2)</f>
        <v>64.900000000000006</v>
      </c>
      <c r="AK737" s="16">
        <f>IF(VLOOKUP(AF737,Group,5,FALSE)="YES",VLOOKUP(ROUND(ROUND(AJ737,1)-AJ737,2),Round,2,FALSE)+VLOOKUP(AF737,Group,6,FALSE),0)</f>
        <v>0</v>
      </c>
      <c r="AL737" s="16">
        <f>IF(VLOOKUP(AF737,Group,7,FALSE)="",0,ROUND(AJ737-0.04999,1)-AJ737+AM737)</f>
        <v>0</v>
      </c>
      <c r="AM737" s="16" t="str">
        <f>IF(VLOOKUP(AF737,Group,7,FALSE)="","",VLOOKUP(AF737,Group,7,FALSE))</f>
        <v/>
      </c>
      <c r="AO737" s="239" t="s">
        <v>155</v>
      </c>
    </row>
    <row r="738" spans="2:41" s="3" customFormat="1" ht="9.9499999999999993" customHeight="1" x14ac:dyDescent="0.2">
      <c r="B738" s="112" t="s">
        <v>151</v>
      </c>
      <c r="D738" s="37"/>
      <c r="E738" s="71" t="s">
        <v>55</v>
      </c>
      <c r="F738" s="71"/>
      <c r="G738" s="28" t="s">
        <v>144</v>
      </c>
      <c r="H738" s="28"/>
      <c r="I738" s="28"/>
      <c r="J738" s="28"/>
      <c r="K738" s="28"/>
      <c r="L738" s="71"/>
      <c r="M738" s="71">
        <v>16608</v>
      </c>
      <c r="N738" s="28"/>
      <c r="P738" s="71"/>
      <c r="Q738" s="81"/>
      <c r="R738" s="27"/>
      <c r="S738" s="36">
        <f>IF(Suggested="Yes",AA738,AG738)</f>
        <v>61.1</v>
      </c>
      <c r="T738" s="34" t="s">
        <v>143</v>
      </c>
      <c r="U738" s="5" t="str">
        <f>+Instructions!$B$3</f>
        <v>A</v>
      </c>
      <c r="V738" s="49"/>
      <c r="W738" s="53">
        <f>+Instructions!$C$22</f>
        <v>0</v>
      </c>
      <c r="X738" s="16">
        <f>ROUND($AA738*(1-W738)+0.004999,2)</f>
        <v>61.1</v>
      </c>
      <c r="Y738" s="49"/>
      <c r="Z738" s="6" t="s">
        <v>1386</v>
      </c>
      <c r="AA738" s="36">
        <v>61.1</v>
      </c>
      <c r="AB738" s="57">
        <f>+W738</f>
        <v>0</v>
      </c>
      <c r="AC738" s="16">
        <f>+X738</f>
        <v>61.1</v>
      </c>
      <c r="AD738" s="11">
        <f>(AG738-AC738)/AG738</f>
        <v>0</v>
      </c>
      <c r="AE738" s="120"/>
      <c r="AF738" s="128">
        <v>1</v>
      </c>
      <c r="AG738" s="35">
        <f>SUM(AJ738:AL738)+AE738</f>
        <v>61.1</v>
      </c>
      <c r="AH738" s="244"/>
      <c r="AJ738" s="16">
        <f>ROUND(AC738/(1-VLOOKUP(AF738,Group,2,FALSE)),2)</f>
        <v>61.1</v>
      </c>
      <c r="AK738" s="16">
        <f>IF(VLOOKUP(AF738,Group,5,FALSE)="YES",VLOOKUP(ROUND(ROUND(AJ738,1)-AJ738,2),Round,2,FALSE)+VLOOKUP(AF738,Group,6,FALSE),0)</f>
        <v>0</v>
      </c>
      <c r="AL738" s="16">
        <f>IF(VLOOKUP(AF738,Group,7,FALSE)="",0,ROUND(AJ738-0.04999,1)-AJ738+AM738)</f>
        <v>0</v>
      </c>
      <c r="AM738" s="16" t="str">
        <f>IF(VLOOKUP(AF738,Group,7,FALSE)="","",VLOOKUP(AF738,Group,7,FALSE))</f>
        <v/>
      </c>
      <c r="AO738" s="239" t="s">
        <v>155</v>
      </c>
    </row>
    <row r="739" spans="2:41" s="3" customFormat="1" ht="2.1" customHeight="1" x14ac:dyDescent="0.2">
      <c r="L739" s="76"/>
      <c r="M739" s="71"/>
      <c r="P739" s="71"/>
      <c r="Q739" s="81"/>
      <c r="R739" s="27"/>
      <c r="S739" s="36"/>
      <c r="T739" s="6"/>
      <c r="U739" s="34"/>
      <c r="V739" s="49"/>
      <c r="W739" s="53"/>
      <c r="X739" s="14"/>
      <c r="Y739" s="49"/>
      <c r="Z739" s="36"/>
      <c r="AA739" s="36"/>
      <c r="AB739" s="52"/>
      <c r="AC739" s="36"/>
      <c r="AD739" s="14"/>
      <c r="AE739" s="72"/>
      <c r="AF739" s="124"/>
      <c r="AG739" s="36"/>
      <c r="AH739" s="244"/>
      <c r="AJ739" s="36"/>
      <c r="AK739" s="36"/>
      <c r="AL739" s="36"/>
      <c r="AM739" s="36"/>
      <c r="AO739" s="239"/>
    </row>
    <row r="740" spans="2:41" s="3" customFormat="1" ht="9.9499999999999993" customHeight="1" x14ac:dyDescent="0.2">
      <c r="B740" s="111" t="s">
        <v>104</v>
      </c>
      <c r="D740" s="37"/>
      <c r="E740" s="147" t="s">
        <v>843</v>
      </c>
      <c r="F740" s="71"/>
      <c r="G740" s="28" t="s">
        <v>220</v>
      </c>
      <c r="H740" s="28"/>
      <c r="I740" s="28"/>
      <c r="J740" s="28" t="s">
        <v>708</v>
      </c>
      <c r="K740" s="28"/>
      <c r="L740" s="71"/>
      <c r="M740" s="71">
        <v>16239</v>
      </c>
      <c r="N740" s="28"/>
      <c r="P740" s="71" t="s">
        <v>671</v>
      </c>
      <c r="Q740" s="81"/>
      <c r="R740" s="27"/>
      <c r="S740" s="36">
        <f>IF(Suggested="Yes",AA740,AG740)</f>
        <v>80.400000000000006</v>
      </c>
      <c r="T740" s="34" t="s">
        <v>142</v>
      </c>
      <c r="U740" s="5" t="str">
        <f>+Instructions!$B$3</f>
        <v>A</v>
      </c>
      <c r="V740" s="49"/>
      <c r="W740" s="53">
        <f>+Instructions!$C$22</f>
        <v>0</v>
      </c>
      <c r="X740" s="16">
        <f>ROUND($AA740*(1-W740)+0.004999,2)</f>
        <v>80.400000000000006</v>
      </c>
      <c r="Y740" s="49"/>
      <c r="Z740" s="6" t="s">
        <v>1386</v>
      </c>
      <c r="AA740" s="36">
        <v>80.400000000000006</v>
      </c>
      <c r="AB740" s="57">
        <f>+W740</f>
        <v>0</v>
      </c>
      <c r="AC740" s="16">
        <f>+X740</f>
        <v>80.400000000000006</v>
      </c>
      <c r="AD740" s="11">
        <f>(AG740-AC740)/AG740</f>
        <v>0</v>
      </c>
      <c r="AE740" s="120"/>
      <c r="AF740" s="129">
        <v>3</v>
      </c>
      <c r="AG740" s="50">
        <f>SUM(AJ740:AL740)+AE740</f>
        <v>80.400000000000006</v>
      </c>
      <c r="AH740" s="244"/>
      <c r="AJ740" s="16">
        <f>ROUND(AC740/(1-VLOOKUP(AF740,Group,2,FALSE)),2)</f>
        <v>80.400000000000006</v>
      </c>
      <c r="AK740" s="16">
        <f>IF(VLOOKUP(AF740,Group,5,FALSE)="YES",VLOOKUP(ROUND(ROUND(AJ740,1)-AJ740,2),Round,2,FALSE)+VLOOKUP(AF740,Group,6,FALSE),0)</f>
        <v>0</v>
      </c>
      <c r="AL740" s="16">
        <f>IF(VLOOKUP(AF740,Group,7,FALSE)="",0,ROUND(AJ740-0.04999,1)-AJ740+AM740)</f>
        <v>0</v>
      </c>
      <c r="AM740" s="16" t="str">
        <f>IF(VLOOKUP(AF740,Group,7,FALSE)="","",VLOOKUP(AF740,Group,7,FALSE))</f>
        <v/>
      </c>
      <c r="AO740" s="239" t="s">
        <v>155</v>
      </c>
    </row>
    <row r="741" spans="2:41" s="3" customFormat="1" ht="9.9499999999999993" customHeight="1" x14ac:dyDescent="0.2">
      <c r="B741" s="111" t="s">
        <v>104</v>
      </c>
      <c r="D741" s="37"/>
      <c r="E741" s="147" t="s">
        <v>197</v>
      </c>
      <c r="F741" s="71"/>
      <c r="G741" s="28" t="s">
        <v>220</v>
      </c>
      <c r="H741" s="28"/>
      <c r="I741" s="28"/>
      <c r="J741" s="28" t="s">
        <v>1174</v>
      </c>
      <c r="K741" s="28"/>
      <c r="L741" s="71"/>
      <c r="M741" s="71">
        <v>16601</v>
      </c>
      <c r="N741" s="28"/>
      <c r="P741" s="71" t="s">
        <v>562</v>
      </c>
      <c r="Q741" s="81"/>
      <c r="R741" s="27"/>
      <c r="S741" s="36">
        <f>IF(Suggested="Yes",AA741,AG741)</f>
        <v>57.2</v>
      </c>
      <c r="T741" s="34" t="s">
        <v>142</v>
      </c>
      <c r="U741" s="5" t="str">
        <f>+Instructions!$B$3</f>
        <v>A</v>
      </c>
      <c r="V741" s="49"/>
      <c r="W741" s="53">
        <f>+Instructions!$C$22</f>
        <v>0</v>
      </c>
      <c r="X741" s="16">
        <f>ROUND($AA741*(1-W741)+0.004999,2)</f>
        <v>57.2</v>
      </c>
      <c r="Y741" s="49"/>
      <c r="Z741" s="6" t="s">
        <v>1386</v>
      </c>
      <c r="AA741" s="36">
        <v>57.2</v>
      </c>
      <c r="AB741" s="57">
        <f>+W741</f>
        <v>0</v>
      </c>
      <c r="AC741" s="16">
        <f>+X741</f>
        <v>57.2</v>
      </c>
      <c r="AD741" s="11">
        <f>(AG741-AC741)/AG741</f>
        <v>0</v>
      </c>
      <c r="AE741" s="120"/>
      <c r="AF741" s="129">
        <v>3</v>
      </c>
      <c r="AG741" s="50">
        <f>SUM(AJ741:AL741)+AE741</f>
        <v>57.2</v>
      </c>
      <c r="AH741" s="244"/>
      <c r="AJ741" s="16">
        <f>ROUND(AC741/(1-VLOOKUP(AF741,Group,2,FALSE)),2)</f>
        <v>57.2</v>
      </c>
      <c r="AK741" s="16">
        <f>IF(VLOOKUP(AF741,Group,5,FALSE)="YES",VLOOKUP(ROUND(ROUND(AJ741,1)-AJ741,2),Round,2,FALSE)+VLOOKUP(AF741,Group,6,FALSE),0)</f>
        <v>0</v>
      </c>
      <c r="AL741" s="16">
        <f>IF(VLOOKUP(AF741,Group,7,FALSE)="",0,ROUND(AJ741-0.04999,1)-AJ741+AM741)</f>
        <v>0</v>
      </c>
      <c r="AM741" s="16" t="str">
        <f>IF(VLOOKUP(AF741,Group,7,FALSE)="","",VLOOKUP(AF741,Group,7,FALSE))</f>
        <v/>
      </c>
      <c r="AO741" s="239" t="s">
        <v>155</v>
      </c>
    </row>
    <row r="742" spans="2:41" s="3" customFormat="1" ht="2.1" customHeight="1" x14ac:dyDescent="0.2">
      <c r="L742" s="76"/>
      <c r="M742" s="71"/>
      <c r="P742" s="71"/>
      <c r="Q742" s="81"/>
      <c r="R742" s="27"/>
      <c r="S742" s="36"/>
      <c r="T742" s="6"/>
      <c r="U742" s="34"/>
      <c r="V742" s="49"/>
      <c r="W742" s="53"/>
      <c r="X742" s="14"/>
      <c r="Y742" s="49"/>
      <c r="Z742" s="36"/>
      <c r="AA742" s="36"/>
      <c r="AB742" s="52"/>
      <c r="AC742" s="36"/>
      <c r="AD742" s="14"/>
      <c r="AE742" s="72"/>
      <c r="AF742" s="124"/>
      <c r="AG742" s="36"/>
      <c r="AH742" s="244"/>
      <c r="AJ742" s="36"/>
      <c r="AK742" s="36"/>
      <c r="AL742" s="36"/>
      <c r="AM742" s="36"/>
      <c r="AO742" s="239"/>
    </row>
    <row r="743" spans="2:41" s="3" customFormat="1" ht="9.9499999999999993" customHeight="1" x14ac:dyDescent="0.2">
      <c r="B743" s="111" t="s">
        <v>104</v>
      </c>
      <c r="D743" s="37"/>
      <c r="E743" s="71" t="s">
        <v>45</v>
      </c>
      <c r="F743" s="71"/>
      <c r="G743" s="28" t="s">
        <v>201</v>
      </c>
      <c r="H743" s="28"/>
      <c r="I743" s="28"/>
      <c r="J743" s="28" t="s">
        <v>216</v>
      </c>
      <c r="K743" s="28"/>
      <c r="L743" s="71"/>
      <c r="M743" s="71">
        <v>18117</v>
      </c>
      <c r="N743" s="28"/>
      <c r="P743" s="71"/>
      <c r="Q743" s="81"/>
      <c r="R743" s="27"/>
      <c r="S743" s="36">
        <f>IF(Suggested="Yes",AA743,AG743)</f>
        <v>41.1</v>
      </c>
      <c r="T743" s="34" t="s">
        <v>142</v>
      </c>
      <c r="U743" s="5" t="str">
        <f>+Instructions!$B$3</f>
        <v>A</v>
      </c>
      <c r="V743" s="49"/>
      <c r="W743" s="53">
        <f>+Instructions!$C$22</f>
        <v>0</v>
      </c>
      <c r="X743" s="16">
        <f>ROUND($AA743*(1-W743)+0.004999,2)</f>
        <v>41.1</v>
      </c>
      <c r="Y743" s="49"/>
      <c r="Z743" s="6" t="s">
        <v>1386</v>
      </c>
      <c r="AA743" s="36">
        <v>41.1</v>
      </c>
      <c r="AB743" s="57">
        <f>+W743</f>
        <v>0</v>
      </c>
      <c r="AC743" s="16">
        <f>+X743</f>
        <v>41.1</v>
      </c>
      <c r="AD743" s="11">
        <f>(AG743-AC743)/AG743</f>
        <v>0</v>
      </c>
      <c r="AE743" s="120"/>
      <c r="AF743" s="129">
        <v>3</v>
      </c>
      <c r="AG743" s="50">
        <f>SUM(AJ743:AL743)+AE743</f>
        <v>41.1</v>
      </c>
      <c r="AH743" s="244"/>
      <c r="AJ743" s="16">
        <f>ROUND(AC743/(1-VLOOKUP(AF743,Group,2,FALSE)),2)</f>
        <v>41.1</v>
      </c>
      <c r="AK743" s="16">
        <f>IF(VLOOKUP(AF743,Group,5,FALSE)="YES",VLOOKUP(ROUND(ROUND(AJ743,1)-AJ743,2),Round,2,FALSE)+VLOOKUP(AF743,Group,6,FALSE),0)</f>
        <v>0</v>
      </c>
      <c r="AL743" s="16">
        <f>IF(VLOOKUP(AF743,Group,7,FALSE)="",0,ROUND(AJ743-0.04999,1)-AJ743+AM743)</f>
        <v>0</v>
      </c>
      <c r="AM743" s="16" t="str">
        <f>IF(VLOOKUP(AF743,Group,7,FALSE)="","",VLOOKUP(AF743,Group,7,FALSE))</f>
        <v/>
      </c>
      <c r="AO743" s="239" t="s">
        <v>155</v>
      </c>
    </row>
    <row r="744" spans="2:41" s="3" customFormat="1" ht="9.9499999999999993" customHeight="1" x14ac:dyDescent="0.2">
      <c r="B744" s="111" t="s">
        <v>104</v>
      </c>
      <c r="D744" s="37"/>
      <c r="E744" s="71" t="s">
        <v>202</v>
      </c>
      <c r="F744" s="71"/>
      <c r="G744" s="28" t="s">
        <v>200</v>
      </c>
      <c r="H744" s="28"/>
      <c r="I744" s="28"/>
      <c r="J744" s="28" t="s">
        <v>216</v>
      </c>
      <c r="K744" s="28"/>
      <c r="L744" s="71"/>
      <c r="M744" s="71">
        <v>18116</v>
      </c>
      <c r="N744" s="28"/>
      <c r="P744" s="71"/>
      <c r="Q744" s="81"/>
      <c r="R744" s="27"/>
      <c r="S744" s="36">
        <f>IF(Suggested="Yes",AA744,AG744)</f>
        <v>20.149999999999999</v>
      </c>
      <c r="T744" s="34" t="s">
        <v>142</v>
      </c>
      <c r="U744" s="5" t="str">
        <f>+Instructions!$B$3</f>
        <v>A</v>
      </c>
      <c r="V744" s="49"/>
      <c r="W744" s="53">
        <f>+Instructions!$C$22</f>
        <v>0</v>
      </c>
      <c r="X744" s="16">
        <f>ROUND($AA744*(1-W744)+0.004999,2)</f>
        <v>20.149999999999999</v>
      </c>
      <c r="Y744" s="49"/>
      <c r="Z744" s="6" t="s">
        <v>1386</v>
      </c>
      <c r="AA744" s="36">
        <v>20.149999999999999</v>
      </c>
      <c r="AB744" s="57">
        <f>+W744</f>
        <v>0</v>
      </c>
      <c r="AC744" s="16">
        <f>+X744</f>
        <v>20.149999999999999</v>
      </c>
      <c r="AD744" s="11">
        <f>(AG744-AC744)/AG744</f>
        <v>0</v>
      </c>
      <c r="AE744" s="120"/>
      <c r="AF744" s="129">
        <v>3</v>
      </c>
      <c r="AG744" s="50">
        <f>SUM(AJ744:AL744)+AE744</f>
        <v>20.149999999999999</v>
      </c>
      <c r="AH744" s="244"/>
      <c r="AJ744" s="16">
        <f>ROUND(AC744/(1-VLOOKUP(AF744,Group,2,FALSE)),2)</f>
        <v>20.149999999999999</v>
      </c>
      <c r="AK744" s="16">
        <f>IF(VLOOKUP(AF744,Group,5,FALSE)="YES",VLOOKUP(ROUND(ROUND(AJ744,1)-AJ744,2),Round,2,FALSE)+VLOOKUP(AF744,Group,6,FALSE),0)</f>
        <v>0</v>
      </c>
      <c r="AL744" s="16">
        <f>IF(VLOOKUP(AF744,Group,7,FALSE)="",0,ROUND(AJ744-0.04999,1)-AJ744+AM744)</f>
        <v>0</v>
      </c>
      <c r="AM744" s="16" t="str">
        <f>IF(VLOOKUP(AF744,Group,7,FALSE)="","",VLOOKUP(AF744,Group,7,FALSE))</f>
        <v/>
      </c>
      <c r="AO744" s="239" t="s">
        <v>155</v>
      </c>
    </row>
    <row r="745" spans="2:41" s="3" customFormat="1" ht="2.85" customHeight="1" x14ac:dyDescent="0.2">
      <c r="M745" s="71"/>
      <c r="P745" s="71"/>
      <c r="Q745" s="81"/>
      <c r="R745" s="27"/>
      <c r="S745" s="36"/>
      <c r="T745" s="6"/>
      <c r="U745" s="34"/>
      <c r="V745" s="49"/>
      <c r="W745" s="53"/>
      <c r="X745" s="14"/>
      <c r="Y745" s="49"/>
      <c r="Z745" s="36"/>
      <c r="AA745" s="36"/>
      <c r="AB745" s="52"/>
      <c r="AC745" s="36"/>
      <c r="AD745" s="14"/>
      <c r="AE745" s="72"/>
      <c r="AF745" s="124"/>
      <c r="AG745" s="36"/>
      <c r="AH745" s="244"/>
      <c r="AJ745" s="36"/>
      <c r="AK745" s="36"/>
      <c r="AL745" s="36"/>
      <c r="AM745" s="36"/>
      <c r="AO745" s="239"/>
    </row>
    <row r="746" spans="2:41" s="3" customFormat="1" ht="9.9499999999999993" customHeight="1" x14ac:dyDescent="0.2">
      <c r="C746" s="32"/>
      <c r="D746" s="37" t="s">
        <v>186</v>
      </c>
      <c r="E746" s="167" t="s">
        <v>839</v>
      </c>
      <c r="F746" s="167"/>
      <c r="G746" s="167"/>
      <c r="H746" s="172"/>
      <c r="I746" s="172"/>
      <c r="K746" s="172"/>
      <c r="L746" s="172"/>
      <c r="M746" s="98"/>
      <c r="N746" s="172"/>
      <c r="O746" s="28"/>
      <c r="P746" s="28"/>
      <c r="Q746" s="28"/>
      <c r="R746" s="28"/>
      <c r="S746" s="28"/>
      <c r="T746" s="28"/>
      <c r="U746" s="5"/>
      <c r="V746" s="49"/>
      <c r="W746" s="67"/>
      <c r="X746" s="67"/>
      <c r="Y746" s="49"/>
      <c r="Z746" s="36"/>
      <c r="AA746" s="36"/>
      <c r="AB746" s="52"/>
      <c r="AC746" s="16"/>
      <c r="AD746" s="14"/>
      <c r="AE746" s="62"/>
      <c r="AF746" s="123"/>
      <c r="AG746" s="16"/>
      <c r="AH746" s="244"/>
      <c r="AJ746" s="16"/>
      <c r="AK746" s="16"/>
      <c r="AL746" s="16"/>
      <c r="AM746" s="16"/>
      <c r="AO746" s="239"/>
    </row>
    <row r="747" spans="2:41" s="3" customFormat="1" ht="2.1" customHeight="1" x14ac:dyDescent="0.2">
      <c r="M747" s="71"/>
      <c r="P747" s="71"/>
      <c r="Q747" s="81"/>
      <c r="R747" s="27"/>
      <c r="S747" s="36"/>
      <c r="T747" s="6"/>
      <c r="U747" s="34"/>
      <c r="V747" s="49"/>
      <c r="W747" s="53"/>
      <c r="X747" s="14"/>
      <c r="Y747" s="49"/>
      <c r="Z747" s="36"/>
      <c r="AA747" s="36"/>
      <c r="AB747" s="52"/>
      <c r="AC747" s="36"/>
      <c r="AD747" s="14"/>
      <c r="AE747" s="72"/>
      <c r="AF747" s="124"/>
      <c r="AG747" s="36"/>
      <c r="AH747" s="244"/>
      <c r="AJ747" s="36"/>
      <c r="AK747" s="36"/>
      <c r="AL747" s="36"/>
      <c r="AM747" s="36"/>
      <c r="AO747" s="239"/>
    </row>
    <row r="748" spans="2:41" s="3" customFormat="1" ht="9.9499999999999993" customHeight="1" x14ac:dyDescent="0.2">
      <c r="B748" s="111" t="s">
        <v>104</v>
      </c>
      <c r="D748" s="37"/>
      <c r="E748" s="71" t="s">
        <v>848</v>
      </c>
      <c r="F748" s="71"/>
      <c r="G748" s="28" t="s">
        <v>220</v>
      </c>
      <c r="H748" s="28"/>
      <c r="I748" s="28"/>
      <c r="J748" s="28" t="s">
        <v>846</v>
      </c>
      <c r="K748" s="28"/>
      <c r="L748" s="28"/>
      <c r="M748" s="28">
        <v>16238</v>
      </c>
      <c r="N748" s="28"/>
      <c r="P748" s="71" t="s">
        <v>592</v>
      </c>
      <c r="Q748" s="81"/>
      <c r="R748" s="27"/>
      <c r="S748" s="36">
        <f>IF(Suggested="Yes",AA748,AG748)</f>
        <v>100</v>
      </c>
      <c r="T748" s="34" t="s">
        <v>142</v>
      </c>
      <c r="U748" s="5" t="str">
        <f>+Instructions!$B$3</f>
        <v>A</v>
      </c>
      <c r="V748" s="49"/>
      <c r="W748" s="53">
        <f>+Instructions!$C$22</f>
        <v>0</v>
      </c>
      <c r="X748" s="16">
        <f>ROUND($AA748*(1-W748)+0.004999,2)</f>
        <v>100</v>
      </c>
      <c r="Y748" s="49"/>
      <c r="Z748" s="6" t="s">
        <v>1386</v>
      </c>
      <c r="AA748" s="36">
        <v>100</v>
      </c>
      <c r="AB748" s="57">
        <f t="shared" ref="AB748:AC751" si="218">+W748</f>
        <v>0</v>
      </c>
      <c r="AC748" s="16">
        <f t="shared" si="218"/>
        <v>100</v>
      </c>
      <c r="AD748" s="11">
        <f>(AG748-AC748)/AG748</f>
        <v>0</v>
      </c>
      <c r="AE748" s="120"/>
      <c r="AF748" s="129">
        <v>3</v>
      </c>
      <c r="AG748" s="50">
        <f>SUM(AJ748:AL748)+AE748</f>
        <v>100</v>
      </c>
      <c r="AH748" s="244"/>
      <c r="AJ748" s="16">
        <f>ROUND(AC748/(1-VLOOKUP(AF748,Group,2,FALSE)),2)</f>
        <v>100</v>
      </c>
      <c r="AK748" s="16">
        <f>IF(VLOOKUP(AF748,Group,5,FALSE)="YES",VLOOKUP(ROUND(ROUND(AJ748,1)-AJ748,2),Round,2,FALSE)+VLOOKUP(AF748,Group,6,FALSE),0)</f>
        <v>0</v>
      </c>
      <c r="AL748" s="16">
        <f>IF(VLOOKUP(AF748,Group,7,FALSE)="",0,ROUND(AJ748-0.04999,1)-AJ748+AM748)</f>
        <v>0</v>
      </c>
      <c r="AM748" s="16" t="str">
        <f>IF(VLOOKUP(AF748,Group,7,FALSE)="","",VLOOKUP(AF748,Group,7,FALSE))</f>
        <v/>
      </c>
      <c r="AO748" s="239" t="s">
        <v>155</v>
      </c>
    </row>
    <row r="749" spans="2:41" s="3" customFormat="1" ht="9.9499999999999993" customHeight="1" x14ac:dyDescent="0.2">
      <c r="B749" s="111" t="s">
        <v>104</v>
      </c>
      <c r="D749" s="37"/>
      <c r="E749" s="71" t="s">
        <v>192</v>
      </c>
      <c r="F749" s="71"/>
      <c r="G749" s="28" t="s">
        <v>220</v>
      </c>
      <c r="H749" s="28"/>
      <c r="I749" s="28"/>
      <c r="J749" s="28" t="s">
        <v>845</v>
      </c>
      <c r="K749" s="28"/>
      <c r="L749" s="28"/>
      <c r="M749" s="28">
        <v>16234</v>
      </c>
      <c r="N749" s="28"/>
      <c r="P749" s="71" t="s">
        <v>849</v>
      </c>
      <c r="Q749" s="81"/>
      <c r="R749" s="27"/>
      <c r="S749" s="36">
        <f>IF(Suggested="Yes",AA749,AG749)</f>
        <v>40.299999999999997</v>
      </c>
      <c r="T749" s="34" t="s">
        <v>142</v>
      </c>
      <c r="U749" s="5" t="str">
        <f>+Instructions!$B$3</f>
        <v>A</v>
      </c>
      <c r="V749" s="49"/>
      <c r="W749" s="53">
        <f>+Instructions!$C$22</f>
        <v>0</v>
      </c>
      <c r="X749" s="16">
        <f>ROUND($AA749*(1-W749)+0.004999,2)</f>
        <v>40.299999999999997</v>
      </c>
      <c r="Y749" s="49"/>
      <c r="Z749" s="6" t="s">
        <v>1386</v>
      </c>
      <c r="AA749" s="36">
        <v>40.299999999999997</v>
      </c>
      <c r="AB749" s="57">
        <f t="shared" si="218"/>
        <v>0</v>
      </c>
      <c r="AC749" s="16">
        <f t="shared" si="218"/>
        <v>40.299999999999997</v>
      </c>
      <c r="AD749" s="11">
        <f>(AG749-AC749)/AG749</f>
        <v>0</v>
      </c>
      <c r="AE749" s="120"/>
      <c r="AF749" s="129">
        <v>3</v>
      </c>
      <c r="AG749" s="50">
        <f>SUM(AJ749:AL749)+AE749</f>
        <v>40.299999999999997</v>
      </c>
      <c r="AH749" s="244"/>
      <c r="AJ749" s="16">
        <f>ROUND(AC749/(1-VLOOKUP(AF749,Group,2,FALSE)),2)</f>
        <v>40.299999999999997</v>
      </c>
      <c r="AK749" s="16">
        <f>IF(VLOOKUP(AF749,Group,5,FALSE)="YES",VLOOKUP(ROUND(ROUND(AJ749,1)-AJ749,2),Round,2,FALSE)+VLOOKUP(AF749,Group,6,FALSE),0)</f>
        <v>0</v>
      </c>
      <c r="AL749" s="16">
        <f>IF(VLOOKUP(AF749,Group,7,FALSE)="",0,ROUND(AJ749-0.04999,1)-AJ749+AM749)</f>
        <v>0</v>
      </c>
      <c r="AM749" s="16" t="str">
        <f>IF(VLOOKUP(AF749,Group,7,FALSE)="","",VLOOKUP(AF749,Group,7,FALSE))</f>
        <v/>
      </c>
      <c r="AO749" s="239" t="s">
        <v>155</v>
      </c>
    </row>
    <row r="750" spans="2:41" s="3" customFormat="1" ht="9.9499999999999993" customHeight="1" x14ac:dyDescent="0.2">
      <c r="B750" s="111" t="s">
        <v>104</v>
      </c>
      <c r="D750" s="37"/>
      <c r="E750" s="71" t="s">
        <v>509</v>
      </c>
      <c r="F750" s="71"/>
      <c r="G750" s="28" t="s">
        <v>220</v>
      </c>
      <c r="H750" s="28"/>
      <c r="I750" s="28"/>
      <c r="J750" s="28" t="s">
        <v>506</v>
      </c>
      <c r="L750" s="28"/>
      <c r="M750" s="71">
        <v>16225</v>
      </c>
      <c r="N750" s="28"/>
      <c r="P750" s="71" t="s">
        <v>510</v>
      </c>
      <c r="Q750" s="81"/>
      <c r="R750" s="27"/>
      <c r="S750" s="36">
        <f>IF(Suggested="Yes",AA750,AG750)</f>
        <v>52.25</v>
      </c>
      <c r="T750" s="34" t="s">
        <v>142</v>
      </c>
      <c r="U750" s="5" t="str">
        <f>+Instructions!$B$3</f>
        <v>A</v>
      </c>
      <c r="V750" s="49"/>
      <c r="W750" s="53">
        <f>+Instructions!$C$22</f>
        <v>0</v>
      </c>
      <c r="X750" s="16">
        <f>ROUND($AA750*(1-W750)+0.004999,2)</f>
        <v>52.25</v>
      </c>
      <c r="Y750" s="49"/>
      <c r="Z750" s="6" t="s">
        <v>1386</v>
      </c>
      <c r="AA750" s="36">
        <v>52.25</v>
      </c>
      <c r="AB750" s="57">
        <f t="shared" si="218"/>
        <v>0</v>
      </c>
      <c r="AC750" s="16">
        <f t="shared" si="218"/>
        <v>52.25</v>
      </c>
      <c r="AD750" s="11">
        <f>(AG750-AC750)/AG750</f>
        <v>0</v>
      </c>
      <c r="AE750" s="120"/>
      <c r="AF750" s="129">
        <v>3</v>
      </c>
      <c r="AG750" s="50">
        <f>SUM(AJ750:AL750)+AE750</f>
        <v>52.25</v>
      </c>
      <c r="AH750" s="244"/>
      <c r="AJ750" s="16">
        <f>ROUND(AC750/(1-VLOOKUP(AF750,Group,2,FALSE)),2)</f>
        <v>52.25</v>
      </c>
      <c r="AK750" s="16">
        <f>IF(VLOOKUP(AF750,Group,5,FALSE)="YES",VLOOKUP(ROUND(ROUND(AJ750,1)-AJ750,2),Round,2,FALSE)+VLOOKUP(AF750,Group,6,FALSE),0)</f>
        <v>0</v>
      </c>
      <c r="AL750" s="16">
        <f>IF(VLOOKUP(AF750,Group,7,FALSE)="",0,ROUND(AJ750-0.04999,1)-AJ750+AM750)</f>
        <v>0</v>
      </c>
      <c r="AM750" s="16" t="str">
        <f>IF(VLOOKUP(AF750,Group,7,FALSE)="","",VLOOKUP(AF750,Group,7,FALSE))</f>
        <v/>
      </c>
      <c r="AO750" s="239" t="s">
        <v>155</v>
      </c>
    </row>
    <row r="751" spans="2:41" s="3" customFormat="1" ht="9.9499999999999993" customHeight="1" x14ac:dyDescent="0.2">
      <c r="B751" s="111" t="s">
        <v>104</v>
      </c>
      <c r="D751" s="37"/>
      <c r="E751" s="71" t="s">
        <v>511</v>
      </c>
      <c r="F751" s="71"/>
      <c r="G751" s="28" t="s">
        <v>220</v>
      </c>
      <c r="H751" s="28"/>
      <c r="I751" s="28"/>
      <c r="J751" s="28" t="s">
        <v>507</v>
      </c>
      <c r="L751" s="28"/>
      <c r="M751" s="71">
        <v>16224</v>
      </c>
      <c r="N751" s="28"/>
      <c r="P751" s="71" t="s">
        <v>512</v>
      </c>
      <c r="Q751" s="81"/>
      <c r="R751" s="27"/>
      <c r="S751" s="36">
        <f>IF(Suggested="Yes",AA751,AG751)</f>
        <v>83.75</v>
      </c>
      <c r="T751" s="34" t="s">
        <v>142</v>
      </c>
      <c r="U751" s="5" t="str">
        <f>+Instructions!$B$3</f>
        <v>A</v>
      </c>
      <c r="V751" s="49"/>
      <c r="W751" s="53">
        <f>+Instructions!$C$22</f>
        <v>0</v>
      </c>
      <c r="X751" s="16">
        <f>ROUND($AA751*(1-W751)+0.004999,2)</f>
        <v>83.75</v>
      </c>
      <c r="Y751" s="49"/>
      <c r="Z751" s="6" t="s">
        <v>1386</v>
      </c>
      <c r="AA751" s="36">
        <v>83.75</v>
      </c>
      <c r="AB751" s="57">
        <f t="shared" si="218"/>
        <v>0</v>
      </c>
      <c r="AC751" s="16">
        <f t="shared" si="218"/>
        <v>83.75</v>
      </c>
      <c r="AD751" s="11">
        <f>(AG751-AC751)/AG751</f>
        <v>0</v>
      </c>
      <c r="AE751" s="120"/>
      <c r="AF751" s="129">
        <v>3</v>
      </c>
      <c r="AG751" s="50">
        <f>SUM(AJ751:AL751)+AE751</f>
        <v>83.75</v>
      </c>
      <c r="AH751" s="244"/>
      <c r="AJ751" s="16">
        <f>ROUND(AC751/(1-VLOOKUP(AF751,Group,2,FALSE)),2)</f>
        <v>83.75</v>
      </c>
      <c r="AK751" s="16">
        <f>IF(VLOOKUP(AF751,Group,5,FALSE)="YES",VLOOKUP(ROUND(ROUND(AJ751,1)-AJ751,2),Round,2,FALSE)+VLOOKUP(AF751,Group,6,FALSE),0)</f>
        <v>0</v>
      </c>
      <c r="AL751" s="16">
        <f>IF(VLOOKUP(AF751,Group,7,FALSE)="",0,ROUND(AJ751-0.04999,1)-AJ751+AM751)</f>
        <v>0</v>
      </c>
      <c r="AM751" s="16" t="str">
        <f>IF(VLOOKUP(AF751,Group,7,FALSE)="","",VLOOKUP(AF751,Group,7,FALSE))</f>
        <v/>
      </c>
      <c r="AO751" s="239" t="s">
        <v>155</v>
      </c>
    </row>
    <row r="752" spans="2:41" s="3" customFormat="1" ht="9.75" customHeight="1" x14ac:dyDescent="0.2">
      <c r="B752" s="111" t="s">
        <v>104</v>
      </c>
      <c r="D752" s="37"/>
      <c r="E752" s="147" t="s">
        <v>669</v>
      </c>
      <c r="F752" s="71"/>
      <c r="G752" s="28" t="s">
        <v>220</v>
      </c>
      <c r="H752" s="28"/>
      <c r="I752" s="28"/>
      <c r="J752" s="28" t="s">
        <v>250</v>
      </c>
      <c r="L752" s="28"/>
      <c r="M752" s="71">
        <v>16226</v>
      </c>
      <c r="N752" s="28"/>
      <c r="P752" s="71" t="s">
        <v>671</v>
      </c>
      <c r="Q752" s="81"/>
      <c r="R752" s="27"/>
      <c r="S752" s="36">
        <f t="shared" ref="S752:S758" si="219">IF(Suggested="Yes",AA752,AG752)</f>
        <v>73.3</v>
      </c>
      <c r="T752" s="34" t="s">
        <v>142</v>
      </c>
      <c r="U752" s="5" t="str">
        <f>+Instructions!$B$3</f>
        <v>A</v>
      </c>
      <c r="V752" s="49"/>
      <c r="W752" s="53">
        <f>+Instructions!$C$22</f>
        <v>0</v>
      </c>
      <c r="X752" s="16">
        <f t="shared" ref="X752:X758" si="220">ROUND($AA752*(1-W752)+0.004999,2)</f>
        <v>73.3</v>
      </c>
      <c r="Y752" s="49"/>
      <c r="Z752" s="6" t="s">
        <v>1386</v>
      </c>
      <c r="AA752" s="36">
        <v>73.3</v>
      </c>
      <c r="AB752" s="57">
        <f t="shared" ref="AB752:AB758" si="221">+W752</f>
        <v>0</v>
      </c>
      <c r="AC752" s="16">
        <f t="shared" ref="AC752:AC758" si="222">+X752</f>
        <v>73.3</v>
      </c>
      <c r="AD752" s="11">
        <f t="shared" ref="AD752:AD758" si="223">(AG752-AC752)/AG752</f>
        <v>0</v>
      </c>
      <c r="AE752" s="120"/>
      <c r="AF752" s="129">
        <v>3</v>
      </c>
      <c r="AG752" s="50">
        <f t="shared" ref="AG752:AG758" si="224">SUM(AJ752:AL752)+AE752</f>
        <v>73.3</v>
      </c>
      <c r="AH752" s="244"/>
      <c r="AJ752" s="16">
        <f t="shared" ref="AJ752:AJ758" si="225">ROUND(AC752/(1-VLOOKUP(AF752,Group,2,FALSE)),2)</f>
        <v>73.3</v>
      </c>
      <c r="AK752" s="16">
        <f t="shared" ref="AK752:AK758" si="226">IF(VLOOKUP(AF752,Group,5,FALSE)="YES",VLOOKUP(ROUND(ROUND(AJ752,1)-AJ752,2),Round,2,FALSE)+VLOOKUP(AF752,Group,6,FALSE),0)</f>
        <v>0</v>
      </c>
      <c r="AL752" s="16">
        <f t="shared" ref="AL752:AL758" si="227">IF(VLOOKUP(AF752,Group,7,FALSE)="",0,ROUND(AJ752-0.04999,1)-AJ752+AM752)</f>
        <v>0</v>
      </c>
      <c r="AM752" s="16" t="str">
        <f t="shared" ref="AM752:AM758" si="228">IF(VLOOKUP(AF752,Group,7,FALSE)="","",VLOOKUP(AF752,Group,7,FALSE))</f>
        <v/>
      </c>
      <c r="AO752" s="239" t="s">
        <v>155</v>
      </c>
    </row>
    <row r="753" spans="2:41" s="3" customFormat="1" ht="9.9499999999999993" customHeight="1" x14ac:dyDescent="0.2">
      <c r="B753" s="111" t="s">
        <v>104</v>
      </c>
      <c r="C753" s="3" t="s">
        <v>187</v>
      </c>
      <c r="D753" s="37"/>
      <c r="E753" s="147" t="s">
        <v>197</v>
      </c>
      <c r="F753" s="71"/>
      <c r="G753" s="28" t="s">
        <v>220</v>
      </c>
      <c r="H753" s="28"/>
      <c r="I753" s="28"/>
      <c r="J753" s="28" t="s">
        <v>251</v>
      </c>
      <c r="L753" s="28"/>
      <c r="M753" s="71">
        <v>16222</v>
      </c>
      <c r="N753" s="28"/>
      <c r="P753" s="71" t="s">
        <v>562</v>
      </c>
      <c r="Q753" s="81"/>
      <c r="R753" s="27"/>
      <c r="S753" s="36">
        <f t="shared" si="219"/>
        <v>57.25</v>
      </c>
      <c r="T753" s="34" t="s">
        <v>142</v>
      </c>
      <c r="U753" s="5" t="str">
        <f>+Instructions!$B$3</f>
        <v>A</v>
      </c>
      <c r="V753" s="49"/>
      <c r="W753" s="53">
        <f>+Instructions!$C$22</f>
        <v>0</v>
      </c>
      <c r="X753" s="16">
        <f t="shared" si="220"/>
        <v>57.25</v>
      </c>
      <c r="Y753" s="49"/>
      <c r="Z753" s="6" t="s">
        <v>1386</v>
      </c>
      <c r="AA753" s="36">
        <v>57.25</v>
      </c>
      <c r="AB753" s="57">
        <f t="shared" si="221"/>
        <v>0</v>
      </c>
      <c r="AC753" s="16">
        <f t="shared" si="222"/>
        <v>57.25</v>
      </c>
      <c r="AD753" s="11">
        <f t="shared" si="223"/>
        <v>0</v>
      </c>
      <c r="AE753" s="120"/>
      <c r="AF753" s="129">
        <v>3</v>
      </c>
      <c r="AG753" s="50">
        <f t="shared" si="224"/>
        <v>57.25</v>
      </c>
      <c r="AH753" s="244"/>
      <c r="AJ753" s="16">
        <f t="shared" si="225"/>
        <v>57.25</v>
      </c>
      <c r="AK753" s="16">
        <f t="shared" si="226"/>
        <v>0</v>
      </c>
      <c r="AL753" s="16">
        <f t="shared" si="227"/>
        <v>0</v>
      </c>
      <c r="AM753" s="16" t="str">
        <f t="shared" si="228"/>
        <v/>
      </c>
      <c r="AO753" s="239" t="s">
        <v>155</v>
      </c>
    </row>
    <row r="754" spans="2:41" s="3" customFormat="1" ht="9.9499999999999993" customHeight="1" x14ac:dyDescent="0.2">
      <c r="B754" s="111" t="s">
        <v>104</v>
      </c>
      <c r="D754" s="37"/>
      <c r="E754" s="147" t="s">
        <v>840</v>
      </c>
      <c r="F754" s="71"/>
      <c r="G754" s="28" t="s">
        <v>220</v>
      </c>
      <c r="H754" s="28"/>
      <c r="I754" s="28"/>
      <c r="J754" s="28" t="s">
        <v>252</v>
      </c>
      <c r="L754" s="28"/>
      <c r="M754" s="71">
        <v>16227</v>
      </c>
      <c r="N754" s="28"/>
      <c r="P754" s="71" t="s">
        <v>841</v>
      </c>
      <c r="Q754" s="81"/>
      <c r="R754" s="27"/>
      <c r="S754" s="36">
        <f t="shared" si="219"/>
        <v>74.400000000000006</v>
      </c>
      <c r="T754" s="34" t="s">
        <v>142</v>
      </c>
      <c r="U754" s="5" t="str">
        <f>+Instructions!$B$3</f>
        <v>A</v>
      </c>
      <c r="V754" s="49"/>
      <c r="W754" s="53">
        <f>+Instructions!$C$22</f>
        <v>0</v>
      </c>
      <c r="X754" s="16">
        <f t="shared" si="220"/>
        <v>74.400000000000006</v>
      </c>
      <c r="Y754" s="49"/>
      <c r="Z754" s="6" t="s">
        <v>1386</v>
      </c>
      <c r="AA754" s="36">
        <v>74.400000000000006</v>
      </c>
      <c r="AB754" s="57">
        <f t="shared" si="221"/>
        <v>0</v>
      </c>
      <c r="AC754" s="16">
        <f t="shared" si="222"/>
        <v>74.400000000000006</v>
      </c>
      <c r="AD754" s="11">
        <f t="shared" si="223"/>
        <v>0</v>
      </c>
      <c r="AE754" s="120"/>
      <c r="AF754" s="129">
        <v>3</v>
      </c>
      <c r="AG754" s="50">
        <f t="shared" si="224"/>
        <v>74.400000000000006</v>
      </c>
      <c r="AH754" s="244"/>
      <c r="AJ754" s="16">
        <f t="shared" si="225"/>
        <v>74.400000000000006</v>
      </c>
      <c r="AK754" s="16">
        <f t="shared" si="226"/>
        <v>0</v>
      </c>
      <c r="AL754" s="16">
        <f t="shared" si="227"/>
        <v>0</v>
      </c>
      <c r="AM754" s="16" t="str">
        <f t="shared" si="228"/>
        <v/>
      </c>
      <c r="AO754" s="239" t="s">
        <v>155</v>
      </c>
    </row>
    <row r="755" spans="2:41" s="3" customFormat="1" ht="9.9499999999999993" customHeight="1" x14ac:dyDescent="0.2">
      <c r="B755" s="111" t="s">
        <v>104</v>
      </c>
      <c r="D755" s="37"/>
      <c r="E755" s="71" t="s">
        <v>513</v>
      </c>
      <c r="F755" s="71"/>
      <c r="G755" s="28" t="s">
        <v>220</v>
      </c>
      <c r="H755" s="28"/>
      <c r="I755" s="28"/>
      <c r="J755" s="28" t="s">
        <v>508</v>
      </c>
      <c r="L755" s="28"/>
      <c r="M755" s="71">
        <v>16223</v>
      </c>
      <c r="N755" s="28"/>
      <c r="P755" s="71" t="s">
        <v>514</v>
      </c>
      <c r="Q755" s="81"/>
      <c r="R755" s="27"/>
      <c r="S755" s="36">
        <f t="shared" si="219"/>
        <v>84.65</v>
      </c>
      <c r="T755" s="34" t="s">
        <v>142</v>
      </c>
      <c r="U755" s="5" t="str">
        <f>+Instructions!$B$3</f>
        <v>A</v>
      </c>
      <c r="V755" s="49"/>
      <c r="W755" s="53">
        <f>+Instructions!$C$22</f>
        <v>0</v>
      </c>
      <c r="X755" s="16">
        <f t="shared" si="220"/>
        <v>84.65</v>
      </c>
      <c r="Y755" s="49"/>
      <c r="Z755" s="6" t="s">
        <v>1386</v>
      </c>
      <c r="AA755" s="36">
        <v>84.65</v>
      </c>
      <c r="AB755" s="57">
        <f t="shared" si="221"/>
        <v>0</v>
      </c>
      <c r="AC755" s="16">
        <f t="shared" si="222"/>
        <v>84.65</v>
      </c>
      <c r="AD755" s="11">
        <f t="shared" si="223"/>
        <v>0</v>
      </c>
      <c r="AE755" s="120"/>
      <c r="AF755" s="129">
        <v>3</v>
      </c>
      <c r="AG755" s="50">
        <f t="shared" si="224"/>
        <v>84.65</v>
      </c>
      <c r="AH755" s="244"/>
      <c r="AJ755" s="16">
        <f t="shared" si="225"/>
        <v>84.65</v>
      </c>
      <c r="AK755" s="16">
        <f t="shared" si="226"/>
        <v>0</v>
      </c>
      <c r="AL755" s="16">
        <f t="shared" si="227"/>
        <v>0</v>
      </c>
      <c r="AM755" s="16" t="str">
        <f t="shared" si="228"/>
        <v/>
      </c>
      <c r="AO755" s="239" t="s">
        <v>155</v>
      </c>
    </row>
    <row r="756" spans="2:41" s="3" customFormat="1" ht="9.9499999999999993" customHeight="1" x14ac:dyDescent="0.2">
      <c r="B756" s="111" t="s">
        <v>104</v>
      </c>
      <c r="D756" s="37"/>
      <c r="E756" s="147" t="s">
        <v>842</v>
      </c>
      <c r="F756" s="71"/>
      <c r="G756" s="28" t="s">
        <v>220</v>
      </c>
      <c r="H756" s="28"/>
      <c r="I756" s="28"/>
      <c r="J756" s="28" t="s">
        <v>253</v>
      </c>
      <c r="L756" s="28"/>
      <c r="M756" s="71">
        <v>16228</v>
      </c>
      <c r="N756" s="28"/>
      <c r="P756" s="71" t="s">
        <v>516</v>
      </c>
      <c r="Q756" s="81"/>
      <c r="R756" s="27"/>
      <c r="S756" s="36">
        <f t="shared" si="219"/>
        <v>55.55</v>
      </c>
      <c r="T756" s="34" t="s">
        <v>142</v>
      </c>
      <c r="U756" s="5" t="str">
        <f>+Instructions!$B$3</f>
        <v>A</v>
      </c>
      <c r="V756" s="49"/>
      <c r="W756" s="53">
        <f>+Instructions!$C$22</f>
        <v>0</v>
      </c>
      <c r="X756" s="16">
        <f t="shared" si="220"/>
        <v>55.55</v>
      </c>
      <c r="Y756" s="49"/>
      <c r="Z756" s="6" t="s">
        <v>1386</v>
      </c>
      <c r="AA756" s="36">
        <v>55.55</v>
      </c>
      <c r="AB756" s="57">
        <f t="shared" si="221"/>
        <v>0</v>
      </c>
      <c r="AC756" s="16">
        <f t="shared" si="222"/>
        <v>55.55</v>
      </c>
      <c r="AD756" s="11">
        <f t="shared" si="223"/>
        <v>0</v>
      </c>
      <c r="AE756" s="120"/>
      <c r="AF756" s="129">
        <v>3</v>
      </c>
      <c r="AG756" s="50">
        <f t="shared" si="224"/>
        <v>55.55</v>
      </c>
      <c r="AH756" s="244"/>
      <c r="AJ756" s="16">
        <f t="shared" si="225"/>
        <v>55.55</v>
      </c>
      <c r="AK756" s="16">
        <f t="shared" si="226"/>
        <v>0</v>
      </c>
      <c r="AL756" s="16">
        <f t="shared" si="227"/>
        <v>0</v>
      </c>
      <c r="AM756" s="16" t="str">
        <f t="shared" si="228"/>
        <v/>
      </c>
      <c r="AO756" s="239" t="s">
        <v>155</v>
      </c>
    </row>
    <row r="757" spans="2:41" s="3" customFormat="1" ht="9.9499999999999993" customHeight="1" x14ac:dyDescent="0.2">
      <c r="B757" s="111" t="s">
        <v>104</v>
      </c>
      <c r="D757" s="37"/>
      <c r="E757" s="147" t="s">
        <v>254</v>
      </c>
      <c r="F757" s="71"/>
      <c r="G757" s="28" t="s">
        <v>220</v>
      </c>
      <c r="H757" s="28"/>
      <c r="I757" s="28"/>
      <c r="J757" s="28" t="s">
        <v>255</v>
      </c>
      <c r="L757" s="28"/>
      <c r="M757" s="71">
        <v>16229</v>
      </c>
      <c r="N757" s="28"/>
      <c r="P757" s="71" t="s">
        <v>362</v>
      </c>
      <c r="Q757" s="81"/>
      <c r="R757" s="27"/>
      <c r="S757" s="36">
        <f t="shared" si="219"/>
        <v>79.849999999999994</v>
      </c>
      <c r="T757" s="34" t="s">
        <v>142</v>
      </c>
      <c r="U757" s="5" t="str">
        <f>+Instructions!$B$3</f>
        <v>A</v>
      </c>
      <c r="V757" s="49"/>
      <c r="W757" s="53">
        <f>+Instructions!$C$22</f>
        <v>0</v>
      </c>
      <c r="X757" s="16">
        <f t="shared" si="220"/>
        <v>79.849999999999994</v>
      </c>
      <c r="Y757" s="49"/>
      <c r="Z757" s="6" t="s">
        <v>1386</v>
      </c>
      <c r="AA757" s="36">
        <v>79.849999999999994</v>
      </c>
      <c r="AB757" s="57">
        <f t="shared" si="221"/>
        <v>0</v>
      </c>
      <c r="AC757" s="16">
        <f t="shared" si="222"/>
        <v>79.849999999999994</v>
      </c>
      <c r="AD757" s="11">
        <f t="shared" si="223"/>
        <v>0</v>
      </c>
      <c r="AE757" s="120"/>
      <c r="AF757" s="129">
        <v>3</v>
      </c>
      <c r="AG757" s="50">
        <f t="shared" si="224"/>
        <v>79.849999999999994</v>
      </c>
      <c r="AH757" s="244"/>
      <c r="AJ757" s="16">
        <f t="shared" si="225"/>
        <v>79.849999999999994</v>
      </c>
      <c r="AK757" s="16">
        <f t="shared" si="226"/>
        <v>0</v>
      </c>
      <c r="AL757" s="16">
        <f t="shared" si="227"/>
        <v>0</v>
      </c>
      <c r="AM757" s="16" t="str">
        <f t="shared" si="228"/>
        <v/>
      </c>
      <c r="AO757" s="239" t="s">
        <v>155</v>
      </c>
    </row>
    <row r="758" spans="2:41" s="3" customFormat="1" ht="9.9499999999999993" customHeight="1" x14ac:dyDescent="0.2">
      <c r="B758" s="111" t="s">
        <v>104</v>
      </c>
      <c r="D758" s="37"/>
      <c r="E758" s="147" t="s">
        <v>243</v>
      </c>
      <c r="F758" s="71"/>
      <c r="G758" s="28" t="s">
        <v>220</v>
      </c>
      <c r="H758" s="28"/>
      <c r="I758" s="28"/>
      <c r="J758" s="28" t="s">
        <v>256</v>
      </c>
      <c r="L758" s="28"/>
      <c r="M758" s="71">
        <v>16230</v>
      </c>
      <c r="N758" s="28"/>
      <c r="P758" s="71" t="s">
        <v>355</v>
      </c>
      <c r="Q758" s="81"/>
      <c r="R758" s="27"/>
      <c r="S758" s="36">
        <f t="shared" si="219"/>
        <v>77.05</v>
      </c>
      <c r="T758" s="34" t="s">
        <v>142</v>
      </c>
      <c r="U758" s="5" t="str">
        <f>+Instructions!$B$3</f>
        <v>A</v>
      </c>
      <c r="V758" s="49"/>
      <c r="W758" s="53">
        <f>+Instructions!$C$22</f>
        <v>0</v>
      </c>
      <c r="X758" s="16">
        <f t="shared" si="220"/>
        <v>77.05</v>
      </c>
      <c r="Y758" s="49"/>
      <c r="Z758" s="6" t="s">
        <v>1386</v>
      </c>
      <c r="AA758" s="36">
        <v>77.05</v>
      </c>
      <c r="AB758" s="57">
        <f t="shared" si="221"/>
        <v>0</v>
      </c>
      <c r="AC758" s="16">
        <f t="shared" si="222"/>
        <v>77.05</v>
      </c>
      <c r="AD758" s="11">
        <f t="shared" si="223"/>
        <v>0</v>
      </c>
      <c r="AE758" s="120"/>
      <c r="AF758" s="129">
        <v>3</v>
      </c>
      <c r="AG758" s="50">
        <f t="shared" si="224"/>
        <v>77.05</v>
      </c>
      <c r="AH758" s="244"/>
      <c r="AJ758" s="16">
        <f t="shared" si="225"/>
        <v>77.05</v>
      </c>
      <c r="AK758" s="16">
        <f t="shared" si="226"/>
        <v>0</v>
      </c>
      <c r="AL758" s="16">
        <f t="shared" si="227"/>
        <v>0</v>
      </c>
      <c r="AM758" s="16" t="str">
        <f t="shared" si="228"/>
        <v/>
      </c>
      <c r="AO758" s="239" t="s">
        <v>155</v>
      </c>
    </row>
    <row r="759" spans="2:41" s="3" customFormat="1" ht="2.1" customHeight="1" x14ac:dyDescent="0.2">
      <c r="M759" s="71"/>
      <c r="P759" s="71"/>
      <c r="Q759" s="81"/>
      <c r="R759" s="27"/>
      <c r="S759" s="36"/>
      <c r="T759" s="6"/>
      <c r="U759" s="34"/>
      <c r="V759" s="49"/>
      <c r="W759" s="53"/>
      <c r="X759" s="14"/>
      <c r="Y759" s="49"/>
      <c r="Z759" s="36"/>
      <c r="AA759" s="36"/>
      <c r="AB759" s="52"/>
      <c r="AC759" s="36"/>
      <c r="AD759" s="14"/>
      <c r="AE759" s="72"/>
      <c r="AF759" s="124"/>
      <c r="AG759" s="36"/>
      <c r="AH759" s="244"/>
      <c r="AJ759" s="36"/>
      <c r="AK759" s="36"/>
      <c r="AL759" s="36"/>
      <c r="AM759" s="36"/>
      <c r="AO759" s="239"/>
    </row>
    <row r="760" spans="2:41" s="3" customFormat="1" ht="9.9499999999999993" customHeight="1" x14ac:dyDescent="0.2">
      <c r="B760" s="111" t="s">
        <v>104</v>
      </c>
      <c r="D760" s="37"/>
      <c r="E760" s="71" t="s">
        <v>202</v>
      </c>
      <c r="F760" s="71"/>
      <c r="G760" s="28" t="s">
        <v>200</v>
      </c>
      <c r="H760" s="28"/>
      <c r="I760" s="28"/>
      <c r="J760" s="28" t="s">
        <v>212</v>
      </c>
      <c r="K760" s="28"/>
      <c r="L760" s="28"/>
      <c r="M760" s="71">
        <v>18133</v>
      </c>
      <c r="N760" s="28"/>
      <c r="P760" s="71"/>
      <c r="Q760" s="81"/>
      <c r="R760" s="27"/>
      <c r="S760" s="36">
        <f>IF(Suggested="Yes",AA760,AG760)</f>
        <v>23.85</v>
      </c>
      <c r="T760" s="34" t="s">
        <v>142</v>
      </c>
      <c r="U760" s="5" t="str">
        <f>+Instructions!$B$3</f>
        <v>A</v>
      </c>
      <c r="V760" s="49"/>
      <c r="W760" s="53">
        <f>+Instructions!$C$22</f>
        <v>0</v>
      </c>
      <c r="X760" s="16">
        <f>ROUND($AA760*(1-W760)+0.004999,2)</f>
        <v>23.85</v>
      </c>
      <c r="Y760" s="49"/>
      <c r="Z760" s="6" t="s">
        <v>1386</v>
      </c>
      <c r="AA760" s="36">
        <v>23.85</v>
      </c>
      <c r="AB760" s="57">
        <f>+W760</f>
        <v>0</v>
      </c>
      <c r="AC760" s="16">
        <f>+X760</f>
        <v>23.85</v>
      </c>
      <c r="AD760" s="11">
        <f>(AG760-AC760)/AG760</f>
        <v>0</v>
      </c>
      <c r="AE760" s="120"/>
      <c r="AF760" s="129">
        <v>3</v>
      </c>
      <c r="AG760" s="50">
        <f>SUM(AJ760:AL760)+AE760</f>
        <v>23.85</v>
      </c>
      <c r="AH760" s="244"/>
      <c r="AJ760" s="16">
        <f>ROUND(AC760/(1-VLOOKUP(AF760,Group,2,FALSE)),2)</f>
        <v>23.85</v>
      </c>
      <c r="AK760" s="16">
        <f>IF(VLOOKUP(AF760,Group,5,FALSE)="YES",VLOOKUP(ROUND(ROUND(AJ760,1)-AJ760,2),Round,2,FALSE)+VLOOKUP(AF760,Group,6,FALSE),0)</f>
        <v>0</v>
      </c>
      <c r="AL760" s="16">
        <f>IF(VLOOKUP(AF760,Group,7,FALSE)="",0,ROUND(AJ760-0.04999,1)-AJ760+AM760)</f>
        <v>0</v>
      </c>
      <c r="AM760" s="16" t="str">
        <f>IF(VLOOKUP(AF760,Group,7,FALSE)="","",VLOOKUP(AF760,Group,7,FALSE))</f>
        <v/>
      </c>
      <c r="AO760" s="239" t="s">
        <v>155</v>
      </c>
    </row>
    <row r="761" spans="2:41" s="3" customFormat="1" ht="2.85" customHeight="1" x14ac:dyDescent="0.2">
      <c r="M761" s="71"/>
      <c r="P761" s="71"/>
      <c r="Q761" s="81"/>
      <c r="R761" s="27"/>
      <c r="S761" s="36"/>
      <c r="T761" s="6"/>
      <c r="U761" s="34"/>
      <c r="V761" s="49"/>
      <c r="W761" s="53"/>
      <c r="X761" s="14"/>
      <c r="Y761" s="49"/>
      <c r="Z761" s="36"/>
      <c r="AA761" s="36"/>
      <c r="AB761" s="52"/>
      <c r="AC761" s="36"/>
      <c r="AD761" s="14"/>
      <c r="AE761" s="72"/>
      <c r="AF761" s="124"/>
      <c r="AG761" s="36"/>
      <c r="AH761" s="244"/>
      <c r="AJ761" s="36"/>
      <c r="AK761" s="36"/>
      <c r="AL761" s="36"/>
      <c r="AM761" s="36"/>
      <c r="AO761" s="239"/>
    </row>
    <row r="762" spans="2:41" s="3" customFormat="1" ht="9.9499999999999993" customHeight="1" x14ac:dyDescent="0.2">
      <c r="C762" s="32"/>
      <c r="D762" s="37" t="s">
        <v>186</v>
      </c>
      <c r="E762" s="167" t="s">
        <v>855</v>
      </c>
      <c r="F762" s="167"/>
      <c r="G762" s="167"/>
      <c r="H762" s="172"/>
      <c r="I762" s="172"/>
      <c r="J762" s="3" t="s">
        <v>187</v>
      </c>
      <c r="K762" s="172"/>
      <c r="L762" s="172"/>
      <c r="M762" s="98"/>
      <c r="N762" s="172"/>
      <c r="O762" s="28"/>
      <c r="P762" s="28"/>
      <c r="Q762" s="28"/>
      <c r="R762" s="28"/>
      <c r="S762" s="28"/>
      <c r="T762" s="28"/>
      <c r="U762" s="5"/>
      <c r="V762" s="49"/>
      <c r="W762" s="67"/>
      <c r="X762" s="67"/>
      <c r="Y762" s="49"/>
      <c r="Z762" s="36"/>
      <c r="AA762" s="36"/>
      <c r="AB762" s="52"/>
      <c r="AC762" s="16"/>
      <c r="AD762" s="14"/>
      <c r="AE762" s="62"/>
      <c r="AF762" s="123"/>
      <c r="AG762" s="16"/>
      <c r="AH762" s="244"/>
      <c r="AJ762" s="16"/>
      <c r="AK762" s="16"/>
      <c r="AL762" s="16"/>
      <c r="AM762" s="16"/>
      <c r="AO762" s="239"/>
    </row>
    <row r="763" spans="2:41" s="3" customFormat="1" ht="2.1" customHeight="1" x14ac:dyDescent="0.2">
      <c r="M763" s="71"/>
      <c r="P763" s="71"/>
      <c r="Q763" s="81"/>
      <c r="R763" s="27"/>
      <c r="S763" s="36"/>
      <c r="T763" s="6"/>
      <c r="U763" s="34"/>
      <c r="V763" s="49"/>
      <c r="W763" s="53"/>
      <c r="X763" s="14"/>
      <c r="Y763" s="49"/>
      <c r="Z763" s="36"/>
      <c r="AA763" s="36"/>
      <c r="AB763" s="52"/>
      <c r="AC763" s="36"/>
      <c r="AD763" s="14"/>
      <c r="AE763" s="72"/>
      <c r="AF763" s="124"/>
      <c r="AG763" s="36"/>
      <c r="AH763" s="244"/>
      <c r="AJ763" s="36"/>
      <c r="AK763" s="36"/>
      <c r="AL763" s="36"/>
      <c r="AM763" s="36"/>
      <c r="AO763" s="239"/>
    </row>
    <row r="764" spans="2:41" s="3" customFormat="1" ht="9.9499999999999993" customHeight="1" x14ac:dyDescent="0.2">
      <c r="B764" s="111" t="s">
        <v>104</v>
      </c>
      <c r="D764" s="37"/>
      <c r="E764" s="71" t="s">
        <v>848</v>
      </c>
      <c r="F764" s="71"/>
      <c r="G764" s="28" t="s">
        <v>220</v>
      </c>
      <c r="H764" s="28"/>
      <c r="I764" s="28"/>
      <c r="J764" s="28" t="s">
        <v>846</v>
      </c>
      <c r="K764" s="28"/>
      <c r="L764" s="28"/>
      <c r="M764" s="28">
        <v>16237</v>
      </c>
      <c r="N764" s="28"/>
      <c r="P764" s="71" t="s">
        <v>592</v>
      </c>
      <c r="Q764" s="81"/>
      <c r="R764" s="27"/>
      <c r="S764" s="36">
        <f>IF(Suggested="Yes",AA764,AG764)</f>
        <v>100</v>
      </c>
      <c r="T764" s="34" t="s">
        <v>142</v>
      </c>
      <c r="U764" s="5" t="str">
        <f>+Instructions!$B$3</f>
        <v>A</v>
      </c>
      <c r="V764" s="49"/>
      <c r="W764" s="53">
        <f>+Instructions!$C$22</f>
        <v>0</v>
      </c>
      <c r="X764" s="16">
        <f t="shared" ref="X764:X774" si="229">ROUND($AA764*(1-W764)+0.004999,2)</f>
        <v>100</v>
      </c>
      <c r="Y764" s="49"/>
      <c r="Z764" s="6" t="s">
        <v>1386</v>
      </c>
      <c r="AA764" s="36">
        <v>100</v>
      </c>
      <c r="AB764" s="57">
        <f t="shared" ref="AB764:AC767" si="230">+W764</f>
        <v>0</v>
      </c>
      <c r="AC764" s="16">
        <f t="shared" si="230"/>
        <v>100</v>
      </c>
      <c r="AD764" s="11">
        <f>(AG764-AC764)/AG764</f>
        <v>0</v>
      </c>
      <c r="AE764" s="120"/>
      <c r="AF764" s="129">
        <v>3</v>
      </c>
      <c r="AG764" s="50">
        <f>SUM(AJ764:AL764)+AE764</f>
        <v>100</v>
      </c>
      <c r="AH764" s="244"/>
      <c r="AJ764" s="16">
        <f>ROUND(AC764/(1-VLOOKUP(AF764,Group,2,FALSE)),2)</f>
        <v>100</v>
      </c>
      <c r="AK764" s="16">
        <f>IF(VLOOKUP(AF764,Group,5,FALSE)="YES",VLOOKUP(ROUND(ROUND(AJ764,1)-AJ764,2),Round,2,FALSE)+VLOOKUP(AF764,Group,6,FALSE),0)</f>
        <v>0</v>
      </c>
      <c r="AL764" s="16">
        <f>IF(VLOOKUP(AF764,Group,7,FALSE)="",0,ROUND(AJ764-0.04999,1)-AJ764+AM764)</f>
        <v>0</v>
      </c>
      <c r="AM764" s="16" t="str">
        <f>IF(VLOOKUP(AF764,Group,7,FALSE)="","",VLOOKUP(AF764,Group,7,FALSE))</f>
        <v/>
      </c>
      <c r="AO764" s="239" t="s">
        <v>155</v>
      </c>
    </row>
    <row r="765" spans="2:41" s="3" customFormat="1" ht="9.9499999999999993" customHeight="1" x14ac:dyDescent="0.2">
      <c r="B765" s="111" t="s">
        <v>104</v>
      </c>
      <c r="D765" s="37"/>
      <c r="E765" s="71" t="s">
        <v>192</v>
      </c>
      <c r="F765" s="71"/>
      <c r="G765" s="28" t="s">
        <v>220</v>
      </c>
      <c r="H765" s="28"/>
      <c r="I765" s="28"/>
      <c r="J765" s="28" t="s">
        <v>845</v>
      </c>
      <c r="K765" s="28"/>
      <c r="L765" s="28"/>
      <c r="M765" s="28">
        <v>16233</v>
      </c>
      <c r="N765" s="28"/>
      <c r="P765" s="71" t="s">
        <v>849</v>
      </c>
      <c r="Q765" s="81"/>
      <c r="R765" s="27"/>
      <c r="S765" s="36">
        <f>IF(Suggested="Yes",AA765,AG765)</f>
        <v>40.299999999999997</v>
      </c>
      <c r="T765" s="34" t="s">
        <v>142</v>
      </c>
      <c r="U765" s="5" t="str">
        <f>+Instructions!$B$3</f>
        <v>A</v>
      </c>
      <c r="V765" s="49"/>
      <c r="W765" s="53">
        <f>+Instructions!$C$22</f>
        <v>0</v>
      </c>
      <c r="X765" s="16">
        <f t="shared" si="229"/>
        <v>40.299999999999997</v>
      </c>
      <c r="Y765" s="49"/>
      <c r="Z765" s="6" t="s">
        <v>1386</v>
      </c>
      <c r="AA765" s="36">
        <v>40.299999999999997</v>
      </c>
      <c r="AB765" s="57">
        <f t="shared" si="230"/>
        <v>0</v>
      </c>
      <c r="AC765" s="16">
        <f t="shared" si="230"/>
        <v>40.299999999999997</v>
      </c>
      <c r="AD765" s="11">
        <f>(AG765-AC765)/AG765</f>
        <v>0</v>
      </c>
      <c r="AE765" s="120"/>
      <c r="AF765" s="129">
        <v>3</v>
      </c>
      <c r="AG765" s="50">
        <f>SUM(AJ765:AL765)+AE765</f>
        <v>40.299999999999997</v>
      </c>
      <c r="AH765" s="244"/>
      <c r="AJ765" s="16">
        <f>ROUND(AC765/(1-VLOOKUP(AF765,Group,2,FALSE)),2)</f>
        <v>40.299999999999997</v>
      </c>
      <c r="AK765" s="16">
        <f>IF(VLOOKUP(AF765,Group,5,FALSE)="YES",VLOOKUP(ROUND(ROUND(AJ765,1)-AJ765,2),Round,2,FALSE)+VLOOKUP(AF765,Group,6,FALSE),0)</f>
        <v>0</v>
      </c>
      <c r="AL765" s="16">
        <f>IF(VLOOKUP(AF765,Group,7,FALSE)="",0,ROUND(AJ765-0.04999,1)-AJ765+AM765)</f>
        <v>0</v>
      </c>
      <c r="AM765" s="16" t="str">
        <f>IF(VLOOKUP(AF765,Group,7,FALSE)="","",VLOOKUP(AF765,Group,7,FALSE))</f>
        <v/>
      </c>
      <c r="AO765" s="239" t="s">
        <v>155</v>
      </c>
    </row>
    <row r="766" spans="2:41" s="3" customFormat="1" ht="9.9499999999999993" customHeight="1" x14ac:dyDescent="0.2">
      <c r="B766" s="111" t="s">
        <v>104</v>
      </c>
      <c r="D766" s="37"/>
      <c r="E766" s="71" t="s">
        <v>509</v>
      </c>
      <c r="F766" s="71"/>
      <c r="G766" s="28" t="s">
        <v>220</v>
      </c>
      <c r="H766" s="28"/>
      <c r="I766" s="28"/>
      <c r="J766" s="28" t="s">
        <v>506</v>
      </c>
      <c r="K766" s="28"/>
      <c r="L766" s="28"/>
      <c r="M766" s="71">
        <v>16421</v>
      </c>
      <c r="N766" s="28"/>
      <c r="P766" s="71" t="s">
        <v>510</v>
      </c>
      <c r="Q766" s="81"/>
      <c r="R766" s="27"/>
      <c r="S766" s="36">
        <f>IF(Suggested="Yes",AA766,AG766)</f>
        <v>52.25</v>
      </c>
      <c r="T766" s="34" t="s">
        <v>142</v>
      </c>
      <c r="U766" s="5" t="str">
        <f>+Instructions!$B$3</f>
        <v>A</v>
      </c>
      <c r="V766" s="49"/>
      <c r="W766" s="53">
        <f>+Instructions!$C$22</f>
        <v>0</v>
      </c>
      <c r="X766" s="16">
        <f t="shared" si="229"/>
        <v>52.25</v>
      </c>
      <c r="Y766" s="49"/>
      <c r="Z766" s="6" t="s">
        <v>1386</v>
      </c>
      <c r="AA766" s="36">
        <v>52.25</v>
      </c>
      <c r="AB766" s="57">
        <f t="shared" si="230"/>
        <v>0</v>
      </c>
      <c r="AC766" s="16">
        <f t="shared" si="230"/>
        <v>52.25</v>
      </c>
      <c r="AD766" s="11">
        <f>(AG766-AC766)/AG766</f>
        <v>0</v>
      </c>
      <c r="AE766" s="120"/>
      <c r="AF766" s="129">
        <v>3</v>
      </c>
      <c r="AG766" s="50">
        <f>SUM(AJ766:AL766)+AE766</f>
        <v>52.25</v>
      </c>
      <c r="AH766" s="244"/>
      <c r="AJ766" s="16">
        <f>ROUND(AC766/(1-VLOOKUP(AF766,Group,2,FALSE)),2)</f>
        <v>52.25</v>
      </c>
      <c r="AK766" s="16">
        <f>IF(VLOOKUP(AF766,Group,5,FALSE)="YES",VLOOKUP(ROUND(ROUND(AJ766,1)-AJ766,2),Round,2,FALSE)+VLOOKUP(AF766,Group,6,FALSE),0)</f>
        <v>0</v>
      </c>
      <c r="AL766" s="16">
        <f>IF(VLOOKUP(AF766,Group,7,FALSE)="",0,ROUND(AJ766-0.04999,1)-AJ766+AM766)</f>
        <v>0</v>
      </c>
      <c r="AM766" s="16" t="str">
        <f>IF(VLOOKUP(AF766,Group,7,FALSE)="","",VLOOKUP(AF766,Group,7,FALSE))</f>
        <v/>
      </c>
      <c r="AO766" s="239" t="s">
        <v>155</v>
      </c>
    </row>
    <row r="767" spans="2:41" s="3" customFormat="1" ht="9.9499999999999993" customHeight="1" x14ac:dyDescent="0.2">
      <c r="B767" s="111" t="s">
        <v>104</v>
      </c>
      <c r="D767" s="37"/>
      <c r="E767" s="71" t="s">
        <v>511</v>
      </c>
      <c r="F767" s="71"/>
      <c r="G767" s="28" t="s">
        <v>220</v>
      </c>
      <c r="H767" s="28"/>
      <c r="I767" s="28"/>
      <c r="J767" s="28" t="s">
        <v>507</v>
      </c>
      <c r="K767" s="28"/>
      <c r="L767" s="28"/>
      <c r="M767" s="71">
        <v>16420</v>
      </c>
      <c r="N767" s="28"/>
      <c r="P767" s="71" t="s">
        <v>512</v>
      </c>
      <c r="Q767" s="81"/>
      <c r="R767" s="27"/>
      <c r="S767" s="36">
        <f>IF(Suggested="Yes",AA767,AG767)</f>
        <v>83.7</v>
      </c>
      <c r="T767" s="34" t="s">
        <v>142</v>
      </c>
      <c r="U767" s="5" t="str">
        <f>+Instructions!$B$3</f>
        <v>A</v>
      </c>
      <c r="V767" s="49"/>
      <c r="W767" s="53">
        <f>+Instructions!$C$22</f>
        <v>0</v>
      </c>
      <c r="X767" s="16">
        <f t="shared" si="229"/>
        <v>83.7</v>
      </c>
      <c r="Y767" s="49"/>
      <c r="Z767" s="6" t="s">
        <v>1386</v>
      </c>
      <c r="AA767" s="36">
        <v>83.7</v>
      </c>
      <c r="AB767" s="57">
        <f t="shared" si="230"/>
        <v>0</v>
      </c>
      <c r="AC767" s="16">
        <f t="shared" si="230"/>
        <v>83.7</v>
      </c>
      <c r="AD767" s="11">
        <f>(AG767-AC767)/AG767</f>
        <v>0</v>
      </c>
      <c r="AE767" s="120"/>
      <c r="AF767" s="129">
        <v>3</v>
      </c>
      <c r="AG767" s="50">
        <f>SUM(AJ767:AL767)+AE767</f>
        <v>83.7</v>
      </c>
      <c r="AH767" s="244"/>
      <c r="AJ767" s="16">
        <f>ROUND(AC767/(1-VLOOKUP(AF767,Group,2,FALSE)),2)</f>
        <v>83.7</v>
      </c>
      <c r="AK767" s="16">
        <f>IF(VLOOKUP(AF767,Group,5,FALSE)="YES",VLOOKUP(ROUND(ROUND(AJ767,1)-AJ767,2),Round,2,FALSE)+VLOOKUP(AF767,Group,6,FALSE),0)</f>
        <v>0</v>
      </c>
      <c r="AL767" s="16">
        <f>IF(VLOOKUP(AF767,Group,7,FALSE)="",0,ROUND(AJ767-0.04999,1)-AJ767+AM767)</f>
        <v>0</v>
      </c>
      <c r="AM767" s="16" t="str">
        <f>IF(VLOOKUP(AF767,Group,7,FALSE)="","",VLOOKUP(AF767,Group,7,FALSE))</f>
        <v/>
      </c>
      <c r="AO767" s="239" t="s">
        <v>155</v>
      </c>
    </row>
    <row r="768" spans="2:41" s="3" customFormat="1" ht="9.9499999999999993" customHeight="1" x14ac:dyDescent="0.2">
      <c r="B768" s="111" t="s">
        <v>104</v>
      </c>
      <c r="D768" s="37"/>
      <c r="E768" s="147" t="s">
        <v>669</v>
      </c>
      <c r="F768" s="71"/>
      <c r="G768" s="28" t="s">
        <v>220</v>
      </c>
      <c r="H768" s="28"/>
      <c r="I768" s="28"/>
      <c r="J768" s="28" t="s">
        <v>250</v>
      </c>
      <c r="K768" s="28"/>
      <c r="L768" s="28"/>
      <c r="M768" s="71">
        <v>16509</v>
      </c>
      <c r="N768" s="28"/>
      <c r="P768" s="71" t="s">
        <v>671</v>
      </c>
      <c r="Q768" s="81"/>
      <c r="R768" s="27"/>
      <c r="S768" s="36">
        <f t="shared" ref="S768:S774" si="231">IF(Suggested="Yes",AA768,AG768)</f>
        <v>73.45</v>
      </c>
      <c r="T768" s="34" t="s">
        <v>142</v>
      </c>
      <c r="U768" s="5" t="str">
        <f>+Instructions!$B$3</f>
        <v>A</v>
      </c>
      <c r="V768" s="49"/>
      <c r="W768" s="53">
        <f>+Instructions!$C$22</f>
        <v>0</v>
      </c>
      <c r="X768" s="16">
        <f t="shared" si="229"/>
        <v>73.45</v>
      </c>
      <c r="Y768" s="49"/>
      <c r="Z768" s="6" t="s">
        <v>1386</v>
      </c>
      <c r="AA768" s="36">
        <v>73.45</v>
      </c>
      <c r="AB768" s="57">
        <f t="shared" ref="AB768:AB774" si="232">+W768</f>
        <v>0</v>
      </c>
      <c r="AC768" s="16">
        <f t="shared" ref="AC768:AC774" si="233">+X768</f>
        <v>73.45</v>
      </c>
      <c r="AD768" s="11">
        <f t="shared" ref="AD768:AD774" si="234">(AG768-AC768)/AG768</f>
        <v>0</v>
      </c>
      <c r="AE768" s="120"/>
      <c r="AF768" s="129">
        <v>3</v>
      </c>
      <c r="AG768" s="50">
        <f t="shared" ref="AG768:AG774" si="235">SUM(AJ768:AL768)+AE768</f>
        <v>73.45</v>
      </c>
      <c r="AH768" s="244"/>
      <c r="AJ768" s="16">
        <f t="shared" ref="AJ768:AJ774" si="236">ROUND(AC768/(1-VLOOKUP(AF768,Group,2,FALSE)),2)</f>
        <v>73.45</v>
      </c>
      <c r="AK768" s="16">
        <f t="shared" ref="AK768:AK774" si="237">IF(VLOOKUP(AF768,Group,5,FALSE)="YES",VLOOKUP(ROUND(ROUND(AJ768,1)-AJ768,2),Round,2,FALSE)+VLOOKUP(AF768,Group,6,FALSE),0)</f>
        <v>0</v>
      </c>
      <c r="AL768" s="16">
        <f t="shared" ref="AL768:AL774" si="238">IF(VLOOKUP(AF768,Group,7,FALSE)="",0,ROUND(AJ768-0.04999,1)-AJ768+AM768)</f>
        <v>0</v>
      </c>
      <c r="AM768" s="16" t="str">
        <f t="shared" ref="AM768:AM774" si="239">IF(VLOOKUP(AF768,Group,7,FALSE)="","",VLOOKUP(AF768,Group,7,FALSE))</f>
        <v/>
      </c>
      <c r="AO768" s="239" t="s">
        <v>155</v>
      </c>
    </row>
    <row r="769" spans="2:41" s="3" customFormat="1" ht="9.9499999999999993" customHeight="1" x14ac:dyDescent="0.2">
      <c r="B769" s="111" t="s">
        <v>104</v>
      </c>
      <c r="D769" s="37"/>
      <c r="E769" s="147" t="s">
        <v>197</v>
      </c>
      <c r="F769" s="71"/>
      <c r="G769" s="28" t="s">
        <v>220</v>
      </c>
      <c r="H769" s="28"/>
      <c r="I769" s="28"/>
      <c r="J769" s="28" t="s">
        <v>251</v>
      </c>
      <c r="K769" s="28"/>
      <c r="L769" s="28"/>
      <c r="M769" s="71">
        <v>16401</v>
      </c>
      <c r="N769" s="28"/>
      <c r="P769" s="71" t="s">
        <v>562</v>
      </c>
      <c r="Q769" s="81"/>
      <c r="R769" s="27"/>
      <c r="S769" s="36">
        <f t="shared" si="231"/>
        <v>57.2</v>
      </c>
      <c r="T769" s="34" t="s">
        <v>142</v>
      </c>
      <c r="U769" s="5" t="str">
        <f>+Instructions!$B$3</f>
        <v>A</v>
      </c>
      <c r="V769" s="49"/>
      <c r="W769" s="53">
        <f>+Instructions!$C$22</f>
        <v>0</v>
      </c>
      <c r="X769" s="16">
        <f t="shared" si="229"/>
        <v>57.2</v>
      </c>
      <c r="Y769" s="49"/>
      <c r="Z769" s="6" t="s">
        <v>1386</v>
      </c>
      <c r="AA769" s="36">
        <v>57.2</v>
      </c>
      <c r="AB769" s="57">
        <f t="shared" si="232"/>
        <v>0</v>
      </c>
      <c r="AC769" s="16">
        <f t="shared" si="233"/>
        <v>57.2</v>
      </c>
      <c r="AD769" s="11">
        <f t="shared" si="234"/>
        <v>0</v>
      </c>
      <c r="AE769" s="120"/>
      <c r="AF769" s="129">
        <v>3</v>
      </c>
      <c r="AG769" s="50">
        <f t="shared" si="235"/>
        <v>57.2</v>
      </c>
      <c r="AH769" s="244"/>
      <c r="AJ769" s="16">
        <f t="shared" si="236"/>
        <v>57.2</v>
      </c>
      <c r="AK769" s="16">
        <f t="shared" si="237"/>
        <v>0</v>
      </c>
      <c r="AL769" s="16">
        <f t="shared" si="238"/>
        <v>0</v>
      </c>
      <c r="AM769" s="16" t="str">
        <f t="shared" si="239"/>
        <v/>
      </c>
      <c r="AO769" s="239" t="s">
        <v>155</v>
      </c>
    </row>
    <row r="770" spans="2:41" s="3" customFormat="1" ht="9.9499999999999993" customHeight="1" x14ac:dyDescent="0.2">
      <c r="B770" s="111" t="s">
        <v>104</v>
      </c>
      <c r="D770" s="37"/>
      <c r="E770" s="147" t="s">
        <v>840</v>
      </c>
      <c r="F770" s="71"/>
      <c r="G770" s="28" t="s">
        <v>220</v>
      </c>
      <c r="H770" s="28"/>
      <c r="I770" s="28"/>
      <c r="J770" s="28" t="s">
        <v>252</v>
      </c>
      <c r="K770" s="28"/>
      <c r="L770" s="28"/>
      <c r="M770" s="71">
        <v>16510</v>
      </c>
      <c r="N770" s="28"/>
      <c r="P770" s="71" t="s">
        <v>841</v>
      </c>
      <c r="Q770" s="81"/>
      <c r="R770" s="27"/>
      <c r="S770" s="36">
        <f t="shared" si="231"/>
        <v>74.5</v>
      </c>
      <c r="T770" s="34" t="s">
        <v>142</v>
      </c>
      <c r="U770" s="5" t="str">
        <f>+Instructions!$B$3</f>
        <v>A</v>
      </c>
      <c r="V770" s="49"/>
      <c r="W770" s="53">
        <f>+Instructions!$C$22</f>
        <v>0</v>
      </c>
      <c r="X770" s="16">
        <f t="shared" si="229"/>
        <v>74.5</v>
      </c>
      <c r="Y770" s="49"/>
      <c r="Z770" s="6" t="s">
        <v>1386</v>
      </c>
      <c r="AA770" s="36">
        <v>74.5</v>
      </c>
      <c r="AB770" s="57">
        <f t="shared" si="232"/>
        <v>0</v>
      </c>
      <c r="AC770" s="16">
        <f t="shared" si="233"/>
        <v>74.5</v>
      </c>
      <c r="AD770" s="11">
        <f t="shared" si="234"/>
        <v>0</v>
      </c>
      <c r="AE770" s="120"/>
      <c r="AF770" s="129">
        <v>3</v>
      </c>
      <c r="AG770" s="50">
        <f t="shared" si="235"/>
        <v>74.5</v>
      </c>
      <c r="AH770" s="244"/>
      <c r="AJ770" s="16">
        <f t="shared" si="236"/>
        <v>74.5</v>
      </c>
      <c r="AK770" s="16">
        <f t="shared" si="237"/>
        <v>0</v>
      </c>
      <c r="AL770" s="16">
        <f t="shared" si="238"/>
        <v>0</v>
      </c>
      <c r="AM770" s="16" t="str">
        <f t="shared" si="239"/>
        <v/>
      </c>
      <c r="AO770" s="239" t="s">
        <v>155</v>
      </c>
    </row>
    <row r="771" spans="2:41" s="3" customFormat="1" ht="9.9499999999999993" customHeight="1" x14ac:dyDescent="0.2">
      <c r="B771" s="111" t="s">
        <v>104</v>
      </c>
      <c r="D771" s="37"/>
      <c r="E771" s="71" t="s">
        <v>513</v>
      </c>
      <c r="F771" s="71"/>
      <c r="G771" s="28" t="s">
        <v>220</v>
      </c>
      <c r="H771" s="28"/>
      <c r="I771" s="28"/>
      <c r="J771" s="28" t="s">
        <v>508</v>
      </c>
      <c r="K771" s="28"/>
      <c r="L771" s="28"/>
      <c r="M771" s="71">
        <v>16419</v>
      </c>
      <c r="N771" s="28"/>
      <c r="P771" s="71" t="s">
        <v>514</v>
      </c>
      <c r="Q771" s="81"/>
      <c r="R771" s="27"/>
      <c r="S771" s="36">
        <f t="shared" si="231"/>
        <v>84.75</v>
      </c>
      <c r="T771" s="34" t="s">
        <v>142</v>
      </c>
      <c r="U771" s="5" t="str">
        <f>+Instructions!$B$3</f>
        <v>A</v>
      </c>
      <c r="V771" s="49"/>
      <c r="W771" s="53">
        <f>+Instructions!$C$22</f>
        <v>0</v>
      </c>
      <c r="X771" s="16">
        <f t="shared" si="229"/>
        <v>84.75</v>
      </c>
      <c r="Y771" s="49"/>
      <c r="Z771" s="6" t="s">
        <v>1386</v>
      </c>
      <c r="AA771" s="36">
        <v>84.75</v>
      </c>
      <c r="AB771" s="57">
        <f t="shared" si="232"/>
        <v>0</v>
      </c>
      <c r="AC771" s="16">
        <f t="shared" si="233"/>
        <v>84.75</v>
      </c>
      <c r="AD771" s="11">
        <f t="shared" si="234"/>
        <v>0</v>
      </c>
      <c r="AE771" s="120"/>
      <c r="AF771" s="129">
        <v>3</v>
      </c>
      <c r="AG771" s="50">
        <f t="shared" si="235"/>
        <v>84.75</v>
      </c>
      <c r="AH771" s="244"/>
      <c r="AJ771" s="16">
        <f t="shared" si="236"/>
        <v>84.75</v>
      </c>
      <c r="AK771" s="16">
        <f t="shared" si="237"/>
        <v>0</v>
      </c>
      <c r="AL771" s="16">
        <f t="shared" si="238"/>
        <v>0</v>
      </c>
      <c r="AM771" s="16" t="str">
        <f t="shared" si="239"/>
        <v/>
      </c>
      <c r="AO771" s="239" t="s">
        <v>155</v>
      </c>
    </row>
    <row r="772" spans="2:41" s="3" customFormat="1" ht="9.9499999999999993" customHeight="1" x14ac:dyDescent="0.2">
      <c r="B772" s="111" t="s">
        <v>104</v>
      </c>
      <c r="D772" s="37"/>
      <c r="E772" s="147" t="s">
        <v>842</v>
      </c>
      <c r="F772" s="71"/>
      <c r="G772" s="28" t="s">
        <v>220</v>
      </c>
      <c r="H772" s="28"/>
      <c r="I772" s="28"/>
      <c r="J772" s="28" t="s">
        <v>253</v>
      </c>
      <c r="K772" s="28"/>
      <c r="L772" s="28"/>
      <c r="M772" s="71">
        <v>16514</v>
      </c>
      <c r="N772" s="28"/>
      <c r="P772" s="71" t="s">
        <v>516</v>
      </c>
      <c r="Q772" s="81"/>
      <c r="R772" s="27"/>
      <c r="S772" s="36">
        <f t="shared" si="231"/>
        <v>55.6</v>
      </c>
      <c r="T772" s="34" t="s">
        <v>142</v>
      </c>
      <c r="U772" s="5" t="str">
        <f>+Instructions!$B$3</f>
        <v>A</v>
      </c>
      <c r="V772" s="49"/>
      <c r="W772" s="53">
        <f>+Instructions!$C$22</f>
        <v>0</v>
      </c>
      <c r="X772" s="16">
        <f t="shared" si="229"/>
        <v>55.6</v>
      </c>
      <c r="Y772" s="49"/>
      <c r="Z772" s="6" t="s">
        <v>1386</v>
      </c>
      <c r="AA772" s="36">
        <v>55.6</v>
      </c>
      <c r="AB772" s="57">
        <f t="shared" si="232"/>
        <v>0</v>
      </c>
      <c r="AC772" s="16">
        <f t="shared" si="233"/>
        <v>55.6</v>
      </c>
      <c r="AD772" s="11">
        <f t="shared" si="234"/>
        <v>0</v>
      </c>
      <c r="AE772" s="120"/>
      <c r="AF772" s="129">
        <v>3</v>
      </c>
      <c r="AG772" s="50">
        <f t="shared" si="235"/>
        <v>55.6</v>
      </c>
      <c r="AH772" s="244"/>
      <c r="AJ772" s="16">
        <f t="shared" si="236"/>
        <v>55.6</v>
      </c>
      <c r="AK772" s="16">
        <f t="shared" si="237"/>
        <v>0</v>
      </c>
      <c r="AL772" s="16">
        <f t="shared" si="238"/>
        <v>0</v>
      </c>
      <c r="AM772" s="16" t="str">
        <f t="shared" si="239"/>
        <v/>
      </c>
      <c r="AO772" s="239" t="s">
        <v>155</v>
      </c>
    </row>
    <row r="773" spans="2:41" s="3" customFormat="1" ht="9.9499999999999993" customHeight="1" x14ac:dyDescent="0.2">
      <c r="B773" s="111" t="s">
        <v>104</v>
      </c>
      <c r="D773" s="37"/>
      <c r="E773" s="147" t="s">
        <v>254</v>
      </c>
      <c r="F773" s="71"/>
      <c r="G773" s="28" t="s">
        <v>220</v>
      </c>
      <c r="H773" s="28"/>
      <c r="I773" s="28"/>
      <c r="J773" s="28" t="s">
        <v>255</v>
      </c>
      <c r="K773" s="28"/>
      <c r="L773" s="28"/>
      <c r="M773" s="71">
        <v>16515</v>
      </c>
      <c r="N773" s="28"/>
      <c r="P773" s="71" t="s">
        <v>362</v>
      </c>
      <c r="Q773" s="81"/>
      <c r="R773" s="27"/>
      <c r="S773" s="36">
        <f t="shared" si="231"/>
        <v>79.95</v>
      </c>
      <c r="T773" s="34" t="s">
        <v>142</v>
      </c>
      <c r="U773" s="5" t="str">
        <f>+Instructions!$B$3</f>
        <v>A</v>
      </c>
      <c r="V773" s="49"/>
      <c r="W773" s="53">
        <f>+Instructions!$C$22</f>
        <v>0</v>
      </c>
      <c r="X773" s="16">
        <f t="shared" si="229"/>
        <v>79.95</v>
      </c>
      <c r="Y773" s="49"/>
      <c r="Z773" s="6" t="s">
        <v>1386</v>
      </c>
      <c r="AA773" s="36">
        <v>79.95</v>
      </c>
      <c r="AB773" s="57">
        <f t="shared" si="232"/>
        <v>0</v>
      </c>
      <c r="AC773" s="16">
        <f t="shared" si="233"/>
        <v>79.95</v>
      </c>
      <c r="AD773" s="11">
        <f t="shared" si="234"/>
        <v>0</v>
      </c>
      <c r="AE773" s="120"/>
      <c r="AF773" s="129">
        <v>3</v>
      </c>
      <c r="AG773" s="50">
        <f t="shared" si="235"/>
        <v>79.95</v>
      </c>
      <c r="AH773" s="244"/>
      <c r="AJ773" s="16">
        <f t="shared" si="236"/>
        <v>79.95</v>
      </c>
      <c r="AK773" s="16">
        <f t="shared" si="237"/>
        <v>0</v>
      </c>
      <c r="AL773" s="16">
        <f t="shared" si="238"/>
        <v>0</v>
      </c>
      <c r="AM773" s="16" t="str">
        <f t="shared" si="239"/>
        <v/>
      </c>
      <c r="AO773" s="239" t="s">
        <v>155</v>
      </c>
    </row>
    <row r="774" spans="2:41" s="3" customFormat="1" ht="9.9499999999999993" customHeight="1" x14ac:dyDescent="0.2">
      <c r="B774" s="111" t="s">
        <v>104</v>
      </c>
      <c r="D774" s="37"/>
      <c r="E774" s="147" t="s">
        <v>243</v>
      </c>
      <c r="F774" s="71"/>
      <c r="G774" s="28" t="s">
        <v>220</v>
      </c>
      <c r="H774" s="28"/>
      <c r="I774" s="28"/>
      <c r="J774" s="28" t="s">
        <v>256</v>
      </c>
      <c r="K774" s="28"/>
      <c r="L774" s="28"/>
      <c r="M774" s="71">
        <v>16516</v>
      </c>
      <c r="N774" s="28"/>
      <c r="P774" s="71" t="s">
        <v>355</v>
      </c>
      <c r="Q774" s="81"/>
      <c r="R774" s="27"/>
      <c r="S774" s="36">
        <f t="shared" si="231"/>
        <v>77.349999999999994</v>
      </c>
      <c r="T774" s="34" t="s">
        <v>142</v>
      </c>
      <c r="U774" s="5" t="str">
        <f>+Instructions!$B$3</f>
        <v>A</v>
      </c>
      <c r="V774" s="49"/>
      <c r="W774" s="53">
        <f>+Instructions!$C$22</f>
        <v>0</v>
      </c>
      <c r="X774" s="16">
        <f t="shared" si="229"/>
        <v>77.349999999999994</v>
      </c>
      <c r="Y774" s="49"/>
      <c r="Z774" s="6" t="s">
        <v>1386</v>
      </c>
      <c r="AA774" s="36">
        <v>77.349999999999994</v>
      </c>
      <c r="AB774" s="57">
        <f t="shared" si="232"/>
        <v>0</v>
      </c>
      <c r="AC774" s="16">
        <f t="shared" si="233"/>
        <v>77.349999999999994</v>
      </c>
      <c r="AD774" s="11">
        <f t="shared" si="234"/>
        <v>0</v>
      </c>
      <c r="AE774" s="120"/>
      <c r="AF774" s="129">
        <v>3</v>
      </c>
      <c r="AG774" s="50">
        <f t="shared" si="235"/>
        <v>77.349999999999994</v>
      </c>
      <c r="AH774" s="244"/>
      <c r="AJ774" s="16">
        <f t="shared" si="236"/>
        <v>77.349999999999994</v>
      </c>
      <c r="AK774" s="16">
        <f t="shared" si="237"/>
        <v>0</v>
      </c>
      <c r="AL774" s="16">
        <f t="shared" si="238"/>
        <v>0</v>
      </c>
      <c r="AM774" s="16" t="str">
        <f t="shared" si="239"/>
        <v/>
      </c>
      <c r="AO774" s="239" t="s">
        <v>155</v>
      </c>
    </row>
    <row r="775" spans="2:41" s="3" customFormat="1" ht="2.1" customHeight="1" x14ac:dyDescent="0.2">
      <c r="M775" s="71"/>
      <c r="P775" s="71"/>
      <c r="Q775" s="81"/>
      <c r="R775" s="27"/>
      <c r="S775" s="36"/>
      <c r="T775" s="6"/>
      <c r="U775" s="34"/>
      <c r="V775" s="49"/>
      <c r="W775" s="53"/>
      <c r="X775" s="14"/>
      <c r="Y775" s="49"/>
      <c r="Z775" s="36"/>
      <c r="AA775" s="36"/>
      <c r="AB775" s="52"/>
      <c r="AC775" s="36"/>
      <c r="AD775" s="14"/>
      <c r="AE775" s="72"/>
      <c r="AF775" s="124"/>
      <c r="AG775" s="36"/>
      <c r="AH775" s="244"/>
      <c r="AJ775" s="36"/>
      <c r="AK775" s="36"/>
      <c r="AL775" s="36"/>
      <c r="AM775" s="36"/>
      <c r="AO775" s="239"/>
    </row>
    <row r="776" spans="2:41" s="3" customFormat="1" ht="9.9499999999999993" customHeight="1" x14ac:dyDescent="0.2">
      <c r="B776" s="111" t="s">
        <v>104</v>
      </c>
      <c r="D776" s="37"/>
      <c r="E776" s="71" t="s">
        <v>202</v>
      </c>
      <c r="F776" s="71"/>
      <c r="G776" s="28" t="s">
        <v>200</v>
      </c>
      <c r="H776" s="28"/>
      <c r="I776" s="28"/>
      <c r="J776" s="28" t="s">
        <v>216</v>
      </c>
      <c r="K776" s="28"/>
      <c r="L776" s="28"/>
      <c r="M776" s="71">
        <v>16407</v>
      </c>
      <c r="N776" s="28"/>
      <c r="P776" s="71"/>
      <c r="Q776" s="81"/>
      <c r="R776" s="27"/>
      <c r="S776" s="36">
        <f>IF(Suggested="Yes",AA776,AG776)</f>
        <v>30.85</v>
      </c>
      <c r="T776" s="34" t="s">
        <v>142</v>
      </c>
      <c r="U776" s="5" t="str">
        <f>+Instructions!$B$3</f>
        <v>A</v>
      </c>
      <c r="V776" s="49"/>
      <c r="W776" s="53">
        <f>+Instructions!$C$22</f>
        <v>0</v>
      </c>
      <c r="X776" s="16">
        <f>ROUND($AA776*(1-W776)+0.004999,2)</f>
        <v>30.85</v>
      </c>
      <c r="Y776" s="49"/>
      <c r="Z776" s="6" t="s">
        <v>1386</v>
      </c>
      <c r="AA776" s="36">
        <v>30.85</v>
      </c>
      <c r="AB776" s="57">
        <f>+W776</f>
        <v>0</v>
      </c>
      <c r="AC776" s="16">
        <f>+X776</f>
        <v>30.85</v>
      </c>
      <c r="AD776" s="11">
        <f>(AG776-AC776)/AG776</f>
        <v>0</v>
      </c>
      <c r="AE776" s="120"/>
      <c r="AF776" s="129">
        <v>3</v>
      </c>
      <c r="AG776" s="50">
        <f>SUM(AJ776:AL776)+AE776</f>
        <v>30.85</v>
      </c>
      <c r="AH776" s="244"/>
      <c r="AJ776" s="16">
        <f>ROUND(AC776/(1-VLOOKUP(AF776,Group,2,FALSE)),2)</f>
        <v>30.85</v>
      </c>
      <c r="AK776" s="16">
        <f>IF(VLOOKUP(AF776,Group,5,FALSE)="YES",VLOOKUP(ROUND(ROUND(AJ776,1)-AJ776,2),Round,2,FALSE)+VLOOKUP(AF776,Group,6,FALSE),0)</f>
        <v>0</v>
      </c>
      <c r="AL776" s="16">
        <f>IF(VLOOKUP(AF776,Group,7,FALSE)="",0,ROUND(AJ776-0.04999,1)-AJ776+AM776)</f>
        <v>0</v>
      </c>
      <c r="AM776" s="16" t="str">
        <f>IF(VLOOKUP(AF776,Group,7,FALSE)="","",VLOOKUP(AF776,Group,7,FALSE))</f>
        <v/>
      </c>
      <c r="AO776" s="239" t="s">
        <v>155</v>
      </c>
    </row>
    <row r="777" spans="2:41" s="3" customFormat="1" ht="2.85" customHeight="1" x14ac:dyDescent="0.2">
      <c r="M777" s="71"/>
      <c r="P777" s="71"/>
      <c r="Q777" s="81"/>
      <c r="R777" s="27"/>
      <c r="S777" s="36"/>
      <c r="T777" s="6"/>
      <c r="U777" s="34"/>
      <c r="V777" s="49"/>
      <c r="W777" s="53"/>
      <c r="X777" s="14"/>
      <c r="Y777" s="49"/>
      <c r="Z777" s="36"/>
      <c r="AA777" s="36"/>
      <c r="AB777" s="52"/>
      <c r="AC777" s="36"/>
      <c r="AD777" s="14"/>
      <c r="AE777" s="72"/>
      <c r="AF777" s="124"/>
      <c r="AG777" s="36"/>
      <c r="AH777" s="244"/>
      <c r="AJ777" s="36"/>
      <c r="AK777" s="36"/>
      <c r="AL777" s="36"/>
      <c r="AM777" s="36"/>
      <c r="AO777" s="239"/>
    </row>
    <row r="778" spans="2:41" s="3" customFormat="1" ht="9.9499999999999993" customHeight="1" x14ac:dyDescent="0.2">
      <c r="C778" s="32"/>
      <c r="D778" s="37" t="s">
        <v>186</v>
      </c>
      <c r="E778" s="167" t="s">
        <v>257</v>
      </c>
      <c r="F778" s="167"/>
      <c r="G778" s="167"/>
      <c r="H778" s="172"/>
      <c r="I778" s="172"/>
      <c r="K778" s="172"/>
      <c r="L778" s="172"/>
      <c r="M778" s="98"/>
      <c r="N778" s="172"/>
      <c r="O778" s="28"/>
      <c r="P778" s="28"/>
      <c r="Q778" s="28"/>
      <c r="R778" s="28"/>
      <c r="S778" s="28"/>
      <c r="T778" s="28"/>
      <c r="U778" s="5"/>
      <c r="V778" s="49"/>
      <c r="W778" s="67"/>
      <c r="X778" s="67"/>
      <c r="Y778" s="49"/>
      <c r="Z778" s="36"/>
      <c r="AA778" s="36"/>
      <c r="AB778" s="52"/>
      <c r="AC778" s="16"/>
      <c r="AD778" s="14"/>
      <c r="AE778" s="62"/>
      <c r="AF778" s="123"/>
      <c r="AG778" s="16"/>
      <c r="AH778" s="244"/>
      <c r="AJ778" s="16"/>
      <c r="AK778" s="16"/>
      <c r="AL778" s="16"/>
      <c r="AM778" s="16"/>
      <c r="AO778" s="239"/>
    </row>
    <row r="779" spans="2:41" s="3" customFormat="1" ht="2.1" customHeight="1" x14ac:dyDescent="0.2">
      <c r="M779" s="71"/>
      <c r="P779" s="71"/>
      <c r="Q779" s="81"/>
      <c r="R779" s="27"/>
      <c r="S779" s="36"/>
      <c r="T779" s="6"/>
      <c r="U779" s="34"/>
      <c r="V779" s="49"/>
      <c r="W779" s="53"/>
      <c r="X779" s="14"/>
      <c r="Y779" s="49"/>
      <c r="Z779" s="36"/>
      <c r="AA779" s="36"/>
      <c r="AB779" s="52"/>
      <c r="AC779" s="36"/>
      <c r="AD779" s="14"/>
      <c r="AE779" s="72"/>
      <c r="AF779" s="124"/>
      <c r="AG779" s="36"/>
      <c r="AH779" s="244"/>
      <c r="AJ779" s="36"/>
      <c r="AK779" s="36"/>
      <c r="AL779" s="36"/>
      <c r="AM779" s="36"/>
      <c r="AO779" s="239"/>
    </row>
    <row r="780" spans="2:41" s="3" customFormat="1" ht="9.9499999999999993" customHeight="1" x14ac:dyDescent="0.2">
      <c r="B780" s="111" t="s">
        <v>104</v>
      </c>
      <c r="D780" s="37"/>
      <c r="E780" s="71" t="s">
        <v>848</v>
      </c>
      <c r="F780" s="71"/>
      <c r="G780" s="28" t="s">
        <v>220</v>
      </c>
      <c r="H780" s="28"/>
      <c r="I780" s="28"/>
      <c r="J780" s="28" t="s">
        <v>846</v>
      </c>
      <c r="K780" s="28"/>
      <c r="L780" s="28"/>
      <c r="M780" s="28">
        <v>16235</v>
      </c>
      <c r="N780" s="28"/>
      <c r="P780" s="71" t="s">
        <v>592</v>
      </c>
      <c r="Q780" s="81"/>
      <c r="R780" s="27"/>
      <c r="S780" s="36">
        <f>IF(Suggested="Yes",AA780,AG780)</f>
        <v>100</v>
      </c>
      <c r="T780" s="34" t="s">
        <v>142</v>
      </c>
      <c r="U780" s="5" t="str">
        <f>+Instructions!$B$3</f>
        <v>A</v>
      </c>
      <c r="V780" s="49"/>
      <c r="W780" s="53">
        <f>+Instructions!$C$22</f>
        <v>0</v>
      </c>
      <c r="X780" s="16">
        <f>ROUND($AA780*(1-W780)+0.004999,2)</f>
        <v>100</v>
      </c>
      <c r="Y780" s="49"/>
      <c r="Z780" s="6" t="s">
        <v>1386</v>
      </c>
      <c r="AA780" s="36">
        <v>100</v>
      </c>
      <c r="AB780" s="57">
        <f t="shared" ref="AB780:AC783" si="240">+W780</f>
        <v>0</v>
      </c>
      <c r="AC780" s="16">
        <f t="shared" si="240"/>
        <v>100</v>
      </c>
      <c r="AD780" s="11">
        <f>(AG780-AC780)/AG780</f>
        <v>0</v>
      </c>
      <c r="AE780" s="120"/>
      <c r="AF780" s="129">
        <v>3</v>
      </c>
      <c r="AG780" s="50">
        <f>SUM(AJ780:AL780)+AE780</f>
        <v>100</v>
      </c>
      <c r="AH780" s="244"/>
      <c r="AJ780" s="16">
        <f>ROUND(AC780/(1-VLOOKUP(AF780,Group,2,FALSE)),2)</f>
        <v>100</v>
      </c>
      <c r="AK780" s="16">
        <f>IF(VLOOKUP(AF780,Group,5,FALSE)="YES",VLOOKUP(ROUND(ROUND(AJ780,1)-AJ780,2),Round,2,FALSE)+VLOOKUP(AF780,Group,6,FALSE),0)</f>
        <v>0</v>
      </c>
      <c r="AL780" s="16">
        <f>IF(VLOOKUP(AF780,Group,7,FALSE)="",0,ROUND(AJ780-0.04999,1)-AJ780+AM780)</f>
        <v>0</v>
      </c>
      <c r="AM780" s="16" t="str">
        <f>IF(VLOOKUP(AF780,Group,7,FALSE)="","",VLOOKUP(AF780,Group,7,FALSE))</f>
        <v/>
      </c>
      <c r="AO780" s="239" t="s">
        <v>155</v>
      </c>
    </row>
    <row r="781" spans="2:41" s="3" customFormat="1" ht="9.9499999999999993" customHeight="1" x14ac:dyDescent="0.2">
      <c r="B781" s="111" t="s">
        <v>104</v>
      </c>
      <c r="D781" s="37"/>
      <c r="E781" s="71" t="s">
        <v>192</v>
      </c>
      <c r="F781" s="71"/>
      <c r="G781" s="28" t="s">
        <v>220</v>
      </c>
      <c r="H781" s="28"/>
      <c r="I781" s="28"/>
      <c r="J781" s="28" t="s">
        <v>845</v>
      </c>
      <c r="K781" s="28"/>
      <c r="L781" s="28"/>
      <c r="M781" s="28">
        <v>16231</v>
      </c>
      <c r="N781" s="28"/>
      <c r="P781" s="71" t="s">
        <v>849</v>
      </c>
      <c r="Q781" s="81"/>
      <c r="R781" s="27"/>
      <c r="S781" s="36">
        <f>IF(Suggested="Yes",AA781,AG781)</f>
        <v>40.299999999999997</v>
      </c>
      <c r="T781" s="34" t="s">
        <v>142</v>
      </c>
      <c r="U781" s="5" t="str">
        <f>+Instructions!$B$3</f>
        <v>A</v>
      </c>
      <c r="V781" s="49"/>
      <c r="W781" s="53">
        <f>+Instructions!$C$22</f>
        <v>0</v>
      </c>
      <c r="X781" s="16">
        <f>ROUND($AA781*(1-W781)+0.004999,2)</f>
        <v>40.299999999999997</v>
      </c>
      <c r="Y781" s="49"/>
      <c r="Z781" s="6" t="s">
        <v>1386</v>
      </c>
      <c r="AA781" s="36">
        <v>40.299999999999997</v>
      </c>
      <c r="AB781" s="57">
        <f t="shared" si="240"/>
        <v>0</v>
      </c>
      <c r="AC781" s="16">
        <f t="shared" si="240"/>
        <v>40.299999999999997</v>
      </c>
      <c r="AD781" s="11">
        <f>(AG781-AC781)/AG781</f>
        <v>0</v>
      </c>
      <c r="AE781" s="120"/>
      <c r="AF781" s="129">
        <v>3</v>
      </c>
      <c r="AG781" s="50">
        <f>SUM(AJ781:AL781)+AE781</f>
        <v>40.299999999999997</v>
      </c>
      <c r="AH781" s="244"/>
      <c r="AJ781" s="16">
        <f>ROUND(AC781/(1-VLOOKUP(AF781,Group,2,FALSE)),2)</f>
        <v>40.299999999999997</v>
      </c>
      <c r="AK781" s="16">
        <f>IF(VLOOKUP(AF781,Group,5,FALSE)="YES",VLOOKUP(ROUND(ROUND(AJ781,1)-AJ781,2),Round,2,FALSE)+VLOOKUP(AF781,Group,6,FALSE),0)</f>
        <v>0</v>
      </c>
      <c r="AL781" s="16">
        <f>IF(VLOOKUP(AF781,Group,7,FALSE)="",0,ROUND(AJ781-0.04999,1)-AJ781+AM781)</f>
        <v>0</v>
      </c>
      <c r="AM781" s="16" t="str">
        <f>IF(VLOOKUP(AF781,Group,7,FALSE)="","",VLOOKUP(AF781,Group,7,FALSE))</f>
        <v/>
      </c>
      <c r="AO781" s="239" t="s">
        <v>155</v>
      </c>
    </row>
    <row r="782" spans="2:41" s="3" customFormat="1" ht="9.9499999999999993" customHeight="1" x14ac:dyDescent="0.2">
      <c r="B782" s="111" t="s">
        <v>104</v>
      </c>
      <c r="D782" s="37"/>
      <c r="E782" s="71" t="s">
        <v>509</v>
      </c>
      <c r="F782" s="71"/>
      <c r="G782" s="28" t="s">
        <v>220</v>
      </c>
      <c r="H782" s="28"/>
      <c r="I782" s="28"/>
      <c r="J782" s="28" t="s">
        <v>506</v>
      </c>
      <c r="L782" s="28"/>
      <c r="M782" s="71">
        <v>16321</v>
      </c>
      <c r="N782" s="28"/>
      <c r="P782" s="71" t="s">
        <v>510</v>
      </c>
      <c r="Q782" s="81"/>
      <c r="R782" s="27"/>
      <c r="S782" s="36">
        <f>IF(Suggested="Yes",AA782,AG782)</f>
        <v>52.25</v>
      </c>
      <c r="T782" s="34" t="s">
        <v>142</v>
      </c>
      <c r="U782" s="5" t="str">
        <f>+Instructions!$B$3</f>
        <v>A</v>
      </c>
      <c r="V782" s="49"/>
      <c r="W782" s="53">
        <f>+Instructions!$C$22</f>
        <v>0</v>
      </c>
      <c r="X782" s="16">
        <f>ROUND($AA782*(1-W782)+0.004999,2)</f>
        <v>52.25</v>
      </c>
      <c r="Y782" s="49"/>
      <c r="Z782" s="6" t="s">
        <v>1386</v>
      </c>
      <c r="AA782" s="36">
        <v>52.25</v>
      </c>
      <c r="AB782" s="57">
        <f t="shared" si="240"/>
        <v>0</v>
      </c>
      <c r="AC782" s="16">
        <f t="shared" si="240"/>
        <v>52.25</v>
      </c>
      <c r="AD782" s="11">
        <f>(AG782-AC782)/AG782</f>
        <v>0</v>
      </c>
      <c r="AE782" s="120"/>
      <c r="AF782" s="129">
        <v>3</v>
      </c>
      <c r="AG782" s="50">
        <f>SUM(AJ782:AL782)+AE782</f>
        <v>52.25</v>
      </c>
      <c r="AH782" s="244"/>
      <c r="AJ782" s="16">
        <f>ROUND(AC782/(1-VLOOKUP(AF782,Group,2,FALSE)),2)</f>
        <v>52.25</v>
      </c>
      <c r="AK782" s="16">
        <f>IF(VLOOKUP(AF782,Group,5,FALSE)="YES",VLOOKUP(ROUND(ROUND(AJ782,1)-AJ782,2),Round,2,FALSE)+VLOOKUP(AF782,Group,6,FALSE),0)</f>
        <v>0</v>
      </c>
      <c r="AL782" s="16">
        <f>IF(VLOOKUP(AF782,Group,7,FALSE)="",0,ROUND(AJ782-0.04999,1)-AJ782+AM782)</f>
        <v>0</v>
      </c>
      <c r="AM782" s="16" t="str">
        <f>IF(VLOOKUP(AF782,Group,7,FALSE)="","",VLOOKUP(AF782,Group,7,FALSE))</f>
        <v/>
      </c>
      <c r="AO782" s="239" t="s">
        <v>155</v>
      </c>
    </row>
    <row r="783" spans="2:41" s="3" customFormat="1" ht="9.9499999999999993" customHeight="1" x14ac:dyDescent="0.2">
      <c r="B783" s="111" t="s">
        <v>104</v>
      </c>
      <c r="D783" s="37"/>
      <c r="E783" s="71" t="s">
        <v>511</v>
      </c>
      <c r="F783" s="71"/>
      <c r="G783" s="28" t="s">
        <v>220</v>
      </c>
      <c r="H783" s="28"/>
      <c r="I783" s="28"/>
      <c r="J783" s="28" t="s">
        <v>507</v>
      </c>
      <c r="L783" s="28"/>
      <c r="M783" s="71">
        <v>16320</v>
      </c>
      <c r="N783" s="28"/>
      <c r="P783" s="71" t="s">
        <v>512</v>
      </c>
      <c r="Q783" s="81"/>
      <c r="R783" s="27"/>
      <c r="S783" s="36">
        <f>IF(Suggested="Yes",AA783,AG783)</f>
        <v>83.7</v>
      </c>
      <c r="T783" s="34" t="s">
        <v>142</v>
      </c>
      <c r="U783" s="5" t="str">
        <f>+Instructions!$B$3</f>
        <v>A</v>
      </c>
      <c r="V783" s="49"/>
      <c r="W783" s="53">
        <f>+Instructions!$C$22</f>
        <v>0</v>
      </c>
      <c r="X783" s="16">
        <f>ROUND($AA783*(1-W783)+0.004999,2)</f>
        <v>83.7</v>
      </c>
      <c r="Y783" s="49"/>
      <c r="Z783" s="6" t="s">
        <v>1386</v>
      </c>
      <c r="AA783" s="36">
        <v>83.7</v>
      </c>
      <c r="AB783" s="57">
        <f t="shared" si="240"/>
        <v>0</v>
      </c>
      <c r="AC783" s="16">
        <f t="shared" si="240"/>
        <v>83.7</v>
      </c>
      <c r="AD783" s="11">
        <f>(AG783-AC783)/AG783</f>
        <v>0</v>
      </c>
      <c r="AE783" s="120"/>
      <c r="AF783" s="129">
        <v>3</v>
      </c>
      <c r="AG783" s="50">
        <f>SUM(AJ783:AL783)+AE783</f>
        <v>83.7</v>
      </c>
      <c r="AH783" s="244"/>
      <c r="AJ783" s="16">
        <f>ROUND(AC783/(1-VLOOKUP(AF783,Group,2,FALSE)),2)</f>
        <v>83.7</v>
      </c>
      <c r="AK783" s="16">
        <f>IF(VLOOKUP(AF783,Group,5,FALSE)="YES",VLOOKUP(ROUND(ROUND(AJ783,1)-AJ783,2),Round,2,FALSE)+VLOOKUP(AF783,Group,6,FALSE),0)</f>
        <v>0</v>
      </c>
      <c r="AL783" s="16">
        <f>IF(VLOOKUP(AF783,Group,7,FALSE)="",0,ROUND(AJ783-0.04999,1)-AJ783+AM783)</f>
        <v>0</v>
      </c>
      <c r="AM783" s="16" t="str">
        <f>IF(VLOOKUP(AF783,Group,7,FALSE)="","",VLOOKUP(AF783,Group,7,FALSE))</f>
        <v/>
      </c>
      <c r="AO783" s="239" t="s">
        <v>155</v>
      </c>
    </row>
    <row r="784" spans="2:41" s="3" customFormat="1" ht="9.9499999999999993" customHeight="1" x14ac:dyDescent="0.2">
      <c r="B784" s="111" t="s">
        <v>104</v>
      </c>
      <c r="D784" s="37"/>
      <c r="E784" s="147" t="s">
        <v>669</v>
      </c>
      <c r="F784" s="71"/>
      <c r="G784" s="28" t="s">
        <v>220</v>
      </c>
      <c r="H784" s="28"/>
      <c r="I784" s="28"/>
      <c r="J784" s="28" t="s">
        <v>250</v>
      </c>
      <c r="L784" s="28"/>
      <c r="M784" s="71">
        <v>16309</v>
      </c>
      <c r="N784" s="28"/>
      <c r="P784" s="71" t="s">
        <v>671</v>
      </c>
      <c r="Q784" s="81"/>
      <c r="R784" s="27"/>
      <c r="S784" s="36">
        <f t="shared" ref="S784:S790" si="241">IF(Suggested="Yes",AA784,AG784)</f>
        <v>73.45</v>
      </c>
      <c r="T784" s="34" t="s">
        <v>142</v>
      </c>
      <c r="U784" s="5" t="str">
        <f>+Instructions!$B$3</f>
        <v>A</v>
      </c>
      <c r="V784" s="49"/>
      <c r="W784" s="53">
        <f>+Instructions!$C$22</f>
        <v>0</v>
      </c>
      <c r="X784" s="16">
        <f t="shared" ref="X784:X790" si="242">ROUND($AA784*(1-W784)+0.004999,2)</f>
        <v>73.45</v>
      </c>
      <c r="Y784" s="49"/>
      <c r="Z784" s="6" t="s">
        <v>1386</v>
      </c>
      <c r="AA784" s="36">
        <v>73.45</v>
      </c>
      <c r="AB784" s="57">
        <f t="shared" ref="AB784:AC790" si="243">+W784</f>
        <v>0</v>
      </c>
      <c r="AC784" s="16">
        <f t="shared" si="243"/>
        <v>73.45</v>
      </c>
      <c r="AD784" s="11">
        <f t="shared" ref="AD784:AD790" si="244">(AG784-AC784)/AG784</f>
        <v>0</v>
      </c>
      <c r="AE784" s="120"/>
      <c r="AF784" s="129">
        <v>3</v>
      </c>
      <c r="AG784" s="50">
        <f t="shared" ref="AG784:AG790" si="245">SUM(AJ784:AL784)+AE784</f>
        <v>73.45</v>
      </c>
      <c r="AH784" s="244"/>
      <c r="AJ784" s="16">
        <f t="shared" ref="AJ784:AJ790" si="246">ROUND(AC784/(1-VLOOKUP(AF784,Group,2,FALSE)),2)</f>
        <v>73.45</v>
      </c>
      <c r="AK784" s="16">
        <f t="shared" ref="AK784:AK790" si="247">IF(VLOOKUP(AF784,Group,5,FALSE)="YES",VLOOKUP(ROUND(ROUND(AJ784,1)-AJ784,2),Round,2,FALSE)+VLOOKUP(AF784,Group,6,FALSE),0)</f>
        <v>0</v>
      </c>
      <c r="AL784" s="16">
        <f t="shared" ref="AL784:AL790" si="248">IF(VLOOKUP(AF784,Group,7,FALSE)="",0,ROUND(AJ784-0.04999,1)-AJ784+AM784)</f>
        <v>0</v>
      </c>
      <c r="AM784" s="16" t="str">
        <f t="shared" ref="AM784:AM790" si="249">IF(VLOOKUP(AF784,Group,7,FALSE)="","",VLOOKUP(AF784,Group,7,FALSE))</f>
        <v/>
      </c>
      <c r="AO784" s="239" t="s">
        <v>155</v>
      </c>
    </row>
    <row r="785" spans="2:41" s="3" customFormat="1" ht="9.9499999999999993" customHeight="1" x14ac:dyDescent="0.2">
      <c r="B785" s="111" t="s">
        <v>104</v>
      </c>
      <c r="C785" s="3" t="s">
        <v>187</v>
      </c>
      <c r="D785" s="37"/>
      <c r="E785" s="147" t="s">
        <v>197</v>
      </c>
      <c r="F785" s="71"/>
      <c r="G785" s="28" t="s">
        <v>220</v>
      </c>
      <c r="H785" s="28"/>
      <c r="I785" s="28"/>
      <c r="J785" s="28" t="s">
        <v>251</v>
      </c>
      <c r="L785" s="28"/>
      <c r="M785" s="71">
        <v>16301</v>
      </c>
      <c r="N785" s="28"/>
      <c r="P785" s="71" t="s">
        <v>562</v>
      </c>
      <c r="Q785" s="81"/>
      <c r="R785" s="27"/>
      <c r="S785" s="36">
        <f t="shared" si="241"/>
        <v>57.2</v>
      </c>
      <c r="T785" s="34" t="s">
        <v>142</v>
      </c>
      <c r="U785" s="5" t="str">
        <f>+Instructions!$B$3</f>
        <v>A</v>
      </c>
      <c r="V785" s="49"/>
      <c r="W785" s="53">
        <f>+Instructions!$C$22</f>
        <v>0</v>
      </c>
      <c r="X785" s="16">
        <f t="shared" si="242"/>
        <v>57.2</v>
      </c>
      <c r="Y785" s="49"/>
      <c r="Z785" s="6" t="s">
        <v>1386</v>
      </c>
      <c r="AA785" s="36">
        <v>57.2</v>
      </c>
      <c r="AB785" s="57">
        <f t="shared" si="243"/>
        <v>0</v>
      </c>
      <c r="AC785" s="16">
        <f t="shared" si="243"/>
        <v>57.2</v>
      </c>
      <c r="AD785" s="11">
        <f t="shared" si="244"/>
        <v>0</v>
      </c>
      <c r="AE785" s="120"/>
      <c r="AF785" s="129">
        <v>3</v>
      </c>
      <c r="AG785" s="50">
        <f t="shared" si="245"/>
        <v>57.2</v>
      </c>
      <c r="AH785" s="244"/>
      <c r="AJ785" s="16">
        <f t="shared" si="246"/>
        <v>57.2</v>
      </c>
      <c r="AK785" s="16">
        <f t="shared" si="247"/>
        <v>0</v>
      </c>
      <c r="AL785" s="16">
        <f t="shared" si="248"/>
        <v>0</v>
      </c>
      <c r="AM785" s="16" t="str">
        <f t="shared" si="249"/>
        <v/>
      </c>
      <c r="AO785" s="239" t="s">
        <v>155</v>
      </c>
    </row>
    <row r="786" spans="2:41" s="3" customFormat="1" ht="9.9499999999999993" customHeight="1" x14ac:dyDescent="0.2">
      <c r="B786" s="111" t="s">
        <v>104</v>
      </c>
      <c r="D786" s="37"/>
      <c r="E786" s="147" t="s">
        <v>840</v>
      </c>
      <c r="F786" s="71"/>
      <c r="G786" s="28" t="s">
        <v>220</v>
      </c>
      <c r="H786" s="28"/>
      <c r="I786" s="28"/>
      <c r="J786" s="28" t="s">
        <v>252</v>
      </c>
      <c r="L786" s="28"/>
      <c r="M786" s="71">
        <v>16310</v>
      </c>
      <c r="N786" s="28"/>
      <c r="P786" s="71" t="s">
        <v>841</v>
      </c>
      <c r="Q786" s="81"/>
      <c r="R786" s="27"/>
      <c r="S786" s="36">
        <f t="shared" si="241"/>
        <v>74.5</v>
      </c>
      <c r="T786" s="34" t="s">
        <v>142</v>
      </c>
      <c r="U786" s="5" t="str">
        <f>+Instructions!$B$3</f>
        <v>A</v>
      </c>
      <c r="V786" s="49"/>
      <c r="W786" s="53">
        <f>+Instructions!$C$22</f>
        <v>0</v>
      </c>
      <c r="X786" s="16">
        <f t="shared" si="242"/>
        <v>74.5</v>
      </c>
      <c r="Y786" s="49"/>
      <c r="Z786" s="6" t="s">
        <v>1386</v>
      </c>
      <c r="AA786" s="36">
        <v>74.5</v>
      </c>
      <c r="AB786" s="57">
        <f t="shared" si="243"/>
        <v>0</v>
      </c>
      <c r="AC786" s="16">
        <f t="shared" si="243"/>
        <v>74.5</v>
      </c>
      <c r="AD786" s="11">
        <f t="shared" si="244"/>
        <v>0</v>
      </c>
      <c r="AE786" s="120"/>
      <c r="AF786" s="129">
        <v>3</v>
      </c>
      <c r="AG786" s="50">
        <f t="shared" si="245"/>
        <v>74.5</v>
      </c>
      <c r="AH786" s="244"/>
      <c r="AJ786" s="16">
        <f t="shared" si="246"/>
        <v>74.5</v>
      </c>
      <c r="AK786" s="16">
        <f t="shared" si="247"/>
        <v>0</v>
      </c>
      <c r="AL786" s="16">
        <f t="shared" si="248"/>
        <v>0</v>
      </c>
      <c r="AM786" s="16" t="str">
        <f t="shared" si="249"/>
        <v/>
      </c>
      <c r="AO786" s="239" t="s">
        <v>155</v>
      </c>
    </row>
    <row r="787" spans="2:41" s="3" customFormat="1" ht="9.9499999999999993" customHeight="1" x14ac:dyDescent="0.2">
      <c r="B787" s="111" t="s">
        <v>104</v>
      </c>
      <c r="D787" s="37"/>
      <c r="E787" s="71" t="s">
        <v>513</v>
      </c>
      <c r="F787" s="71"/>
      <c r="G787" s="28" t="s">
        <v>220</v>
      </c>
      <c r="H787" s="28"/>
      <c r="I787" s="28"/>
      <c r="J787" s="28" t="s">
        <v>508</v>
      </c>
      <c r="L787" s="28"/>
      <c r="M787" s="71">
        <v>16319</v>
      </c>
      <c r="N787" s="28"/>
      <c r="P787" s="71" t="s">
        <v>514</v>
      </c>
      <c r="Q787" s="81"/>
      <c r="R787" s="27"/>
      <c r="S787" s="36">
        <f t="shared" si="241"/>
        <v>84.75</v>
      </c>
      <c r="T787" s="34" t="s">
        <v>142</v>
      </c>
      <c r="U787" s="5" t="str">
        <f>+Instructions!$B$3</f>
        <v>A</v>
      </c>
      <c r="V787" s="49"/>
      <c r="W787" s="53">
        <f>+Instructions!$C$22</f>
        <v>0</v>
      </c>
      <c r="X787" s="16">
        <f t="shared" si="242"/>
        <v>84.75</v>
      </c>
      <c r="Y787" s="49"/>
      <c r="Z787" s="6" t="s">
        <v>1386</v>
      </c>
      <c r="AA787" s="36">
        <v>84.75</v>
      </c>
      <c r="AB787" s="57">
        <f t="shared" si="243"/>
        <v>0</v>
      </c>
      <c r="AC787" s="16">
        <f t="shared" si="243"/>
        <v>84.75</v>
      </c>
      <c r="AD787" s="11">
        <f t="shared" si="244"/>
        <v>0</v>
      </c>
      <c r="AE787" s="120"/>
      <c r="AF787" s="129">
        <v>3</v>
      </c>
      <c r="AG787" s="50">
        <f t="shared" si="245"/>
        <v>84.75</v>
      </c>
      <c r="AH787" s="244"/>
      <c r="AJ787" s="16">
        <f t="shared" si="246"/>
        <v>84.75</v>
      </c>
      <c r="AK787" s="16">
        <f t="shared" si="247"/>
        <v>0</v>
      </c>
      <c r="AL787" s="16">
        <f t="shared" si="248"/>
        <v>0</v>
      </c>
      <c r="AM787" s="16" t="str">
        <f t="shared" si="249"/>
        <v/>
      </c>
      <c r="AO787" s="239" t="s">
        <v>155</v>
      </c>
    </row>
    <row r="788" spans="2:41" s="3" customFormat="1" ht="9.9499999999999993" customHeight="1" x14ac:dyDescent="0.2">
      <c r="B788" s="111" t="s">
        <v>104</v>
      </c>
      <c r="D788" s="37"/>
      <c r="E788" s="147" t="s">
        <v>842</v>
      </c>
      <c r="F788" s="71"/>
      <c r="G788" s="28" t="s">
        <v>220</v>
      </c>
      <c r="H788" s="28"/>
      <c r="I788" s="28"/>
      <c r="J788" s="28" t="s">
        <v>253</v>
      </c>
      <c r="L788" s="28"/>
      <c r="M788" s="71">
        <v>16314</v>
      </c>
      <c r="N788" s="28"/>
      <c r="P788" s="71" t="s">
        <v>516</v>
      </c>
      <c r="Q788" s="81"/>
      <c r="R788" s="27"/>
      <c r="S788" s="36">
        <f t="shared" si="241"/>
        <v>55.6</v>
      </c>
      <c r="T788" s="34" t="s">
        <v>142</v>
      </c>
      <c r="U788" s="5" t="str">
        <f>+Instructions!$B$3</f>
        <v>A</v>
      </c>
      <c r="V788" s="49"/>
      <c r="W788" s="53">
        <f>+Instructions!$C$22</f>
        <v>0</v>
      </c>
      <c r="X788" s="16">
        <f t="shared" si="242"/>
        <v>55.6</v>
      </c>
      <c r="Y788" s="49"/>
      <c r="Z788" s="6" t="s">
        <v>1386</v>
      </c>
      <c r="AA788" s="36">
        <v>55.6</v>
      </c>
      <c r="AB788" s="57">
        <f t="shared" si="243"/>
        <v>0</v>
      </c>
      <c r="AC788" s="16">
        <f t="shared" si="243"/>
        <v>55.6</v>
      </c>
      <c r="AD788" s="11">
        <f t="shared" si="244"/>
        <v>0</v>
      </c>
      <c r="AE788" s="120"/>
      <c r="AF788" s="129">
        <v>3</v>
      </c>
      <c r="AG788" s="50">
        <f t="shared" si="245"/>
        <v>55.6</v>
      </c>
      <c r="AH788" s="244"/>
      <c r="AJ788" s="16">
        <f t="shared" si="246"/>
        <v>55.6</v>
      </c>
      <c r="AK788" s="16">
        <f t="shared" si="247"/>
        <v>0</v>
      </c>
      <c r="AL788" s="16">
        <f t="shared" si="248"/>
        <v>0</v>
      </c>
      <c r="AM788" s="16" t="str">
        <f t="shared" si="249"/>
        <v/>
      </c>
      <c r="AO788" s="239" t="s">
        <v>155</v>
      </c>
    </row>
    <row r="789" spans="2:41" s="3" customFormat="1" ht="9.9499999999999993" customHeight="1" x14ac:dyDescent="0.2">
      <c r="B789" s="111" t="s">
        <v>104</v>
      </c>
      <c r="D789" s="37"/>
      <c r="E789" s="147" t="s">
        <v>254</v>
      </c>
      <c r="F789" s="71"/>
      <c r="G789" s="28" t="s">
        <v>220</v>
      </c>
      <c r="H789" s="28"/>
      <c r="I789" s="28"/>
      <c r="J789" s="28" t="s">
        <v>255</v>
      </c>
      <c r="L789" s="28"/>
      <c r="M789" s="71">
        <v>16315</v>
      </c>
      <c r="N789" s="28"/>
      <c r="P789" s="71" t="s">
        <v>362</v>
      </c>
      <c r="Q789" s="81"/>
      <c r="R789" s="27"/>
      <c r="S789" s="36">
        <f t="shared" si="241"/>
        <v>79.95</v>
      </c>
      <c r="T789" s="34" t="s">
        <v>142</v>
      </c>
      <c r="U789" s="5" t="str">
        <f>+Instructions!$B$3</f>
        <v>A</v>
      </c>
      <c r="V789" s="49"/>
      <c r="W789" s="53">
        <f>+Instructions!$C$22</f>
        <v>0</v>
      </c>
      <c r="X789" s="16">
        <f t="shared" si="242"/>
        <v>79.95</v>
      </c>
      <c r="Y789" s="49"/>
      <c r="Z789" s="6" t="s">
        <v>1386</v>
      </c>
      <c r="AA789" s="36">
        <v>79.95</v>
      </c>
      <c r="AB789" s="57">
        <f t="shared" si="243"/>
        <v>0</v>
      </c>
      <c r="AC789" s="16">
        <f t="shared" si="243"/>
        <v>79.95</v>
      </c>
      <c r="AD789" s="11">
        <f t="shared" si="244"/>
        <v>0</v>
      </c>
      <c r="AE789" s="120"/>
      <c r="AF789" s="129">
        <v>3</v>
      </c>
      <c r="AG789" s="50">
        <f t="shared" si="245"/>
        <v>79.95</v>
      </c>
      <c r="AH789" s="244"/>
      <c r="AJ789" s="16">
        <f t="shared" si="246"/>
        <v>79.95</v>
      </c>
      <c r="AK789" s="16">
        <f t="shared" si="247"/>
        <v>0</v>
      </c>
      <c r="AL789" s="16">
        <f t="shared" si="248"/>
        <v>0</v>
      </c>
      <c r="AM789" s="16" t="str">
        <f t="shared" si="249"/>
        <v/>
      </c>
      <c r="AO789" s="239" t="s">
        <v>155</v>
      </c>
    </row>
    <row r="790" spans="2:41" s="3" customFormat="1" ht="9.9499999999999993" customHeight="1" x14ac:dyDescent="0.2">
      <c r="B790" s="111" t="s">
        <v>104</v>
      </c>
      <c r="D790" s="37"/>
      <c r="E790" s="147" t="s">
        <v>243</v>
      </c>
      <c r="F790" s="71"/>
      <c r="G790" s="28" t="s">
        <v>220</v>
      </c>
      <c r="H790" s="28"/>
      <c r="I790" s="28"/>
      <c r="J790" s="28" t="s">
        <v>256</v>
      </c>
      <c r="L790" s="28"/>
      <c r="M790" s="71">
        <v>16316</v>
      </c>
      <c r="N790" s="28"/>
      <c r="P790" s="71" t="s">
        <v>355</v>
      </c>
      <c r="Q790" s="81"/>
      <c r="R790" s="27"/>
      <c r="S790" s="36">
        <f t="shared" si="241"/>
        <v>77.349999999999994</v>
      </c>
      <c r="T790" s="34" t="s">
        <v>142</v>
      </c>
      <c r="U790" s="5" t="str">
        <f>+Instructions!$B$3</f>
        <v>A</v>
      </c>
      <c r="V790" s="49"/>
      <c r="W790" s="53">
        <f>+Instructions!$C$22</f>
        <v>0</v>
      </c>
      <c r="X790" s="16">
        <f t="shared" si="242"/>
        <v>77.349999999999994</v>
      </c>
      <c r="Y790" s="49"/>
      <c r="Z790" s="6" t="s">
        <v>1386</v>
      </c>
      <c r="AA790" s="36">
        <v>77.349999999999994</v>
      </c>
      <c r="AB790" s="57">
        <f t="shared" si="243"/>
        <v>0</v>
      </c>
      <c r="AC790" s="16">
        <f t="shared" si="243"/>
        <v>77.349999999999994</v>
      </c>
      <c r="AD790" s="11">
        <f t="shared" si="244"/>
        <v>0</v>
      </c>
      <c r="AE790" s="120"/>
      <c r="AF790" s="129">
        <v>3</v>
      </c>
      <c r="AG790" s="50">
        <f t="shared" si="245"/>
        <v>77.349999999999994</v>
      </c>
      <c r="AH790" s="244"/>
      <c r="AJ790" s="16">
        <f t="shared" si="246"/>
        <v>77.349999999999994</v>
      </c>
      <c r="AK790" s="16">
        <f t="shared" si="247"/>
        <v>0</v>
      </c>
      <c r="AL790" s="16">
        <f t="shared" si="248"/>
        <v>0</v>
      </c>
      <c r="AM790" s="16" t="str">
        <f t="shared" si="249"/>
        <v/>
      </c>
      <c r="AO790" s="239" t="s">
        <v>155</v>
      </c>
    </row>
    <row r="791" spans="2:41" s="3" customFormat="1" ht="2.1" customHeight="1" x14ac:dyDescent="0.2">
      <c r="M791" s="71"/>
      <c r="P791" s="71"/>
      <c r="Q791" s="81"/>
      <c r="R791" s="27"/>
      <c r="S791" s="36"/>
      <c r="T791" s="6"/>
      <c r="U791" s="34"/>
      <c r="V791" s="49"/>
      <c r="W791" s="53"/>
      <c r="X791" s="14"/>
      <c r="Y791" s="49"/>
      <c r="Z791" s="36"/>
      <c r="AA791" s="36"/>
      <c r="AB791" s="52"/>
      <c r="AC791" s="36"/>
      <c r="AD791" s="14"/>
      <c r="AE791" s="72"/>
      <c r="AF791" s="124"/>
      <c r="AG791" s="36"/>
      <c r="AH791" s="244"/>
      <c r="AJ791" s="36"/>
      <c r="AK791" s="36"/>
      <c r="AL791" s="36"/>
      <c r="AM791" s="36"/>
      <c r="AO791" s="239"/>
    </row>
    <row r="792" spans="2:41" s="3" customFormat="1" ht="9.9499999999999993" customHeight="1" x14ac:dyDescent="0.2">
      <c r="B792" s="111" t="s">
        <v>104</v>
      </c>
      <c r="D792" s="37"/>
      <c r="E792" s="71" t="s">
        <v>202</v>
      </c>
      <c r="F792" s="71"/>
      <c r="G792" s="28" t="s">
        <v>200</v>
      </c>
      <c r="H792" s="28"/>
      <c r="I792" s="28"/>
      <c r="J792" s="28" t="s">
        <v>216</v>
      </c>
      <c r="K792" s="28"/>
      <c r="L792" s="28"/>
      <c r="M792" s="71">
        <v>16307</v>
      </c>
      <c r="N792" s="28"/>
      <c r="P792" s="71"/>
      <c r="Q792" s="81"/>
      <c r="R792" s="27"/>
      <c r="S792" s="36">
        <f>IF(Suggested="Yes",AA792,AG792)</f>
        <v>30.85</v>
      </c>
      <c r="T792" s="34" t="s">
        <v>142</v>
      </c>
      <c r="U792" s="5" t="str">
        <f>+Instructions!$B$3</f>
        <v>A</v>
      </c>
      <c r="V792" s="49"/>
      <c r="W792" s="53">
        <f>+Instructions!$C$22</f>
        <v>0</v>
      </c>
      <c r="X792" s="16">
        <f>ROUND($AA792*(1-W792)+0.004999,2)</f>
        <v>30.85</v>
      </c>
      <c r="Y792" s="49"/>
      <c r="Z792" s="6" t="s">
        <v>1386</v>
      </c>
      <c r="AA792" s="36">
        <v>30.85</v>
      </c>
      <c r="AB792" s="57">
        <f>+W792</f>
        <v>0</v>
      </c>
      <c r="AC792" s="16">
        <f>+X792</f>
        <v>30.85</v>
      </c>
      <c r="AD792" s="11">
        <f>(AG792-AC792)/AG792</f>
        <v>0</v>
      </c>
      <c r="AE792" s="120"/>
      <c r="AF792" s="129">
        <v>3</v>
      </c>
      <c r="AG792" s="50">
        <f>SUM(AJ792:AL792)+AE792</f>
        <v>30.85</v>
      </c>
      <c r="AH792" s="244"/>
      <c r="AJ792" s="16">
        <f>ROUND(AC792/(1-VLOOKUP(AF792,Group,2,FALSE)),2)</f>
        <v>30.85</v>
      </c>
      <c r="AK792" s="16">
        <f>IF(VLOOKUP(AF792,Group,5,FALSE)="YES",VLOOKUP(ROUND(ROUND(AJ792,1)-AJ792,2),Round,2,FALSE)+VLOOKUP(AF792,Group,6,FALSE),0)</f>
        <v>0</v>
      </c>
      <c r="AL792" s="16">
        <f>IF(VLOOKUP(AF792,Group,7,FALSE)="",0,ROUND(AJ792-0.04999,1)-AJ792+AM792)</f>
        <v>0</v>
      </c>
      <c r="AM792" s="16" t="str">
        <f>IF(VLOOKUP(AF792,Group,7,FALSE)="","",VLOOKUP(AF792,Group,7,FALSE))</f>
        <v/>
      </c>
      <c r="AO792" s="239" t="s">
        <v>155</v>
      </c>
    </row>
    <row r="793" spans="2:41" s="3" customFormat="1" ht="3" customHeight="1" x14ac:dyDescent="0.2">
      <c r="M793" s="71"/>
      <c r="P793" s="71"/>
      <c r="Q793" s="81"/>
      <c r="R793" s="27"/>
      <c r="S793" s="36"/>
      <c r="T793" s="6"/>
      <c r="U793" s="34"/>
      <c r="V793" s="49"/>
      <c r="W793" s="53"/>
      <c r="X793" s="14"/>
      <c r="Y793" s="49"/>
      <c r="Z793" s="36"/>
      <c r="AA793" s="36"/>
      <c r="AB793" s="52"/>
      <c r="AC793" s="36"/>
      <c r="AD793" s="14"/>
      <c r="AE793" s="72"/>
      <c r="AF793" s="124"/>
      <c r="AG793" s="36"/>
      <c r="AH793" s="244"/>
      <c r="AJ793" s="36"/>
      <c r="AK793" s="36"/>
      <c r="AL793" s="36"/>
      <c r="AM793" s="36"/>
      <c r="AO793" s="239"/>
    </row>
    <row r="794" spans="2:41" s="3" customFormat="1" ht="9.9499999999999993" customHeight="1" x14ac:dyDescent="0.2">
      <c r="C794" s="32"/>
      <c r="D794" s="37" t="s">
        <v>186</v>
      </c>
      <c r="E794" s="167" t="s">
        <v>249</v>
      </c>
      <c r="F794" s="167"/>
      <c r="G794" s="167"/>
      <c r="H794" s="172"/>
      <c r="I794" s="172"/>
      <c r="K794" s="172"/>
      <c r="L794" s="172"/>
      <c r="M794" s="98"/>
      <c r="N794" s="172"/>
      <c r="O794" s="28"/>
      <c r="P794" s="28"/>
      <c r="Q794" s="28"/>
      <c r="R794" s="28"/>
      <c r="S794" s="28"/>
      <c r="T794" s="28"/>
      <c r="U794" s="5"/>
      <c r="V794" s="49"/>
      <c r="W794" s="67"/>
      <c r="X794" s="67"/>
      <c r="Y794" s="49"/>
      <c r="Z794" s="36"/>
      <c r="AA794" s="36"/>
      <c r="AB794" s="52"/>
      <c r="AC794" s="16"/>
      <c r="AD794" s="14"/>
      <c r="AE794" s="62"/>
      <c r="AF794" s="123"/>
      <c r="AG794" s="16"/>
      <c r="AH794" s="244"/>
      <c r="AJ794" s="16"/>
      <c r="AK794" s="16"/>
      <c r="AL794" s="16"/>
      <c r="AM794" s="16"/>
      <c r="AO794" s="239"/>
    </row>
    <row r="795" spans="2:41" s="3" customFormat="1" ht="2.1" customHeight="1" x14ac:dyDescent="0.2">
      <c r="M795" s="71"/>
      <c r="P795" s="71"/>
      <c r="Q795" s="81"/>
      <c r="R795" s="27"/>
      <c r="S795" s="36"/>
      <c r="T795" s="6"/>
      <c r="U795" s="34"/>
      <c r="V795" s="49"/>
      <c r="W795" s="53"/>
      <c r="X795" s="14"/>
      <c r="Y795" s="49"/>
      <c r="Z795" s="36"/>
      <c r="AA795" s="36"/>
      <c r="AB795" s="52"/>
      <c r="AC795" s="36"/>
      <c r="AD795" s="14"/>
      <c r="AE795" s="72"/>
      <c r="AF795" s="124"/>
      <c r="AG795" s="36"/>
      <c r="AH795" s="244"/>
      <c r="AJ795" s="36"/>
      <c r="AK795" s="36"/>
      <c r="AL795" s="36"/>
      <c r="AM795" s="36"/>
      <c r="AO795" s="239"/>
    </row>
    <row r="796" spans="2:41" s="3" customFormat="1" ht="9.9499999999999993" customHeight="1" x14ac:dyDescent="0.2">
      <c r="B796" s="111" t="s">
        <v>104</v>
      </c>
      <c r="D796" s="37"/>
      <c r="E796" s="71" t="s">
        <v>848</v>
      </c>
      <c r="F796" s="71"/>
      <c r="G796" s="28" t="s">
        <v>220</v>
      </c>
      <c r="H796" s="28"/>
      <c r="I796" s="28"/>
      <c r="J796" s="28" t="s">
        <v>846</v>
      </c>
      <c r="K796" s="28"/>
      <c r="L796" s="28"/>
      <c r="M796" s="28">
        <v>16236</v>
      </c>
      <c r="N796" s="28"/>
      <c r="P796" s="71" t="s">
        <v>592</v>
      </c>
      <c r="Q796" s="81"/>
      <c r="R796" s="27"/>
      <c r="S796" s="36">
        <f>IF(Suggested="Yes",AA796,AG796)</f>
        <v>133</v>
      </c>
      <c r="T796" s="34" t="s">
        <v>142</v>
      </c>
      <c r="U796" s="5" t="str">
        <f>+Instructions!$B$3</f>
        <v>A</v>
      </c>
      <c r="V796" s="49"/>
      <c r="W796" s="53">
        <f>+Instructions!$C$22</f>
        <v>0</v>
      </c>
      <c r="X796" s="16">
        <f>ROUND($AA796*(1-W796)+0.004999,2)</f>
        <v>133</v>
      </c>
      <c r="Y796" s="49"/>
      <c r="Z796" s="6" t="s">
        <v>1386</v>
      </c>
      <c r="AA796" s="36">
        <v>133</v>
      </c>
      <c r="AB796" s="57">
        <f t="shared" ref="AB796:AC799" si="250">+W796</f>
        <v>0</v>
      </c>
      <c r="AC796" s="16">
        <f t="shared" si="250"/>
        <v>133</v>
      </c>
      <c r="AD796" s="11">
        <f>(AG796-AC796)/AG796</f>
        <v>0</v>
      </c>
      <c r="AE796" s="120"/>
      <c r="AF796" s="129">
        <v>3</v>
      </c>
      <c r="AG796" s="50">
        <f>SUM(AJ796:AL796)+AE796</f>
        <v>133</v>
      </c>
      <c r="AH796" s="244"/>
      <c r="AJ796" s="16">
        <f>ROUND(AC796/(1-VLOOKUP(AF796,Group,2,FALSE)),2)</f>
        <v>133</v>
      </c>
      <c r="AK796" s="16">
        <f>IF(VLOOKUP(AF796,Group,5,FALSE)="YES",VLOOKUP(ROUND(ROUND(AJ796,1)-AJ796,2),Round,2,FALSE)+VLOOKUP(AF796,Group,6,FALSE),0)</f>
        <v>0</v>
      </c>
      <c r="AL796" s="16">
        <f>IF(VLOOKUP(AF796,Group,7,FALSE)="",0,ROUND(AJ796-0.04999,1)-AJ796+AM796)</f>
        <v>0</v>
      </c>
      <c r="AM796" s="16" t="str">
        <f>IF(VLOOKUP(AF796,Group,7,FALSE)="","",VLOOKUP(AF796,Group,7,FALSE))</f>
        <v/>
      </c>
      <c r="AO796" s="239" t="s">
        <v>155</v>
      </c>
    </row>
    <row r="797" spans="2:41" s="3" customFormat="1" ht="9.9499999999999993" customHeight="1" x14ac:dyDescent="0.2">
      <c r="B797" s="111" t="s">
        <v>104</v>
      </c>
      <c r="D797" s="37"/>
      <c r="E797" s="71" t="s">
        <v>192</v>
      </c>
      <c r="F797" s="71"/>
      <c r="G797" s="28" t="s">
        <v>220</v>
      </c>
      <c r="H797" s="28"/>
      <c r="I797" s="28"/>
      <c r="J797" s="28" t="s">
        <v>845</v>
      </c>
      <c r="K797" s="28"/>
      <c r="L797" s="28"/>
      <c r="M797" s="28">
        <v>16232</v>
      </c>
      <c r="N797" s="28"/>
      <c r="P797" s="71" t="s">
        <v>849</v>
      </c>
      <c r="Q797" s="81"/>
      <c r="R797" s="27"/>
      <c r="S797" s="36">
        <f>IF(Suggested="Yes",AA797,AG797)</f>
        <v>54.1</v>
      </c>
      <c r="T797" s="34" t="s">
        <v>142</v>
      </c>
      <c r="U797" s="5" t="str">
        <f>+Instructions!$B$3</f>
        <v>A</v>
      </c>
      <c r="V797" s="49"/>
      <c r="W797" s="53">
        <f>+Instructions!$C$22</f>
        <v>0</v>
      </c>
      <c r="X797" s="16">
        <f>ROUND($AA797*(1-W797)+0.004999,2)</f>
        <v>54.1</v>
      </c>
      <c r="Y797" s="49"/>
      <c r="Z797" s="6" t="s">
        <v>1386</v>
      </c>
      <c r="AA797" s="36">
        <v>54.1</v>
      </c>
      <c r="AB797" s="57">
        <f t="shared" si="250"/>
        <v>0</v>
      </c>
      <c r="AC797" s="16">
        <f t="shared" si="250"/>
        <v>54.1</v>
      </c>
      <c r="AD797" s="11">
        <f>(AG797-AC797)/AG797</f>
        <v>0</v>
      </c>
      <c r="AE797" s="120"/>
      <c r="AF797" s="129">
        <v>3</v>
      </c>
      <c r="AG797" s="50">
        <f>SUM(AJ797:AL797)+AE797</f>
        <v>54.1</v>
      </c>
      <c r="AH797" s="244"/>
      <c r="AJ797" s="16">
        <f>ROUND(AC797/(1-VLOOKUP(AF797,Group,2,FALSE)),2)</f>
        <v>54.1</v>
      </c>
      <c r="AK797" s="16">
        <f>IF(VLOOKUP(AF797,Group,5,FALSE)="YES",VLOOKUP(ROUND(ROUND(AJ797,1)-AJ797,2),Round,2,FALSE)+VLOOKUP(AF797,Group,6,FALSE),0)</f>
        <v>0</v>
      </c>
      <c r="AL797" s="16">
        <f>IF(VLOOKUP(AF797,Group,7,FALSE)="",0,ROUND(AJ797-0.04999,1)-AJ797+AM797)</f>
        <v>0</v>
      </c>
      <c r="AM797" s="16" t="str">
        <f>IF(VLOOKUP(AF797,Group,7,FALSE)="","",VLOOKUP(AF797,Group,7,FALSE))</f>
        <v/>
      </c>
      <c r="AO797" s="239" t="s">
        <v>155</v>
      </c>
    </row>
    <row r="798" spans="2:41" s="3" customFormat="1" ht="9.9499999999999993" customHeight="1" x14ac:dyDescent="0.2">
      <c r="B798" s="111" t="s">
        <v>104</v>
      </c>
      <c r="D798" s="37"/>
      <c r="E798" s="71" t="s">
        <v>509</v>
      </c>
      <c r="F798" s="71"/>
      <c r="G798" s="28" t="s">
        <v>220</v>
      </c>
      <c r="H798" s="28"/>
      <c r="I798" s="28"/>
      <c r="J798" s="28" t="s">
        <v>506</v>
      </c>
      <c r="K798" s="28"/>
      <c r="L798" s="28"/>
      <c r="M798" s="71">
        <v>16221</v>
      </c>
      <c r="N798" s="28"/>
      <c r="P798" s="71" t="s">
        <v>510</v>
      </c>
      <c r="Q798" s="81"/>
      <c r="R798" s="27"/>
      <c r="S798" s="36">
        <f>IF(Suggested="Yes",AA798,AG798)</f>
        <v>61.45</v>
      </c>
      <c r="T798" s="34" t="s">
        <v>142</v>
      </c>
      <c r="U798" s="5" t="str">
        <f>+Instructions!$B$3</f>
        <v>A</v>
      </c>
      <c r="V798" s="49"/>
      <c r="W798" s="53">
        <f>+Instructions!$C$22</f>
        <v>0</v>
      </c>
      <c r="X798" s="16">
        <f>ROUND($AA798*(1-W798)+0.004999,2)</f>
        <v>61.45</v>
      </c>
      <c r="Y798" s="49"/>
      <c r="Z798" s="6" t="s">
        <v>1386</v>
      </c>
      <c r="AA798" s="36">
        <v>61.45</v>
      </c>
      <c r="AB798" s="57">
        <f t="shared" si="250"/>
        <v>0</v>
      </c>
      <c r="AC798" s="16">
        <f t="shared" si="250"/>
        <v>61.45</v>
      </c>
      <c r="AD798" s="11">
        <f>(AG798-AC798)/AG798</f>
        <v>0</v>
      </c>
      <c r="AE798" s="120"/>
      <c r="AF798" s="129">
        <v>3</v>
      </c>
      <c r="AG798" s="50">
        <f>SUM(AJ798:AL798)+AE798</f>
        <v>61.45</v>
      </c>
      <c r="AH798" s="244"/>
      <c r="AJ798" s="16">
        <f>ROUND(AC798/(1-VLOOKUP(AF798,Group,2,FALSE)),2)</f>
        <v>61.45</v>
      </c>
      <c r="AK798" s="16">
        <f>IF(VLOOKUP(AF798,Group,5,FALSE)="YES",VLOOKUP(ROUND(ROUND(AJ798,1)-AJ798,2),Round,2,FALSE)+VLOOKUP(AF798,Group,6,FALSE),0)</f>
        <v>0</v>
      </c>
      <c r="AL798" s="16">
        <f>IF(VLOOKUP(AF798,Group,7,FALSE)="",0,ROUND(AJ798-0.04999,1)-AJ798+AM798)</f>
        <v>0</v>
      </c>
      <c r="AM798" s="16" t="str">
        <f>IF(VLOOKUP(AF798,Group,7,FALSE)="","",VLOOKUP(AF798,Group,7,FALSE))</f>
        <v/>
      </c>
      <c r="AO798" s="239" t="s">
        <v>155</v>
      </c>
    </row>
    <row r="799" spans="2:41" s="3" customFormat="1" ht="9.9499999999999993" customHeight="1" x14ac:dyDescent="0.2">
      <c r="B799" s="111" t="s">
        <v>104</v>
      </c>
      <c r="D799" s="37"/>
      <c r="E799" s="71" t="s">
        <v>511</v>
      </c>
      <c r="F799" s="71"/>
      <c r="G799" s="28" t="s">
        <v>220</v>
      </c>
      <c r="H799" s="28"/>
      <c r="I799" s="28"/>
      <c r="J799" s="28" t="s">
        <v>507</v>
      </c>
      <c r="K799" s="28"/>
      <c r="L799" s="28"/>
      <c r="M799" s="71">
        <v>16220</v>
      </c>
      <c r="N799" s="28"/>
      <c r="P799" s="71" t="s">
        <v>512</v>
      </c>
      <c r="Q799" s="81"/>
      <c r="R799" s="27"/>
      <c r="S799" s="36">
        <f>IF(Suggested="Yes",AA799,AG799)</f>
        <v>109</v>
      </c>
      <c r="T799" s="34" t="s">
        <v>142</v>
      </c>
      <c r="U799" s="5" t="str">
        <f>+Instructions!$B$3</f>
        <v>A</v>
      </c>
      <c r="V799" s="49"/>
      <c r="W799" s="53">
        <f>+Instructions!$C$22</f>
        <v>0</v>
      </c>
      <c r="X799" s="16">
        <f>ROUND($AA799*(1-W799)+0.004999,2)</f>
        <v>109</v>
      </c>
      <c r="Y799" s="49"/>
      <c r="Z799" s="6" t="s">
        <v>1386</v>
      </c>
      <c r="AA799" s="36">
        <v>109</v>
      </c>
      <c r="AB799" s="57">
        <f t="shared" si="250"/>
        <v>0</v>
      </c>
      <c r="AC799" s="16">
        <f t="shared" si="250"/>
        <v>109</v>
      </c>
      <c r="AD799" s="11">
        <f>(AG799-AC799)/AG799</f>
        <v>0</v>
      </c>
      <c r="AE799" s="120"/>
      <c r="AF799" s="129">
        <v>3</v>
      </c>
      <c r="AG799" s="50">
        <f>SUM(AJ799:AL799)+AE799</f>
        <v>109</v>
      </c>
      <c r="AH799" s="244"/>
      <c r="AJ799" s="16">
        <f>ROUND(AC799/(1-VLOOKUP(AF799,Group,2,FALSE)),2)</f>
        <v>109</v>
      </c>
      <c r="AK799" s="16">
        <f>IF(VLOOKUP(AF799,Group,5,FALSE)="YES",VLOOKUP(ROUND(ROUND(AJ799,1)-AJ799,2),Round,2,FALSE)+VLOOKUP(AF799,Group,6,FALSE),0)</f>
        <v>0</v>
      </c>
      <c r="AL799" s="16">
        <f>IF(VLOOKUP(AF799,Group,7,FALSE)="",0,ROUND(AJ799-0.04999,1)-AJ799+AM799)</f>
        <v>0</v>
      </c>
      <c r="AM799" s="16" t="str">
        <f>IF(VLOOKUP(AF799,Group,7,FALSE)="","",VLOOKUP(AF799,Group,7,FALSE))</f>
        <v/>
      </c>
      <c r="AO799" s="239" t="s">
        <v>155</v>
      </c>
    </row>
    <row r="800" spans="2:41" s="3" customFormat="1" ht="9.9499999999999993" customHeight="1" x14ac:dyDescent="0.2">
      <c r="B800" s="111" t="s">
        <v>104</v>
      </c>
      <c r="D800" s="37"/>
      <c r="E800" s="147" t="s">
        <v>669</v>
      </c>
      <c r="F800" s="71"/>
      <c r="G800" s="28" t="s">
        <v>220</v>
      </c>
      <c r="H800" s="28"/>
      <c r="I800" s="28"/>
      <c r="J800" s="28" t="s">
        <v>250</v>
      </c>
      <c r="K800" s="28"/>
      <c r="L800" s="28"/>
      <c r="M800" s="71">
        <v>16209</v>
      </c>
      <c r="N800" s="28"/>
      <c r="P800" s="71" t="s">
        <v>671</v>
      </c>
      <c r="Q800" s="81"/>
      <c r="R800" s="27"/>
      <c r="S800" s="36">
        <f t="shared" ref="S800:S809" si="251">IF(Suggested="Yes",AA800,AG800)</f>
        <v>81.900000000000006</v>
      </c>
      <c r="T800" s="34" t="s">
        <v>142</v>
      </c>
      <c r="U800" s="5" t="str">
        <f>+Instructions!$B$3</f>
        <v>A</v>
      </c>
      <c r="V800" s="49"/>
      <c r="W800" s="53">
        <f>+Instructions!$C$22</f>
        <v>0</v>
      </c>
      <c r="X800" s="16">
        <f t="shared" ref="X800:X809" si="252">ROUND($AA800*(1-W800)+0.004999,2)</f>
        <v>81.900000000000006</v>
      </c>
      <c r="Y800" s="49"/>
      <c r="Z800" s="6" t="s">
        <v>1386</v>
      </c>
      <c r="AA800" s="36">
        <v>81.900000000000006</v>
      </c>
      <c r="AB800" s="57">
        <f t="shared" ref="AB800:AB809" si="253">+W800</f>
        <v>0</v>
      </c>
      <c r="AC800" s="16">
        <f t="shared" ref="AC800:AC809" si="254">+X800</f>
        <v>81.900000000000006</v>
      </c>
      <c r="AD800" s="11">
        <f t="shared" ref="AD800:AD809" si="255">(AG800-AC800)/AG800</f>
        <v>0</v>
      </c>
      <c r="AE800" s="120"/>
      <c r="AF800" s="129">
        <v>3</v>
      </c>
      <c r="AG800" s="50">
        <f t="shared" ref="AG800:AG809" si="256">SUM(AJ800:AL800)+AE800</f>
        <v>81.900000000000006</v>
      </c>
      <c r="AH800" s="244"/>
      <c r="AJ800" s="16">
        <f t="shared" ref="AJ800:AJ809" si="257">ROUND(AC800/(1-VLOOKUP(AF800,Group,2,FALSE)),2)</f>
        <v>81.900000000000006</v>
      </c>
      <c r="AK800" s="16">
        <f t="shared" ref="AK800:AK809" si="258">IF(VLOOKUP(AF800,Group,5,FALSE)="YES",VLOOKUP(ROUND(ROUND(AJ800,1)-AJ800,2),Round,2,FALSE)+VLOOKUP(AF800,Group,6,FALSE),0)</f>
        <v>0</v>
      </c>
      <c r="AL800" s="16">
        <f t="shared" ref="AL800:AL809" si="259">IF(VLOOKUP(AF800,Group,7,FALSE)="",0,ROUND(AJ800-0.04999,1)-AJ800+AM800)</f>
        <v>0</v>
      </c>
      <c r="AM800" s="16" t="str">
        <f t="shared" ref="AM800:AM809" si="260">IF(VLOOKUP(AF800,Group,7,FALSE)="","",VLOOKUP(AF800,Group,7,FALSE))</f>
        <v/>
      </c>
      <c r="AO800" s="239" t="s">
        <v>155</v>
      </c>
    </row>
    <row r="801" spans="1:41" s="3" customFormat="1" ht="2.1" customHeight="1" x14ac:dyDescent="0.2">
      <c r="G801" s="28"/>
      <c r="K801" s="28"/>
      <c r="P801" s="71"/>
      <c r="Q801" s="81"/>
      <c r="R801" s="27"/>
      <c r="S801" s="36"/>
      <c r="T801" s="6"/>
      <c r="U801" s="34"/>
      <c r="V801" s="49"/>
      <c r="W801" s="53"/>
      <c r="X801" s="14"/>
      <c r="Y801" s="49"/>
      <c r="Z801" s="36"/>
      <c r="AA801" s="36"/>
      <c r="AB801" s="52"/>
      <c r="AC801" s="36"/>
      <c r="AD801" s="14"/>
      <c r="AE801" s="72"/>
      <c r="AF801" s="124"/>
      <c r="AG801" s="36"/>
      <c r="AH801" s="244"/>
      <c r="AJ801" s="36"/>
      <c r="AK801" s="36"/>
      <c r="AL801" s="36"/>
      <c r="AM801" s="36"/>
      <c r="AO801" s="239" t="s">
        <v>155</v>
      </c>
    </row>
    <row r="802" spans="1:41" s="3" customFormat="1" ht="9.9499999999999993" customHeight="1" x14ac:dyDescent="0.2">
      <c r="C802" s="32"/>
      <c r="D802" s="37" t="s">
        <v>186</v>
      </c>
      <c r="E802" s="167" t="s">
        <v>249</v>
      </c>
      <c r="F802" s="167"/>
      <c r="G802" s="167"/>
      <c r="H802" s="172"/>
      <c r="I802" s="172"/>
      <c r="K802" s="172"/>
      <c r="L802" s="172"/>
      <c r="M802" s="98"/>
      <c r="N802" s="172"/>
      <c r="O802" s="28"/>
      <c r="P802" s="28"/>
      <c r="Q802" s="28"/>
      <c r="R802" s="28"/>
      <c r="S802" s="28"/>
      <c r="T802" s="28"/>
      <c r="U802" s="5"/>
      <c r="V802" s="49"/>
      <c r="W802" s="67"/>
      <c r="X802" s="67"/>
      <c r="Y802" s="49"/>
      <c r="Z802" s="36"/>
      <c r="AA802" s="36"/>
      <c r="AB802" s="52"/>
      <c r="AC802" s="16"/>
      <c r="AD802" s="14"/>
      <c r="AE802" s="62"/>
      <c r="AF802" s="123"/>
      <c r="AG802" s="16"/>
      <c r="AH802" s="244"/>
      <c r="AJ802" s="16"/>
      <c r="AK802" s="16"/>
      <c r="AL802" s="16"/>
      <c r="AM802" s="16"/>
      <c r="AO802" s="239"/>
    </row>
    <row r="803" spans="1:41" s="3" customFormat="1" ht="2.1" customHeight="1" x14ac:dyDescent="0.2">
      <c r="M803" s="71"/>
      <c r="P803" s="71"/>
      <c r="Q803" s="81"/>
      <c r="R803" s="27"/>
      <c r="S803" s="36"/>
      <c r="T803" s="6"/>
      <c r="U803" s="34"/>
      <c r="V803" s="49"/>
      <c r="W803" s="53"/>
      <c r="X803" s="14"/>
      <c r="Y803" s="49"/>
      <c r="Z803" s="36"/>
      <c r="AA803" s="36"/>
      <c r="AB803" s="52"/>
      <c r="AC803" s="36"/>
      <c r="AD803" s="14"/>
      <c r="AE803" s="72"/>
      <c r="AF803" s="124"/>
      <c r="AG803" s="36"/>
      <c r="AH803" s="244"/>
      <c r="AJ803" s="36"/>
      <c r="AK803" s="36"/>
      <c r="AL803" s="36"/>
      <c r="AM803" s="36"/>
      <c r="AO803" s="239"/>
    </row>
    <row r="804" spans="1:41" s="3" customFormat="1" ht="9.9499999999999993" customHeight="1" x14ac:dyDescent="0.2">
      <c r="B804" s="111" t="s">
        <v>104</v>
      </c>
      <c r="D804" s="37"/>
      <c r="E804" s="147" t="s">
        <v>197</v>
      </c>
      <c r="F804" s="71"/>
      <c r="G804" s="28" t="s">
        <v>220</v>
      </c>
      <c r="H804" s="28"/>
      <c r="I804" s="28"/>
      <c r="J804" s="28" t="s">
        <v>251</v>
      </c>
      <c r="K804" s="28"/>
      <c r="L804" s="28"/>
      <c r="M804" s="71">
        <v>16201</v>
      </c>
      <c r="N804" s="28"/>
      <c r="P804" s="71" t="s">
        <v>562</v>
      </c>
      <c r="Q804" s="81"/>
      <c r="R804" s="27"/>
      <c r="S804" s="36">
        <f t="shared" si="251"/>
        <v>159.25</v>
      </c>
      <c r="T804" s="34" t="s">
        <v>142</v>
      </c>
      <c r="U804" s="5" t="str">
        <f>+Instructions!$B$3</f>
        <v>A</v>
      </c>
      <c r="V804" s="49"/>
      <c r="W804" s="53">
        <f>+Instructions!$C$22</f>
        <v>0</v>
      </c>
      <c r="X804" s="16">
        <f t="shared" si="252"/>
        <v>159.25</v>
      </c>
      <c r="Y804" s="49"/>
      <c r="Z804" s="6" t="s">
        <v>1386</v>
      </c>
      <c r="AA804" s="36">
        <v>159.25</v>
      </c>
      <c r="AB804" s="57">
        <f t="shared" si="253"/>
        <v>0</v>
      </c>
      <c r="AC804" s="16">
        <f t="shared" si="254"/>
        <v>159.25</v>
      </c>
      <c r="AD804" s="11">
        <f t="shared" si="255"/>
        <v>0</v>
      </c>
      <c r="AE804" s="120"/>
      <c r="AF804" s="129">
        <v>3</v>
      </c>
      <c r="AG804" s="50">
        <f t="shared" si="256"/>
        <v>159.25</v>
      </c>
      <c r="AH804" s="244"/>
      <c r="AJ804" s="16">
        <f t="shared" si="257"/>
        <v>159.25</v>
      </c>
      <c r="AK804" s="16">
        <f t="shared" si="258"/>
        <v>0</v>
      </c>
      <c r="AL804" s="16">
        <f t="shared" si="259"/>
        <v>0</v>
      </c>
      <c r="AM804" s="16" t="str">
        <f t="shared" si="260"/>
        <v/>
      </c>
      <c r="AO804" s="239" t="s">
        <v>155</v>
      </c>
    </row>
    <row r="805" spans="1:41" s="3" customFormat="1" ht="9.9499999999999993" customHeight="1" x14ac:dyDescent="0.2">
      <c r="B805" s="111" t="s">
        <v>104</v>
      </c>
      <c r="D805" s="37"/>
      <c r="E805" s="147" t="s">
        <v>840</v>
      </c>
      <c r="F805" s="71"/>
      <c r="G805" s="28" t="s">
        <v>220</v>
      </c>
      <c r="H805" s="28"/>
      <c r="I805" s="28"/>
      <c r="J805" s="28" t="s">
        <v>252</v>
      </c>
      <c r="K805" s="28"/>
      <c r="L805" s="28"/>
      <c r="M805" s="71">
        <v>16210</v>
      </c>
      <c r="N805" s="28"/>
      <c r="P805" s="71" t="s">
        <v>841</v>
      </c>
      <c r="Q805" s="81"/>
      <c r="R805" s="27"/>
      <c r="S805" s="36">
        <f t="shared" si="251"/>
        <v>82.95</v>
      </c>
      <c r="T805" s="34" t="s">
        <v>142</v>
      </c>
      <c r="U805" s="5" t="str">
        <f>+Instructions!$B$3</f>
        <v>A</v>
      </c>
      <c r="V805" s="49"/>
      <c r="W805" s="53">
        <f>+Instructions!$C$22</f>
        <v>0</v>
      </c>
      <c r="X805" s="16">
        <f t="shared" si="252"/>
        <v>82.95</v>
      </c>
      <c r="Y805" s="49"/>
      <c r="Z805" s="6" t="s">
        <v>1386</v>
      </c>
      <c r="AA805" s="36">
        <v>82.95</v>
      </c>
      <c r="AB805" s="57">
        <f t="shared" si="253"/>
        <v>0</v>
      </c>
      <c r="AC805" s="16">
        <f t="shared" si="254"/>
        <v>82.95</v>
      </c>
      <c r="AD805" s="11">
        <f t="shared" si="255"/>
        <v>0</v>
      </c>
      <c r="AE805" s="120"/>
      <c r="AF805" s="129">
        <v>3</v>
      </c>
      <c r="AG805" s="50">
        <f t="shared" si="256"/>
        <v>82.95</v>
      </c>
      <c r="AH805" s="244"/>
      <c r="AJ805" s="16">
        <f t="shared" si="257"/>
        <v>82.95</v>
      </c>
      <c r="AK805" s="16">
        <f t="shared" si="258"/>
        <v>0</v>
      </c>
      <c r="AL805" s="16">
        <f t="shared" si="259"/>
        <v>0</v>
      </c>
      <c r="AM805" s="16" t="str">
        <f t="shared" si="260"/>
        <v/>
      </c>
      <c r="AO805" s="239" t="s">
        <v>155</v>
      </c>
    </row>
    <row r="806" spans="1:41" s="3" customFormat="1" ht="9.9499999999999993" customHeight="1" x14ac:dyDescent="0.2">
      <c r="B806" s="111" t="s">
        <v>104</v>
      </c>
      <c r="D806" s="37"/>
      <c r="E806" s="71" t="s">
        <v>513</v>
      </c>
      <c r="F806" s="71"/>
      <c r="G806" s="28" t="s">
        <v>220</v>
      </c>
      <c r="H806" s="28"/>
      <c r="I806" s="28"/>
      <c r="J806" s="28" t="s">
        <v>508</v>
      </c>
      <c r="K806" s="28"/>
      <c r="L806" s="28"/>
      <c r="M806" s="71">
        <v>16219</v>
      </c>
      <c r="N806" s="28"/>
      <c r="P806" s="71" t="s">
        <v>514</v>
      </c>
      <c r="Q806" s="81"/>
      <c r="R806" s="27"/>
      <c r="S806" s="36">
        <f t="shared" si="251"/>
        <v>100.1</v>
      </c>
      <c r="T806" s="34" t="s">
        <v>142</v>
      </c>
      <c r="U806" s="5" t="str">
        <f>+Instructions!$B$3</f>
        <v>A</v>
      </c>
      <c r="V806" s="49"/>
      <c r="W806" s="53">
        <f>+Instructions!$C$22</f>
        <v>0</v>
      </c>
      <c r="X806" s="16">
        <f t="shared" si="252"/>
        <v>100.1</v>
      </c>
      <c r="Y806" s="49"/>
      <c r="Z806" s="6" t="s">
        <v>1386</v>
      </c>
      <c r="AA806" s="36">
        <v>100.1</v>
      </c>
      <c r="AB806" s="57">
        <f t="shared" si="253"/>
        <v>0</v>
      </c>
      <c r="AC806" s="16">
        <f t="shared" si="254"/>
        <v>100.1</v>
      </c>
      <c r="AD806" s="11">
        <f t="shared" si="255"/>
        <v>0</v>
      </c>
      <c r="AE806" s="120"/>
      <c r="AF806" s="129">
        <v>3</v>
      </c>
      <c r="AG806" s="50">
        <f t="shared" si="256"/>
        <v>100.1</v>
      </c>
      <c r="AH806" s="244"/>
      <c r="AJ806" s="16">
        <f t="shared" si="257"/>
        <v>100.1</v>
      </c>
      <c r="AK806" s="16">
        <f t="shared" si="258"/>
        <v>0</v>
      </c>
      <c r="AL806" s="16">
        <f t="shared" si="259"/>
        <v>0</v>
      </c>
      <c r="AM806" s="16" t="str">
        <f t="shared" si="260"/>
        <v/>
      </c>
      <c r="AO806" s="239" t="s">
        <v>155</v>
      </c>
    </row>
    <row r="807" spans="1:41" s="3" customFormat="1" ht="9.9499999999999993" customHeight="1" x14ac:dyDescent="0.2">
      <c r="B807" s="111" t="s">
        <v>104</v>
      </c>
      <c r="D807" s="37"/>
      <c r="E807" s="147" t="s">
        <v>842</v>
      </c>
      <c r="F807" s="71"/>
      <c r="G807" s="28" t="s">
        <v>220</v>
      </c>
      <c r="H807" s="28"/>
      <c r="I807" s="28"/>
      <c r="J807" s="28" t="s">
        <v>253</v>
      </c>
      <c r="K807" s="28"/>
      <c r="L807" s="28"/>
      <c r="M807" s="71">
        <v>16214</v>
      </c>
      <c r="N807" s="28"/>
      <c r="P807" s="71" t="s">
        <v>516</v>
      </c>
      <c r="Q807" s="81"/>
      <c r="R807" s="27"/>
      <c r="S807" s="36">
        <f t="shared" si="251"/>
        <v>70.2</v>
      </c>
      <c r="T807" s="34" t="s">
        <v>142</v>
      </c>
      <c r="U807" s="5" t="str">
        <f>+Instructions!$B$3</f>
        <v>A</v>
      </c>
      <c r="V807" s="49"/>
      <c r="W807" s="53">
        <f>+Instructions!$C$22</f>
        <v>0</v>
      </c>
      <c r="X807" s="16">
        <f t="shared" si="252"/>
        <v>70.2</v>
      </c>
      <c r="Y807" s="49"/>
      <c r="Z807" s="6" t="s">
        <v>1386</v>
      </c>
      <c r="AA807" s="36">
        <v>70.2</v>
      </c>
      <c r="AB807" s="57">
        <f t="shared" si="253"/>
        <v>0</v>
      </c>
      <c r="AC807" s="16">
        <f t="shared" si="254"/>
        <v>70.2</v>
      </c>
      <c r="AD807" s="11">
        <f t="shared" si="255"/>
        <v>0</v>
      </c>
      <c r="AE807" s="120"/>
      <c r="AF807" s="129">
        <v>3</v>
      </c>
      <c r="AG807" s="50">
        <f t="shared" si="256"/>
        <v>70.2</v>
      </c>
      <c r="AH807" s="244"/>
      <c r="AJ807" s="16">
        <f t="shared" si="257"/>
        <v>70.2</v>
      </c>
      <c r="AK807" s="16">
        <f t="shared" si="258"/>
        <v>0</v>
      </c>
      <c r="AL807" s="16">
        <f t="shared" si="259"/>
        <v>0</v>
      </c>
      <c r="AM807" s="16" t="str">
        <f t="shared" si="260"/>
        <v/>
      </c>
      <c r="AO807" s="239" t="s">
        <v>155</v>
      </c>
    </row>
    <row r="808" spans="1:41" s="3" customFormat="1" ht="9.9499999999999993" customHeight="1" x14ac:dyDescent="0.2">
      <c r="B808" s="111" t="s">
        <v>104</v>
      </c>
      <c r="D808" s="37"/>
      <c r="E808" s="147" t="s">
        <v>254</v>
      </c>
      <c r="F808" s="71"/>
      <c r="G808" s="28" t="s">
        <v>220</v>
      </c>
      <c r="H808" s="28"/>
      <c r="I808" s="28"/>
      <c r="J808" s="28" t="s">
        <v>255</v>
      </c>
      <c r="K808" s="28"/>
      <c r="L808" s="28"/>
      <c r="M808" s="71">
        <v>16215</v>
      </c>
      <c r="N808" s="28"/>
      <c r="P808" s="71" t="s">
        <v>362</v>
      </c>
      <c r="Q808" s="81"/>
      <c r="R808" s="27"/>
      <c r="S808" s="36">
        <f t="shared" si="251"/>
        <v>113.7</v>
      </c>
      <c r="T808" s="34" t="s">
        <v>142</v>
      </c>
      <c r="U808" s="5" t="str">
        <f>+Instructions!$B$3</f>
        <v>A</v>
      </c>
      <c r="V808" s="49"/>
      <c r="W808" s="53">
        <f>+Instructions!$C$22</f>
        <v>0</v>
      </c>
      <c r="X808" s="16">
        <f t="shared" si="252"/>
        <v>113.7</v>
      </c>
      <c r="Y808" s="49"/>
      <c r="Z808" s="6" t="s">
        <v>1386</v>
      </c>
      <c r="AA808" s="36">
        <v>113.7</v>
      </c>
      <c r="AB808" s="57">
        <f t="shared" si="253"/>
        <v>0</v>
      </c>
      <c r="AC808" s="16">
        <f t="shared" si="254"/>
        <v>113.7</v>
      </c>
      <c r="AD808" s="11">
        <f t="shared" si="255"/>
        <v>0</v>
      </c>
      <c r="AE808" s="120"/>
      <c r="AF808" s="129">
        <v>3</v>
      </c>
      <c r="AG808" s="50">
        <f t="shared" si="256"/>
        <v>113.7</v>
      </c>
      <c r="AH808" s="244"/>
      <c r="AJ808" s="16">
        <f t="shared" si="257"/>
        <v>113.7</v>
      </c>
      <c r="AK808" s="16">
        <f t="shared" si="258"/>
        <v>0</v>
      </c>
      <c r="AL808" s="16">
        <f t="shared" si="259"/>
        <v>0</v>
      </c>
      <c r="AM808" s="16" t="str">
        <f t="shared" si="260"/>
        <v/>
      </c>
      <c r="AO808" s="239" t="s">
        <v>155</v>
      </c>
    </row>
    <row r="809" spans="1:41" s="3" customFormat="1" ht="9.9499999999999993" customHeight="1" x14ac:dyDescent="0.2">
      <c r="B809" s="111" t="s">
        <v>104</v>
      </c>
      <c r="D809" s="37"/>
      <c r="E809" s="147" t="s">
        <v>243</v>
      </c>
      <c r="F809" s="71"/>
      <c r="G809" s="28" t="s">
        <v>220</v>
      </c>
      <c r="H809" s="28"/>
      <c r="I809" s="28"/>
      <c r="J809" s="28" t="s">
        <v>256</v>
      </c>
      <c r="K809" s="28"/>
      <c r="L809" s="28"/>
      <c r="M809" s="71">
        <v>16216</v>
      </c>
      <c r="N809" s="28"/>
      <c r="P809" s="71" t="s">
        <v>355</v>
      </c>
      <c r="Q809" s="81"/>
      <c r="R809" s="27"/>
      <c r="S809" s="36">
        <f t="shared" si="251"/>
        <v>103.45</v>
      </c>
      <c r="T809" s="34" t="s">
        <v>142</v>
      </c>
      <c r="U809" s="5" t="str">
        <f>+Instructions!$B$3</f>
        <v>A</v>
      </c>
      <c r="V809" s="49"/>
      <c r="W809" s="53">
        <f>+Instructions!$C$22</f>
        <v>0</v>
      </c>
      <c r="X809" s="16">
        <f t="shared" si="252"/>
        <v>103.45</v>
      </c>
      <c r="Y809" s="49"/>
      <c r="Z809" s="6" t="s">
        <v>1386</v>
      </c>
      <c r="AA809" s="36">
        <v>103.45</v>
      </c>
      <c r="AB809" s="57">
        <f t="shared" si="253"/>
        <v>0</v>
      </c>
      <c r="AC809" s="16">
        <f t="shared" si="254"/>
        <v>103.45</v>
      </c>
      <c r="AD809" s="11">
        <f t="shared" si="255"/>
        <v>0</v>
      </c>
      <c r="AE809" s="120"/>
      <c r="AF809" s="129">
        <v>3</v>
      </c>
      <c r="AG809" s="50">
        <f t="shared" si="256"/>
        <v>103.45</v>
      </c>
      <c r="AH809" s="244"/>
      <c r="AJ809" s="16">
        <f t="shared" si="257"/>
        <v>103.45</v>
      </c>
      <c r="AK809" s="16">
        <f t="shared" si="258"/>
        <v>0</v>
      </c>
      <c r="AL809" s="16">
        <f t="shared" si="259"/>
        <v>0</v>
      </c>
      <c r="AM809" s="16" t="str">
        <f t="shared" si="260"/>
        <v/>
      </c>
      <c r="AO809" s="239" t="s">
        <v>155</v>
      </c>
    </row>
    <row r="810" spans="1:41" s="3" customFormat="1" ht="2.1" customHeight="1" x14ac:dyDescent="0.2">
      <c r="M810" s="71"/>
      <c r="P810" s="71"/>
      <c r="Q810" s="81"/>
      <c r="R810" s="27"/>
      <c r="S810" s="36"/>
      <c r="T810" s="6"/>
      <c r="U810" s="34"/>
      <c r="V810" s="49"/>
      <c r="W810" s="53"/>
      <c r="X810" s="14"/>
      <c r="Y810" s="49"/>
      <c r="Z810" s="36"/>
      <c r="AA810" s="36"/>
      <c r="AB810" s="52"/>
      <c r="AC810" s="36"/>
      <c r="AD810" s="14"/>
      <c r="AE810" s="72"/>
      <c r="AF810" s="124"/>
      <c r="AG810" s="36"/>
      <c r="AH810" s="244"/>
      <c r="AJ810" s="36"/>
      <c r="AK810" s="36"/>
      <c r="AL810" s="36"/>
      <c r="AM810" s="36"/>
      <c r="AO810" s="239"/>
    </row>
    <row r="811" spans="1:41" s="3" customFormat="1" ht="9.9499999999999993" customHeight="1" x14ac:dyDescent="0.2">
      <c r="B811" s="111" t="s">
        <v>104</v>
      </c>
      <c r="D811" s="37"/>
      <c r="E811" s="71" t="s">
        <v>202</v>
      </c>
      <c r="F811" s="71"/>
      <c r="G811" s="28" t="s">
        <v>200</v>
      </c>
      <c r="H811" s="28"/>
      <c r="I811" s="28"/>
      <c r="J811" s="28" t="s">
        <v>216</v>
      </c>
      <c r="K811" s="28"/>
      <c r="L811" s="28"/>
      <c r="M811" s="71">
        <v>16207</v>
      </c>
      <c r="N811" s="28"/>
      <c r="P811" s="71"/>
      <c r="Q811" s="81"/>
      <c r="R811" s="27"/>
      <c r="S811" s="36">
        <f>IF(Suggested="Yes",AA811,AG811)</f>
        <v>62.35</v>
      </c>
      <c r="T811" s="34" t="s">
        <v>142</v>
      </c>
      <c r="U811" s="5" t="str">
        <f>+Instructions!$B$3</f>
        <v>A</v>
      </c>
      <c r="V811" s="49"/>
      <c r="W811" s="53">
        <f>+Instructions!$C$22</f>
        <v>0</v>
      </c>
      <c r="X811" s="16">
        <f>ROUND($AA811*(1-W811)+0.004999,2)</f>
        <v>62.35</v>
      </c>
      <c r="Y811" s="49"/>
      <c r="Z811" s="6" t="s">
        <v>1386</v>
      </c>
      <c r="AA811" s="36">
        <v>62.35</v>
      </c>
      <c r="AB811" s="57">
        <f>+W811</f>
        <v>0</v>
      </c>
      <c r="AC811" s="16">
        <f>+X811</f>
        <v>62.35</v>
      </c>
      <c r="AD811" s="11">
        <f>(AG811-AC811)/AG811</f>
        <v>0</v>
      </c>
      <c r="AE811" s="120"/>
      <c r="AF811" s="129">
        <v>3</v>
      </c>
      <c r="AG811" s="50">
        <f>SUM(AJ811:AL811)+AE811</f>
        <v>62.35</v>
      </c>
      <c r="AH811" s="244"/>
      <c r="AJ811" s="16">
        <f>ROUND(AC811/(1-VLOOKUP(AF811,Group,2,FALSE)),2)</f>
        <v>62.35</v>
      </c>
      <c r="AK811" s="16">
        <f>IF(VLOOKUP(AF811,Group,5,FALSE)="YES",VLOOKUP(ROUND(ROUND(AJ811,1)-AJ811,2),Round,2,FALSE)+VLOOKUP(AF811,Group,6,FALSE),0)</f>
        <v>0</v>
      </c>
      <c r="AL811" s="16">
        <f>IF(VLOOKUP(AF811,Group,7,FALSE)="",0,ROUND(AJ811-0.04999,1)-AJ811+AM811)</f>
        <v>0</v>
      </c>
      <c r="AM811" s="16" t="str">
        <f>IF(VLOOKUP(AF811,Group,7,FALSE)="","",VLOOKUP(AF811,Group,7,FALSE))</f>
        <v/>
      </c>
      <c r="AO811" s="239" t="s">
        <v>155</v>
      </c>
    </row>
    <row r="812" spans="1:41" s="3" customFormat="1" ht="1.5" customHeight="1" x14ac:dyDescent="0.2">
      <c r="C812" s="3" t="s">
        <v>187</v>
      </c>
      <c r="P812" s="71"/>
      <c r="Q812" s="81"/>
      <c r="R812" s="27"/>
      <c r="S812" s="36"/>
      <c r="T812" s="6"/>
      <c r="U812" s="34"/>
      <c r="V812" s="49"/>
      <c r="W812" s="53"/>
      <c r="X812" s="14"/>
      <c r="Y812" s="49"/>
      <c r="Z812" s="36"/>
      <c r="AA812" s="36"/>
      <c r="AB812" s="52"/>
      <c r="AC812" s="36"/>
      <c r="AD812" s="14"/>
      <c r="AE812" s="72"/>
      <c r="AF812" s="124"/>
      <c r="AG812" s="36"/>
      <c r="AH812" s="244"/>
      <c r="AJ812" s="36"/>
      <c r="AK812" s="36"/>
      <c r="AL812" s="36"/>
      <c r="AM812" s="36"/>
      <c r="AO812" s="239" t="s">
        <v>155</v>
      </c>
    </row>
    <row r="813" spans="1:41" s="3" customFormat="1" ht="10.7" customHeight="1" x14ac:dyDescent="0.2">
      <c r="A813" s="3" t="s">
        <v>182</v>
      </c>
      <c r="C813" s="172" t="s">
        <v>219</v>
      </c>
      <c r="E813" s="144"/>
      <c r="F813" s="144"/>
      <c r="I813" s="3" t="s">
        <v>187</v>
      </c>
      <c r="J813" s="3" t="s">
        <v>187</v>
      </c>
      <c r="K813" s="3" t="s">
        <v>187</v>
      </c>
      <c r="Q813" s="170"/>
      <c r="R813" s="28"/>
      <c r="T813" s="171"/>
      <c r="U813" s="146"/>
      <c r="V813" s="49"/>
      <c r="W813" s="53"/>
      <c r="X813" s="14"/>
      <c r="Y813" s="49"/>
      <c r="Z813" s="156"/>
      <c r="AB813" s="52"/>
      <c r="AC813" s="16"/>
      <c r="AD813" s="14"/>
      <c r="AE813" s="62"/>
      <c r="AG813" s="16"/>
      <c r="AH813" s="244"/>
      <c r="AJ813" s="6" t="s">
        <v>187</v>
      </c>
      <c r="AO813" s="239"/>
    </row>
    <row r="814" spans="1:41" s="3" customFormat="1" ht="9.9499999999999993" customHeight="1" x14ac:dyDescent="0.2">
      <c r="A814" s="3" t="s">
        <v>182</v>
      </c>
      <c r="C814" s="157" t="s">
        <v>853</v>
      </c>
      <c r="P814" s="76"/>
      <c r="Q814" s="169"/>
      <c r="R814" s="228" t="s">
        <v>565</v>
      </c>
      <c r="S814" s="229" t="s">
        <v>577</v>
      </c>
      <c r="T814" s="230"/>
      <c r="U814" s="5"/>
      <c r="V814" s="49"/>
      <c r="W814" s="53"/>
      <c r="X814" s="14"/>
      <c r="Y814" s="49"/>
      <c r="Z814" s="36"/>
      <c r="AA814" s="36"/>
      <c r="AB814" s="52"/>
      <c r="AC814" s="16"/>
      <c r="AD814" s="14"/>
      <c r="AE814" s="62"/>
      <c r="AF814" s="62"/>
      <c r="AG814" s="36"/>
      <c r="AH814" s="244"/>
      <c r="AO814" s="241"/>
    </row>
    <row r="815" spans="1:41" s="3" customFormat="1" ht="3" customHeight="1" x14ac:dyDescent="0.2">
      <c r="C815" s="3" t="s">
        <v>187</v>
      </c>
      <c r="P815" s="71"/>
      <c r="Q815" s="81"/>
      <c r="R815" s="27"/>
      <c r="S815" s="36"/>
      <c r="T815" s="6"/>
      <c r="U815" s="34"/>
      <c r="V815" s="49"/>
      <c r="W815" s="53"/>
      <c r="X815" s="14"/>
      <c r="Y815" s="49"/>
      <c r="Z815" s="36"/>
      <c r="AA815" s="36"/>
      <c r="AB815" s="52"/>
      <c r="AC815" s="36"/>
      <c r="AD815" s="14"/>
      <c r="AE815" s="72"/>
      <c r="AF815" s="124"/>
      <c r="AG815" s="36"/>
      <c r="AH815" s="244"/>
      <c r="AJ815" s="36"/>
      <c r="AK815" s="36"/>
      <c r="AL815" s="36"/>
      <c r="AM815" s="36"/>
      <c r="AO815" s="239" t="s">
        <v>155</v>
      </c>
    </row>
    <row r="816" spans="1:41" s="3" customFormat="1" ht="9.75" customHeight="1" x14ac:dyDescent="0.2">
      <c r="D816" s="98" t="s">
        <v>148</v>
      </c>
      <c r="E816" s="190" t="s">
        <v>850</v>
      </c>
      <c r="F816" s="28"/>
      <c r="G816" s="28"/>
      <c r="J816" s="28"/>
      <c r="K816" s="28"/>
      <c r="L816" s="28"/>
      <c r="M816" s="28"/>
      <c r="N816" s="28"/>
      <c r="P816" s="71"/>
      <c r="Q816" s="81"/>
      <c r="R816" s="27"/>
      <c r="S816" s="36"/>
      <c r="T816" s="34"/>
      <c r="U816" s="34"/>
      <c r="V816" s="49"/>
      <c r="W816" s="53"/>
      <c r="X816" s="36"/>
      <c r="Y816" s="49"/>
      <c r="Z816" s="36"/>
      <c r="AA816" s="36"/>
      <c r="AB816" s="57"/>
      <c r="AC816" s="36"/>
      <c r="AD816" s="57"/>
      <c r="AE816" s="72"/>
      <c r="AF816" s="124"/>
      <c r="AG816" s="36"/>
      <c r="AH816" s="244"/>
      <c r="AJ816" s="36"/>
      <c r="AK816" s="36"/>
      <c r="AL816" s="36"/>
      <c r="AM816" s="36"/>
      <c r="AO816" s="239" t="s">
        <v>155</v>
      </c>
    </row>
    <row r="817" spans="2:41" s="3" customFormat="1" ht="9.75" customHeight="1" x14ac:dyDescent="0.2">
      <c r="E817" s="190" t="s">
        <v>501</v>
      </c>
      <c r="F817" s="28"/>
      <c r="G817" s="28"/>
      <c r="J817" s="28"/>
      <c r="K817" s="28"/>
      <c r="L817" s="28"/>
      <c r="M817" s="28"/>
      <c r="N817" s="28"/>
      <c r="P817" s="71"/>
      <c r="Q817" s="81"/>
      <c r="R817" s="27"/>
      <c r="S817" s="36"/>
      <c r="T817" s="34"/>
      <c r="U817" s="34"/>
      <c r="V817" s="49"/>
      <c r="W817" s="53"/>
      <c r="X817" s="36"/>
      <c r="Y817" s="49"/>
      <c r="Z817" s="36"/>
      <c r="AA817" s="36"/>
      <c r="AB817" s="57"/>
      <c r="AC817" s="36"/>
      <c r="AD817" s="57"/>
      <c r="AE817" s="72"/>
      <c r="AF817" s="124"/>
      <c r="AG817" s="36"/>
      <c r="AH817" s="244"/>
      <c r="AJ817" s="36"/>
      <c r="AK817" s="36"/>
      <c r="AL817" s="36"/>
      <c r="AM817" s="36"/>
      <c r="AO817" s="239" t="s">
        <v>155</v>
      </c>
    </row>
    <row r="818" spans="2:41" s="3" customFormat="1" ht="9.75" customHeight="1" x14ac:dyDescent="0.2">
      <c r="E818" s="190" t="s">
        <v>852</v>
      </c>
      <c r="F818" s="28"/>
      <c r="G818" s="28"/>
      <c r="J818" s="28"/>
      <c r="K818" s="28"/>
      <c r="L818" s="28"/>
      <c r="M818" s="28"/>
      <c r="N818" s="28"/>
      <c r="P818" s="71"/>
      <c r="Q818" s="81"/>
      <c r="R818" s="27"/>
      <c r="S818" s="36"/>
      <c r="T818" s="34"/>
      <c r="U818" s="34"/>
      <c r="V818" s="49"/>
      <c r="W818" s="53"/>
      <c r="X818" s="36"/>
      <c r="Y818" s="49"/>
      <c r="Z818" s="36"/>
      <c r="AA818" s="36"/>
      <c r="AB818" s="57"/>
      <c r="AC818" s="36"/>
      <c r="AD818" s="57"/>
      <c r="AE818" s="72"/>
      <c r="AF818" s="124"/>
      <c r="AG818" s="36"/>
      <c r="AH818" s="244"/>
      <c r="AJ818" s="36"/>
      <c r="AK818" s="36"/>
      <c r="AL818" s="36"/>
      <c r="AM818" s="36"/>
      <c r="AO818" s="239" t="s">
        <v>155</v>
      </c>
    </row>
    <row r="819" spans="2:41" s="3" customFormat="1" ht="9.75" customHeight="1" x14ac:dyDescent="0.2">
      <c r="D819" s="98"/>
      <c r="E819" s="190" t="s">
        <v>851</v>
      </c>
      <c r="F819" s="28"/>
      <c r="G819" s="28"/>
      <c r="J819" s="28"/>
      <c r="K819" s="28"/>
      <c r="L819" s="28"/>
      <c r="M819" s="28"/>
      <c r="N819" s="28"/>
      <c r="P819" s="71"/>
      <c r="Q819" s="81"/>
      <c r="R819" s="27"/>
      <c r="S819" s="36"/>
      <c r="T819" s="34"/>
      <c r="U819" s="34"/>
      <c r="V819" s="49"/>
      <c r="W819" s="53"/>
      <c r="X819" s="36"/>
      <c r="Y819" s="49"/>
      <c r="Z819" s="36"/>
      <c r="AA819" s="36"/>
      <c r="AB819" s="57"/>
      <c r="AC819" s="36"/>
      <c r="AD819" s="57"/>
      <c r="AE819" s="72"/>
      <c r="AF819" s="124"/>
      <c r="AG819" s="36"/>
      <c r="AH819" s="244"/>
      <c r="AJ819" s="36"/>
      <c r="AK819" s="36"/>
      <c r="AL819" s="36"/>
      <c r="AM819" s="36"/>
      <c r="AO819" s="239" t="s">
        <v>155</v>
      </c>
    </row>
    <row r="820" spans="2:41" s="3" customFormat="1" ht="9.75" customHeight="1" x14ac:dyDescent="0.2">
      <c r="D820" s="98"/>
      <c r="E820" s="190" t="s">
        <v>647</v>
      </c>
      <c r="F820" s="28"/>
      <c r="G820" s="28"/>
      <c r="J820" s="28"/>
      <c r="K820" s="28"/>
      <c r="L820" s="28"/>
      <c r="M820" s="28"/>
      <c r="N820" s="28"/>
      <c r="P820" s="71"/>
      <c r="Q820" s="81"/>
      <c r="R820" s="27"/>
      <c r="S820" s="36"/>
      <c r="T820" s="34"/>
      <c r="U820" s="34"/>
      <c r="V820" s="49"/>
      <c r="W820" s="53"/>
      <c r="X820" s="36"/>
      <c r="Y820" s="49"/>
      <c r="Z820" s="36"/>
      <c r="AA820" s="36"/>
      <c r="AB820" s="57"/>
      <c r="AC820" s="36"/>
      <c r="AD820" s="57"/>
      <c r="AE820" s="72"/>
      <c r="AF820" s="124"/>
      <c r="AG820" s="36"/>
      <c r="AH820" s="244"/>
      <c r="AJ820" s="36"/>
      <c r="AK820" s="36"/>
      <c r="AL820" s="36"/>
      <c r="AM820" s="36"/>
      <c r="AO820" s="239" t="s">
        <v>155</v>
      </c>
    </row>
    <row r="821" spans="2:41" s="3" customFormat="1" ht="3.95" customHeight="1" x14ac:dyDescent="0.2">
      <c r="P821" s="71"/>
      <c r="Q821" s="81"/>
      <c r="R821" s="27"/>
      <c r="S821" s="36"/>
      <c r="T821" s="6"/>
      <c r="U821" s="34"/>
      <c r="V821" s="49"/>
      <c r="W821" s="53"/>
      <c r="X821" s="14"/>
      <c r="Y821" s="49"/>
      <c r="Z821" s="36"/>
      <c r="AA821" s="36"/>
      <c r="AB821" s="52"/>
      <c r="AC821" s="36"/>
      <c r="AD821" s="14"/>
      <c r="AE821" s="72"/>
      <c r="AF821" s="124"/>
      <c r="AG821" s="36"/>
      <c r="AH821" s="244"/>
      <c r="AJ821" s="36"/>
      <c r="AK821" s="36"/>
      <c r="AL821" s="36"/>
      <c r="AM821" s="36"/>
      <c r="AO821" s="239"/>
    </row>
    <row r="822" spans="2:41" s="3" customFormat="1" ht="9.9499999999999993" customHeight="1" x14ac:dyDescent="0.2">
      <c r="C822" s="270" t="s">
        <v>1346</v>
      </c>
      <c r="D822" s="271"/>
      <c r="E822" s="272"/>
      <c r="F822" s="273"/>
      <c r="G822" s="187"/>
      <c r="H822" s="187"/>
      <c r="I822" s="187"/>
      <c r="J822" s="187"/>
      <c r="K822" s="187" t="s">
        <v>187</v>
      </c>
      <c r="L822" s="274"/>
      <c r="M822" s="187"/>
      <c r="N822" s="187"/>
      <c r="O822" s="187"/>
      <c r="P822" s="187"/>
      <c r="Q822" s="275"/>
      <c r="R822" s="276" t="s">
        <v>565</v>
      </c>
      <c r="S822" s="277" t="s">
        <v>1350</v>
      </c>
      <c r="T822" s="263"/>
      <c r="U822" s="146"/>
      <c r="V822" s="49"/>
      <c r="W822" s="53"/>
      <c r="X822" s="14"/>
      <c r="Y822" s="49"/>
      <c r="AB822" s="52"/>
      <c r="AC822" s="16"/>
      <c r="AD822" s="14"/>
      <c r="AE822" s="62"/>
      <c r="AF822" s="62"/>
      <c r="AG822" s="16"/>
      <c r="AH822" s="244"/>
      <c r="AO822" s="241"/>
    </row>
    <row r="823" spans="2:41" s="3" customFormat="1" ht="3" customHeight="1" x14ac:dyDescent="0.2">
      <c r="C823" s="187"/>
      <c r="D823" s="187"/>
      <c r="E823" s="187"/>
      <c r="F823" s="187"/>
      <c r="G823" s="187"/>
      <c r="H823" s="187"/>
      <c r="I823" s="187"/>
      <c r="J823" s="187"/>
      <c r="K823" s="187"/>
      <c r="L823" s="187"/>
      <c r="M823" s="187"/>
      <c r="N823" s="187"/>
      <c r="O823" s="187"/>
      <c r="P823" s="268"/>
      <c r="Q823" s="278"/>
      <c r="R823" s="279"/>
      <c r="S823" s="192"/>
      <c r="T823" s="264"/>
      <c r="U823" s="34"/>
      <c r="V823" s="49"/>
      <c r="W823" s="53"/>
      <c r="X823" s="14"/>
      <c r="Y823" s="49"/>
      <c r="Z823" s="36"/>
      <c r="AA823" s="36"/>
      <c r="AB823" s="52"/>
      <c r="AC823" s="36"/>
      <c r="AD823" s="14"/>
      <c r="AE823" s="72"/>
      <c r="AF823" s="124"/>
      <c r="AG823" s="36"/>
      <c r="AH823" s="244"/>
      <c r="AJ823" s="36"/>
      <c r="AK823" s="36"/>
      <c r="AL823" s="36"/>
      <c r="AM823" s="36"/>
      <c r="AO823" s="239"/>
    </row>
    <row r="824" spans="2:41" s="3" customFormat="1" ht="9.9499999999999993" customHeight="1" x14ac:dyDescent="0.2">
      <c r="C824" s="291"/>
      <c r="D824" s="280" t="s">
        <v>186</v>
      </c>
      <c r="E824" s="281" t="s">
        <v>1351</v>
      </c>
      <c r="F824" s="281"/>
      <c r="G824" s="281"/>
      <c r="H824" s="282"/>
      <c r="I824" s="282"/>
      <c r="J824" s="187"/>
      <c r="K824" s="282"/>
      <c r="L824" s="282"/>
      <c r="M824" s="282"/>
      <c r="N824" s="282"/>
      <c r="O824" s="265"/>
      <c r="P824" s="265"/>
      <c r="Q824" s="265"/>
      <c r="R824" s="265"/>
      <c r="S824" s="265"/>
      <c r="T824" s="265"/>
      <c r="U824" s="5"/>
      <c r="V824" s="49"/>
      <c r="W824" s="67"/>
      <c r="X824" s="67"/>
      <c r="Y824" s="49"/>
      <c r="Z824" s="36"/>
      <c r="AA824" s="36"/>
      <c r="AB824" s="52"/>
      <c r="AC824" s="16"/>
      <c r="AD824" s="14"/>
      <c r="AE824" s="62"/>
      <c r="AF824" s="123"/>
      <c r="AG824" s="16"/>
      <c r="AH824" s="244"/>
      <c r="AJ824" s="16"/>
      <c r="AK824" s="16"/>
      <c r="AL824" s="16"/>
      <c r="AM824" s="16"/>
      <c r="AO824" s="239"/>
    </row>
    <row r="825" spans="2:41" s="3" customFormat="1" ht="2.1" customHeight="1" x14ac:dyDescent="0.2">
      <c r="P825" s="71"/>
      <c r="Q825" s="81"/>
      <c r="R825" s="27"/>
      <c r="S825" s="36"/>
      <c r="T825" s="6"/>
      <c r="U825" s="34"/>
      <c r="V825" s="49"/>
      <c r="W825" s="53"/>
      <c r="X825" s="14"/>
      <c r="Y825" s="49"/>
      <c r="Z825" s="36"/>
      <c r="AA825" s="36"/>
      <c r="AB825" s="52"/>
      <c r="AC825" s="36"/>
      <c r="AD825" s="14"/>
      <c r="AE825" s="72"/>
      <c r="AF825" s="124"/>
      <c r="AG825" s="36"/>
      <c r="AH825" s="244"/>
      <c r="AJ825" s="36"/>
      <c r="AK825" s="36"/>
      <c r="AL825" s="36"/>
      <c r="AM825" s="36"/>
      <c r="AO825" s="239"/>
    </row>
    <row r="826" spans="2:41" s="3" customFormat="1" ht="9.9499999999999993" customHeight="1" x14ac:dyDescent="0.2">
      <c r="B826" s="112" t="s">
        <v>151</v>
      </c>
      <c r="D826" s="37"/>
      <c r="E826" s="283" t="s">
        <v>197</v>
      </c>
      <c r="F826" s="268"/>
      <c r="G826" s="265" t="s">
        <v>144</v>
      </c>
      <c r="H826" s="265"/>
      <c r="I826" s="265"/>
      <c r="J826" s="265" t="s">
        <v>216</v>
      </c>
      <c r="K826" s="265"/>
      <c r="L826" s="265"/>
      <c r="M826" s="265">
        <v>74328</v>
      </c>
      <c r="N826" s="265"/>
      <c r="O826" s="187"/>
      <c r="P826" s="268"/>
      <c r="Q826" s="278"/>
      <c r="R826" s="279"/>
      <c r="S826" s="192">
        <f>IF(Suggested="Yes",AA826,AG826)</f>
        <v>40.299999999999997</v>
      </c>
      <c r="T826" s="218" t="s">
        <v>143</v>
      </c>
      <c r="U826" s="5" t="str">
        <f>+Instructions!$B$3</f>
        <v>A</v>
      </c>
      <c r="V826" s="49"/>
      <c r="W826" s="53">
        <f>+Instructions!$C$22</f>
        <v>0</v>
      </c>
      <c r="X826" s="16">
        <f t="shared" ref="X826:X827" si="261">ROUND($AA826*(1-W826)+0.004999,2)</f>
        <v>40.299999999999997</v>
      </c>
      <c r="Y826" s="49"/>
      <c r="Z826" s="6" t="s">
        <v>1385</v>
      </c>
      <c r="AA826" s="36">
        <v>40.299999999999997</v>
      </c>
      <c r="AB826" s="57">
        <f t="shared" ref="AB826:AB827" si="262">+W826</f>
        <v>0</v>
      </c>
      <c r="AC826" s="16">
        <f t="shared" ref="AC826:AC827" si="263">+X826</f>
        <v>40.299999999999997</v>
      </c>
      <c r="AD826" s="11">
        <f t="shared" ref="AD826:AD827" si="264">(AG826-AC826)/AG826</f>
        <v>0</v>
      </c>
      <c r="AE826" s="120"/>
      <c r="AF826" s="128">
        <v>1</v>
      </c>
      <c r="AG826" s="35">
        <f t="shared" ref="AG826:AG827" si="265">SUM(AJ826:AL826)+AE826</f>
        <v>40.299999999999997</v>
      </c>
      <c r="AH826" s="49"/>
      <c r="AJ826" s="16">
        <f t="shared" ref="AJ826:AJ827" si="266">ROUND(AC826/(1-VLOOKUP(AF826,Group,2,FALSE)),2)</f>
        <v>40.299999999999997</v>
      </c>
      <c r="AK826" s="16">
        <f t="shared" ref="AK826:AK827" si="267">IF(VLOOKUP(AF826,Group,5,FALSE)="YES",VLOOKUP(ROUND(ROUND(AJ826,1)-AJ826,2),Round,2,FALSE)+VLOOKUP(AF826,Group,6,FALSE),0)</f>
        <v>0</v>
      </c>
      <c r="AL826" s="16">
        <f t="shared" ref="AL826:AL827" si="268">IF(VLOOKUP(AF826,Group,7,FALSE)="",0,ROUND(AJ826-0.04999,1)-AJ826+AM826)</f>
        <v>0</v>
      </c>
      <c r="AM826" s="16" t="str">
        <f t="shared" ref="AM826:AM827" si="269">IF(VLOOKUP(AF826,Group,7,FALSE)="","",VLOOKUP(AF826,Group,7,FALSE))</f>
        <v/>
      </c>
      <c r="AO826" s="239" t="s">
        <v>155</v>
      </c>
    </row>
    <row r="827" spans="2:41" s="3" customFormat="1" ht="9.9499999999999993" customHeight="1" x14ac:dyDescent="0.2">
      <c r="B827" s="112" t="s">
        <v>151</v>
      </c>
      <c r="D827" s="37"/>
      <c r="E827" s="283" t="s">
        <v>782</v>
      </c>
      <c r="F827" s="268"/>
      <c r="G827" s="265" t="s">
        <v>144</v>
      </c>
      <c r="H827" s="265"/>
      <c r="I827" s="265"/>
      <c r="J827" s="265" t="s">
        <v>216</v>
      </c>
      <c r="K827" s="265"/>
      <c r="L827" s="265"/>
      <c r="M827" s="265">
        <v>74326</v>
      </c>
      <c r="N827" s="265"/>
      <c r="O827" s="187"/>
      <c r="P827" s="268"/>
      <c r="Q827" s="278"/>
      <c r="R827" s="279"/>
      <c r="S827" s="192">
        <f>IF(Suggested="Yes",AA827,AG827)</f>
        <v>46.2</v>
      </c>
      <c r="T827" s="218" t="s">
        <v>143</v>
      </c>
      <c r="U827" s="5" t="str">
        <f>+Instructions!$B$3</f>
        <v>A</v>
      </c>
      <c r="V827" s="49"/>
      <c r="W827" s="53">
        <f>+Instructions!$C$22</f>
        <v>0</v>
      </c>
      <c r="X827" s="16">
        <f t="shared" si="261"/>
        <v>46.2</v>
      </c>
      <c r="Y827" s="49"/>
      <c r="Z827" s="6" t="s">
        <v>1385</v>
      </c>
      <c r="AA827" s="36">
        <v>46.2</v>
      </c>
      <c r="AB827" s="57">
        <f t="shared" si="262"/>
        <v>0</v>
      </c>
      <c r="AC827" s="16">
        <f t="shared" si="263"/>
        <v>46.2</v>
      </c>
      <c r="AD827" s="11">
        <f t="shared" si="264"/>
        <v>0</v>
      </c>
      <c r="AE827" s="120"/>
      <c r="AF827" s="128">
        <v>1</v>
      </c>
      <c r="AG827" s="35">
        <f t="shared" si="265"/>
        <v>46.2</v>
      </c>
      <c r="AH827" s="49"/>
      <c r="AJ827" s="16">
        <f t="shared" si="266"/>
        <v>46.2</v>
      </c>
      <c r="AK827" s="16">
        <f t="shared" si="267"/>
        <v>0</v>
      </c>
      <c r="AL827" s="16">
        <f t="shared" si="268"/>
        <v>0</v>
      </c>
      <c r="AM827" s="16" t="str">
        <f t="shared" si="269"/>
        <v/>
      </c>
      <c r="AO827" s="239" t="s">
        <v>155</v>
      </c>
    </row>
    <row r="828" spans="2:41" s="3" customFormat="1" ht="9.9499999999999993" customHeight="1" x14ac:dyDescent="0.2">
      <c r="B828" s="112" t="s">
        <v>151</v>
      </c>
      <c r="D828" s="37"/>
      <c r="E828" s="283" t="s">
        <v>1364</v>
      </c>
      <c r="F828" s="268"/>
      <c r="G828" s="265" t="s">
        <v>1309</v>
      </c>
      <c r="H828" s="265"/>
      <c r="I828" s="265"/>
      <c r="J828" s="265" t="s">
        <v>216</v>
      </c>
      <c r="K828" s="265"/>
      <c r="L828" s="265"/>
      <c r="M828" s="265">
        <v>74329</v>
      </c>
      <c r="N828" s="265"/>
      <c r="O828" s="187"/>
      <c r="P828" s="268" t="s">
        <v>1352</v>
      </c>
      <c r="Q828" s="278"/>
      <c r="R828" s="279"/>
      <c r="S828" s="192">
        <f>IF(Suggested="Yes",AA828,AG828)</f>
        <v>81.849999999999994</v>
      </c>
      <c r="T828" s="218" t="s">
        <v>142</v>
      </c>
      <c r="U828" s="5" t="str">
        <f>+Instructions!$B$3</f>
        <v>A</v>
      </c>
      <c r="V828" s="49"/>
      <c r="W828" s="53">
        <f>+Instructions!$C$22</f>
        <v>0</v>
      </c>
      <c r="X828" s="16">
        <f t="shared" ref="X828" si="270">ROUND($AA828*(1-W828)+0.004999,2)</f>
        <v>81.849999999999994</v>
      </c>
      <c r="Y828" s="49"/>
      <c r="Z828" s="6" t="s">
        <v>1385</v>
      </c>
      <c r="AA828" s="36">
        <v>81.849999999999994</v>
      </c>
      <c r="AB828" s="57">
        <f t="shared" ref="AB828" si="271">+W828</f>
        <v>0</v>
      </c>
      <c r="AC828" s="16">
        <f t="shared" ref="AC828" si="272">+X828</f>
        <v>81.849999999999994</v>
      </c>
      <c r="AD828" s="11">
        <f t="shared" ref="AD828" si="273">(AG828-AC828)/AG828</f>
        <v>0</v>
      </c>
      <c r="AE828" s="120"/>
      <c r="AF828" s="128">
        <v>1</v>
      </c>
      <c r="AG828" s="35">
        <f t="shared" ref="AG828" si="274">SUM(AJ828:AL828)+AE828</f>
        <v>81.849999999999994</v>
      </c>
      <c r="AH828" s="49"/>
      <c r="AJ828" s="16">
        <f t="shared" ref="AJ828" si="275">ROUND(AC828/(1-VLOOKUP(AF828,Group,2,FALSE)),2)</f>
        <v>81.849999999999994</v>
      </c>
      <c r="AK828" s="16">
        <f t="shared" ref="AK828" si="276">IF(VLOOKUP(AF828,Group,5,FALSE)="YES",VLOOKUP(ROUND(ROUND(AJ828,1)-AJ828,2),Round,2,FALSE)+VLOOKUP(AF828,Group,6,FALSE),0)</f>
        <v>0</v>
      </c>
      <c r="AL828" s="16">
        <f t="shared" ref="AL828" si="277">IF(VLOOKUP(AF828,Group,7,FALSE)="",0,ROUND(AJ828-0.04999,1)-AJ828+AM828)</f>
        <v>0</v>
      </c>
      <c r="AM828" s="16" t="str">
        <f t="shared" ref="AM828" si="278">IF(VLOOKUP(AF828,Group,7,FALSE)="","",VLOOKUP(AF828,Group,7,FALSE))</f>
        <v/>
      </c>
      <c r="AO828" s="239" t="s">
        <v>155</v>
      </c>
    </row>
    <row r="829" spans="2:41" s="3" customFormat="1" ht="1.5" customHeight="1" x14ac:dyDescent="0.2">
      <c r="E829" s="187"/>
      <c r="F829" s="187"/>
      <c r="G829" s="187"/>
      <c r="H829" s="187"/>
      <c r="I829" s="187"/>
      <c r="J829" s="187"/>
      <c r="K829" s="187"/>
      <c r="L829" s="187"/>
      <c r="M829" s="284"/>
      <c r="N829" s="187"/>
      <c r="O829" s="187"/>
      <c r="P829" s="268"/>
      <c r="Q829" s="278"/>
      <c r="R829" s="279"/>
      <c r="S829" s="192"/>
      <c r="T829" s="264"/>
      <c r="U829" s="34"/>
      <c r="V829" s="49"/>
      <c r="W829" s="53"/>
      <c r="X829" s="14"/>
      <c r="Y829" s="49"/>
      <c r="Z829" s="36"/>
      <c r="AA829" s="36"/>
      <c r="AB829" s="52"/>
      <c r="AC829" s="36"/>
      <c r="AD829" s="14"/>
      <c r="AE829" s="72"/>
      <c r="AF829" s="124"/>
      <c r="AG829" s="36"/>
      <c r="AH829" s="244"/>
      <c r="AJ829" s="36"/>
      <c r="AK829" s="36"/>
      <c r="AL829" s="36"/>
      <c r="AM829" s="36"/>
      <c r="AO829" s="239"/>
    </row>
    <row r="830" spans="2:41" s="3" customFormat="1" ht="9.9499999999999993" customHeight="1" x14ac:dyDescent="0.2">
      <c r="B830" s="111" t="s">
        <v>104</v>
      </c>
      <c r="D830" s="37"/>
      <c r="E830" s="268" t="s">
        <v>1353</v>
      </c>
      <c r="F830" s="268"/>
      <c r="G830" s="265" t="s">
        <v>220</v>
      </c>
      <c r="H830" s="265"/>
      <c r="I830" s="265"/>
      <c r="J830" s="265" t="s">
        <v>708</v>
      </c>
      <c r="K830" s="265"/>
      <c r="L830" s="265" t="s">
        <v>216</v>
      </c>
      <c r="M830" s="265">
        <v>74330</v>
      </c>
      <c r="N830" s="265"/>
      <c r="O830" s="187"/>
      <c r="P830" s="268" t="s">
        <v>1376</v>
      </c>
      <c r="Q830" s="278"/>
      <c r="R830" s="279"/>
      <c r="S830" s="192">
        <f t="shared" ref="S830" si="279">IF(Suggested="Yes",AA830,AG830)</f>
        <v>70.849999999999994</v>
      </c>
      <c r="T830" s="218" t="s">
        <v>142</v>
      </c>
      <c r="U830" s="5" t="str">
        <f>+Instructions!$B$3</f>
        <v>A</v>
      </c>
      <c r="V830" s="49"/>
      <c r="W830" s="53">
        <f>+Instructions!$C$22</f>
        <v>0</v>
      </c>
      <c r="X830" s="16">
        <f t="shared" ref="X830" si="280">ROUND($AA830*(1-W830)+0.004999,2)</f>
        <v>70.849999999999994</v>
      </c>
      <c r="Y830" s="49"/>
      <c r="Z830" s="6" t="s">
        <v>1385</v>
      </c>
      <c r="AA830" s="36">
        <v>70.849999999999994</v>
      </c>
      <c r="AB830" s="57">
        <f t="shared" ref="AB830" si="281">+W830</f>
        <v>0</v>
      </c>
      <c r="AC830" s="16">
        <f t="shared" ref="AC830" si="282">+X830</f>
        <v>70.849999999999994</v>
      </c>
      <c r="AD830" s="11">
        <f t="shared" ref="AD830" si="283">(AG830-AC830)/AG830</f>
        <v>0</v>
      </c>
      <c r="AE830" s="120"/>
      <c r="AF830" s="129">
        <v>3</v>
      </c>
      <c r="AG830" s="50">
        <f t="shared" ref="AG830" si="284">SUM(AJ830:AL830)+AE830</f>
        <v>70.849999999999994</v>
      </c>
      <c r="AH830" s="49"/>
      <c r="AJ830" s="16">
        <f t="shared" ref="AJ830" si="285">ROUND(AC830/(1-VLOOKUP(AF830,Group,2,FALSE)),2)</f>
        <v>70.849999999999994</v>
      </c>
      <c r="AK830" s="16">
        <f t="shared" ref="AK830" si="286">IF(VLOOKUP(AF830,Group,5,FALSE)="YES",VLOOKUP(ROUND(ROUND(AJ830,1)-AJ830,2),Round,2,FALSE)+VLOOKUP(AF830,Group,6,FALSE),0)</f>
        <v>0</v>
      </c>
      <c r="AL830" s="16">
        <f t="shared" ref="AL830" si="287">IF(VLOOKUP(AF830,Group,7,FALSE)="",0,ROUND(AJ830-0.04999,1)-AJ830+AM830)</f>
        <v>0</v>
      </c>
      <c r="AM830" s="16" t="str">
        <f t="shared" ref="AM830" si="288">IF(VLOOKUP(AF830,Group,7,FALSE)="","",VLOOKUP(AF830,Group,7,FALSE))</f>
        <v/>
      </c>
      <c r="AO830" s="239" t="s">
        <v>155</v>
      </c>
    </row>
    <row r="831" spans="2:41" s="3" customFormat="1" ht="9.9499999999999993" customHeight="1" x14ac:dyDescent="0.2">
      <c r="B831" s="111" t="s">
        <v>104</v>
      </c>
      <c r="D831" s="37"/>
      <c r="E831" s="268" t="s">
        <v>243</v>
      </c>
      <c r="F831" s="268"/>
      <c r="G831" s="265" t="s">
        <v>220</v>
      </c>
      <c r="H831" s="265"/>
      <c r="I831" s="265"/>
      <c r="J831" s="265" t="s">
        <v>1308</v>
      </c>
      <c r="K831" s="265"/>
      <c r="L831" s="265" t="s">
        <v>216</v>
      </c>
      <c r="M831" s="265">
        <v>74331</v>
      </c>
      <c r="N831" s="265"/>
      <c r="O831" s="187"/>
      <c r="P831" s="268" t="s">
        <v>1377</v>
      </c>
      <c r="Q831" s="278"/>
      <c r="R831" s="279"/>
      <c r="S831" s="192">
        <f t="shared" ref="S831" si="289">IF(Suggested="Yes",AA831,AG831)</f>
        <v>71.849999999999994</v>
      </c>
      <c r="T831" s="218" t="s">
        <v>142</v>
      </c>
      <c r="U831" s="5" t="str">
        <f>+Instructions!$B$3</f>
        <v>A</v>
      </c>
      <c r="V831" s="49"/>
      <c r="W831" s="53">
        <f>+Instructions!$C$22</f>
        <v>0</v>
      </c>
      <c r="X831" s="16">
        <f t="shared" ref="X831" si="290">ROUND($AA831*(1-W831)+0.004999,2)</f>
        <v>71.849999999999994</v>
      </c>
      <c r="Y831" s="49"/>
      <c r="Z831" s="6" t="s">
        <v>1385</v>
      </c>
      <c r="AA831" s="36">
        <v>71.849999999999994</v>
      </c>
      <c r="AB831" s="57">
        <f t="shared" ref="AB831" si="291">+W831</f>
        <v>0</v>
      </c>
      <c r="AC831" s="16">
        <f t="shared" ref="AC831" si="292">+X831</f>
        <v>71.849999999999994</v>
      </c>
      <c r="AD831" s="11">
        <f t="shared" ref="AD831" si="293">(AG831-AC831)/AG831</f>
        <v>0</v>
      </c>
      <c r="AE831" s="120"/>
      <c r="AF831" s="129">
        <v>3</v>
      </c>
      <c r="AG831" s="50">
        <f t="shared" ref="AG831" si="294">SUM(AJ831:AL831)+AE831</f>
        <v>71.849999999999994</v>
      </c>
      <c r="AH831" s="49"/>
      <c r="AJ831" s="16">
        <f t="shared" ref="AJ831" si="295">ROUND(AC831/(1-VLOOKUP(AF831,Group,2,FALSE)),2)</f>
        <v>71.849999999999994</v>
      </c>
      <c r="AK831" s="16">
        <f t="shared" ref="AK831" si="296">IF(VLOOKUP(AF831,Group,5,FALSE)="YES",VLOOKUP(ROUND(ROUND(AJ831,1)-AJ831,2),Round,2,FALSE)+VLOOKUP(AF831,Group,6,FALSE),0)</f>
        <v>0</v>
      </c>
      <c r="AL831" s="16">
        <f t="shared" ref="AL831" si="297">IF(VLOOKUP(AF831,Group,7,FALSE)="",0,ROUND(AJ831-0.04999,1)-AJ831+AM831)</f>
        <v>0</v>
      </c>
      <c r="AM831" s="16" t="str">
        <f t="shared" ref="AM831" si="298">IF(VLOOKUP(AF831,Group,7,FALSE)="","",VLOOKUP(AF831,Group,7,FALSE))</f>
        <v/>
      </c>
      <c r="AO831" s="239" t="s">
        <v>155</v>
      </c>
    </row>
    <row r="832" spans="2:41" s="3" customFormat="1" ht="3" customHeight="1" x14ac:dyDescent="0.2">
      <c r="C832" s="187"/>
      <c r="D832" s="187"/>
      <c r="E832" s="187"/>
      <c r="F832" s="187"/>
      <c r="G832" s="187"/>
      <c r="H832" s="187"/>
      <c r="I832" s="187"/>
      <c r="J832" s="187"/>
      <c r="K832" s="187"/>
      <c r="L832" s="187"/>
      <c r="M832" s="187"/>
      <c r="N832" s="187"/>
      <c r="O832" s="187"/>
      <c r="P832" s="268"/>
      <c r="Q832" s="278"/>
      <c r="R832" s="279"/>
      <c r="S832" s="192"/>
      <c r="T832" s="264"/>
      <c r="U832" s="34"/>
      <c r="V832" s="49"/>
      <c r="W832" s="53"/>
      <c r="X832" s="14"/>
      <c r="Y832" s="49"/>
      <c r="Z832" s="36"/>
      <c r="AA832" s="36"/>
      <c r="AB832" s="52"/>
      <c r="AC832" s="36"/>
      <c r="AD832" s="14"/>
      <c r="AE832" s="72"/>
      <c r="AF832" s="124"/>
      <c r="AG832" s="36"/>
      <c r="AH832" s="244"/>
      <c r="AJ832" s="36"/>
      <c r="AK832" s="36"/>
      <c r="AL832" s="36"/>
      <c r="AM832" s="36"/>
      <c r="AO832" s="239"/>
    </row>
    <row r="833" spans="2:41" s="3" customFormat="1" ht="9.9499999999999993" customHeight="1" x14ac:dyDescent="0.2">
      <c r="B833" s="112" t="s">
        <v>151</v>
      </c>
      <c r="D833" s="37"/>
      <c r="E833" s="283" t="s">
        <v>197</v>
      </c>
      <c r="F833" s="268"/>
      <c r="G833" s="265" t="s">
        <v>144</v>
      </c>
      <c r="H833" s="265"/>
      <c r="I833" s="265"/>
      <c r="J833" s="265" t="s">
        <v>212</v>
      </c>
      <c r="K833" s="265"/>
      <c r="L833" s="265"/>
      <c r="M833" s="265">
        <v>74327</v>
      </c>
      <c r="N833" s="265"/>
      <c r="O833" s="187"/>
      <c r="P833" s="268"/>
      <c r="Q833" s="278"/>
      <c r="R833" s="279"/>
      <c r="S833" s="192">
        <f>IF(Suggested="Yes",AA833,AG833)</f>
        <v>40.299999999999997</v>
      </c>
      <c r="T833" s="218" t="s">
        <v>143</v>
      </c>
      <c r="U833" s="5" t="str">
        <f>+Instructions!$B$3</f>
        <v>A</v>
      </c>
      <c r="V833" s="49"/>
      <c r="W833" s="53">
        <f>+Instructions!$C$22</f>
        <v>0</v>
      </c>
      <c r="X833" s="16">
        <f t="shared" ref="X833:X834" si="299">ROUND($AA833*(1-W833)+0.004999,2)</f>
        <v>40.299999999999997</v>
      </c>
      <c r="Y833" s="49"/>
      <c r="Z833" s="6" t="s">
        <v>1385</v>
      </c>
      <c r="AA833" s="36">
        <v>40.299999999999997</v>
      </c>
      <c r="AB833" s="57">
        <f t="shared" ref="AB833:AB834" si="300">+W833</f>
        <v>0</v>
      </c>
      <c r="AC833" s="16">
        <f t="shared" ref="AC833:AC834" si="301">+X833</f>
        <v>40.299999999999997</v>
      </c>
      <c r="AD833" s="11">
        <f t="shared" ref="AD833:AD834" si="302">(AG833-AC833)/AG833</f>
        <v>0</v>
      </c>
      <c r="AE833" s="120"/>
      <c r="AF833" s="128">
        <v>1</v>
      </c>
      <c r="AG833" s="35">
        <f t="shared" ref="AG833:AG834" si="303">SUM(AJ833:AL833)+AE833</f>
        <v>40.299999999999997</v>
      </c>
      <c r="AH833" s="49"/>
      <c r="AJ833" s="16">
        <f t="shared" ref="AJ833:AJ834" si="304">ROUND(AC833/(1-VLOOKUP(AF833,Group,2,FALSE)),2)</f>
        <v>40.299999999999997</v>
      </c>
      <c r="AK833" s="16">
        <f t="shared" ref="AK833:AK834" si="305">IF(VLOOKUP(AF833,Group,5,FALSE)="YES",VLOOKUP(ROUND(ROUND(AJ833,1)-AJ833,2),Round,2,FALSE)+VLOOKUP(AF833,Group,6,FALSE),0)</f>
        <v>0</v>
      </c>
      <c r="AL833" s="16">
        <f t="shared" ref="AL833:AL834" si="306">IF(VLOOKUP(AF833,Group,7,FALSE)="",0,ROUND(AJ833-0.04999,1)-AJ833+AM833)</f>
        <v>0</v>
      </c>
      <c r="AM833" s="16" t="str">
        <f t="shared" ref="AM833:AM834" si="307">IF(VLOOKUP(AF833,Group,7,FALSE)="","",VLOOKUP(AF833,Group,7,FALSE))</f>
        <v/>
      </c>
      <c r="AO833" s="239" t="s">
        <v>155</v>
      </c>
    </row>
    <row r="834" spans="2:41" s="3" customFormat="1" ht="9.9499999999999993" customHeight="1" x14ac:dyDescent="0.2">
      <c r="B834" s="112" t="s">
        <v>151</v>
      </c>
      <c r="D834" s="37"/>
      <c r="E834" s="283" t="s">
        <v>782</v>
      </c>
      <c r="F834" s="268"/>
      <c r="G834" s="265" t="s">
        <v>144</v>
      </c>
      <c r="H834" s="265"/>
      <c r="I834" s="265"/>
      <c r="J834" s="265" t="s">
        <v>212</v>
      </c>
      <c r="K834" s="265"/>
      <c r="L834" s="265"/>
      <c r="M834" s="265">
        <v>74325</v>
      </c>
      <c r="N834" s="265"/>
      <c r="O834" s="187"/>
      <c r="P834" s="268"/>
      <c r="Q834" s="278"/>
      <c r="R834" s="279"/>
      <c r="S834" s="192">
        <f>IF(Suggested="Yes",AA834,AG834)</f>
        <v>46.2</v>
      </c>
      <c r="T834" s="218" t="s">
        <v>143</v>
      </c>
      <c r="U834" s="5" t="str">
        <f>+Instructions!$B$3</f>
        <v>A</v>
      </c>
      <c r="V834" s="49"/>
      <c r="W834" s="53">
        <f>+Instructions!$C$22</f>
        <v>0</v>
      </c>
      <c r="X834" s="16">
        <f t="shared" si="299"/>
        <v>46.2</v>
      </c>
      <c r="Y834" s="49"/>
      <c r="Z834" s="6" t="s">
        <v>1385</v>
      </c>
      <c r="AA834" s="36">
        <v>46.2</v>
      </c>
      <c r="AB834" s="57">
        <f t="shared" si="300"/>
        <v>0</v>
      </c>
      <c r="AC834" s="16">
        <f t="shared" si="301"/>
        <v>46.2</v>
      </c>
      <c r="AD834" s="11">
        <f t="shared" si="302"/>
        <v>0</v>
      </c>
      <c r="AE834" s="120"/>
      <c r="AF834" s="128">
        <v>1</v>
      </c>
      <c r="AG834" s="35">
        <f t="shared" si="303"/>
        <v>46.2</v>
      </c>
      <c r="AH834" s="49"/>
      <c r="AJ834" s="16">
        <f t="shared" si="304"/>
        <v>46.2</v>
      </c>
      <c r="AK834" s="16">
        <f t="shared" si="305"/>
        <v>0</v>
      </c>
      <c r="AL834" s="16">
        <f t="shared" si="306"/>
        <v>0</v>
      </c>
      <c r="AM834" s="16" t="str">
        <f t="shared" si="307"/>
        <v/>
      </c>
      <c r="AO834" s="239" t="s">
        <v>155</v>
      </c>
    </row>
    <row r="835" spans="2:41" s="3" customFormat="1" ht="3" customHeight="1" x14ac:dyDescent="0.2">
      <c r="C835" s="187"/>
      <c r="D835" s="187"/>
      <c r="E835" s="187"/>
      <c r="F835" s="187"/>
      <c r="G835" s="187"/>
      <c r="H835" s="187"/>
      <c r="I835" s="187"/>
      <c r="J835" s="187"/>
      <c r="K835" s="187"/>
      <c r="L835" s="187"/>
      <c r="M835" s="187"/>
      <c r="N835" s="187"/>
      <c r="O835" s="187"/>
      <c r="P835" s="268"/>
      <c r="Q835" s="278"/>
      <c r="R835" s="279"/>
      <c r="S835" s="192"/>
      <c r="T835" s="264"/>
      <c r="U835" s="34"/>
      <c r="V835" s="49"/>
      <c r="W835" s="53"/>
      <c r="X835" s="14"/>
      <c r="Y835" s="49"/>
      <c r="Z835" s="36"/>
      <c r="AA835" s="36"/>
      <c r="AB835" s="52"/>
      <c r="AC835" s="36"/>
      <c r="AD835" s="14"/>
      <c r="AE835" s="72"/>
      <c r="AF835" s="124"/>
      <c r="AG835" s="36"/>
      <c r="AH835" s="244"/>
      <c r="AJ835" s="36"/>
      <c r="AK835" s="36"/>
      <c r="AL835" s="36"/>
      <c r="AM835" s="36"/>
      <c r="AO835" s="239"/>
    </row>
    <row r="836" spans="2:41" s="3" customFormat="1" ht="9.9499999999999993" customHeight="1" x14ac:dyDescent="0.2">
      <c r="C836" s="291"/>
      <c r="D836" s="280" t="s">
        <v>186</v>
      </c>
      <c r="E836" s="281" t="s">
        <v>1354</v>
      </c>
      <c r="F836" s="281"/>
      <c r="G836" s="281"/>
      <c r="H836" s="282"/>
      <c r="I836" s="282"/>
      <c r="J836" s="187"/>
      <c r="K836" s="282"/>
      <c r="L836" s="282"/>
      <c r="M836" s="282"/>
      <c r="N836" s="282"/>
      <c r="O836" s="265"/>
      <c r="P836" s="265" t="s">
        <v>187</v>
      </c>
      <c r="Q836" s="265"/>
      <c r="R836" s="265"/>
      <c r="S836" s="265"/>
      <c r="T836" s="265"/>
      <c r="U836" s="5"/>
      <c r="V836" s="49"/>
      <c r="W836" s="67"/>
      <c r="X836" s="67"/>
      <c r="Y836" s="49"/>
      <c r="Z836" s="36"/>
      <c r="AA836" s="36"/>
      <c r="AB836" s="52"/>
      <c r="AC836" s="16"/>
      <c r="AD836" s="14"/>
      <c r="AE836" s="62"/>
      <c r="AF836" s="123"/>
      <c r="AG836" s="16"/>
      <c r="AH836" s="244"/>
      <c r="AJ836" s="16"/>
      <c r="AK836" s="16"/>
      <c r="AL836" s="16"/>
      <c r="AM836" s="16"/>
      <c r="AO836" s="239"/>
    </row>
    <row r="837" spans="2:41" s="3" customFormat="1" ht="2.1" customHeight="1" x14ac:dyDescent="0.2">
      <c r="P837" s="71"/>
      <c r="Q837" s="81"/>
      <c r="R837" s="27"/>
      <c r="S837" s="36"/>
      <c r="T837" s="6"/>
      <c r="U837" s="34"/>
      <c r="V837" s="49"/>
      <c r="W837" s="53"/>
      <c r="X837" s="14"/>
      <c r="Y837" s="49"/>
      <c r="Z837" s="36"/>
      <c r="AA837" s="36"/>
      <c r="AB837" s="52"/>
      <c r="AC837" s="36"/>
      <c r="AD837" s="14"/>
      <c r="AE837" s="72"/>
      <c r="AF837" s="124"/>
      <c r="AG837" s="36"/>
      <c r="AH837" s="244"/>
      <c r="AJ837" s="36"/>
      <c r="AK837" s="36"/>
      <c r="AL837" s="36"/>
      <c r="AM837" s="36"/>
      <c r="AO837" s="239"/>
    </row>
    <row r="838" spans="2:41" s="3" customFormat="1" ht="9.9499999999999993" customHeight="1" x14ac:dyDescent="0.2">
      <c r="B838" s="112" t="s">
        <v>151</v>
      </c>
      <c r="D838" s="37"/>
      <c r="E838" s="283" t="s">
        <v>197</v>
      </c>
      <c r="F838" s="268"/>
      <c r="G838" s="265" t="s">
        <v>144</v>
      </c>
      <c r="H838" s="265"/>
      <c r="I838" s="265"/>
      <c r="J838" s="265" t="s">
        <v>216</v>
      </c>
      <c r="K838" s="265"/>
      <c r="L838" s="265"/>
      <c r="M838" s="265">
        <v>74335</v>
      </c>
      <c r="N838" s="265"/>
      <c r="O838" s="187"/>
      <c r="P838" s="268"/>
      <c r="Q838" s="278"/>
      <c r="R838" s="279"/>
      <c r="S838" s="192">
        <f>IF(Suggested="Yes",AA838,AG838)</f>
        <v>37.4</v>
      </c>
      <c r="T838" s="218" t="s">
        <v>143</v>
      </c>
      <c r="U838" s="5" t="str">
        <f>+Instructions!$B$3</f>
        <v>A</v>
      </c>
      <c r="V838" s="49"/>
      <c r="W838" s="53">
        <f>+Instructions!$C$22</f>
        <v>0</v>
      </c>
      <c r="X838" s="16">
        <f t="shared" ref="X838:X839" si="308">ROUND($AA838*(1-W838)+0.004999,2)</f>
        <v>37.4</v>
      </c>
      <c r="Y838" s="49"/>
      <c r="Z838" s="6" t="s">
        <v>1385</v>
      </c>
      <c r="AA838" s="36">
        <v>37.4</v>
      </c>
      <c r="AB838" s="57">
        <f t="shared" ref="AB838:AB839" si="309">+W838</f>
        <v>0</v>
      </c>
      <c r="AC838" s="16">
        <f t="shared" ref="AC838:AC839" si="310">+X838</f>
        <v>37.4</v>
      </c>
      <c r="AD838" s="11">
        <f t="shared" ref="AD838:AD839" si="311">(AG838-AC838)/AG838</f>
        <v>0</v>
      </c>
      <c r="AE838" s="120"/>
      <c r="AF838" s="128">
        <v>1</v>
      </c>
      <c r="AG838" s="35">
        <f t="shared" ref="AG838:AG839" si="312">SUM(AJ838:AL838)+AE838</f>
        <v>37.4</v>
      </c>
      <c r="AH838" s="49"/>
      <c r="AJ838" s="16">
        <f t="shared" ref="AJ838:AJ839" si="313">ROUND(AC838/(1-VLOOKUP(AF838,Group,2,FALSE)),2)</f>
        <v>37.4</v>
      </c>
      <c r="AK838" s="16">
        <f t="shared" ref="AK838:AK839" si="314">IF(VLOOKUP(AF838,Group,5,FALSE)="YES",VLOOKUP(ROUND(ROUND(AJ838,1)-AJ838,2),Round,2,FALSE)+VLOOKUP(AF838,Group,6,FALSE),0)</f>
        <v>0</v>
      </c>
      <c r="AL838" s="16">
        <f t="shared" ref="AL838:AL839" si="315">IF(VLOOKUP(AF838,Group,7,FALSE)="",0,ROUND(AJ838-0.04999,1)-AJ838+AM838)</f>
        <v>0</v>
      </c>
      <c r="AM838" s="16" t="str">
        <f t="shared" ref="AM838:AM839" si="316">IF(VLOOKUP(AF838,Group,7,FALSE)="","",VLOOKUP(AF838,Group,7,FALSE))</f>
        <v/>
      </c>
      <c r="AO838" s="239" t="s">
        <v>155</v>
      </c>
    </row>
    <row r="839" spans="2:41" s="3" customFormat="1" ht="9.9499999999999993" customHeight="1" x14ac:dyDescent="0.2">
      <c r="B839" s="112" t="s">
        <v>151</v>
      </c>
      <c r="D839" s="37"/>
      <c r="E839" s="283" t="s">
        <v>782</v>
      </c>
      <c r="F839" s="268"/>
      <c r="G839" s="265" t="s">
        <v>144</v>
      </c>
      <c r="H839" s="265"/>
      <c r="I839" s="265"/>
      <c r="J839" s="265" t="s">
        <v>216</v>
      </c>
      <c r="K839" s="265"/>
      <c r="L839" s="265"/>
      <c r="M839" s="265">
        <v>74333</v>
      </c>
      <c r="N839" s="265"/>
      <c r="O839" s="187"/>
      <c r="P839" s="268"/>
      <c r="Q839" s="278"/>
      <c r="R839" s="279"/>
      <c r="S839" s="192">
        <f>IF(Suggested="Yes",AA839,AG839)</f>
        <v>43.25</v>
      </c>
      <c r="T839" s="218" t="s">
        <v>143</v>
      </c>
      <c r="U839" s="5" t="str">
        <f>+Instructions!$B$3</f>
        <v>A</v>
      </c>
      <c r="V839" s="49"/>
      <c r="W839" s="53">
        <f>+Instructions!$C$22</f>
        <v>0</v>
      </c>
      <c r="X839" s="16">
        <f t="shared" si="308"/>
        <v>43.25</v>
      </c>
      <c r="Y839" s="49"/>
      <c r="Z839" s="6" t="s">
        <v>1385</v>
      </c>
      <c r="AA839" s="36">
        <v>43.25</v>
      </c>
      <c r="AB839" s="57">
        <f t="shared" si="309"/>
        <v>0</v>
      </c>
      <c r="AC839" s="16">
        <f t="shared" si="310"/>
        <v>43.25</v>
      </c>
      <c r="AD839" s="11">
        <f t="shared" si="311"/>
        <v>0</v>
      </c>
      <c r="AE839" s="120"/>
      <c r="AF839" s="128">
        <v>1</v>
      </c>
      <c r="AG839" s="35">
        <f t="shared" si="312"/>
        <v>43.25</v>
      </c>
      <c r="AH839" s="49"/>
      <c r="AJ839" s="16">
        <f t="shared" si="313"/>
        <v>43.25</v>
      </c>
      <c r="AK839" s="16">
        <f t="shared" si="314"/>
        <v>0</v>
      </c>
      <c r="AL839" s="16">
        <f t="shared" si="315"/>
        <v>0</v>
      </c>
      <c r="AM839" s="16" t="str">
        <f t="shared" si="316"/>
        <v/>
      </c>
      <c r="AO839" s="239" t="s">
        <v>155</v>
      </c>
    </row>
    <row r="840" spans="2:41" s="3" customFormat="1" ht="1.5" customHeight="1" x14ac:dyDescent="0.2">
      <c r="E840" s="187"/>
      <c r="F840" s="187"/>
      <c r="G840" s="187"/>
      <c r="H840" s="187"/>
      <c r="I840" s="187"/>
      <c r="J840" s="187"/>
      <c r="K840" s="187"/>
      <c r="L840" s="187"/>
      <c r="M840" s="284"/>
      <c r="N840" s="187"/>
      <c r="O840" s="187"/>
      <c r="P840" s="268"/>
      <c r="Q840" s="278"/>
      <c r="R840" s="279"/>
      <c r="S840" s="192"/>
      <c r="T840" s="264"/>
      <c r="U840" s="34"/>
      <c r="V840" s="49"/>
      <c r="W840" s="53"/>
      <c r="X840" s="14"/>
      <c r="Y840" s="49"/>
      <c r="Z840" s="36"/>
      <c r="AA840" s="36"/>
      <c r="AB840" s="52"/>
      <c r="AC840" s="36"/>
      <c r="AD840" s="14"/>
      <c r="AE840" s="72"/>
      <c r="AF840" s="124"/>
      <c r="AG840" s="36"/>
      <c r="AH840" s="244"/>
      <c r="AJ840" s="36"/>
      <c r="AK840" s="36"/>
      <c r="AL840" s="36"/>
      <c r="AM840" s="36"/>
      <c r="AO840" s="239"/>
    </row>
    <row r="841" spans="2:41" s="3" customFormat="1" ht="9.9499999999999993" customHeight="1" x14ac:dyDescent="0.2">
      <c r="B841" s="111" t="s">
        <v>104</v>
      </c>
      <c r="D841" s="37"/>
      <c r="E841" s="268" t="s">
        <v>1353</v>
      </c>
      <c r="F841" s="268"/>
      <c r="G841" s="265" t="s">
        <v>220</v>
      </c>
      <c r="H841" s="265"/>
      <c r="I841" s="265"/>
      <c r="J841" s="265" t="s">
        <v>708</v>
      </c>
      <c r="K841" s="265"/>
      <c r="L841" s="265" t="s">
        <v>216</v>
      </c>
      <c r="M841" s="265">
        <v>74337</v>
      </c>
      <c r="N841" s="265" t="s">
        <v>187</v>
      </c>
      <c r="O841" s="187"/>
      <c r="P841" s="268" t="s">
        <v>1376</v>
      </c>
      <c r="Q841" s="278"/>
      <c r="R841" s="279"/>
      <c r="S841" s="192">
        <f t="shared" ref="S841:S842" si="317">IF(Suggested="Yes",AA841,AG841)</f>
        <v>70.849999999999994</v>
      </c>
      <c r="T841" s="218" t="s">
        <v>142</v>
      </c>
      <c r="U841" s="5" t="str">
        <f>+Instructions!$B$3</f>
        <v>A</v>
      </c>
      <c r="V841" s="49"/>
      <c r="W841" s="53">
        <f>+Instructions!$C$22</f>
        <v>0</v>
      </c>
      <c r="X841" s="16">
        <f t="shared" ref="X841:X842" si="318">ROUND($AA841*(1-W841)+0.004999,2)</f>
        <v>70.849999999999994</v>
      </c>
      <c r="Y841" s="49"/>
      <c r="Z841" s="6" t="s">
        <v>1385</v>
      </c>
      <c r="AA841" s="36">
        <v>70.849999999999994</v>
      </c>
      <c r="AB841" s="57">
        <f t="shared" ref="AB841:AB842" si="319">+W841</f>
        <v>0</v>
      </c>
      <c r="AC841" s="16">
        <f t="shared" ref="AC841:AC842" si="320">+X841</f>
        <v>70.849999999999994</v>
      </c>
      <c r="AD841" s="11">
        <f t="shared" ref="AD841:AD842" si="321">(AG841-AC841)/AG841</f>
        <v>0</v>
      </c>
      <c r="AE841" s="120"/>
      <c r="AF841" s="129">
        <v>3</v>
      </c>
      <c r="AG841" s="50">
        <f t="shared" ref="AG841:AG842" si="322">SUM(AJ841:AL841)+AE841</f>
        <v>70.849999999999994</v>
      </c>
      <c r="AH841" s="49"/>
      <c r="AJ841" s="16">
        <f t="shared" ref="AJ841:AJ842" si="323">ROUND(AC841/(1-VLOOKUP(AF841,Group,2,FALSE)),2)</f>
        <v>70.849999999999994</v>
      </c>
      <c r="AK841" s="16">
        <f t="shared" ref="AK841:AK842" si="324">IF(VLOOKUP(AF841,Group,5,FALSE)="YES",VLOOKUP(ROUND(ROUND(AJ841,1)-AJ841,2),Round,2,FALSE)+VLOOKUP(AF841,Group,6,FALSE),0)</f>
        <v>0</v>
      </c>
      <c r="AL841" s="16">
        <f t="shared" ref="AL841:AL842" si="325">IF(VLOOKUP(AF841,Group,7,FALSE)="",0,ROUND(AJ841-0.04999,1)-AJ841+AM841)</f>
        <v>0</v>
      </c>
      <c r="AM841" s="16" t="str">
        <f t="shared" ref="AM841:AM842" si="326">IF(VLOOKUP(AF841,Group,7,FALSE)="","",VLOOKUP(AF841,Group,7,FALSE))</f>
        <v/>
      </c>
      <c r="AO841" s="239" t="s">
        <v>155</v>
      </c>
    </row>
    <row r="842" spans="2:41" s="3" customFormat="1" ht="9.9499999999999993" customHeight="1" x14ac:dyDescent="0.2">
      <c r="B842" s="111" t="s">
        <v>104</v>
      </c>
      <c r="D842" s="37"/>
      <c r="E842" s="268" t="s">
        <v>243</v>
      </c>
      <c r="F842" s="268"/>
      <c r="G842" s="265" t="s">
        <v>220</v>
      </c>
      <c r="H842" s="265"/>
      <c r="I842" s="265"/>
      <c r="J842" s="265" t="s">
        <v>1308</v>
      </c>
      <c r="K842" s="265"/>
      <c r="L842" s="265" t="s">
        <v>216</v>
      </c>
      <c r="M842" s="265">
        <v>74338</v>
      </c>
      <c r="N842" s="265"/>
      <c r="O842" s="187"/>
      <c r="P842" s="268" t="s">
        <v>1377</v>
      </c>
      <c r="Q842" s="278"/>
      <c r="R842" s="279"/>
      <c r="S842" s="192">
        <f t="shared" si="317"/>
        <v>71.849999999999994</v>
      </c>
      <c r="T842" s="218" t="s">
        <v>142</v>
      </c>
      <c r="U842" s="5" t="str">
        <f>+Instructions!$B$3</f>
        <v>A</v>
      </c>
      <c r="V842" s="49"/>
      <c r="W842" s="53">
        <f>+Instructions!$C$22</f>
        <v>0</v>
      </c>
      <c r="X842" s="16">
        <f t="shared" si="318"/>
        <v>71.849999999999994</v>
      </c>
      <c r="Y842" s="49"/>
      <c r="Z842" s="6" t="s">
        <v>1385</v>
      </c>
      <c r="AA842" s="36">
        <v>71.849999999999994</v>
      </c>
      <c r="AB842" s="57">
        <f t="shared" si="319"/>
        <v>0</v>
      </c>
      <c r="AC842" s="16">
        <f t="shared" si="320"/>
        <v>71.849999999999994</v>
      </c>
      <c r="AD842" s="11">
        <f t="shared" si="321"/>
        <v>0</v>
      </c>
      <c r="AE842" s="120"/>
      <c r="AF842" s="129">
        <v>3</v>
      </c>
      <c r="AG842" s="50">
        <f t="shared" si="322"/>
        <v>71.849999999999994</v>
      </c>
      <c r="AH842" s="49"/>
      <c r="AJ842" s="16">
        <f t="shared" si="323"/>
        <v>71.849999999999994</v>
      </c>
      <c r="AK842" s="16">
        <f t="shared" si="324"/>
        <v>0</v>
      </c>
      <c r="AL842" s="16">
        <f t="shared" si="325"/>
        <v>0</v>
      </c>
      <c r="AM842" s="16" t="str">
        <f t="shared" si="326"/>
        <v/>
      </c>
      <c r="AO842" s="239" t="s">
        <v>155</v>
      </c>
    </row>
    <row r="843" spans="2:41" s="3" customFormat="1" ht="3" customHeight="1" x14ac:dyDescent="0.2">
      <c r="C843" s="187"/>
      <c r="D843" s="187"/>
      <c r="E843" s="187"/>
      <c r="F843" s="187"/>
      <c r="G843" s="187"/>
      <c r="H843" s="187"/>
      <c r="I843" s="187"/>
      <c r="J843" s="187"/>
      <c r="K843" s="187"/>
      <c r="L843" s="187"/>
      <c r="M843" s="187"/>
      <c r="N843" s="187"/>
      <c r="O843" s="187"/>
      <c r="P843" s="268"/>
      <c r="Q843" s="278"/>
      <c r="R843" s="279"/>
      <c r="S843" s="192"/>
      <c r="T843" s="264"/>
      <c r="U843" s="34"/>
      <c r="V843" s="49"/>
      <c r="W843" s="53"/>
      <c r="X843" s="14"/>
      <c r="Y843" s="49"/>
      <c r="Z843" s="36"/>
      <c r="AA843" s="36"/>
      <c r="AB843" s="52"/>
      <c r="AC843" s="36"/>
      <c r="AD843" s="14"/>
      <c r="AE843" s="72"/>
      <c r="AF843" s="124"/>
      <c r="AG843" s="36"/>
      <c r="AH843" s="244"/>
      <c r="AJ843" s="36"/>
      <c r="AK843" s="36"/>
      <c r="AL843" s="36"/>
      <c r="AM843" s="36"/>
      <c r="AO843" s="239"/>
    </row>
    <row r="844" spans="2:41" s="3" customFormat="1" ht="9.9499999999999993" customHeight="1" x14ac:dyDescent="0.2">
      <c r="B844" s="112" t="s">
        <v>151</v>
      </c>
      <c r="D844" s="37"/>
      <c r="E844" s="283" t="s">
        <v>197</v>
      </c>
      <c r="F844" s="268"/>
      <c r="G844" s="265" t="s">
        <v>144</v>
      </c>
      <c r="H844" s="265"/>
      <c r="I844" s="265"/>
      <c r="J844" s="265" t="s">
        <v>212</v>
      </c>
      <c r="K844" s="265"/>
      <c r="L844" s="265"/>
      <c r="M844" s="265">
        <v>74334</v>
      </c>
      <c r="N844" s="265"/>
      <c r="O844" s="187" t="s">
        <v>187</v>
      </c>
      <c r="P844" s="268"/>
      <c r="Q844" s="278"/>
      <c r="R844" s="279"/>
      <c r="S844" s="192">
        <f>IF(Suggested="Yes",AA844,AG844)</f>
        <v>37.4</v>
      </c>
      <c r="T844" s="218" t="s">
        <v>143</v>
      </c>
      <c r="U844" s="5" t="str">
        <f>+Instructions!$B$3</f>
        <v>A</v>
      </c>
      <c r="V844" s="49"/>
      <c r="W844" s="53">
        <f>+Instructions!$C$22</f>
        <v>0</v>
      </c>
      <c r="X844" s="16">
        <f t="shared" ref="X844:X845" si="327">ROUND($AA844*(1-W844)+0.004999,2)</f>
        <v>37.4</v>
      </c>
      <c r="Y844" s="49"/>
      <c r="Z844" s="6" t="s">
        <v>1385</v>
      </c>
      <c r="AA844" s="36">
        <v>37.4</v>
      </c>
      <c r="AB844" s="57">
        <f t="shared" ref="AB844:AB845" si="328">+W844</f>
        <v>0</v>
      </c>
      <c r="AC844" s="16">
        <f t="shared" ref="AC844:AC845" si="329">+X844</f>
        <v>37.4</v>
      </c>
      <c r="AD844" s="11">
        <f t="shared" ref="AD844:AD845" si="330">(AG844-AC844)/AG844</f>
        <v>0</v>
      </c>
      <c r="AE844" s="120"/>
      <c r="AF844" s="128">
        <v>1</v>
      </c>
      <c r="AG844" s="35">
        <f t="shared" ref="AG844:AG845" si="331">SUM(AJ844:AL844)+AE844</f>
        <v>37.4</v>
      </c>
      <c r="AH844" s="49"/>
      <c r="AJ844" s="16">
        <f t="shared" ref="AJ844:AJ845" si="332">ROUND(AC844/(1-VLOOKUP(AF844,Group,2,FALSE)),2)</f>
        <v>37.4</v>
      </c>
      <c r="AK844" s="16">
        <f t="shared" ref="AK844:AK845" si="333">IF(VLOOKUP(AF844,Group,5,FALSE)="YES",VLOOKUP(ROUND(ROUND(AJ844,1)-AJ844,2),Round,2,FALSE)+VLOOKUP(AF844,Group,6,FALSE),0)</f>
        <v>0</v>
      </c>
      <c r="AL844" s="16">
        <f t="shared" ref="AL844:AL845" si="334">IF(VLOOKUP(AF844,Group,7,FALSE)="",0,ROUND(AJ844-0.04999,1)-AJ844+AM844)</f>
        <v>0</v>
      </c>
      <c r="AM844" s="16" t="str">
        <f t="shared" ref="AM844:AM845" si="335">IF(VLOOKUP(AF844,Group,7,FALSE)="","",VLOOKUP(AF844,Group,7,FALSE))</f>
        <v/>
      </c>
      <c r="AO844" s="239" t="s">
        <v>155</v>
      </c>
    </row>
    <row r="845" spans="2:41" s="3" customFormat="1" ht="9.9499999999999993" customHeight="1" x14ac:dyDescent="0.2">
      <c r="B845" s="112" t="s">
        <v>151</v>
      </c>
      <c r="D845" s="37"/>
      <c r="E845" s="283" t="s">
        <v>782</v>
      </c>
      <c r="F845" s="268"/>
      <c r="G845" s="265" t="s">
        <v>144</v>
      </c>
      <c r="H845" s="265"/>
      <c r="I845" s="265"/>
      <c r="J845" s="265" t="s">
        <v>212</v>
      </c>
      <c r="K845" s="265"/>
      <c r="L845" s="265"/>
      <c r="M845" s="265">
        <v>74332</v>
      </c>
      <c r="N845" s="265" t="s">
        <v>187</v>
      </c>
      <c r="O845" s="187"/>
      <c r="P845" s="268"/>
      <c r="Q845" s="278"/>
      <c r="R845" s="279"/>
      <c r="S845" s="192">
        <f>IF(Suggested="Yes",AA845,AG845)</f>
        <v>43.25</v>
      </c>
      <c r="T845" s="218" t="s">
        <v>143</v>
      </c>
      <c r="U845" s="5" t="str">
        <f>+Instructions!$B$3</f>
        <v>A</v>
      </c>
      <c r="V845" s="49"/>
      <c r="W845" s="53">
        <f>+Instructions!$C$22</f>
        <v>0</v>
      </c>
      <c r="X845" s="16">
        <f t="shared" si="327"/>
        <v>43.25</v>
      </c>
      <c r="Y845" s="49"/>
      <c r="Z845" s="6" t="s">
        <v>1385</v>
      </c>
      <c r="AA845" s="36">
        <v>43.25</v>
      </c>
      <c r="AB845" s="57">
        <f t="shared" si="328"/>
        <v>0</v>
      </c>
      <c r="AC845" s="16">
        <f t="shared" si="329"/>
        <v>43.25</v>
      </c>
      <c r="AD845" s="11">
        <f t="shared" si="330"/>
        <v>0</v>
      </c>
      <c r="AE845" s="120"/>
      <c r="AF845" s="128">
        <v>1</v>
      </c>
      <c r="AG845" s="35">
        <f t="shared" si="331"/>
        <v>43.25</v>
      </c>
      <c r="AH845" s="49"/>
      <c r="AJ845" s="16">
        <f t="shared" si="332"/>
        <v>43.25</v>
      </c>
      <c r="AK845" s="16">
        <f t="shared" si="333"/>
        <v>0</v>
      </c>
      <c r="AL845" s="16">
        <f t="shared" si="334"/>
        <v>0</v>
      </c>
      <c r="AM845" s="16" t="str">
        <f t="shared" si="335"/>
        <v/>
      </c>
      <c r="AO845" s="239" t="s">
        <v>155</v>
      </c>
    </row>
    <row r="846" spans="2:41" s="3" customFormat="1" ht="9.9499999999999993" customHeight="1" x14ac:dyDescent="0.2">
      <c r="B846" s="112" t="s">
        <v>151</v>
      </c>
      <c r="D846" s="37"/>
      <c r="E846" s="283" t="s">
        <v>1364</v>
      </c>
      <c r="F846" s="268"/>
      <c r="G846" s="265" t="s">
        <v>1309</v>
      </c>
      <c r="H846" s="265"/>
      <c r="I846" s="265"/>
      <c r="J846" s="265" t="s">
        <v>212</v>
      </c>
      <c r="K846" s="265"/>
      <c r="L846" s="265"/>
      <c r="M846" s="265">
        <v>74336</v>
      </c>
      <c r="N846" s="265" t="s">
        <v>187</v>
      </c>
      <c r="O846" s="187"/>
      <c r="P846" s="268" t="s">
        <v>1352</v>
      </c>
      <c r="Q846" s="278"/>
      <c r="R846" s="279"/>
      <c r="S846" s="192">
        <f>IF(Suggested="Yes",AA846,AG846)</f>
        <v>81.849999999999994</v>
      </c>
      <c r="T846" s="218" t="s">
        <v>142</v>
      </c>
      <c r="U846" s="5" t="str">
        <f>+Instructions!$B$3</f>
        <v>A</v>
      </c>
      <c r="V846" s="49"/>
      <c r="W846" s="53">
        <f>+Instructions!$C$22</f>
        <v>0</v>
      </c>
      <c r="X846" s="16">
        <f>ROUND($AA846*(1-W846)+0.004999,2)</f>
        <v>81.849999999999994</v>
      </c>
      <c r="Y846" s="49"/>
      <c r="Z846" s="6" t="s">
        <v>1385</v>
      </c>
      <c r="AA846" s="36">
        <v>81.849999999999994</v>
      </c>
      <c r="AB846" s="57">
        <f>+W846</f>
        <v>0</v>
      </c>
      <c r="AC846" s="16">
        <f>+X846</f>
        <v>81.849999999999994</v>
      </c>
      <c r="AD846" s="11">
        <f>(AG846-AC846)/AG846</f>
        <v>0</v>
      </c>
      <c r="AE846" s="120"/>
      <c r="AF846" s="128">
        <v>1</v>
      </c>
      <c r="AG846" s="35">
        <f>SUM(AJ846:AL846)+AE846</f>
        <v>81.849999999999994</v>
      </c>
      <c r="AH846" s="49"/>
      <c r="AJ846" s="16">
        <f>ROUND(AC846/(1-VLOOKUP(AF846,Group,2,FALSE)),2)</f>
        <v>81.849999999999994</v>
      </c>
      <c r="AK846" s="16">
        <f>IF(VLOOKUP(AF846,Group,5,FALSE)="YES",VLOOKUP(ROUND(ROUND(AJ846,1)-AJ846,2),Round,2,FALSE)+VLOOKUP(AF846,Group,6,FALSE),0)</f>
        <v>0</v>
      </c>
      <c r="AL846" s="16">
        <f>IF(VLOOKUP(AF846,Group,7,FALSE)="",0,ROUND(AJ846-0.04999,1)-AJ846+AM846)</f>
        <v>0</v>
      </c>
      <c r="AM846" s="16" t="str">
        <f>IF(VLOOKUP(AF846,Group,7,FALSE)="","",VLOOKUP(AF846,Group,7,FALSE))</f>
        <v/>
      </c>
      <c r="AO846" s="239" t="s">
        <v>155</v>
      </c>
    </row>
    <row r="847" spans="2:41" s="3" customFormat="1" ht="3" customHeight="1" x14ac:dyDescent="0.2">
      <c r="C847" s="187"/>
      <c r="D847" s="187"/>
      <c r="E847" s="187"/>
      <c r="F847" s="187"/>
      <c r="G847" s="187"/>
      <c r="H847" s="187"/>
      <c r="I847" s="187"/>
      <c r="J847" s="187"/>
      <c r="K847" s="187"/>
      <c r="L847" s="187"/>
      <c r="M847" s="187"/>
      <c r="N847" s="187"/>
      <c r="O847" s="187"/>
      <c r="P847" s="268"/>
      <c r="Q847" s="278"/>
      <c r="R847" s="279"/>
      <c r="S847" s="192"/>
      <c r="T847" s="264"/>
      <c r="U847" s="34"/>
      <c r="V847" s="49"/>
      <c r="W847" s="53"/>
      <c r="X847" s="14"/>
      <c r="Y847" s="49"/>
      <c r="Z847" s="36"/>
      <c r="AA847" s="36"/>
      <c r="AB847" s="52"/>
      <c r="AC847" s="36"/>
      <c r="AD847" s="14"/>
      <c r="AE847" s="72"/>
      <c r="AF847" s="124"/>
      <c r="AG847" s="36"/>
      <c r="AH847" s="244"/>
      <c r="AJ847" s="36"/>
      <c r="AK847" s="36"/>
      <c r="AL847" s="36"/>
      <c r="AM847" s="36"/>
      <c r="AO847" s="239"/>
    </row>
    <row r="848" spans="2:41" s="3" customFormat="1" ht="9.9499999999999993" customHeight="1" x14ac:dyDescent="0.2">
      <c r="C848" s="291"/>
      <c r="D848" s="280" t="s">
        <v>186</v>
      </c>
      <c r="E848" s="281" t="s">
        <v>1355</v>
      </c>
      <c r="F848" s="281"/>
      <c r="G848" s="281"/>
      <c r="H848" s="282"/>
      <c r="I848" s="282"/>
      <c r="J848" s="187"/>
      <c r="K848" s="282"/>
      <c r="L848" s="282"/>
      <c r="M848" s="282"/>
      <c r="N848" s="282"/>
      <c r="O848" s="265"/>
      <c r="P848" s="265"/>
      <c r="Q848" s="265"/>
      <c r="R848" s="265"/>
      <c r="S848" s="265"/>
      <c r="T848" s="265"/>
      <c r="U848" s="5"/>
      <c r="V848" s="49"/>
      <c r="W848" s="67"/>
      <c r="X848" s="67"/>
      <c r="Y848" s="49"/>
      <c r="Z848" s="36"/>
      <c r="AA848" s="36"/>
      <c r="AB848" s="52"/>
      <c r="AC848" s="16"/>
      <c r="AD848" s="14"/>
      <c r="AE848" s="62"/>
      <c r="AF848" s="123"/>
      <c r="AG848" s="16"/>
      <c r="AH848" s="244"/>
      <c r="AJ848" s="16"/>
      <c r="AK848" s="16"/>
      <c r="AL848" s="16"/>
      <c r="AM848" s="16"/>
      <c r="AO848" s="239"/>
    </row>
    <row r="849" spans="2:41" s="3" customFormat="1" ht="2.1" customHeight="1" x14ac:dyDescent="0.2">
      <c r="P849" s="71"/>
      <c r="Q849" s="81"/>
      <c r="R849" s="27"/>
      <c r="S849" s="36"/>
      <c r="T849" s="6"/>
      <c r="U849" s="34"/>
      <c r="V849" s="49"/>
      <c r="W849" s="53"/>
      <c r="X849" s="14"/>
      <c r="Y849" s="49"/>
      <c r="Z849" s="36"/>
      <c r="AA849" s="36"/>
      <c r="AB849" s="52"/>
      <c r="AC849" s="36"/>
      <c r="AD849" s="14"/>
      <c r="AE849" s="72"/>
      <c r="AF849" s="124"/>
      <c r="AG849" s="36"/>
      <c r="AH849" s="244"/>
      <c r="AJ849" s="36"/>
      <c r="AK849" s="36"/>
      <c r="AL849" s="36"/>
      <c r="AM849" s="36"/>
      <c r="AO849" s="239"/>
    </row>
    <row r="850" spans="2:41" s="3" customFormat="1" ht="9.9499999999999993" customHeight="1" x14ac:dyDescent="0.2">
      <c r="B850" s="112" t="s">
        <v>151</v>
      </c>
      <c r="D850" s="37"/>
      <c r="E850" s="283" t="s">
        <v>197</v>
      </c>
      <c r="F850" s="268"/>
      <c r="G850" s="265" t="s">
        <v>144</v>
      </c>
      <c r="H850" s="265"/>
      <c r="I850" s="265"/>
      <c r="J850" s="265" t="s">
        <v>216</v>
      </c>
      <c r="K850" s="265"/>
      <c r="L850" s="265"/>
      <c r="M850" s="265">
        <v>74321</v>
      </c>
      <c r="N850" s="265"/>
      <c r="O850" s="187"/>
      <c r="P850" s="268"/>
      <c r="Q850" s="278"/>
      <c r="R850" s="279"/>
      <c r="S850" s="192">
        <f>IF(Suggested="Yes",AA850,AG850)</f>
        <v>49.15</v>
      </c>
      <c r="T850" s="218" t="s">
        <v>143</v>
      </c>
      <c r="U850" s="5" t="str">
        <f>+Instructions!$B$3</f>
        <v>A</v>
      </c>
      <c r="V850" s="49"/>
      <c r="W850" s="53">
        <f>+Instructions!$C$22</f>
        <v>0</v>
      </c>
      <c r="X850" s="16">
        <f t="shared" ref="X850:X852" si="336">ROUND($AA850*(1-W850)+0.004999,2)</f>
        <v>49.15</v>
      </c>
      <c r="Y850" s="49"/>
      <c r="Z850" s="6" t="s">
        <v>1385</v>
      </c>
      <c r="AA850" s="36">
        <v>49.15</v>
      </c>
      <c r="AB850" s="57">
        <f t="shared" ref="AB850:AB852" si="337">+W850</f>
        <v>0</v>
      </c>
      <c r="AC850" s="16">
        <f t="shared" ref="AC850:AC852" si="338">+X850</f>
        <v>49.15</v>
      </c>
      <c r="AD850" s="11">
        <f t="shared" ref="AD850:AD852" si="339">(AG850-AC850)/AG850</f>
        <v>0</v>
      </c>
      <c r="AE850" s="120"/>
      <c r="AF850" s="128">
        <v>1</v>
      </c>
      <c r="AG850" s="35">
        <f t="shared" ref="AG850:AG852" si="340">SUM(AJ850:AL850)+AE850</f>
        <v>49.15</v>
      </c>
      <c r="AH850" s="49"/>
      <c r="AJ850" s="16">
        <f t="shared" ref="AJ850:AJ852" si="341">ROUND(AC850/(1-VLOOKUP(AF850,Group,2,FALSE)),2)</f>
        <v>49.15</v>
      </c>
      <c r="AK850" s="16">
        <f t="shared" ref="AK850:AK852" si="342">IF(VLOOKUP(AF850,Group,5,FALSE)="YES",VLOOKUP(ROUND(ROUND(AJ850,1)-AJ850,2),Round,2,FALSE)+VLOOKUP(AF850,Group,6,FALSE),0)</f>
        <v>0</v>
      </c>
      <c r="AL850" s="16">
        <f t="shared" ref="AL850:AL852" si="343">IF(VLOOKUP(AF850,Group,7,FALSE)="",0,ROUND(AJ850-0.04999,1)-AJ850+AM850)</f>
        <v>0</v>
      </c>
      <c r="AM850" s="16" t="str">
        <f t="shared" ref="AM850:AM852" si="344">IF(VLOOKUP(AF850,Group,7,FALSE)="","",VLOOKUP(AF850,Group,7,FALSE))</f>
        <v/>
      </c>
      <c r="AO850" s="239" t="s">
        <v>155</v>
      </c>
    </row>
    <row r="851" spans="2:41" s="3" customFormat="1" ht="9.9499999999999993" customHeight="1" x14ac:dyDescent="0.2">
      <c r="B851" s="112" t="s">
        <v>151</v>
      </c>
      <c r="D851" s="37"/>
      <c r="E851" s="283" t="s">
        <v>782</v>
      </c>
      <c r="F851" s="268"/>
      <c r="G851" s="265" t="s">
        <v>144</v>
      </c>
      <c r="H851" s="265"/>
      <c r="I851" s="265"/>
      <c r="J851" s="265" t="s">
        <v>216</v>
      </c>
      <c r="K851" s="265"/>
      <c r="L851" s="265"/>
      <c r="M851" s="265">
        <v>74319</v>
      </c>
      <c r="N851" s="265" t="s">
        <v>187</v>
      </c>
      <c r="O851" s="187"/>
      <c r="P851" s="268"/>
      <c r="Q851" s="278"/>
      <c r="R851" s="279"/>
      <c r="S851" s="192">
        <f>IF(Suggested="Yes",AA851,AG851)</f>
        <v>60.9</v>
      </c>
      <c r="T851" s="218" t="s">
        <v>143</v>
      </c>
      <c r="U851" s="5" t="str">
        <f>+Instructions!$B$3</f>
        <v>A</v>
      </c>
      <c r="V851" s="49"/>
      <c r="W851" s="53">
        <f>+Instructions!$C$22</f>
        <v>0</v>
      </c>
      <c r="X851" s="16">
        <f t="shared" si="336"/>
        <v>60.9</v>
      </c>
      <c r="Y851" s="49"/>
      <c r="Z851" s="6" t="s">
        <v>1385</v>
      </c>
      <c r="AA851" s="36">
        <v>60.9</v>
      </c>
      <c r="AB851" s="57">
        <f t="shared" si="337"/>
        <v>0</v>
      </c>
      <c r="AC851" s="16">
        <f t="shared" si="338"/>
        <v>60.9</v>
      </c>
      <c r="AD851" s="11">
        <f t="shared" si="339"/>
        <v>0</v>
      </c>
      <c r="AE851" s="120"/>
      <c r="AF851" s="128">
        <v>1</v>
      </c>
      <c r="AG851" s="35">
        <f t="shared" si="340"/>
        <v>60.9</v>
      </c>
      <c r="AH851" s="49"/>
      <c r="AJ851" s="16">
        <f t="shared" si="341"/>
        <v>60.9</v>
      </c>
      <c r="AK851" s="16">
        <f t="shared" si="342"/>
        <v>0</v>
      </c>
      <c r="AL851" s="16">
        <f t="shared" si="343"/>
        <v>0</v>
      </c>
      <c r="AM851" s="16" t="str">
        <f t="shared" si="344"/>
        <v/>
      </c>
      <c r="AO851" s="239" t="s">
        <v>155</v>
      </c>
    </row>
    <row r="852" spans="2:41" s="3" customFormat="1" ht="9.9499999999999993" customHeight="1" x14ac:dyDescent="0.2">
      <c r="B852" s="112" t="s">
        <v>151</v>
      </c>
      <c r="D852" s="37"/>
      <c r="E852" s="283" t="s">
        <v>1364</v>
      </c>
      <c r="F852" s="268"/>
      <c r="G852" s="265" t="s">
        <v>1309</v>
      </c>
      <c r="H852" s="265"/>
      <c r="I852" s="265"/>
      <c r="J852" s="265" t="s">
        <v>216</v>
      </c>
      <c r="K852" s="265"/>
      <c r="L852" s="265"/>
      <c r="M852" s="265">
        <v>74322</v>
      </c>
      <c r="N852" s="265" t="s">
        <v>187</v>
      </c>
      <c r="O852" s="187"/>
      <c r="P852" s="268" t="s">
        <v>1352</v>
      </c>
      <c r="Q852" s="278"/>
      <c r="R852" s="279"/>
      <c r="S852" s="192">
        <f>IF(Suggested="Yes",AA852,AG852)</f>
        <v>81.849999999999994</v>
      </c>
      <c r="T852" s="218" t="s">
        <v>142</v>
      </c>
      <c r="U852" s="5" t="str">
        <f>+Instructions!$B$3</f>
        <v>A</v>
      </c>
      <c r="V852" s="49"/>
      <c r="W852" s="53">
        <f>+Instructions!$C$22</f>
        <v>0</v>
      </c>
      <c r="X852" s="16">
        <f t="shared" si="336"/>
        <v>81.849999999999994</v>
      </c>
      <c r="Y852" s="49"/>
      <c r="Z852" s="6" t="s">
        <v>1385</v>
      </c>
      <c r="AA852" s="36">
        <v>81.849999999999994</v>
      </c>
      <c r="AB852" s="57">
        <f t="shared" si="337"/>
        <v>0</v>
      </c>
      <c r="AC852" s="16">
        <f t="shared" si="338"/>
        <v>81.849999999999994</v>
      </c>
      <c r="AD852" s="11">
        <f t="shared" si="339"/>
        <v>0</v>
      </c>
      <c r="AE852" s="120"/>
      <c r="AF852" s="128">
        <v>1</v>
      </c>
      <c r="AG852" s="35">
        <f t="shared" si="340"/>
        <v>81.849999999999994</v>
      </c>
      <c r="AH852" s="49"/>
      <c r="AJ852" s="16">
        <f t="shared" si="341"/>
        <v>81.849999999999994</v>
      </c>
      <c r="AK852" s="16">
        <f t="shared" si="342"/>
        <v>0</v>
      </c>
      <c r="AL852" s="16">
        <f t="shared" si="343"/>
        <v>0</v>
      </c>
      <c r="AM852" s="16" t="str">
        <f t="shared" si="344"/>
        <v/>
      </c>
      <c r="AO852" s="239" t="s">
        <v>155</v>
      </c>
    </row>
    <row r="853" spans="2:41" s="3" customFormat="1" ht="1.5" customHeight="1" x14ac:dyDescent="0.2">
      <c r="E853" s="187"/>
      <c r="F853" s="187"/>
      <c r="G853" s="187"/>
      <c r="H853" s="187"/>
      <c r="I853" s="187"/>
      <c r="J853" s="187"/>
      <c r="K853" s="187"/>
      <c r="L853" s="187"/>
      <c r="M853" s="284"/>
      <c r="N853" s="187"/>
      <c r="O853" s="187"/>
      <c r="P853" s="268"/>
      <c r="Q853" s="278"/>
      <c r="R853" s="279"/>
      <c r="S853" s="192"/>
      <c r="T853" s="264"/>
      <c r="U853" s="34"/>
      <c r="V853" s="49"/>
      <c r="W853" s="53"/>
      <c r="X853" s="14"/>
      <c r="Y853" s="49"/>
      <c r="Z853" s="36"/>
      <c r="AA853" s="36"/>
      <c r="AB853" s="52"/>
      <c r="AC853" s="36"/>
      <c r="AD853" s="14"/>
      <c r="AE853" s="72"/>
      <c r="AF853" s="124"/>
      <c r="AG853" s="36"/>
      <c r="AH853" s="244"/>
      <c r="AJ853" s="36"/>
      <c r="AK853" s="36"/>
      <c r="AL853" s="36"/>
      <c r="AM853" s="36"/>
      <c r="AO853" s="239"/>
    </row>
    <row r="854" spans="2:41" s="3" customFormat="1" ht="9.9499999999999993" customHeight="1" x14ac:dyDescent="0.2">
      <c r="B854" s="111" t="s">
        <v>104</v>
      </c>
      <c r="D854" s="37"/>
      <c r="E854" s="268" t="s">
        <v>1353</v>
      </c>
      <c r="F854" s="268"/>
      <c r="G854" s="265" t="s">
        <v>220</v>
      </c>
      <c r="H854" s="265"/>
      <c r="I854" s="265"/>
      <c r="J854" s="265" t="s">
        <v>708</v>
      </c>
      <c r="K854" s="265"/>
      <c r="L854" s="265" t="s">
        <v>216</v>
      </c>
      <c r="M854" s="265">
        <v>74323</v>
      </c>
      <c r="N854" s="265" t="s">
        <v>187</v>
      </c>
      <c r="O854" s="187"/>
      <c r="P854" s="268" t="s">
        <v>1376</v>
      </c>
      <c r="Q854" s="278"/>
      <c r="R854" s="279"/>
      <c r="S854" s="192">
        <f t="shared" ref="S854:S855" si="345">IF(Suggested="Yes",AA854,AG854)</f>
        <v>70.849999999999994</v>
      </c>
      <c r="T854" s="218" t="s">
        <v>142</v>
      </c>
      <c r="U854" s="5" t="str">
        <f>+Instructions!$B$3</f>
        <v>A</v>
      </c>
      <c r="V854" s="49"/>
      <c r="W854" s="53">
        <f>+Instructions!$C$22</f>
        <v>0</v>
      </c>
      <c r="X854" s="16">
        <f t="shared" ref="X854:X855" si="346">ROUND($AA854*(1-W854)+0.004999,2)</f>
        <v>70.849999999999994</v>
      </c>
      <c r="Y854" s="49"/>
      <c r="Z854" s="6" t="s">
        <v>1385</v>
      </c>
      <c r="AA854" s="36">
        <v>70.849999999999994</v>
      </c>
      <c r="AB854" s="57">
        <f t="shared" ref="AB854:AB855" si="347">+W854</f>
        <v>0</v>
      </c>
      <c r="AC854" s="16">
        <f t="shared" ref="AC854:AC855" si="348">+X854</f>
        <v>70.849999999999994</v>
      </c>
      <c r="AD854" s="11">
        <f t="shared" ref="AD854:AD855" si="349">(AG854-AC854)/AG854</f>
        <v>0</v>
      </c>
      <c r="AE854" s="120"/>
      <c r="AF854" s="129">
        <v>3</v>
      </c>
      <c r="AG854" s="50">
        <f t="shared" ref="AG854:AG855" si="350">SUM(AJ854:AL854)+AE854</f>
        <v>70.849999999999994</v>
      </c>
      <c r="AH854" s="49"/>
      <c r="AJ854" s="16">
        <f t="shared" ref="AJ854:AJ855" si="351">ROUND(AC854/(1-VLOOKUP(AF854,Group,2,FALSE)),2)</f>
        <v>70.849999999999994</v>
      </c>
      <c r="AK854" s="16">
        <f t="shared" ref="AK854:AK855" si="352">IF(VLOOKUP(AF854,Group,5,FALSE)="YES",VLOOKUP(ROUND(ROUND(AJ854,1)-AJ854,2),Round,2,FALSE)+VLOOKUP(AF854,Group,6,FALSE),0)</f>
        <v>0</v>
      </c>
      <c r="AL854" s="16">
        <f t="shared" ref="AL854:AL855" si="353">IF(VLOOKUP(AF854,Group,7,FALSE)="",0,ROUND(AJ854-0.04999,1)-AJ854+AM854)</f>
        <v>0</v>
      </c>
      <c r="AM854" s="16" t="str">
        <f t="shared" ref="AM854:AM855" si="354">IF(VLOOKUP(AF854,Group,7,FALSE)="","",VLOOKUP(AF854,Group,7,FALSE))</f>
        <v/>
      </c>
      <c r="AO854" s="239" t="s">
        <v>155</v>
      </c>
    </row>
    <row r="855" spans="2:41" s="3" customFormat="1" ht="9.9499999999999993" customHeight="1" x14ac:dyDescent="0.2">
      <c r="B855" s="111" t="s">
        <v>104</v>
      </c>
      <c r="D855" s="37"/>
      <c r="E855" s="268" t="s">
        <v>243</v>
      </c>
      <c r="F855" s="268"/>
      <c r="G855" s="265" t="s">
        <v>220</v>
      </c>
      <c r="H855" s="265"/>
      <c r="I855" s="265"/>
      <c r="J855" s="265" t="s">
        <v>1308</v>
      </c>
      <c r="K855" s="265"/>
      <c r="L855" s="265" t="s">
        <v>216</v>
      </c>
      <c r="M855" s="265">
        <v>74324</v>
      </c>
      <c r="N855" s="265" t="s">
        <v>1336</v>
      </c>
      <c r="O855" s="187"/>
      <c r="P855" s="268" t="s">
        <v>1377</v>
      </c>
      <c r="Q855" s="278"/>
      <c r="R855" s="279"/>
      <c r="S855" s="192">
        <f t="shared" si="345"/>
        <v>71.849999999999994</v>
      </c>
      <c r="T855" s="218" t="s">
        <v>142</v>
      </c>
      <c r="U855" s="5" t="str">
        <f>+Instructions!$B$3</f>
        <v>A</v>
      </c>
      <c r="V855" s="49"/>
      <c r="W855" s="53">
        <f>+Instructions!$C$22</f>
        <v>0</v>
      </c>
      <c r="X855" s="16">
        <f t="shared" si="346"/>
        <v>71.849999999999994</v>
      </c>
      <c r="Y855" s="49"/>
      <c r="Z855" s="6" t="s">
        <v>1385</v>
      </c>
      <c r="AA855" s="36">
        <v>71.849999999999994</v>
      </c>
      <c r="AB855" s="57">
        <f t="shared" si="347"/>
        <v>0</v>
      </c>
      <c r="AC855" s="16">
        <f t="shared" si="348"/>
        <v>71.849999999999994</v>
      </c>
      <c r="AD855" s="11">
        <f t="shared" si="349"/>
        <v>0</v>
      </c>
      <c r="AE855" s="120"/>
      <c r="AF855" s="129">
        <v>3</v>
      </c>
      <c r="AG855" s="50">
        <f t="shared" si="350"/>
        <v>71.849999999999994</v>
      </c>
      <c r="AH855" s="49"/>
      <c r="AJ855" s="16">
        <f t="shared" si="351"/>
        <v>71.849999999999994</v>
      </c>
      <c r="AK855" s="16">
        <f t="shared" si="352"/>
        <v>0</v>
      </c>
      <c r="AL855" s="16">
        <f t="shared" si="353"/>
        <v>0</v>
      </c>
      <c r="AM855" s="16" t="str">
        <f t="shared" si="354"/>
        <v/>
      </c>
      <c r="AO855" s="239" t="s">
        <v>155</v>
      </c>
    </row>
    <row r="856" spans="2:41" s="3" customFormat="1" ht="3" customHeight="1" x14ac:dyDescent="0.2">
      <c r="C856" s="187"/>
      <c r="D856" s="187"/>
      <c r="E856" s="187"/>
      <c r="F856" s="187"/>
      <c r="G856" s="187"/>
      <c r="H856" s="187"/>
      <c r="I856" s="187"/>
      <c r="J856" s="187"/>
      <c r="K856" s="187"/>
      <c r="L856" s="187"/>
      <c r="M856" s="187"/>
      <c r="N856" s="187"/>
      <c r="O856" s="187"/>
      <c r="P856" s="268"/>
      <c r="Q856" s="278"/>
      <c r="R856" s="279"/>
      <c r="S856" s="192"/>
      <c r="T856" s="264"/>
      <c r="U856" s="34"/>
      <c r="V856" s="49"/>
      <c r="W856" s="53"/>
      <c r="X856" s="14"/>
      <c r="Y856" s="49"/>
      <c r="Z856" s="36"/>
      <c r="AA856" s="36"/>
      <c r="AB856" s="52"/>
      <c r="AC856" s="36"/>
      <c r="AD856" s="14"/>
      <c r="AE856" s="72"/>
      <c r="AF856" s="124"/>
      <c r="AG856" s="36"/>
      <c r="AH856" s="244"/>
      <c r="AJ856" s="36"/>
      <c r="AK856" s="36"/>
      <c r="AL856" s="36"/>
      <c r="AM856" s="36"/>
      <c r="AO856" s="239"/>
    </row>
    <row r="857" spans="2:41" s="3" customFormat="1" ht="9.9499999999999993" customHeight="1" x14ac:dyDescent="0.2">
      <c r="B857" s="112" t="s">
        <v>151</v>
      </c>
      <c r="D857" s="37"/>
      <c r="E857" s="283" t="s">
        <v>197</v>
      </c>
      <c r="F857" s="268"/>
      <c r="G857" s="265" t="s">
        <v>144</v>
      </c>
      <c r="H857" s="265"/>
      <c r="I857" s="265"/>
      <c r="J857" s="265" t="s">
        <v>212</v>
      </c>
      <c r="K857" s="265"/>
      <c r="L857" s="265"/>
      <c r="M857" s="265">
        <v>74320</v>
      </c>
      <c r="N857" s="265"/>
      <c r="O857" s="187" t="s">
        <v>187</v>
      </c>
      <c r="P857" s="268"/>
      <c r="Q857" s="278"/>
      <c r="R857" s="279"/>
      <c r="S857" s="192">
        <f>IF(Suggested="Yes",AA857,AG857)</f>
        <v>49.15</v>
      </c>
      <c r="T857" s="218" t="s">
        <v>143</v>
      </c>
      <c r="U857" s="5" t="str">
        <f>+Instructions!$B$3</f>
        <v>A</v>
      </c>
      <c r="V857" s="49"/>
      <c r="W857" s="53">
        <f>+Instructions!$C$22</f>
        <v>0</v>
      </c>
      <c r="X857" s="16">
        <f t="shared" ref="X857:X858" si="355">ROUND($AA857*(1-W857)+0.004999,2)</f>
        <v>49.15</v>
      </c>
      <c r="Y857" s="49"/>
      <c r="Z857" s="6" t="s">
        <v>1385</v>
      </c>
      <c r="AA857" s="36">
        <v>49.15</v>
      </c>
      <c r="AB857" s="57">
        <f t="shared" ref="AB857:AB858" si="356">+W857</f>
        <v>0</v>
      </c>
      <c r="AC857" s="16">
        <f t="shared" ref="AC857:AC858" si="357">+X857</f>
        <v>49.15</v>
      </c>
      <c r="AD857" s="11">
        <f t="shared" ref="AD857:AD858" si="358">(AG857-AC857)/AG857</f>
        <v>0</v>
      </c>
      <c r="AE857" s="120"/>
      <c r="AF857" s="128">
        <v>1</v>
      </c>
      <c r="AG857" s="35">
        <f t="shared" ref="AG857:AG858" si="359">SUM(AJ857:AL857)+AE857</f>
        <v>49.15</v>
      </c>
      <c r="AH857" s="49"/>
      <c r="AJ857" s="16">
        <f t="shared" ref="AJ857:AJ858" si="360">ROUND(AC857/(1-VLOOKUP(AF857,Group,2,FALSE)),2)</f>
        <v>49.15</v>
      </c>
      <c r="AK857" s="16">
        <f t="shared" ref="AK857:AK858" si="361">IF(VLOOKUP(AF857,Group,5,FALSE)="YES",VLOOKUP(ROUND(ROUND(AJ857,1)-AJ857,2),Round,2,FALSE)+VLOOKUP(AF857,Group,6,FALSE),0)</f>
        <v>0</v>
      </c>
      <c r="AL857" s="16">
        <f t="shared" ref="AL857:AL858" si="362">IF(VLOOKUP(AF857,Group,7,FALSE)="",0,ROUND(AJ857-0.04999,1)-AJ857+AM857)</f>
        <v>0</v>
      </c>
      <c r="AM857" s="16" t="str">
        <f t="shared" ref="AM857:AM858" si="363">IF(VLOOKUP(AF857,Group,7,FALSE)="","",VLOOKUP(AF857,Group,7,FALSE))</f>
        <v/>
      </c>
      <c r="AO857" s="239" t="s">
        <v>155</v>
      </c>
    </row>
    <row r="858" spans="2:41" s="3" customFormat="1" ht="9.9499999999999993" customHeight="1" x14ac:dyDescent="0.2">
      <c r="B858" s="112" t="s">
        <v>151</v>
      </c>
      <c r="D858" s="37"/>
      <c r="E858" s="283" t="s">
        <v>782</v>
      </c>
      <c r="F858" s="268"/>
      <c r="G858" s="265" t="s">
        <v>144</v>
      </c>
      <c r="H858" s="265"/>
      <c r="I858" s="265"/>
      <c r="J858" s="265" t="s">
        <v>212</v>
      </c>
      <c r="K858" s="265" t="s">
        <v>187</v>
      </c>
      <c r="L858" s="265"/>
      <c r="M858" s="265">
        <v>74318</v>
      </c>
      <c r="N858" s="265" t="s">
        <v>187</v>
      </c>
      <c r="O858" s="187"/>
      <c r="P858" s="268"/>
      <c r="Q858" s="278"/>
      <c r="R858" s="279"/>
      <c r="S858" s="192">
        <f>IF(Suggested="Yes",AA858,AG858)</f>
        <v>60.9</v>
      </c>
      <c r="T858" s="218" t="s">
        <v>143</v>
      </c>
      <c r="U858" s="5" t="str">
        <f>+Instructions!$B$3</f>
        <v>A</v>
      </c>
      <c r="V858" s="49"/>
      <c r="W858" s="53">
        <f>+Instructions!$C$22</f>
        <v>0</v>
      </c>
      <c r="X858" s="16">
        <f t="shared" si="355"/>
        <v>60.9</v>
      </c>
      <c r="Y858" s="49"/>
      <c r="Z858" s="6" t="s">
        <v>1385</v>
      </c>
      <c r="AA858" s="36">
        <v>60.9</v>
      </c>
      <c r="AB858" s="57">
        <f t="shared" si="356"/>
        <v>0</v>
      </c>
      <c r="AC858" s="16">
        <f t="shared" si="357"/>
        <v>60.9</v>
      </c>
      <c r="AD858" s="11">
        <f t="shared" si="358"/>
        <v>0</v>
      </c>
      <c r="AE858" s="120"/>
      <c r="AF858" s="128">
        <v>1</v>
      </c>
      <c r="AG858" s="35">
        <f t="shared" si="359"/>
        <v>60.9</v>
      </c>
      <c r="AH858" s="49"/>
      <c r="AJ858" s="16">
        <f t="shared" si="360"/>
        <v>60.9</v>
      </c>
      <c r="AK858" s="16">
        <f t="shared" si="361"/>
        <v>0</v>
      </c>
      <c r="AL858" s="16">
        <f t="shared" si="362"/>
        <v>0</v>
      </c>
      <c r="AM858" s="16" t="str">
        <f t="shared" si="363"/>
        <v/>
      </c>
      <c r="AO858" s="239" t="s">
        <v>155</v>
      </c>
    </row>
    <row r="859" spans="2:41" s="3" customFormat="1" ht="3" customHeight="1" x14ac:dyDescent="0.2">
      <c r="C859" s="187"/>
      <c r="D859" s="187"/>
      <c r="E859" s="187"/>
      <c r="F859" s="187"/>
      <c r="G859" s="187"/>
      <c r="H859" s="187"/>
      <c r="I859" s="187"/>
      <c r="J859" s="187"/>
      <c r="K859" s="187"/>
      <c r="L859" s="187"/>
      <c r="M859" s="187"/>
      <c r="N859" s="187"/>
      <c r="O859" s="187"/>
      <c r="P859" s="268"/>
      <c r="Q859" s="278"/>
      <c r="R859" s="279"/>
      <c r="S859" s="192"/>
      <c r="T859" s="264"/>
      <c r="U859" s="34"/>
      <c r="V859" s="49"/>
      <c r="W859" s="53"/>
      <c r="X859" s="14"/>
      <c r="Y859" s="49"/>
      <c r="Z859" s="36"/>
      <c r="AA859" s="36"/>
      <c r="AB859" s="52"/>
      <c r="AC859" s="36"/>
      <c r="AD859" s="14"/>
      <c r="AE859" s="72"/>
      <c r="AF859" s="124"/>
      <c r="AG859" s="36"/>
      <c r="AH859" s="244"/>
      <c r="AJ859" s="36"/>
      <c r="AK859" s="36"/>
      <c r="AL859" s="36"/>
      <c r="AM859" s="36"/>
      <c r="AO859" s="239"/>
    </row>
    <row r="860" spans="2:41" s="3" customFormat="1" ht="9.9499999999999993" customHeight="1" x14ac:dyDescent="0.2">
      <c r="C860" s="291"/>
      <c r="D860" s="280" t="s">
        <v>186</v>
      </c>
      <c r="E860" s="281" t="s">
        <v>1356</v>
      </c>
      <c r="F860" s="281"/>
      <c r="G860" s="281"/>
      <c r="H860" s="282"/>
      <c r="I860" s="282"/>
      <c r="J860" s="187"/>
      <c r="K860" s="282"/>
      <c r="L860" s="282"/>
      <c r="M860" s="282"/>
      <c r="N860" s="282"/>
      <c r="O860" s="265"/>
      <c r="P860" s="265"/>
      <c r="Q860" s="265"/>
      <c r="R860" s="265"/>
      <c r="S860" s="265"/>
      <c r="T860" s="265"/>
      <c r="U860" s="5"/>
      <c r="V860" s="49"/>
      <c r="W860" s="67"/>
      <c r="X860" s="67"/>
      <c r="Y860" s="49"/>
      <c r="Z860" s="36"/>
      <c r="AA860" s="36"/>
      <c r="AB860" s="52"/>
      <c r="AC860" s="16"/>
      <c r="AD860" s="14"/>
      <c r="AE860" s="62"/>
      <c r="AF860" s="123"/>
      <c r="AG860" s="16"/>
      <c r="AH860" s="244"/>
      <c r="AJ860" s="16"/>
      <c r="AK860" s="16"/>
      <c r="AL860" s="16"/>
      <c r="AM860" s="16"/>
      <c r="AO860" s="239"/>
    </row>
    <row r="861" spans="2:41" s="3" customFormat="1" ht="2.1" customHeight="1" x14ac:dyDescent="0.2">
      <c r="P861" s="71"/>
      <c r="Q861" s="81"/>
      <c r="R861" s="27"/>
      <c r="S861" s="36"/>
      <c r="T861" s="6"/>
      <c r="U861" s="34"/>
      <c r="V861" s="49"/>
      <c r="W861" s="53"/>
      <c r="X861" s="14"/>
      <c r="Y861" s="49"/>
      <c r="Z861" s="36"/>
      <c r="AA861" s="36"/>
      <c r="AB861" s="52"/>
      <c r="AC861" s="36"/>
      <c r="AD861" s="14"/>
      <c r="AE861" s="72"/>
      <c r="AF861" s="124"/>
      <c r="AG861" s="36"/>
      <c r="AH861" s="244"/>
      <c r="AJ861" s="36"/>
      <c r="AK861" s="36"/>
      <c r="AL861" s="36"/>
      <c r="AM861" s="36"/>
      <c r="AO861" s="239"/>
    </row>
    <row r="862" spans="2:41" s="3" customFormat="1" ht="9.9499999999999993" customHeight="1" x14ac:dyDescent="0.2">
      <c r="B862" s="112" t="s">
        <v>151</v>
      </c>
      <c r="D862" s="37"/>
      <c r="E862" s="283" t="s">
        <v>197</v>
      </c>
      <c r="F862" s="268"/>
      <c r="G862" s="265" t="s">
        <v>144</v>
      </c>
      <c r="H862" s="265"/>
      <c r="I862" s="265"/>
      <c r="J862" s="265" t="s">
        <v>216</v>
      </c>
      <c r="K862" s="265"/>
      <c r="L862" s="265"/>
      <c r="M862" s="265">
        <v>74392</v>
      </c>
      <c r="N862" s="265"/>
      <c r="O862" s="187"/>
      <c r="P862" s="268"/>
      <c r="Q862" s="278"/>
      <c r="R862" s="279"/>
      <c r="S862" s="192">
        <f>IF(Suggested="Yes",AA862,AG862)</f>
        <v>31.5</v>
      </c>
      <c r="T862" s="218" t="s">
        <v>143</v>
      </c>
      <c r="U862" s="5" t="str">
        <f>+Instructions!$B$3</f>
        <v>A</v>
      </c>
      <c r="V862" s="49"/>
      <c r="W862" s="53">
        <f>+Instructions!$C$22</f>
        <v>0</v>
      </c>
      <c r="X862" s="16">
        <f t="shared" ref="X862:X864" si="364">ROUND($AA862*(1-W862)+0.004999,2)</f>
        <v>31.5</v>
      </c>
      <c r="Y862" s="49"/>
      <c r="Z862" s="6" t="s">
        <v>1385</v>
      </c>
      <c r="AA862" s="36">
        <v>31.5</v>
      </c>
      <c r="AB862" s="57">
        <f t="shared" ref="AB862:AB864" si="365">+W862</f>
        <v>0</v>
      </c>
      <c r="AC862" s="16">
        <f t="shared" ref="AC862:AC864" si="366">+X862</f>
        <v>31.5</v>
      </c>
      <c r="AD862" s="11">
        <f t="shared" ref="AD862:AD864" si="367">(AG862-AC862)/AG862</f>
        <v>0</v>
      </c>
      <c r="AE862" s="120"/>
      <c r="AF862" s="128">
        <v>1</v>
      </c>
      <c r="AG862" s="35">
        <f t="shared" ref="AG862:AG864" si="368">SUM(AJ862:AL862)+AE862</f>
        <v>31.5</v>
      </c>
      <c r="AH862" s="49"/>
      <c r="AJ862" s="16">
        <f t="shared" ref="AJ862:AJ864" si="369">ROUND(AC862/(1-VLOOKUP(AF862,Group,2,FALSE)),2)</f>
        <v>31.5</v>
      </c>
      <c r="AK862" s="16">
        <f t="shared" ref="AK862:AK864" si="370">IF(VLOOKUP(AF862,Group,5,FALSE)="YES",VLOOKUP(ROUND(ROUND(AJ862,1)-AJ862,2),Round,2,FALSE)+VLOOKUP(AF862,Group,6,FALSE),0)</f>
        <v>0</v>
      </c>
      <c r="AL862" s="16">
        <f t="shared" ref="AL862:AL864" si="371">IF(VLOOKUP(AF862,Group,7,FALSE)="",0,ROUND(AJ862-0.04999,1)-AJ862+AM862)</f>
        <v>0</v>
      </c>
      <c r="AM862" s="16" t="str">
        <f t="shared" ref="AM862:AM864" si="372">IF(VLOOKUP(AF862,Group,7,FALSE)="","",VLOOKUP(AF862,Group,7,FALSE))</f>
        <v/>
      </c>
      <c r="AO862" s="239" t="s">
        <v>155</v>
      </c>
    </row>
    <row r="863" spans="2:41" s="3" customFormat="1" ht="9.9499999999999993" customHeight="1" x14ac:dyDescent="0.2">
      <c r="B863" s="112" t="s">
        <v>151</v>
      </c>
      <c r="D863" s="37"/>
      <c r="E863" s="283" t="s">
        <v>782</v>
      </c>
      <c r="F863" s="268"/>
      <c r="G863" s="265" t="s">
        <v>144</v>
      </c>
      <c r="H863" s="265"/>
      <c r="I863" s="265"/>
      <c r="J863" s="265" t="s">
        <v>216</v>
      </c>
      <c r="K863" s="265"/>
      <c r="L863" s="265"/>
      <c r="M863" s="265">
        <v>74390</v>
      </c>
      <c r="N863" s="265" t="s">
        <v>187</v>
      </c>
      <c r="O863" s="187"/>
      <c r="P863" s="268"/>
      <c r="Q863" s="278"/>
      <c r="R863" s="279"/>
      <c r="S863" s="192">
        <f>IF(Suggested="Yes",AA863,AG863)</f>
        <v>37.4</v>
      </c>
      <c r="T863" s="218" t="s">
        <v>143</v>
      </c>
      <c r="U863" s="5" t="str">
        <f>+Instructions!$B$3</f>
        <v>A</v>
      </c>
      <c r="V863" s="49"/>
      <c r="W863" s="53">
        <f>+Instructions!$C$22</f>
        <v>0</v>
      </c>
      <c r="X863" s="16">
        <f t="shared" si="364"/>
        <v>37.4</v>
      </c>
      <c r="Y863" s="49"/>
      <c r="Z863" s="6" t="s">
        <v>1385</v>
      </c>
      <c r="AA863" s="36">
        <v>37.4</v>
      </c>
      <c r="AB863" s="57">
        <f t="shared" si="365"/>
        <v>0</v>
      </c>
      <c r="AC863" s="16">
        <f t="shared" si="366"/>
        <v>37.4</v>
      </c>
      <c r="AD863" s="11">
        <f t="shared" si="367"/>
        <v>0</v>
      </c>
      <c r="AE863" s="120"/>
      <c r="AF863" s="128">
        <v>1</v>
      </c>
      <c r="AG863" s="35">
        <f t="shared" si="368"/>
        <v>37.4</v>
      </c>
      <c r="AH863" s="49"/>
      <c r="AJ863" s="16">
        <f t="shared" si="369"/>
        <v>37.4</v>
      </c>
      <c r="AK863" s="16">
        <f t="shared" si="370"/>
        <v>0</v>
      </c>
      <c r="AL863" s="16">
        <f t="shared" si="371"/>
        <v>0</v>
      </c>
      <c r="AM863" s="16" t="str">
        <f t="shared" si="372"/>
        <v/>
      </c>
      <c r="AO863" s="239" t="s">
        <v>155</v>
      </c>
    </row>
    <row r="864" spans="2:41" s="3" customFormat="1" ht="9.9499999999999993" customHeight="1" x14ac:dyDescent="0.2">
      <c r="B864" s="112" t="s">
        <v>151</v>
      </c>
      <c r="D864" s="37"/>
      <c r="E864" s="283" t="s">
        <v>1364</v>
      </c>
      <c r="F864" s="268"/>
      <c r="G864" s="265" t="s">
        <v>1309</v>
      </c>
      <c r="H864" s="265"/>
      <c r="I864" s="265"/>
      <c r="J864" s="265" t="s">
        <v>216</v>
      </c>
      <c r="K864" s="265"/>
      <c r="L864" s="265"/>
      <c r="M864" s="265">
        <v>74393</v>
      </c>
      <c r="N864" s="265" t="s">
        <v>187</v>
      </c>
      <c r="O864" s="187"/>
      <c r="P864" s="268" t="s">
        <v>1352</v>
      </c>
      <c r="Q864" s="278"/>
      <c r="R864" s="279"/>
      <c r="S864" s="192">
        <f>IF(Suggested="Yes",AA864,AG864)</f>
        <v>62.5</v>
      </c>
      <c r="T864" s="218" t="s">
        <v>142</v>
      </c>
      <c r="U864" s="5" t="str">
        <f>+Instructions!$B$3</f>
        <v>A</v>
      </c>
      <c r="V864" s="49"/>
      <c r="W864" s="53">
        <f>+Instructions!$C$22</f>
        <v>0</v>
      </c>
      <c r="X864" s="16">
        <f t="shared" si="364"/>
        <v>62.5</v>
      </c>
      <c r="Y864" s="49"/>
      <c r="Z864" s="6" t="s">
        <v>1385</v>
      </c>
      <c r="AA864" s="36">
        <v>62.5</v>
      </c>
      <c r="AB864" s="57">
        <f t="shared" si="365"/>
        <v>0</v>
      </c>
      <c r="AC864" s="16">
        <f t="shared" si="366"/>
        <v>62.5</v>
      </c>
      <c r="AD864" s="11">
        <f t="shared" si="367"/>
        <v>0</v>
      </c>
      <c r="AE864" s="120"/>
      <c r="AF864" s="128">
        <v>1</v>
      </c>
      <c r="AG864" s="35">
        <f t="shared" si="368"/>
        <v>62.5</v>
      </c>
      <c r="AH864" s="49"/>
      <c r="AJ864" s="16">
        <f t="shared" si="369"/>
        <v>62.5</v>
      </c>
      <c r="AK864" s="16">
        <f t="shared" si="370"/>
        <v>0</v>
      </c>
      <c r="AL864" s="16">
        <f t="shared" si="371"/>
        <v>0</v>
      </c>
      <c r="AM864" s="16" t="str">
        <f t="shared" si="372"/>
        <v/>
      </c>
      <c r="AO864" s="239" t="s">
        <v>155</v>
      </c>
    </row>
    <row r="865" spans="2:41" s="3" customFormat="1" ht="1.5" customHeight="1" x14ac:dyDescent="0.2">
      <c r="E865" s="187"/>
      <c r="F865" s="187"/>
      <c r="G865" s="187"/>
      <c r="H865" s="187"/>
      <c r="I865" s="187"/>
      <c r="J865" s="187"/>
      <c r="K865" s="187"/>
      <c r="L865" s="187"/>
      <c r="M865" s="284"/>
      <c r="N865" s="187"/>
      <c r="O865" s="187"/>
      <c r="P865" s="268"/>
      <c r="Q865" s="278"/>
      <c r="R865" s="279"/>
      <c r="S865" s="192"/>
      <c r="T865" s="264"/>
      <c r="U865" s="34"/>
      <c r="V865" s="49"/>
      <c r="W865" s="53"/>
      <c r="X865" s="14"/>
      <c r="Y865" s="49"/>
      <c r="Z865" s="36"/>
      <c r="AA865" s="36"/>
      <c r="AB865" s="52"/>
      <c r="AC865" s="36"/>
      <c r="AD865" s="14"/>
      <c r="AE865" s="72"/>
      <c r="AF865" s="124"/>
      <c r="AG865" s="36"/>
      <c r="AH865" s="244"/>
      <c r="AJ865" s="36"/>
      <c r="AK865" s="36"/>
      <c r="AL865" s="36"/>
      <c r="AM865" s="36"/>
      <c r="AO865" s="239"/>
    </row>
    <row r="866" spans="2:41" s="3" customFormat="1" ht="9.9499999999999993" customHeight="1" x14ac:dyDescent="0.2">
      <c r="B866" s="111" t="s">
        <v>104</v>
      </c>
      <c r="D866" s="37"/>
      <c r="E866" s="268" t="s">
        <v>1373</v>
      </c>
      <c r="F866" s="268"/>
      <c r="G866" s="265" t="s">
        <v>220</v>
      </c>
      <c r="H866" s="265"/>
      <c r="I866" s="265"/>
      <c r="J866" s="265" t="s">
        <v>708</v>
      </c>
      <c r="K866" s="265"/>
      <c r="L866" s="265" t="s">
        <v>216</v>
      </c>
      <c r="M866" s="265">
        <v>74394</v>
      </c>
      <c r="N866" s="265" t="s">
        <v>187</v>
      </c>
      <c r="O866" s="187"/>
      <c r="P866" s="268" t="s">
        <v>1374</v>
      </c>
      <c r="Q866" s="278"/>
      <c r="R866" s="279"/>
      <c r="S866" s="192">
        <f t="shared" ref="S866:S867" si="373">IF(Suggested="Yes",AA866,AG866)</f>
        <v>32.9</v>
      </c>
      <c r="T866" s="218" t="s">
        <v>142</v>
      </c>
      <c r="U866" s="5" t="str">
        <f>+Instructions!$B$3</f>
        <v>A</v>
      </c>
      <c r="V866" s="49"/>
      <c r="W866" s="53">
        <f>+Instructions!$C$22</f>
        <v>0</v>
      </c>
      <c r="X866" s="16">
        <f t="shared" ref="X866:X867" si="374">ROUND($AA866*(1-W866)+0.004999,2)</f>
        <v>32.9</v>
      </c>
      <c r="Y866" s="49"/>
      <c r="Z866" s="6" t="s">
        <v>1385</v>
      </c>
      <c r="AA866" s="36">
        <v>32.9</v>
      </c>
      <c r="AB866" s="57">
        <f t="shared" ref="AB866:AB867" si="375">+W866</f>
        <v>0</v>
      </c>
      <c r="AC866" s="16">
        <f t="shared" ref="AC866:AC867" si="376">+X866</f>
        <v>32.9</v>
      </c>
      <c r="AD866" s="11">
        <f t="shared" ref="AD866:AD867" si="377">(AG866-AC866)/AG866</f>
        <v>0</v>
      </c>
      <c r="AE866" s="120"/>
      <c r="AF866" s="129">
        <v>3</v>
      </c>
      <c r="AG866" s="50">
        <f t="shared" ref="AG866:AG867" si="378">SUM(AJ866:AL866)+AE866</f>
        <v>32.9</v>
      </c>
      <c r="AH866" s="49"/>
      <c r="AJ866" s="16">
        <f t="shared" ref="AJ866:AJ867" si="379">ROUND(AC866/(1-VLOOKUP(AF866,Group,2,FALSE)),2)</f>
        <v>32.9</v>
      </c>
      <c r="AK866" s="16">
        <f t="shared" ref="AK866:AK867" si="380">IF(VLOOKUP(AF866,Group,5,FALSE)="YES",VLOOKUP(ROUND(ROUND(AJ866,1)-AJ866,2),Round,2,FALSE)+VLOOKUP(AF866,Group,6,FALSE),0)</f>
        <v>0</v>
      </c>
      <c r="AL866" s="16">
        <f t="shared" ref="AL866:AL867" si="381">IF(VLOOKUP(AF866,Group,7,FALSE)="",0,ROUND(AJ866-0.04999,1)-AJ866+AM866)</f>
        <v>0</v>
      </c>
      <c r="AM866" s="16" t="str">
        <f t="shared" ref="AM866:AM867" si="382">IF(VLOOKUP(AF866,Group,7,FALSE)="","",VLOOKUP(AF866,Group,7,FALSE))</f>
        <v/>
      </c>
      <c r="AO866" s="239" t="s">
        <v>155</v>
      </c>
    </row>
    <row r="867" spans="2:41" s="3" customFormat="1" ht="9.9499999999999993" customHeight="1" x14ac:dyDescent="0.2">
      <c r="B867" s="111" t="s">
        <v>104</v>
      </c>
      <c r="D867" s="37"/>
      <c r="E867" s="268" t="s">
        <v>709</v>
      </c>
      <c r="F867" s="268"/>
      <c r="G867" s="265" t="s">
        <v>220</v>
      </c>
      <c r="H867" s="265"/>
      <c r="I867" s="265"/>
      <c r="J867" s="265" t="s">
        <v>1308</v>
      </c>
      <c r="K867" s="265"/>
      <c r="L867" s="265" t="s">
        <v>216</v>
      </c>
      <c r="M867" s="265">
        <v>74395</v>
      </c>
      <c r="N867" s="265" t="s">
        <v>1336</v>
      </c>
      <c r="O867" s="187"/>
      <c r="P867" s="268" t="s">
        <v>1375</v>
      </c>
      <c r="Q867" s="278"/>
      <c r="R867" s="279"/>
      <c r="S867" s="192">
        <f t="shared" si="373"/>
        <v>34.700000000000003</v>
      </c>
      <c r="T867" s="218" t="s">
        <v>142</v>
      </c>
      <c r="U867" s="5" t="str">
        <f>+Instructions!$B$3</f>
        <v>A</v>
      </c>
      <c r="V867" s="49"/>
      <c r="W867" s="53">
        <f>+Instructions!$C$22</f>
        <v>0</v>
      </c>
      <c r="X867" s="16">
        <f t="shared" si="374"/>
        <v>34.700000000000003</v>
      </c>
      <c r="Y867" s="49"/>
      <c r="Z867" s="6" t="s">
        <v>1385</v>
      </c>
      <c r="AA867" s="36">
        <v>34.700000000000003</v>
      </c>
      <c r="AB867" s="57">
        <f t="shared" si="375"/>
        <v>0</v>
      </c>
      <c r="AC867" s="16">
        <f t="shared" si="376"/>
        <v>34.700000000000003</v>
      </c>
      <c r="AD867" s="11">
        <f t="shared" si="377"/>
        <v>0</v>
      </c>
      <c r="AE867" s="120"/>
      <c r="AF867" s="129">
        <v>3</v>
      </c>
      <c r="AG867" s="50">
        <f t="shared" si="378"/>
        <v>34.700000000000003</v>
      </c>
      <c r="AH867" s="49"/>
      <c r="AJ867" s="16">
        <f t="shared" si="379"/>
        <v>34.700000000000003</v>
      </c>
      <c r="AK867" s="16">
        <f t="shared" si="380"/>
        <v>0</v>
      </c>
      <c r="AL867" s="16">
        <f t="shared" si="381"/>
        <v>0</v>
      </c>
      <c r="AM867" s="16" t="str">
        <f t="shared" si="382"/>
        <v/>
      </c>
      <c r="AO867" s="239" t="s">
        <v>155</v>
      </c>
    </row>
    <row r="868" spans="2:41" s="3" customFormat="1" ht="3" customHeight="1" x14ac:dyDescent="0.2">
      <c r="C868" s="187"/>
      <c r="D868" s="187"/>
      <c r="E868" s="187"/>
      <c r="F868" s="187"/>
      <c r="G868" s="187"/>
      <c r="H868" s="187"/>
      <c r="I868" s="187"/>
      <c r="J868" s="187"/>
      <c r="K868" s="187"/>
      <c r="L868" s="187"/>
      <c r="M868" s="187"/>
      <c r="N868" s="187"/>
      <c r="O868" s="187"/>
      <c r="P868" s="268"/>
      <c r="Q868" s="278"/>
      <c r="R868" s="279"/>
      <c r="S868" s="192"/>
      <c r="T868" s="264"/>
      <c r="U868" s="34"/>
      <c r="V868" s="49"/>
      <c r="W868" s="53"/>
      <c r="X868" s="14"/>
      <c r="Y868" s="49"/>
      <c r="Z868" s="36"/>
      <c r="AA868" s="36"/>
      <c r="AB868" s="52"/>
      <c r="AC868" s="36"/>
      <c r="AD868" s="14"/>
      <c r="AE868" s="72"/>
      <c r="AF868" s="124"/>
      <c r="AG868" s="36"/>
      <c r="AH868" s="244"/>
      <c r="AJ868" s="36"/>
      <c r="AK868" s="36"/>
      <c r="AL868" s="36"/>
      <c r="AM868" s="36"/>
      <c r="AO868" s="239"/>
    </row>
    <row r="869" spans="2:41" s="3" customFormat="1" ht="9.9499999999999993" customHeight="1" x14ac:dyDescent="0.2">
      <c r="B869" s="112" t="s">
        <v>151</v>
      </c>
      <c r="D869" s="37"/>
      <c r="E869" s="283" t="s">
        <v>197</v>
      </c>
      <c r="F869" s="268"/>
      <c r="G869" s="265" t="s">
        <v>144</v>
      </c>
      <c r="H869" s="265"/>
      <c r="I869" s="265"/>
      <c r="J869" s="265" t="s">
        <v>212</v>
      </c>
      <c r="K869" s="265"/>
      <c r="L869" s="265"/>
      <c r="M869" s="265">
        <v>74391</v>
      </c>
      <c r="N869" s="265" t="s">
        <v>187</v>
      </c>
      <c r="O869" s="187" t="s">
        <v>187</v>
      </c>
      <c r="P869" s="268"/>
      <c r="Q869" s="278"/>
      <c r="R869" s="279"/>
      <c r="S869" s="192">
        <f>IF(Suggested="Yes",AA869,AG869)</f>
        <v>31.5</v>
      </c>
      <c r="T869" s="218" t="s">
        <v>143</v>
      </c>
      <c r="U869" s="5" t="str">
        <f>+Instructions!$B$3</f>
        <v>A</v>
      </c>
      <c r="V869" s="49"/>
      <c r="W869" s="53">
        <f>+Instructions!$C$22</f>
        <v>0</v>
      </c>
      <c r="X869" s="16">
        <f t="shared" ref="X869:X870" si="383">ROUND($AA869*(1-W869)+0.004999,2)</f>
        <v>31.5</v>
      </c>
      <c r="Y869" s="49"/>
      <c r="Z869" s="6" t="s">
        <v>1385</v>
      </c>
      <c r="AA869" s="36">
        <v>31.5</v>
      </c>
      <c r="AB869" s="57">
        <f t="shared" ref="AB869:AB870" si="384">+W869</f>
        <v>0</v>
      </c>
      <c r="AC869" s="16">
        <f t="shared" ref="AC869:AC870" si="385">+X869</f>
        <v>31.5</v>
      </c>
      <c r="AD869" s="11">
        <f t="shared" ref="AD869:AD870" si="386">(AG869-AC869)/AG869</f>
        <v>0</v>
      </c>
      <c r="AE869" s="120"/>
      <c r="AF869" s="128">
        <v>1</v>
      </c>
      <c r="AG869" s="35">
        <f t="shared" ref="AG869:AG870" si="387">SUM(AJ869:AL869)+AE869</f>
        <v>31.5</v>
      </c>
      <c r="AH869" s="49"/>
      <c r="AJ869" s="16">
        <f t="shared" ref="AJ869:AJ870" si="388">ROUND(AC869/(1-VLOOKUP(AF869,Group,2,FALSE)),2)</f>
        <v>31.5</v>
      </c>
      <c r="AK869" s="16">
        <f t="shared" ref="AK869:AK870" si="389">IF(VLOOKUP(AF869,Group,5,FALSE)="YES",VLOOKUP(ROUND(ROUND(AJ869,1)-AJ869,2),Round,2,FALSE)+VLOOKUP(AF869,Group,6,FALSE),0)</f>
        <v>0</v>
      </c>
      <c r="AL869" s="16">
        <f t="shared" ref="AL869:AL870" si="390">IF(VLOOKUP(AF869,Group,7,FALSE)="",0,ROUND(AJ869-0.04999,1)-AJ869+AM869)</f>
        <v>0</v>
      </c>
      <c r="AM869" s="16" t="str">
        <f t="shared" ref="AM869:AM870" si="391">IF(VLOOKUP(AF869,Group,7,FALSE)="","",VLOOKUP(AF869,Group,7,FALSE))</f>
        <v/>
      </c>
      <c r="AO869" s="239" t="s">
        <v>155</v>
      </c>
    </row>
    <row r="870" spans="2:41" s="3" customFormat="1" ht="9.9499999999999993" customHeight="1" x14ac:dyDescent="0.2">
      <c r="B870" s="112" t="s">
        <v>151</v>
      </c>
      <c r="D870" s="37"/>
      <c r="E870" s="283" t="s">
        <v>782</v>
      </c>
      <c r="F870" s="268"/>
      <c r="G870" s="265" t="s">
        <v>144</v>
      </c>
      <c r="H870" s="265"/>
      <c r="I870" s="265"/>
      <c r="J870" s="265" t="s">
        <v>212</v>
      </c>
      <c r="K870" s="265" t="s">
        <v>187</v>
      </c>
      <c r="L870" s="265"/>
      <c r="M870" s="265">
        <v>74389</v>
      </c>
      <c r="N870" s="265" t="s">
        <v>187</v>
      </c>
      <c r="O870" s="187"/>
      <c r="P870" s="268"/>
      <c r="Q870" s="278"/>
      <c r="R870" s="279"/>
      <c r="S870" s="192">
        <f>IF(Suggested="Yes",AA870,AG870)</f>
        <v>37.4</v>
      </c>
      <c r="T870" s="218" t="s">
        <v>143</v>
      </c>
      <c r="U870" s="5" t="str">
        <f>+Instructions!$B$3</f>
        <v>A</v>
      </c>
      <c r="V870" s="49"/>
      <c r="W870" s="53">
        <f>+Instructions!$C$22</f>
        <v>0</v>
      </c>
      <c r="X870" s="16">
        <f t="shared" si="383"/>
        <v>37.4</v>
      </c>
      <c r="Y870" s="49"/>
      <c r="Z870" s="6" t="s">
        <v>1385</v>
      </c>
      <c r="AA870" s="36">
        <v>37.4</v>
      </c>
      <c r="AB870" s="57">
        <f t="shared" si="384"/>
        <v>0</v>
      </c>
      <c r="AC870" s="16">
        <f t="shared" si="385"/>
        <v>37.4</v>
      </c>
      <c r="AD870" s="11">
        <f t="shared" si="386"/>
        <v>0</v>
      </c>
      <c r="AE870" s="120"/>
      <c r="AF870" s="128">
        <v>1</v>
      </c>
      <c r="AG870" s="35">
        <f t="shared" si="387"/>
        <v>37.4</v>
      </c>
      <c r="AH870" s="49"/>
      <c r="AJ870" s="16">
        <f t="shared" si="388"/>
        <v>37.4</v>
      </c>
      <c r="AK870" s="16">
        <f t="shared" si="389"/>
        <v>0</v>
      </c>
      <c r="AL870" s="16">
        <f t="shared" si="390"/>
        <v>0</v>
      </c>
      <c r="AM870" s="16" t="str">
        <f t="shared" si="391"/>
        <v/>
      </c>
      <c r="AO870" s="239" t="s">
        <v>155</v>
      </c>
    </row>
    <row r="871" spans="2:41" s="3" customFormat="1" ht="3" customHeight="1" x14ac:dyDescent="0.2">
      <c r="C871" s="187"/>
      <c r="D871" s="187"/>
      <c r="E871" s="187"/>
      <c r="F871" s="187"/>
      <c r="G871" s="187"/>
      <c r="H871" s="187"/>
      <c r="I871" s="187"/>
      <c r="J871" s="187"/>
      <c r="K871" s="187"/>
      <c r="L871" s="187"/>
      <c r="M871" s="187"/>
      <c r="N871" s="187"/>
      <c r="O871" s="187"/>
      <c r="P871" s="268"/>
      <c r="Q871" s="278"/>
      <c r="R871" s="279"/>
      <c r="S871" s="192"/>
      <c r="T871" s="264"/>
      <c r="U871" s="34"/>
      <c r="V871" s="49"/>
      <c r="W871" s="53"/>
      <c r="X871" s="14"/>
      <c r="Y871" s="49"/>
      <c r="Z871" s="36"/>
      <c r="AA871" s="36"/>
      <c r="AB871" s="52"/>
      <c r="AC871" s="36"/>
      <c r="AD871" s="14"/>
      <c r="AE871" s="72"/>
      <c r="AF871" s="124"/>
      <c r="AG871" s="36"/>
      <c r="AH871" s="244"/>
      <c r="AJ871" s="36"/>
      <c r="AK871" s="36"/>
      <c r="AL871" s="36"/>
      <c r="AM871" s="36"/>
      <c r="AO871" s="239"/>
    </row>
    <row r="872" spans="2:41" s="3" customFormat="1" ht="9.9499999999999993" customHeight="1" x14ac:dyDescent="0.2">
      <c r="C872" s="291"/>
      <c r="D872" s="280" t="s">
        <v>186</v>
      </c>
      <c r="E872" s="281" t="s">
        <v>1357</v>
      </c>
      <c r="F872" s="281"/>
      <c r="G872" s="281"/>
      <c r="H872" s="282"/>
      <c r="I872" s="282"/>
      <c r="J872" s="187"/>
      <c r="K872" s="282"/>
      <c r="L872" s="282"/>
      <c r="M872" s="282"/>
      <c r="N872" s="282"/>
      <c r="O872" s="265"/>
      <c r="P872" s="265"/>
      <c r="Q872" s="265"/>
      <c r="R872" s="265"/>
      <c r="S872" s="265"/>
      <c r="T872" s="265"/>
      <c r="U872" s="5"/>
      <c r="V872" s="49"/>
      <c r="W872" s="67"/>
      <c r="X872" s="67"/>
      <c r="Y872" s="49"/>
      <c r="Z872" s="36"/>
      <c r="AA872" s="36"/>
      <c r="AB872" s="52"/>
      <c r="AC872" s="16"/>
      <c r="AD872" s="14"/>
      <c r="AE872" s="62"/>
      <c r="AF872" s="123"/>
      <c r="AG872" s="16"/>
      <c r="AH872" s="244"/>
      <c r="AJ872" s="16"/>
      <c r="AK872" s="16"/>
      <c r="AL872" s="16"/>
      <c r="AM872" s="16"/>
      <c r="AO872" s="239"/>
    </row>
    <row r="873" spans="2:41" s="3" customFormat="1" ht="2.1" customHeight="1" x14ac:dyDescent="0.2">
      <c r="P873" s="71"/>
      <c r="Q873" s="81"/>
      <c r="R873" s="27"/>
      <c r="S873" s="36"/>
      <c r="T873" s="6"/>
      <c r="U873" s="34"/>
      <c r="V873" s="49"/>
      <c r="W873" s="53"/>
      <c r="X873" s="14"/>
      <c r="Y873" s="49"/>
      <c r="Z873" s="36"/>
      <c r="AA873" s="36"/>
      <c r="AB873" s="52"/>
      <c r="AC873" s="36"/>
      <c r="AD873" s="14"/>
      <c r="AE873" s="72"/>
      <c r="AF873" s="124"/>
      <c r="AG873" s="36"/>
      <c r="AH873" s="244"/>
      <c r="AJ873" s="36"/>
      <c r="AK873" s="36"/>
      <c r="AL873" s="36"/>
      <c r="AM873" s="36"/>
      <c r="AO873" s="239"/>
    </row>
    <row r="874" spans="2:41" s="3" customFormat="1" ht="9.9499999999999993" customHeight="1" x14ac:dyDescent="0.2">
      <c r="B874" s="112" t="s">
        <v>151</v>
      </c>
      <c r="D874" s="37"/>
      <c r="E874" s="283" t="s">
        <v>197</v>
      </c>
      <c r="F874" s="268"/>
      <c r="G874" s="265" t="s">
        <v>144</v>
      </c>
      <c r="H874" s="265"/>
      <c r="I874" s="265"/>
      <c r="J874" s="265" t="s">
        <v>216</v>
      </c>
      <c r="K874" s="265"/>
      <c r="L874" s="265"/>
      <c r="M874" s="265">
        <v>74385</v>
      </c>
      <c r="N874" s="265"/>
      <c r="O874" s="187"/>
      <c r="P874" s="268"/>
      <c r="Q874" s="278"/>
      <c r="R874" s="279"/>
      <c r="S874" s="192">
        <f>IF(Suggested="Yes",AA874,AG874)</f>
        <v>34.450000000000003</v>
      </c>
      <c r="T874" s="218" t="s">
        <v>143</v>
      </c>
      <c r="U874" s="5" t="str">
        <f>+Instructions!$B$3</f>
        <v>A</v>
      </c>
      <c r="V874" s="49"/>
      <c r="W874" s="53">
        <f>+Instructions!$C$22</f>
        <v>0</v>
      </c>
      <c r="X874" s="16">
        <f t="shared" ref="X874:X876" si="392">ROUND($AA874*(1-W874)+0.004999,2)</f>
        <v>34.450000000000003</v>
      </c>
      <c r="Y874" s="49"/>
      <c r="Z874" s="6" t="s">
        <v>1385</v>
      </c>
      <c r="AA874" s="36">
        <v>34.450000000000003</v>
      </c>
      <c r="AB874" s="57">
        <f t="shared" ref="AB874:AB876" si="393">+W874</f>
        <v>0</v>
      </c>
      <c r="AC874" s="16">
        <f t="shared" ref="AC874:AC876" si="394">+X874</f>
        <v>34.450000000000003</v>
      </c>
      <c r="AD874" s="11">
        <f t="shared" ref="AD874:AD876" si="395">(AG874-AC874)/AG874</f>
        <v>0</v>
      </c>
      <c r="AE874" s="120"/>
      <c r="AF874" s="128">
        <v>1</v>
      </c>
      <c r="AG874" s="35">
        <f t="shared" ref="AG874:AG876" si="396">SUM(AJ874:AL874)+AE874</f>
        <v>34.450000000000003</v>
      </c>
      <c r="AH874" s="49"/>
      <c r="AJ874" s="16">
        <f t="shared" ref="AJ874:AJ876" si="397">ROUND(AC874/(1-VLOOKUP(AF874,Group,2,FALSE)),2)</f>
        <v>34.450000000000003</v>
      </c>
      <c r="AK874" s="16">
        <f t="shared" ref="AK874:AK876" si="398">IF(VLOOKUP(AF874,Group,5,FALSE)="YES",VLOOKUP(ROUND(ROUND(AJ874,1)-AJ874,2),Round,2,FALSE)+VLOOKUP(AF874,Group,6,FALSE),0)</f>
        <v>0</v>
      </c>
      <c r="AL874" s="16">
        <f t="shared" ref="AL874:AL876" si="399">IF(VLOOKUP(AF874,Group,7,FALSE)="",0,ROUND(AJ874-0.04999,1)-AJ874+AM874)</f>
        <v>0</v>
      </c>
      <c r="AM874" s="16" t="str">
        <f t="shared" ref="AM874:AM876" si="400">IF(VLOOKUP(AF874,Group,7,FALSE)="","",VLOOKUP(AF874,Group,7,FALSE))</f>
        <v/>
      </c>
      <c r="AO874" s="239" t="s">
        <v>155</v>
      </c>
    </row>
    <row r="875" spans="2:41" s="3" customFormat="1" ht="9.9499999999999993" customHeight="1" x14ac:dyDescent="0.2">
      <c r="B875" s="112" t="s">
        <v>151</v>
      </c>
      <c r="D875" s="37"/>
      <c r="E875" s="283" t="s">
        <v>782</v>
      </c>
      <c r="F875" s="268"/>
      <c r="G875" s="265" t="s">
        <v>144</v>
      </c>
      <c r="H875" s="265"/>
      <c r="I875" s="265"/>
      <c r="J875" s="265" t="s">
        <v>216</v>
      </c>
      <c r="K875" s="265"/>
      <c r="L875" s="265"/>
      <c r="M875" s="265">
        <v>74383</v>
      </c>
      <c r="N875" s="265" t="s">
        <v>187</v>
      </c>
      <c r="O875" s="187"/>
      <c r="P875" s="268"/>
      <c r="Q875" s="278"/>
      <c r="R875" s="279"/>
      <c r="S875" s="192">
        <f>IF(Suggested="Yes",AA875,AG875)</f>
        <v>37.4</v>
      </c>
      <c r="T875" s="218" t="s">
        <v>143</v>
      </c>
      <c r="U875" s="5" t="str">
        <f>+Instructions!$B$3</f>
        <v>A</v>
      </c>
      <c r="V875" s="49"/>
      <c r="W875" s="53">
        <f>+Instructions!$C$22</f>
        <v>0</v>
      </c>
      <c r="X875" s="16">
        <f t="shared" si="392"/>
        <v>37.4</v>
      </c>
      <c r="Y875" s="49"/>
      <c r="Z875" s="6" t="s">
        <v>1385</v>
      </c>
      <c r="AA875" s="36">
        <v>37.4</v>
      </c>
      <c r="AB875" s="57">
        <f t="shared" si="393"/>
        <v>0</v>
      </c>
      <c r="AC875" s="16">
        <f t="shared" si="394"/>
        <v>37.4</v>
      </c>
      <c r="AD875" s="11">
        <f t="shared" si="395"/>
        <v>0</v>
      </c>
      <c r="AE875" s="120"/>
      <c r="AF875" s="128">
        <v>1</v>
      </c>
      <c r="AG875" s="35">
        <f t="shared" si="396"/>
        <v>37.4</v>
      </c>
      <c r="AH875" s="49"/>
      <c r="AJ875" s="16">
        <f t="shared" si="397"/>
        <v>37.4</v>
      </c>
      <c r="AK875" s="16">
        <f t="shared" si="398"/>
        <v>0</v>
      </c>
      <c r="AL875" s="16">
        <f t="shared" si="399"/>
        <v>0</v>
      </c>
      <c r="AM875" s="16" t="str">
        <f t="shared" si="400"/>
        <v/>
      </c>
      <c r="AO875" s="239" t="s">
        <v>155</v>
      </c>
    </row>
    <row r="876" spans="2:41" s="3" customFormat="1" ht="9.9499999999999993" customHeight="1" x14ac:dyDescent="0.2">
      <c r="B876" s="112" t="s">
        <v>151</v>
      </c>
      <c r="D876" s="37"/>
      <c r="E876" s="283" t="s">
        <v>1364</v>
      </c>
      <c r="F876" s="268"/>
      <c r="G876" s="265" t="s">
        <v>1309</v>
      </c>
      <c r="H876" s="265"/>
      <c r="I876" s="265"/>
      <c r="J876" s="265" t="s">
        <v>216</v>
      </c>
      <c r="K876" s="265"/>
      <c r="L876" s="265"/>
      <c r="M876" s="265">
        <v>74386</v>
      </c>
      <c r="N876" s="265" t="s">
        <v>187</v>
      </c>
      <c r="O876" s="187"/>
      <c r="P876" s="268" t="s">
        <v>1352</v>
      </c>
      <c r="Q876" s="278"/>
      <c r="R876" s="279"/>
      <c r="S876" s="192">
        <f>IF(Suggested="Yes",AA876,AG876)</f>
        <v>65.45</v>
      </c>
      <c r="T876" s="218" t="s">
        <v>142</v>
      </c>
      <c r="U876" s="5" t="str">
        <f>+Instructions!$B$3</f>
        <v>A</v>
      </c>
      <c r="V876" s="49"/>
      <c r="W876" s="53">
        <f>+Instructions!$C$22</f>
        <v>0</v>
      </c>
      <c r="X876" s="16">
        <f t="shared" si="392"/>
        <v>65.45</v>
      </c>
      <c r="Y876" s="49"/>
      <c r="Z876" s="6" t="s">
        <v>1385</v>
      </c>
      <c r="AA876" s="36">
        <v>65.45</v>
      </c>
      <c r="AB876" s="57">
        <f t="shared" si="393"/>
        <v>0</v>
      </c>
      <c r="AC876" s="16">
        <f t="shared" si="394"/>
        <v>65.45</v>
      </c>
      <c r="AD876" s="11">
        <f t="shared" si="395"/>
        <v>0</v>
      </c>
      <c r="AE876" s="120"/>
      <c r="AF876" s="128">
        <v>1</v>
      </c>
      <c r="AG876" s="35">
        <f t="shared" si="396"/>
        <v>65.45</v>
      </c>
      <c r="AH876" s="49"/>
      <c r="AJ876" s="16">
        <f t="shared" si="397"/>
        <v>65.45</v>
      </c>
      <c r="AK876" s="16">
        <f t="shared" si="398"/>
        <v>0</v>
      </c>
      <c r="AL876" s="16">
        <f t="shared" si="399"/>
        <v>0</v>
      </c>
      <c r="AM876" s="16" t="str">
        <f t="shared" si="400"/>
        <v/>
      </c>
      <c r="AO876" s="239" t="s">
        <v>155</v>
      </c>
    </row>
    <row r="877" spans="2:41" s="3" customFormat="1" ht="1.5" customHeight="1" x14ac:dyDescent="0.2">
      <c r="E877" s="187"/>
      <c r="F877" s="187"/>
      <c r="G877" s="187"/>
      <c r="H877" s="187"/>
      <c r="I877" s="187"/>
      <c r="J877" s="187"/>
      <c r="K877" s="187"/>
      <c r="L877" s="187"/>
      <c r="M877" s="284"/>
      <c r="N877" s="187"/>
      <c r="O877" s="187"/>
      <c r="P877" s="268"/>
      <c r="Q877" s="278"/>
      <c r="R877" s="279"/>
      <c r="S877" s="192"/>
      <c r="T877" s="264"/>
      <c r="U877" s="34"/>
      <c r="V877" s="49"/>
      <c r="W877" s="53"/>
      <c r="X877" s="14"/>
      <c r="Y877" s="49"/>
      <c r="Z877" s="36"/>
      <c r="AA877" s="36"/>
      <c r="AB877" s="52"/>
      <c r="AC877" s="36"/>
      <c r="AD877" s="14"/>
      <c r="AE877" s="72"/>
      <c r="AF877" s="124"/>
      <c r="AG877" s="36"/>
      <c r="AH877" s="244"/>
      <c r="AJ877" s="36"/>
      <c r="AK877" s="36"/>
      <c r="AL877" s="36"/>
      <c r="AM877" s="36"/>
      <c r="AO877" s="239"/>
    </row>
    <row r="878" spans="2:41" s="3" customFormat="1" ht="9.9499999999999993" customHeight="1" x14ac:dyDescent="0.2">
      <c r="B878" s="111" t="s">
        <v>104</v>
      </c>
      <c r="D878" s="37"/>
      <c r="E878" s="268" t="s">
        <v>1373</v>
      </c>
      <c r="F878" s="268"/>
      <c r="G878" s="265" t="s">
        <v>220</v>
      </c>
      <c r="H878" s="265"/>
      <c r="I878" s="265"/>
      <c r="J878" s="265" t="s">
        <v>708</v>
      </c>
      <c r="K878" s="265"/>
      <c r="L878" s="265" t="s">
        <v>216</v>
      </c>
      <c r="M878" s="265">
        <v>74387</v>
      </c>
      <c r="N878" s="265" t="s">
        <v>187</v>
      </c>
      <c r="O878" s="187"/>
      <c r="P878" s="268" t="s">
        <v>1374</v>
      </c>
      <c r="Q878" s="278"/>
      <c r="R878" s="279"/>
      <c r="S878" s="192">
        <f t="shared" ref="S878:S879" si="401">IF(Suggested="Yes",AA878,AG878)</f>
        <v>36</v>
      </c>
      <c r="T878" s="218" t="s">
        <v>142</v>
      </c>
      <c r="U878" s="5" t="str">
        <f>+Instructions!$B$3</f>
        <v>A</v>
      </c>
      <c r="V878" s="49"/>
      <c r="W878" s="53">
        <f>+Instructions!$C$22</f>
        <v>0</v>
      </c>
      <c r="X878" s="16">
        <f t="shared" ref="X878:X879" si="402">ROUND($AA878*(1-W878)+0.004999,2)</f>
        <v>36</v>
      </c>
      <c r="Y878" s="49"/>
      <c r="Z878" s="6" t="s">
        <v>1385</v>
      </c>
      <c r="AA878" s="36">
        <v>36</v>
      </c>
      <c r="AB878" s="57">
        <f t="shared" ref="AB878:AB879" si="403">+W878</f>
        <v>0</v>
      </c>
      <c r="AC878" s="16">
        <f t="shared" ref="AC878:AC879" si="404">+X878</f>
        <v>36</v>
      </c>
      <c r="AD878" s="11">
        <f t="shared" ref="AD878:AD879" si="405">(AG878-AC878)/AG878</f>
        <v>0</v>
      </c>
      <c r="AE878" s="120"/>
      <c r="AF878" s="129">
        <v>3</v>
      </c>
      <c r="AG878" s="50">
        <f t="shared" ref="AG878:AG879" si="406">SUM(AJ878:AL878)+AE878</f>
        <v>36</v>
      </c>
      <c r="AH878" s="49"/>
      <c r="AJ878" s="16">
        <f t="shared" ref="AJ878:AJ879" si="407">ROUND(AC878/(1-VLOOKUP(AF878,Group,2,FALSE)),2)</f>
        <v>36</v>
      </c>
      <c r="AK878" s="16">
        <f t="shared" ref="AK878:AK879" si="408">IF(VLOOKUP(AF878,Group,5,FALSE)="YES",VLOOKUP(ROUND(ROUND(AJ878,1)-AJ878,2),Round,2,FALSE)+VLOOKUP(AF878,Group,6,FALSE),0)</f>
        <v>0</v>
      </c>
      <c r="AL878" s="16">
        <f t="shared" ref="AL878:AL879" si="409">IF(VLOOKUP(AF878,Group,7,FALSE)="",0,ROUND(AJ878-0.04999,1)-AJ878+AM878)</f>
        <v>0</v>
      </c>
      <c r="AM878" s="16" t="str">
        <f t="shared" ref="AM878:AM879" si="410">IF(VLOOKUP(AF878,Group,7,FALSE)="","",VLOOKUP(AF878,Group,7,FALSE))</f>
        <v/>
      </c>
      <c r="AO878" s="239" t="s">
        <v>155</v>
      </c>
    </row>
    <row r="879" spans="2:41" s="3" customFormat="1" ht="9.9499999999999993" customHeight="1" x14ac:dyDescent="0.2">
      <c r="B879" s="111" t="s">
        <v>104</v>
      </c>
      <c r="D879" s="37"/>
      <c r="E879" s="268" t="s">
        <v>709</v>
      </c>
      <c r="F879" s="268"/>
      <c r="G879" s="265" t="s">
        <v>220</v>
      </c>
      <c r="H879" s="265"/>
      <c r="I879" s="265"/>
      <c r="J879" s="265" t="s">
        <v>1308</v>
      </c>
      <c r="K879" s="265"/>
      <c r="L879" s="265" t="s">
        <v>216</v>
      </c>
      <c r="M879" s="265">
        <v>74388</v>
      </c>
      <c r="N879" s="265" t="s">
        <v>1336</v>
      </c>
      <c r="O879" s="187"/>
      <c r="P879" s="268" t="s">
        <v>1375</v>
      </c>
      <c r="Q879" s="278"/>
      <c r="R879" s="279"/>
      <c r="S879" s="192">
        <f t="shared" si="401"/>
        <v>37.799999999999997</v>
      </c>
      <c r="T879" s="218" t="s">
        <v>142</v>
      </c>
      <c r="U879" s="5" t="str">
        <f>+Instructions!$B$3</f>
        <v>A</v>
      </c>
      <c r="V879" s="49"/>
      <c r="W879" s="53">
        <f>+Instructions!$C$22</f>
        <v>0</v>
      </c>
      <c r="X879" s="16">
        <f t="shared" si="402"/>
        <v>37.799999999999997</v>
      </c>
      <c r="Y879" s="49"/>
      <c r="Z879" s="6" t="s">
        <v>1385</v>
      </c>
      <c r="AA879" s="36">
        <v>37.799999999999997</v>
      </c>
      <c r="AB879" s="57">
        <f t="shared" si="403"/>
        <v>0</v>
      </c>
      <c r="AC879" s="16">
        <f t="shared" si="404"/>
        <v>37.799999999999997</v>
      </c>
      <c r="AD879" s="11">
        <f t="shared" si="405"/>
        <v>0</v>
      </c>
      <c r="AE879" s="120"/>
      <c r="AF879" s="129">
        <v>3</v>
      </c>
      <c r="AG879" s="50">
        <f t="shared" si="406"/>
        <v>37.799999999999997</v>
      </c>
      <c r="AH879" s="49"/>
      <c r="AJ879" s="16">
        <f t="shared" si="407"/>
        <v>37.799999999999997</v>
      </c>
      <c r="AK879" s="16">
        <f t="shared" si="408"/>
        <v>0</v>
      </c>
      <c r="AL879" s="16">
        <f t="shared" si="409"/>
        <v>0</v>
      </c>
      <c r="AM879" s="16" t="str">
        <f t="shared" si="410"/>
        <v/>
      </c>
      <c r="AO879" s="239" t="s">
        <v>155</v>
      </c>
    </row>
    <row r="880" spans="2:41" s="3" customFormat="1" ht="3" customHeight="1" x14ac:dyDescent="0.2">
      <c r="C880" s="187"/>
      <c r="D880" s="187"/>
      <c r="E880" s="187"/>
      <c r="F880" s="187"/>
      <c r="G880" s="187"/>
      <c r="H880" s="187"/>
      <c r="I880" s="187"/>
      <c r="J880" s="187"/>
      <c r="K880" s="187"/>
      <c r="L880" s="187"/>
      <c r="M880" s="187"/>
      <c r="N880" s="187"/>
      <c r="O880" s="187"/>
      <c r="P880" s="268"/>
      <c r="Q880" s="278"/>
      <c r="R880" s="279"/>
      <c r="S880" s="192"/>
      <c r="T880" s="264"/>
      <c r="U880" s="34"/>
      <c r="V880" s="49"/>
      <c r="W880" s="53"/>
      <c r="X880" s="14"/>
      <c r="Y880" s="49"/>
      <c r="Z880" s="36"/>
      <c r="AA880" s="36"/>
      <c r="AB880" s="52"/>
      <c r="AC880" s="36"/>
      <c r="AD880" s="14"/>
      <c r="AE880" s="72"/>
      <c r="AF880" s="124"/>
      <c r="AG880" s="36"/>
      <c r="AH880" s="244"/>
      <c r="AJ880" s="36"/>
      <c r="AK880" s="36"/>
      <c r="AL880" s="36"/>
      <c r="AM880" s="36"/>
      <c r="AO880" s="239"/>
    </row>
    <row r="881" spans="2:41" s="3" customFormat="1" ht="9.9499999999999993" customHeight="1" x14ac:dyDescent="0.2">
      <c r="B881" s="112" t="s">
        <v>151</v>
      </c>
      <c r="D881" s="37"/>
      <c r="E881" s="283" t="s">
        <v>197</v>
      </c>
      <c r="F881" s="268"/>
      <c r="G881" s="265" t="s">
        <v>144</v>
      </c>
      <c r="H881" s="265"/>
      <c r="I881" s="265"/>
      <c r="J881" s="265" t="s">
        <v>212</v>
      </c>
      <c r="K881" s="265"/>
      <c r="L881" s="265"/>
      <c r="M881" s="265">
        <v>74384</v>
      </c>
      <c r="N881" s="265" t="s">
        <v>187</v>
      </c>
      <c r="O881" s="187" t="s">
        <v>187</v>
      </c>
      <c r="P881" s="268"/>
      <c r="Q881" s="278"/>
      <c r="R881" s="279"/>
      <c r="S881" s="192">
        <f>IF(Suggested="Yes",AA881,AG881)</f>
        <v>34.450000000000003</v>
      </c>
      <c r="T881" s="218" t="s">
        <v>143</v>
      </c>
      <c r="U881" s="5" t="str">
        <f>+Instructions!$B$3</f>
        <v>A</v>
      </c>
      <c r="V881" s="49"/>
      <c r="W881" s="53">
        <f>+Instructions!$C$22</f>
        <v>0</v>
      </c>
      <c r="X881" s="16">
        <f t="shared" ref="X881:X882" si="411">ROUND($AA881*(1-W881)+0.004999,2)</f>
        <v>34.450000000000003</v>
      </c>
      <c r="Y881" s="49"/>
      <c r="Z881" s="6" t="s">
        <v>1385</v>
      </c>
      <c r="AA881" s="36">
        <v>34.450000000000003</v>
      </c>
      <c r="AB881" s="57">
        <f t="shared" ref="AB881:AB882" si="412">+W881</f>
        <v>0</v>
      </c>
      <c r="AC881" s="16">
        <f t="shared" ref="AC881:AC882" si="413">+X881</f>
        <v>34.450000000000003</v>
      </c>
      <c r="AD881" s="11">
        <f t="shared" ref="AD881:AD882" si="414">(AG881-AC881)/AG881</f>
        <v>0</v>
      </c>
      <c r="AE881" s="120"/>
      <c r="AF881" s="128">
        <v>1</v>
      </c>
      <c r="AG881" s="35">
        <f t="shared" ref="AG881:AG882" si="415">SUM(AJ881:AL881)+AE881</f>
        <v>34.450000000000003</v>
      </c>
      <c r="AH881" s="49"/>
      <c r="AJ881" s="16">
        <f t="shared" ref="AJ881:AJ882" si="416">ROUND(AC881/(1-VLOOKUP(AF881,Group,2,FALSE)),2)</f>
        <v>34.450000000000003</v>
      </c>
      <c r="AK881" s="16">
        <f t="shared" ref="AK881:AK882" si="417">IF(VLOOKUP(AF881,Group,5,FALSE)="YES",VLOOKUP(ROUND(ROUND(AJ881,1)-AJ881,2),Round,2,FALSE)+VLOOKUP(AF881,Group,6,FALSE),0)</f>
        <v>0</v>
      </c>
      <c r="AL881" s="16">
        <f t="shared" ref="AL881:AL882" si="418">IF(VLOOKUP(AF881,Group,7,FALSE)="",0,ROUND(AJ881-0.04999,1)-AJ881+AM881)</f>
        <v>0</v>
      </c>
      <c r="AM881" s="16" t="str">
        <f t="shared" ref="AM881:AM882" si="419">IF(VLOOKUP(AF881,Group,7,FALSE)="","",VLOOKUP(AF881,Group,7,FALSE))</f>
        <v/>
      </c>
      <c r="AO881" s="239" t="s">
        <v>155</v>
      </c>
    </row>
    <row r="882" spans="2:41" s="3" customFormat="1" ht="9.9499999999999993" customHeight="1" x14ac:dyDescent="0.2">
      <c r="B882" s="112" t="s">
        <v>151</v>
      </c>
      <c r="D882" s="37"/>
      <c r="E882" s="283" t="s">
        <v>782</v>
      </c>
      <c r="F882" s="268"/>
      <c r="G882" s="265" t="s">
        <v>144</v>
      </c>
      <c r="H882" s="265"/>
      <c r="I882" s="265"/>
      <c r="J882" s="265" t="s">
        <v>212</v>
      </c>
      <c r="K882" s="265" t="s">
        <v>187</v>
      </c>
      <c r="L882" s="265"/>
      <c r="M882" s="265">
        <v>74382</v>
      </c>
      <c r="N882" s="265" t="s">
        <v>187</v>
      </c>
      <c r="O882" s="187"/>
      <c r="P882" s="268"/>
      <c r="Q882" s="278"/>
      <c r="R882" s="279"/>
      <c r="S882" s="192">
        <f>IF(Suggested="Yes",AA882,AG882)</f>
        <v>37.4</v>
      </c>
      <c r="T882" s="218" t="s">
        <v>143</v>
      </c>
      <c r="U882" s="5" t="str">
        <f>+Instructions!$B$3</f>
        <v>A</v>
      </c>
      <c r="V882" s="49"/>
      <c r="W882" s="53">
        <f>+Instructions!$C$22</f>
        <v>0</v>
      </c>
      <c r="X882" s="16">
        <f t="shared" si="411"/>
        <v>37.4</v>
      </c>
      <c r="Y882" s="49"/>
      <c r="Z882" s="6" t="s">
        <v>1385</v>
      </c>
      <c r="AA882" s="36">
        <v>37.4</v>
      </c>
      <c r="AB882" s="57">
        <f t="shared" si="412"/>
        <v>0</v>
      </c>
      <c r="AC882" s="16">
        <f t="shared" si="413"/>
        <v>37.4</v>
      </c>
      <c r="AD882" s="11">
        <f t="shared" si="414"/>
        <v>0</v>
      </c>
      <c r="AE882" s="120"/>
      <c r="AF882" s="128">
        <v>1</v>
      </c>
      <c r="AG882" s="35">
        <f t="shared" si="415"/>
        <v>37.4</v>
      </c>
      <c r="AH882" s="49"/>
      <c r="AJ882" s="16">
        <f t="shared" si="416"/>
        <v>37.4</v>
      </c>
      <c r="AK882" s="16">
        <f t="shared" si="417"/>
        <v>0</v>
      </c>
      <c r="AL882" s="16">
        <f t="shared" si="418"/>
        <v>0</v>
      </c>
      <c r="AM882" s="16" t="str">
        <f t="shared" si="419"/>
        <v/>
      </c>
      <c r="AO882" s="239" t="s">
        <v>155</v>
      </c>
    </row>
    <row r="883" spans="2:41" s="3" customFormat="1" ht="3" customHeight="1" x14ac:dyDescent="0.2">
      <c r="C883" s="187"/>
      <c r="D883" s="187"/>
      <c r="E883" s="187"/>
      <c r="F883" s="187"/>
      <c r="G883" s="187"/>
      <c r="H883" s="187"/>
      <c r="I883" s="187"/>
      <c r="J883" s="187"/>
      <c r="K883" s="187"/>
      <c r="L883" s="187"/>
      <c r="M883" s="187"/>
      <c r="N883" s="187"/>
      <c r="O883" s="187"/>
      <c r="P883" s="268"/>
      <c r="Q883" s="278"/>
      <c r="R883" s="279"/>
      <c r="S883" s="192"/>
      <c r="T883" s="264"/>
      <c r="U883" s="34"/>
      <c r="V883" s="49"/>
      <c r="W883" s="53"/>
      <c r="X883" s="14"/>
      <c r="Y883" s="49"/>
      <c r="Z883" s="36"/>
      <c r="AA883" s="36"/>
      <c r="AB883" s="52"/>
      <c r="AC883" s="36"/>
      <c r="AD883" s="14"/>
      <c r="AE883" s="72"/>
      <c r="AF883" s="124"/>
      <c r="AG883" s="36"/>
      <c r="AH883" s="244"/>
      <c r="AJ883" s="36"/>
      <c r="AK883" s="36"/>
      <c r="AL883" s="36"/>
      <c r="AM883" s="36"/>
      <c r="AO883" s="239"/>
    </row>
    <row r="884" spans="2:41" s="3" customFormat="1" ht="9.9499999999999993" customHeight="1" x14ac:dyDescent="0.2">
      <c r="C884" s="291"/>
      <c r="D884" s="280" t="s">
        <v>186</v>
      </c>
      <c r="E884" s="281" t="s">
        <v>940</v>
      </c>
      <c r="F884" s="281"/>
      <c r="G884" s="281"/>
      <c r="H884" s="282"/>
      <c r="I884" s="282"/>
      <c r="J884" s="187"/>
      <c r="K884" s="282"/>
      <c r="L884" s="282"/>
      <c r="M884" s="282"/>
      <c r="N884" s="282"/>
      <c r="O884" s="265"/>
      <c r="P884" s="265"/>
      <c r="Q884" s="265"/>
      <c r="R884" s="265"/>
      <c r="S884" s="265"/>
      <c r="T884" s="265"/>
      <c r="U884" s="5"/>
      <c r="V884" s="49"/>
      <c r="W884" s="67"/>
      <c r="X884" s="67"/>
      <c r="Y884" s="49"/>
      <c r="Z884" s="36"/>
      <c r="AA884" s="36"/>
      <c r="AB884" s="52"/>
      <c r="AC884" s="16"/>
      <c r="AD884" s="14"/>
      <c r="AE884" s="62"/>
      <c r="AF884" s="123"/>
      <c r="AG884" s="16"/>
      <c r="AH884" s="244"/>
      <c r="AJ884" s="16"/>
      <c r="AK884" s="16"/>
      <c r="AL884" s="16"/>
      <c r="AM884" s="16"/>
      <c r="AO884" s="239"/>
    </row>
    <row r="885" spans="2:41" s="3" customFormat="1" ht="2.1" customHeight="1" x14ac:dyDescent="0.2">
      <c r="P885" s="71"/>
      <c r="Q885" s="81"/>
      <c r="R885" s="27"/>
      <c r="S885" s="36"/>
      <c r="T885" s="6"/>
      <c r="U885" s="34"/>
      <c r="V885" s="49"/>
      <c r="W885" s="53"/>
      <c r="X885" s="14"/>
      <c r="Y885" s="49"/>
      <c r="Z885" s="36"/>
      <c r="AA885" s="36"/>
      <c r="AB885" s="52"/>
      <c r="AC885" s="36"/>
      <c r="AD885" s="14"/>
      <c r="AE885" s="72"/>
      <c r="AF885" s="124"/>
      <c r="AG885" s="36"/>
      <c r="AH885" s="244"/>
      <c r="AJ885" s="36"/>
      <c r="AK885" s="36"/>
      <c r="AL885" s="36"/>
      <c r="AM885" s="36"/>
      <c r="AO885" s="239"/>
    </row>
    <row r="886" spans="2:41" s="3" customFormat="1" ht="9.9499999999999993" customHeight="1" x14ac:dyDescent="0.2">
      <c r="B886" s="112" t="s">
        <v>151</v>
      </c>
      <c r="D886" s="37"/>
      <c r="E886" s="283" t="s">
        <v>197</v>
      </c>
      <c r="F886" s="268"/>
      <c r="G886" s="265" t="s">
        <v>144</v>
      </c>
      <c r="H886" s="265"/>
      <c r="I886" s="265"/>
      <c r="J886" s="265" t="s">
        <v>216</v>
      </c>
      <c r="K886" s="265"/>
      <c r="L886" s="265"/>
      <c r="M886" s="265">
        <v>74354</v>
      </c>
      <c r="N886" s="265"/>
      <c r="O886" s="187"/>
      <c r="P886" s="268"/>
      <c r="Q886" s="278"/>
      <c r="R886" s="279"/>
      <c r="S886" s="192">
        <f>IF(Suggested="Yes",AA886,AG886)</f>
        <v>43.25</v>
      </c>
      <c r="T886" s="218" t="s">
        <v>143</v>
      </c>
      <c r="U886" s="5" t="str">
        <f>+Instructions!$B$3</f>
        <v>A</v>
      </c>
      <c r="V886" s="49"/>
      <c r="W886" s="53">
        <f>+Instructions!$C$22</f>
        <v>0</v>
      </c>
      <c r="X886" s="16">
        <f t="shared" ref="X886" si="420">ROUND($AA886*(1-W886)+0.004999,2)</f>
        <v>43.25</v>
      </c>
      <c r="Y886" s="49"/>
      <c r="Z886" s="6" t="s">
        <v>1385</v>
      </c>
      <c r="AA886" s="36">
        <v>43.25</v>
      </c>
      <c r="AB886" s="57">
        <f t="shared" ref="AB886" si="421">+W886</f>
        <v>0</v>
      </c>
      <c r="AC886" s="16">
        <f t="shared" ref="AC886" si="422">+X886</f>
        <v>43.25</v>
      </c>
      <c r="AD886" s="11">
        <f t="shared" ref="AD886" si="423">(AG886-AC886)/AG886</f>
        <v>0</v>
      </c>
      <c r="AE886" s="120"/>
      <c r="AF886" s="128">
        <v>1</v>
      </c>
      <c r="AG886" s="35">
        <f t="shared" ref="AG886" si="424">SUM(AJ886:AL886)+AE886</f>
        <v>43.25</v>
      </c>
      <c r="AH886" s="49"/>
      <c r="AJ886" s="16">
        <f t="shared" ref="AJ886" si="425">ROUND(AC886/(1-VLOOKUP(AF886,Group,2,FALSE)),2)</f>
        <v>43.25</v>
      </c>
      <c r="AK886" s="16">
        <f t="shared" ref="AK886" si="426">IF(VLOOKUP(AF886,Group,5,FALSE)="YES",VLOOKUP(ROUND(ROUND(AJ886,1)-AJ886,2),Round,2,FALSE)+VLOOKUP(AF886,Group,6,FALSE),0)</f>
        <v>0</v>
      </c>
      <c r="AL886" s="16">
        <f t="shared" ref="AL886" si="427">IF(VLOOKUP(AF886,Group,7,FALSE)="",0,ROUND(AJ886-0.04999,1)-AJ886+AM886)</f>
        <v>0</v>
      </c>
      <c r="AM886" s="16" t="str">
        <f t="shared" ref="AM886" si="428">IF(VLOOKUP(AF886,Group,7,FALSE)="","",VLOOKUP(AF886,Group,7,FALSE))</f>
        <v/>
      </c>
      <c r="AO886" s="239" t="s">
        <v>155</v>
      </c>
    </row>
    <row r="887" spans="2:41" s="3" customFormat="1" ht="1.5" customHeight="1" x14ac:dyDescent="0.2">
      <c r="E887" s="187"/>
      <c r="F887" s="187"/>
      <c r="G887" s="187"/>
      <c r="H887" s="187"/>
      <c r="I887" s="187"/>
      <c r="J887" s="187"/>
      <c r="K887" s="187"/>
      <c r="L887" s="187"/>
      <c r="M887" s="284"/>
      <c r="N887" s="187"/>
      <c r="O887" s="187"/>
      <c r="P887" s="268"/>
      <c r="Q887" s="278"/>
      <c r="R887" s="279"/>
      <c r="S887" s="192"/>
      <c r="T887" s="264"/>
      <c r="U887" s="34"/>
      <c r="V887" s="49"/>
      <c r="W887" s="53"/>
      <c r="X887" s="14"/>
      <c r="Y887" s="49"/>
      <c r="Z887" s="36"/>
      <c r="AA887" s="36"/>
      <c r="AB887" s="52"/>
      <c r="AC887" s="36"/>
      <c r="AD887" s="14"/>
      <c r="AE887" s="72"/>
      <c r="AF887" s="124"/>
      <c r="AG887" s="36"/>
      <c r="AH887" s="244"/>
      <c r="AJ887" s="36"/>
      <c r="AK887" s="36"/>
      <c r="AL887" s="36"/>
      <c r="AM887" s="36"/>
      <c r="AO887" s="239"/>
    </row>
    <row r="888" spans="2:41" s="3" customFormat="1" ht="9.9499999999999993" customHeight="1" x14ac:dyDescent="0.2">
      <c r="B888" s="111" t="s">
        <v>104</v>
      </c>
      <c r="D888" s="37"/>
      <c r="E888" s="268" t="s">
        <v>1353</v>
      </c>
      <c r="F888" s="268"/>
      <c r="G888" s="265" t="s">
        <v>220</v>
      </c>
      <c r="H888" s="265"/>
      <c r="I888" s="265"/>
      <c r="J888" s="265" t="s">
        <v>708</v>
      </c>
      <c r="K888" s="265"/>
      <c r="L888" s="265" t="s">
        <v>216</v>
      </c>
      <c r="M888" s="265">
        <v>74356</v>
      </c>
      <c r="N888" s="265" t="s">
        <v>187</v>
      </c>
      <c r="O888" s="187"/>
      <c r="P888" s="268" t="s">
        <v>1376</v>
      </c>
      <c r="Q888" s="278"/>
      <c r="R888" s="279"/>
      <c r="S888" s="192">
        <f t="shared" ref="S888:S889" si="429">IF(Suggested="Yes",AA888,AG888)</f>
        <v>66.25</v>
      </c>
      <c r="T888" s="218" t="s">
        <v>142</v>
      </c>
      <c r="U888" s="5" t="str">
        <f>+Instructions!$B$3</f>
        <v>A</v>
      </c>
      <c r="V888" s="49"/>
      <c r="W888" s="53">
        <f>+Instructions!$C$22</f>
        <v>0</v>
      </c>
      <c r="X888" s="16">
        <f t="shared" ref="X888:X889" si="430">ROUND($AA888*(1-W888)+0.004999,2)</f>
        <v>66.25</v>
      </c>
      <c r="Y888" s="49"/>
      <c r="Z888" s="6" t="s">
        <v>1385</v>
      </c>
      <c r="AA888" s="36">
        <v>66.25</v>
      </c>
      <c r="AB888" s="57">
        <f t="shared" ref="AB888:AB889" si="431">+W888</f>
        <v>0</v>
      </c>
      <c r="AC888" s="16">
        <f t="shared" ref="AC888:AC889" si="432">+X888</f>
        <v>66.25</v>
      </c>
      <c r="AD888" s="11">
        <f t="shared" ref="AD888:AD889" si="433">(AG888-AC888)/AG888</f>
        <v>0</v>
      </c>
      <c r="AE888" s="120"/>
      <c r="AF888" s="129">
        <v>3</v>
      </c>
      <c r="AG888" s="50">
        <f t="shared" ref="AG888:AG889" si="434">SUM(AJ888:AL888)+AE888</f>
        <v>66.25</v>
      </c>
      <c r="AH888" s="49"/>
      <c r="AJ888" s="16">
        <f t="shared" ref="AJ888:AJ889" si="435">ROUND(AC888/(1-VLOOKUP(AF888,Group,2,FALSE)),2)</f>
        <v>66.25</v>
      </c>
      <c r="AK888" s="16">
        <f t="shared" ref="AK888:AK889" si="436">IF(VLOOKUP(AF888,Group,5,FALSE)="YES",VLOOKUP(ROUND(ROUND(AJ888,1)-AJ888,2),Round,2,FALSE)+VLOOKUP(AF888,Group,6,FALSE),0)</f>
        <v>0</v>
      </c>
      <c r="AL888" s="16">
        <f t="shared" ref="AL888:AL889" si="437">IF(VLOOKUP(AF888,Group,7,FALSE)="",0,ROUND(AJ888-0.04999,1)-AJ888+AM888)</f>
        <v>0</v>
      </c>
      <c r="AM888" s="16" t="str">
        <f t="shared" ref="AM888:AM889" si="438">IF(VLOOKUP(AF888,Group,7,FALSE)="","",VLOOKUP(AF888,Group,7,FALSE))</f>
        <v/>
      </c>
      <c r="AO888" s="239" t="s">
        <v>155</v>
      </c>
    </row>
    <row r="889" spans="2:41" s="3" customFormat="1" ht="9.9499999999999993" customHeight="1" x14ac:dyDescent="0.2">
      <c r="B889" s="111" t="s">
        <v>104</v>
      </c>
      <c r="D889" s="37"/>
      <c r="E889" s="268" t="s">
        <v>243</v>
      </c>
      <c r="F889" s="268"/>
      <c r="G889" s="265" t="s">
        <v>220</v>
      </c>
      <c r="H889" s="265"/>
      <c r="I889" s="265"/>
      <c r="J889" s="265" t="s">
        <v>1308</v>
      </c>
      <c r="K889" s="265"/>
      <c r="L889" s="265" t="s">
        <v>216</v>
      </c>
      <c r="M889" s="265">
        <v>74357</v>
      </c>
      <c r="N889" s="265" t="s">
        <v>187</v>
      </c>
      <c r="O889" s="187"/>
      <c r="P889" s="268" t="s">
        <v>1377</v>
      </c>
      <c r="Q889" s="278"/>
      <c r="R889" s="279"/>
      <c r="S889" s="192">
        <f t="shared" si="429"/>
        <v>67.25</v>
      </c>
      <c r="T889" s="218" t="s">
        <v>142</v>
      </c>
      <c r="U889" s="5" t="str">
        <f>+Instructions!$B$3</f>
        <v>A</v>
      </c>
      <c r="V889" s="49"/>
      <c r="W889" s="53">
        <f>+Instructions!$C$22</f>
        <v>0</v>
      </c>
      <c r="X889" s="16">
        <f t="shared" si="430"/>
        <v>67.25</v>
      </c>
      <c r="Y889" s="49"/>
      <c r="Z889" s="6" t="s">
        <v>1385</v>
      </c>
      <c r="AA889" s="36">
        <v>67.25</v>
      </c>
      <c r="AB889" s="57">
        <f t="shared" si="431"/>
        <v>0</v>
      </c>
      <c r="AC889" s="16">
        <f t="shared" si="432"/>
        <v>67.25</v>
      </c>
      <c r="AD889" s="11">
        <f t="shared" si="433"/>
        <v>0</v>
      </c>
      <c r="AE889" s="120"/>
      <c r="AF889" s="129">
        <v>3</v>
      </c>
      <c r="AG889" s="50">
        <f t="shared" si="434"/>
        <v>67.25</v>
      </c>
      <c r="AH889" s="49"/>
      <c r="AJ889" s="16">
        <f t="shared" si="435"/>
        <v>67.25</v>
      </c>
      <c r="AK889" s="16">
        <f t="shared" si="436"/>
        <v>0</v>
      </c>
      <c r="AL889" s="16">
        <f t="shared" si="437"/>
        <v>0</v>
      </c>
      <c r="AM889" s="16" t="str">
        <f t="shared" si="438"/>
        <v/>
      </c>
      <c r="AO889" s="239" t="s">
        <v>155</v>
      </c>
    </row>
    <row r="890" spans="2:41" s="3" customFormat="1" ht="3" customHeight="1" x14ac:dyDescent="0.2">
      <c r="C890" s="187"/>
      <c r="D890" s="187"/>
      <c r="E890" s="187"/>
      <c r="F890" s="187"/>
      <c r="G890" s="187"/>
      <c r="H890" s="187"/>
      <c r="I890" s="187"/>
      <c r="J890" s="187"/>
      <c r="K890" s="187"/>
      <c r="L890" s="187"/>
      <c r="M890" s="187"/>
      <c r="N890" s="187"/>
      <c r="O890" s="187"/>
      <c r="P890" s="268"/>
      <c r="Q890" s="278"/>
      <c r="R890" s="279"/>
      <c r="S890" s="192"/>
      <c r="T890" s="264"/>
      <c r="U890" s="34"/>
      <c r="V890" s="49"/>
      <c r="W890" s="53"/>
      <c r="X890" s="14"/>
      <c r="Y890" s="49"/>
      <c r="Z890" s="36"/>
      <c r="AA890" s="36"/>
      <c r="AB890" s="52"/>
      <c r="AC890" s="36"/>
      <c r="AD890" s="14"/>
      <c r="AE890" s="72"/>
      <c r="AF890" s="124"/>
      <c r="AG890" s="36"/>
      <c r="AH890" s="244"/>
      <c r="AJ890" s="36"/>
      <c r="AK890" s="36"/>
      <c r="AL890" s="36"/>
      <c r="AM890" s="36"/>
      <c r="AO890" s="239"/>
    </row>
    <row r="891" spans="2:41" s="3" customFormat="1" ht="9.9499999999999993" customHeight="1" x14ac:dyDescent="0.2">
      <c r="B891" s="112" t="s">
        <v>151</v>
      </c>
      <c r="D891" s="37"/>
      <c r="E891" s="283" t="s">
        <v>197</v>
      </c>
      <c r="F891" s="268"/>
      <c r="G891" s="265" t="s">
        <v>144</v>
      </c>
      <c r="H891" s="265"/>
      <c r="I891" s="265"/>
      <c r="J891" s="265" t="s">
        <v>212</v>
      </c>
      <c r="K891" s="265"/>
      <c r="L891" s="265"/>
      <c r="M891" s="265">
        <v>74353</v>
      </c>
      <c r="N891" s="265"/>
      <c r="O891" s="187" t="s">
        <v>187</v>
      </c>
      <c r="P891" s="268"/>
      <c r="Q891" s="278"/>
      <c r="R891" s="279"/>
      <c r="S891" s="192">
        <f>IF(Suggested="Yes",AA891,AG891)</f>
        <v>43.25</v>
      </c>
      <c r="T891" s="218" t="s">
        <v>143</v>
      </c>
      <c r="U891" s="5" t="str">
        <f>+Instructions!$B$3</f>
        <v>A</v>
      </c>
      <c r="V891" s="49"/>
      <c r="W891" s="53">
        <f>+Instructions!$C$22</f>
        <v>0</v>
      </c>
      <c r="X891" s="16">
        <f t="shared" ref="X891" si="439">ROUND($AA891*(1-W891)+0.004999,2)</f>
        <v>43.25</v>
      </c>
      <c r="Y891" s="49"/>
      <c r="Z891" s="6" t="s">
        <v>1385</v>
      </c>
      <c r="AA891" s="36">
        <v>43.25</v>
      </c>
      <c r="AB891" s="57">
        <f t="shared" ref="AB891" si="440">+W891</f>
        <v>0</v>
      </c>
      <c r="AC891" s="16">
        <f t="shared" ref="AC891" si="441">+X891</f>
        <v>43.25</v>
      </c>
      <c r="AD891" s="11">
        <f t="shared" ref="AD891" si="442">(AG891-AC891)/AG891</f>
        <v>0</v>
      </c>
      <c r="AE891" s="120"/>
      <c r="AF891" s="128">
        <v>1</v>
      </c>
      <c r="AG891" s="35">
        <f t="shared" ref="AG891" si="443">SUM(AJ891:AL891)+AE891</f>
        <v>43.25</v>
      </c>
      <c r="AH891" s="49"/>
      <c r="AJ891" s="16">
        <f t="shared" ref="AJ891" si="444">ROUND(AC891/(1-VLOOKUP(AF891,Group,2,FALSE)),2)</f>
        <v>43.25</v>
      </c>
      <c r="AK891" s="16">
        <f t="shared" ref="AK891" si="445">IF(VLOOKUP(AF891,Group,5,FALSE)="YES",VLOOKUP(ROUND(ROUND(AJ891,1)-AJ891,2),Round,2,FALSE)+VLOOKUP(AF891,Group,6,FALSE),0)</f>
        <v>0</v>
      </c>
      <c r="AL891" s="16">
        <f t="shared" ref="AL891" si="446">IF(VLOOKUP(AF891,Group,7,FALSE)="",0,ROUND(AJ891-0.04999,1)-AJ891+AM891)</f>
        <v>0</v>
      </c>
      <c r="AM891" s="16" t="str">
        <f t="shared" ref="AM891" si="447">IF(VLOOKUP(AF891,Group,7,FALSE)="","",VLOOKUP(AF891,Group,7,FALSE))</f>
        <v/>
      </c>
      <c r="AO891" s="239" t="s">
        <v>155</v>
      </c>
    </row>
    <row r="892" spans="2:41" s="3" customFormat="1" ht="9.9499999999999993" customHeight="1" x14ac:dyDescent="0.2">
      <c r="B892" s="112" t="s">
        <v>151</v>
      </c>
      <c r="D892" s="37"/>
      <c r="E892" s="283" t="s">
        <v>1364</v>
      </c>
      <c r="F892" s="268"/>
      <c r="G892" s="265" t="s">
        <v>1309</v>
      </c>
      <c r="H892" s="265"/>
      <c r="I892" s="265"/>
      <c r="J892" s="265" t="s">
        <v>212</v>
      </c>
      <c r="K892" s="265"/>
      <c r="L892" s="265"/>
      <c r="M892" s="265">
        <v>74355</v>
      </c>
      <c r="N892" s="265" t="s">
        <v>187</v>
      </c>
      <c r="O892" s="187"/>
      <c r="P892" s="268" t="s">
        <v>1352</v>
      </c>
      <c r="Q892" s="278"/>
      <c r="R892" s="279"/>
      <c r="S892" s="192">
        <f>IF(Suggested="Yes",AA892,AG892)</f>
        <v>81.849999999999994</v>
      </c>
      <c r="T892" s="218" t="s">
        <v>142</v>
      </c>
      <c r="U892" s="5" t="str">
        <f>+Instructions!$B$3</f>
        <v>A</v>
      </c>
      <c r="V892" s="49"/>
      <c r="W892" s="53">
        <f>+Instructions!$C$22</f>
        <v>0</v>
      </c>
      <c r="X892" s="16">
        <f>ROUND($AA892*(1-W892)+0.004999,2)</f>
        <v>81.849999999999994</v>
      </c>
      <c r="Y892" s="49"/>
      <c r="Z892" s="6" t="s">
        <v>1385</v>
      </c>
      <c r="AA892" s="36">
        <v>81.849999999999994</v>
      </c>
      <c r="AB892" s="57">
        <f>+W892</f>
        <v>0</v>
      </c>
      <c r="AC892" s="16">
        <f>+X892</f>
        <v>81.849999999999994</v>
      </c>
      <c r="AD892" s="11">
        <f>(AG892-AC892)/AG892</f>
        <v>0</v>
      </c>
      <c r="AE892" s="120"/>
      <c r="AF892" s="128">
        <v>1</v>
      </c>
      <c r="AG892" s="35">
        <f>SUM(AJ892:AL892)+AE892</f>
        <v>81.849999999999994</v>
      </c>
      <c r="AH892" s="49"/>
      <c r="AJ892" s="16">
        <f>ROUND(AC892/(1-VLOOKUP(AF892,Group,2,FALSE)),2)</f>
        <v>81.849999999999994</v>
      </c>
      <c r="AK892" s="16">
        <f>IF(VLOOKUP(AF892,Group,5,FALSE)="YES",VLOOKUP(ROUND(ROUND(AJ892,1)-AJ892,2),Round,2,FALSE)+VLOOKUP(AF892,Group,6,FALSE),0)</f>
        <v>0</v>
      </c>
      <c r="AL892" s="16">
        <f>IF(VLOOKUP(AF892,Group,7,FALSE)="",0,ROUND(AJ892-0.04999,1)-AJ892+AM892)</f>
        <v>0</v>
      </c>
      <c r="AM892" s="16" t="str">
        <f>IF(VLOOKUP(AF892,Group,7,FALSE)="","",VLOOKUP(AF892,Group,7,FALSE))</f>
        <v/>
      </c>
      <c r="AO892" s="239" t="s">
        <v>155</v>
      </c>
    </row>
    <row r="893" spans="2:41" s="3" customFormat="1" ht="3" customHeight="1" x14ac:dyDescent="0.2">
      <c r="C893" s="187"/>
      <c r="D893" s="187"/>
      <c r="E893" s="187"/>
      <c r="F893" s="187"/>
      <c r="G893" s="187"/>
      <c r="H893" s="187"/>
      <c r="I893" s="187"/>
      <c r="J893" s="187"/>
      <c r="K893" s="187"/>
      <c r="L893" s="187"/>
      <c r="M893" s="187"/>
      <c r="N893" s="187"/>
      <c r="O893" s="187"/>
      <c r="P893" s="268"/>
      <c r="Q893" s="278"/>
      <c r="R893" s="279"/>
      <c r="S893" s="192"/>
      <c r="T893" s="264"/>
      <c r="U893" s="34"/>
      <c r="V893" s="49"/>
      <c r="W893" s="53"/>
      <c r="X893" s="14"/>
      <c r="Y893" s="49"/>
      <c r="Z893" s="36"/>
      <c r="AA893" s="36"/>
      <c r="AB893" s="52"/>
      <c r="AC893" s="36"/>
      <c r="AD893" s="14"/>
      <c r="AE893" s="72"/>
      <c r="AF893" s="124"/>
      <c r="AG893" s="36"/>
      <c r="AH893" s="244"/>
      <c r="AJ893" s="36"/>
      <c r="AK893" s="36"/>
      <c r="AL893" s="36"/>
      <c r="AM893" s="36"/>
      <c r="AO893" s="239"/>
    </row>
    <row r="894" spans="2:41" s="3" customFormat="1" ht="9.9499999999999993" customHeight="1" x14ac:dyDescent="0.2">
      <c r="C894" s="291"/>
      <c r="D894" s="280" t="s">
        <v>186</v>
      </c>
      <c r="E894" s="281" t="s">
        <v>612</v>
      </c>
      <c r="F894" s="281"/>
      <c r="G894" s="281"/>
      <c r="H894" s="282"/>
      <c r="I894" s="282"/>
      <c r="J894" s="187"/>
      <c r="K894" s="282"/>
      <c r="L894" s="282"/>
      <c r="M894" s="282"/>
      <c r="N894" s="282"/>
      <c r="O894" s="265"/>
      <c r="P894" s="265"/>
      <c r="Q894" s="265"/>
      <c r="R894" s="265"/>
      <c r="S894" s="265"/>
      <c r="T894" s="265"/>
      <c r="U894" s="5"/>
      <c r="V894" s="49"/>
      <c r="W894" s="67"/>
      <c r="X894" s="67"/>
      <c r="Y894" s="49"/>
      <c r="Z894" s="36"/>
      <c r="AA894" s="36"/>
      <c r="AB894" s="52"/>
      <c r="AC894" s="16"/>
      <c r="AD894" s="14"/>
      <c r="AE894" s="62"/>
      <c r="AF894" s="123"/>
      <c r="AG894" s="16"/>
      <c r="AH894" s="244"/>
      <c r="AJ894" s="16"/>
      <c r="AK894" s="16"/>
      <c r="AL894" s="16"/>
      <c r="AM894" s="16"/>
      <c r="AO894" s="239"/>
    </row>
    <row r="895" spans="2:41" s="3" customFormat="1" ht="2.1" customHeight="1" x14ac:dyDescent="0.2">
      <c r="P895" s="71"/>
      <c r="Q895" s="81"/>
      <c r="R895" s="27"/>
      <c r="S895" s="36"/>
      <c r="T895" s="6"/>
      <c r="U895" s="34"/>
      <c r="V895" s="49"/>
      <c r="W895" s="53"/>
      <c r="X895" s="14"/>
      <c r="Y895" s="49"/>
      <c r="Z895" s="36"/>
      <c r="AA895" s="36"/>
      <c r="AB895" s="52"/>
      <c r="AC895" s="36"/>
      <c r="AD895" s="14"/>
      <c r="AE895" s="72"/>
      <c r="AF895" s="124"/>
      <c r="AG895" s="36"/>
      <c r="AH895" s="244"/>
      <c r="AJ895" s="36"/>
      <c r="AK895" s="36"/>
      <c r="AL895" s="36"/>
      <c r="AM895" s="36"/>
      <c r="AO895" s="239"/>
    </row>
    <row r="896" spans="2:41" s="3" customFormat="1" ht="9.9499999999999993" customHeight="1" x14ac:dyDescent="0.2">
      <c r="B896" s="112" t="s">
        <v>151</v>
      </c>
      <c r="D896" s="37"/>
      <c r="E896" s="283" t="s">
        <v>197</v>
      </c>
      <c r="F896" s="268"/>
      <c r="G896" s="265" t="s">
        <v>144</v>
      </c>
      <c r="H896" s="265"/>
      <c r="I896" s="265"/>
      <c r="J896" s="265" t="s">
        <v>216</v>
      </c>
      <c r="K896" s="265"/>
      <c r="L896" s="265"/>
      <c r="M896" s="265">
        <v>74364</v>
      </c>
      <c r="N896" s="265" t="s">
        <v>187</v>
      </c>
      <c r="O896" s="187"/>
      <c r="P896" s="268"/>
      <c r="Q896" s="278"/>
      <c r="R896" s="279"/>
      <c r="S896" s="192">
        <f>IF(Suggested="Yes",AA896,AG896)</f>
        <v>28.55</v>
      </c>
      <c r="T896" s="218" t="s">
        <v>143</v>
      </c>
      <c r="U896" s="5" t="str">
        <f>+Instructions!$B$3</f>
        <v>A</v>
      </c>
      <c r="V896" s="49"/>
      <c r="W896" s="53">
        <f>+Instructions!$C$22</f>
        <v>0</v>
      </c>
      <c r="X896" s="16">
        <f t="shared" ref="X896:X897" si="448">ROUND($AA896*(1-W896)+0.004999,2)</f>
        <v>28.55</v>
      </c>
      <c r="Y896" s="49"/>
      <c r="Z896" s="6" t="s">
        <v>1385</v>
      </c>
      <c r="AA896" s="36">
        <v>28.55</v>
      </c>
      <c r="AB896" s="57">
        <f t="shared" ref="AB896:AB897" si="449">+W896</f>
        <v>0</v>
      </c>
      <c r="AC896" s="16">
        <f t="shared" ref="AC896:AC897" si="450">+X896</f>
        <v>28.55</v>
      </c>
      <c r="AD896" s="11">
        <f t="shared" ref="AD896:AD897" si="451">(AG896-AC896)/AG896</f>
        <v>0</v>
      </c>
      <c r="AE896" s="120"/>
      <c r="AF896" s="128">
        <v>1</v>
      </c>
      <c r="AG896" s="35">
        <f t="shared" ref="AG896:AG897" si="452">SUM(AJ896:AL896)+AE896</f>
        <v>28.55</v>
      </c>
      <c r="AH896" s="49"/>
      <c r="AJ896" s="16">
        <f t="shared" ref="AJ896:AJ897" si="453">ROUND(AC896/(1-VLOOKUP(AF896,Group,2,FALSE)),2)</f>
        <v>28.55</v>
      </c>
      <c r="AK896" s="16">
        <f t="shared" ref="AK896:AK897" si="454">IF(VLOOKUP(AF896,Group,5,FALSE)="YES",VLOOKUP(ROUND(ROUND(AJ896,1)-AJ896,2),Round,2,FALSE)+VLOOKUP(AF896,Group,6,FALSE),0)</f>
        <v>0</v>
      </c>
      <c r="AL896" s="16">
        <f t="shared" ref="AL896:AL897" si="455">IF(VLOOKUP(AF896,Group,7,FALSE)="",0,ROUND(AJ896-0.04999,1)-AJ896+AM896)</f>
        <v>0</v>
      </c>
      <c r="AM896" s="16" t="str">
        <f t="shared" ref="AM896:AM897" si="456">IF(VLOOKUP(AF896,Group,7,FALSE)="","",VLOOKUP(AF896,Group,7,FALSE))</f>
        <v/>
      </c>
      <c r="AO896" s="239" t="s">
        <v>155</v>
      </c>
    </row>
    <row r="897" spans="1:41" s="3" customFormat="1" ht="9.9499999999999993" customHeight="1" x14ac:dyDescent="0.2">
      <c r="B897" s="112" t="s">
        <v>151</v>
      </c>
      <c r="D897" s="37"/>
      <c r="E897" s="283" t="s">
        <v>1365</v>
      </c>
      <c r="F897" s="268"/>
      <c r="G897" s="265" t="s">
        <v>1309</v>
      </c>
      <c r="H897" s="265"/>
      <c r="I897" s="265"/>
      <c r="J897" s="265" t="s">
        <v>216</v>
      </c>
      <c r="K897" s="265"/>
      <c r="L897" s="265"/>
      <c r="M897" s="265">
        <v>74365</v>
      </c>
      <c r="N897" s="265" t="s">
        <v>187</v>
      </c>
      <c r="O897" s="187"/>
      <c r="P897" s="268" t="s">
        <v>1352</v>
      </c>
      <c r="Q897" s="278"/>
      <c r="R897" s="279"/>
      <c r="S897" s="192">
        <f>IF(Suggested="Yes",AA897,AG897)</f>
        <v>32.450000000000003</v>
      </c>
      <c r="T897" s="218" t="s">
        <v>142</v>
      </c>
      <c r="U897" s="5" t="str">
        <f>+Instructions!$B$3</f>
        <v>A</v>
      </c>
      <c r="V897" s="49"/>
      <c r="W897" s="53">
        <f>+Instructions!$C$22</f>
        <v>0</v>
      </c>
      <c r="X897" s="16">
        <f t="shared" si="448"/>
        <v>32.450000000000003</v>
      </c>
      <c r="Y897" s="49"/>
      <c r="Z897" s="6" t="s">
        <v>1385</v>
      </c>
      <c r="AA897" s="36">
        <v>32.450000000000003</v>
      </c>
      <c r="AB897" s="57">
        <f t="shared" si="449"/>
        <v>0</v>
      </c>
      <c r="AC897" s="16">
        <f t="shared" si="450"/>
        <v>32.450000000000003</v>
      </c>
      <c r="AD897" s="11">
        <f t="shared" si="451"/>
        <v>0</v>
      </c>
      <c r="AE897" s="120"/>
      <c r="AF897" s="128">
        <v>1</v>
      </c>
      <c r="AG897" s="35">
        <f t="shared" si="452"/>
        <v>32.450000000000003</v>
      </c>
      <c r="AH897" s="49"/>
      <c r="AJ897" s="16">
        <f t="shared" si="453"/>
        <v>32.450000000000003</v>
      </c>
      <c r="AK897" s="16">
        <f t="shared" si="454"/>
        <v>0</v>
      </c>
      <c r="AL897" s="16">
        <f t="shared" si="455"/>
        <v>0</v>
      </c>
      <c r="AM897" s="16" t="str">
        <f t="shared" si="456"/>
        <v/>
      </c>
      <c r="AO897" s="239" t="s">
        <v>155</v>
      </c>
    </row>
    <row r="898" spans="1:41" s="3" customFormat="1" ht="1.5" customHeight="1" x14ac:dyDescent="0.2">
      <c r="E898" s="187"/>
      <c r="F898" s="187"/>
      <c r="G898" s="187"/>
      <c r="H898" s="187"/>
      <c r="I898" s="187"/>
      <c r="J898" s="187"/>
      <c r="K898" s="187"/>
      <c r="L898" s="187"/>
      <c r="M898" s="284"/>
      <c r="N898" s="187"/>
      <c r="O898" s="187"/>
      <c r="P898" s="268"/>
      <c r="Q898" s="278"/>
      <c r="R898" s="279"/>
      <c r="S898" s="192"/>
      <c r="T898" s="264"/>
      <c r="U898" s="34"/>
      <c r="V898" s="49"/>
      <c r="W898" s="53"/>
      <c r="X898" s="14"/>
      <c r="Y898" s="49"/>
      <c r="Z898" s="36"/>
      <c r="AA898" s="36"/>
      <c r="AB898" s="52"/>
      <c r="AC898" s="36"/>
      <c r="AD898" s="14"/>
      <c r="AE898" s="72"/>
      <c r="AF898" s="124"/>
      <c r="AG898" s="36"/>
      <c r="AH898" s="244"/>
      <c r="AJ898" s="36"/>
      <c r="AK898" s="36"/>
      <c r="AL898" s="36"/>
      <c r="AM898" s="36"/>
      <c r="AO898" s="239"/>
    </row>
    <row r="899" spans="1:41" s="3" customFormat="1" ht="9.9499999999999993" customHeight="1" x14ac:dyDescent="0.2">
      <c r="B899" s="111" t="s">
        <v>104</v>
      </c>
      <c r="D899" s="37"/>
      <c r="E899" s="268" t="s">
        <v>1373</v>
      </c>
      <c r="F899" s="268"/>
      <c r="G899" s="265" t="s">
        <v>220</v>
      </c>
      <c r="H899" s="265"/>
      <c r="I899" s="265"/>
      <c r="J899" s="265" t="s">
        <v>708</v>
      </c>
      <c r="K899" s="265"/>
      <c r="L899" s="265" t="s">
        <v>216</v>
      </c>
      <c r="M899" s="265">
        <v>74366</v>
      </c>
      <c r="N899" s="265" t="s">
        <v>187</v>
      </c>
      <c r="O899" s="187"/>
      <c r="P899" s="268" t="s">
        <v>1374</v>
      </c>
      <c r="Q899" s="278"/>
      <c r="R899" s="279"/>
      <c r="S899" s="192">
        <f t="shared" ref="S899:S900" si="457">IF(Suggested="Yes",AA899,AG899)</f>
        <v>36</v>
      </c>
      <c r="T899" s="218" t="s">
        <v>142</v>
      </c>
      <c r="U899" s="5" t="str">
        <f>+Instructions!$B$3</f>
        <v>A</v>
      </c>
      <c r="V899" s="49"/>
      <c r="W899" s="53">
        <f>+Instructions!$C$22</f>
        <v>0</v>
      </c>
      <c r="X899" s="16">
        <f t="shared" ref="X899:X900" si="458">ROUND($AA899*(1-W899)+0.004999,2)</f>
        <v>36</v>
      </c>
      <c r="Y899" s="49"/>
      <c r="Z899" s="6" t="s">
        <v>1385</v>
      </c>
      <c r="AA899" s="36">
        <v>36</v>
      </c>
      <c r="AB899" s="57">
        <f t="shared" ref="AB899:AB900" si="459">+W899</f>
        <v>0</v>
      </c>
      <c r="AC899" s="16">
        <f t="shared" ref="AC899:AC900" si="460">+X899</f>
        <v>36</v>
      </c>
      <c r="AD899" s="11">
        <f t="shared" ref="AD899:AD900" si="461">(AG899-AC899)/AG899</f>
        <v>0</v>
      </c>
      <c r="AE899" s="120"/>
      <c r="AF899" s="129">
        <v>3</v>
      </c>
      <c r="AG899" s="50">
        <f t="shared" ref="AG899:AG900" si="462">SUM(AJ899:AL899)+AE899</f>
        <v>36</v>
      </c>
      <c r="AH899" s="49"/>
      <c r="AJ899" s="16">
        <f t="shared" ref="AJ899:AJ900" si="463">ROUND(AC899/(1-VLOOKUP(AF899,Group,2,FALSE)),2)</f>
        <v>36</v>
      </c>
      <c r="AK899" s="16">
        <f t="shared" ref="AK899:AK900" si="464">IF(VLOOKUP(AF899,Group,5,FALSE)="YES",VLOOKUP(ROUND(ROUND(AJ899,1)-AJ899,2),Round,2,FALSE)+VLOOKUP(AF899,Group,6,FALSE),0)</f>
        <v>0</v>
      </c>
      <c r="AL899" s="16">
        <f t="shared" ref="AL899:AL900" si="465">IF(VLOOKUP(AF899,Group,7,FALSE)="",0,ROUND(AJ899-0.04999,1)-AJ899+AM899)</f>
        <v>0</v>
      </c>
      <c r="AM899" s="16" t="str">
        <f t="shared" ref="AM899:AM900" si="466">IF(VLOOKUP(AF899,Group,7,FALSE)="","",VLOOKUP(AF899,Group,7,FALSE))</f>
        <v/>
      </c>
      <c r="AO899" s="239" t="s">
        <v>155</v>
      </c>
    </row>
    <row r="900" spans="1:41" s="3" customFormat="1" ht="9.9499999999999993" customHeight="1" x14ac:dyDescent="0.2">
      <c r="B900" s="111" t="s">
        <v>104</v>
      </c>
      <c r="D900" s="37"/>
      <c r="E900" s="268" t="s">
        <v>709</v>
      </c>
      <c r="F900" s="268"/>
      <c r="G900" s="265" t="s">
        <v>220</v>
      </c>
      <c r="H900" s="265"/>
      <c r="I900" s="265"/>
      <c r="J900" s="265" t="s">
        <v>1308</v>
      </c>
      <c r="K900" s="265"/>
      <c r="L900" s="265" t="s">
        <v>216</v>
      </c>
      <c r="M900" s="265">
        <v>74367</v>
      </c>
      <c r="N900" s="265" t="s">
        <v>1336</v>
      </c>
      <c r="O900" s="187"/>
      <c r="P900" s="268" t="s">
        <v>1375</v>
      </c>
      <c r="Q900" s="278"/>
      <c r="R900" s="279"/>
      <c r="S900" s="192">
        <f t="shared" si="457"/>
        <v>37.799999999999997</v>
      </c>
      <c r="T900" s="218" t="s">
        <v>142</v>
      </c>
      <c r="U900" s="5" t="str">
        <f>+Instructions!$B$3</f>
        <v>A</v>
      </c>
      <c r="V900" s="49"/>
      <c r="W900" s="53">
        <f>+Instructions!$C$22</f>
        <v>0</v>
      </c>
      <c r="X900" s="16">
        <f t="shared" si="458"/>
        <v>37.799999999999997</v>
      </c>
      <c r="Y900" s="49"/>
      <c r="Z900" s="6" t="s">
        <v>1385</v>
      </c>
      <c r="AA900" s="36">
        <v>37.799999999999997</v>
      </c>
      <c r="AB900" s="57">
        <f t="shared" si="459"/>
        <v>0</v>
      </c>
      <c r="AC900" s="16">
        <f t="shared" si="460"/>
        <v>37.799999999999997</v>
      </c>
      <c r="AD900" s="11">
        <f t="shared" si="461"/>
        <v>0</v>
      </c>
      <c r="AE900" s="120"/>
      <c r="AF900" s="129">
        <v>3</v>
      </c>
      <c r="AG900" s="50">
        <f t="shared" si="462"/>
        <v>37.799999999999997</v>
      </c>
      <c r="AH900" s="49"/>
      <c r="AJ900" s="16">
        <f t="shared" si="463"/>
        <v>37.799999999999997</v>
      </c>
      <c r="AK900" s="16">
        <f t="shared" si="464"/>
        <v>0</v>
      </c>
      <c r="AL900" s="16">
        <f t="shared" si="465"/>
        <v>0</v>
      </c>
      <c r="AM900" s="16" t="str">
        <f t="shared" si="466"/>
        <v/>
      </c>
      <c r="AO900" s="239" t="s">
        <v>155</v>
      </c>
    </row>
    <row r="901" spans="1:41" s="3" customFormat="1" ht="3" customHeight="1" x14ac:dyDescent="0.2">
      <c r="C901" s="187"/>
      <c r="D901" s="187"/>
      <c r="E901" s="187"/>
      <c r="F901" s="187"/>
      <c r="G901" s="187"/>
      <c r="H901" s="187"/>
      <c r="I901" s="187"/>
      <c r="J901" s="187"/>
      <c r="K901" s="187"/>
      <c r="L901" s="187"/>
      <c r="M901" s="187"/>
      <c r="N901" s="187"/>
      <c r="O901" s="187"/>
      <c r="P901" s="268"/>
      <c r="Q901" s="278"/>
      <c r="R901" s="279"/>
      <c r="S901" s="192"/>
      <c r="T901" s="264"/>
      <c r="U901" s="34"/>
      <c r="V901" s="49"/>
      <c r="W901" s="53"/>
      <c r="X901" s="14"/>
      <c r="Y901" s="49"/>
      <c r="Z901" s="36"/>
      <c r="AA901" s="36"/>
      <c r="AB901" s="52"/>
      <c r="AC901" s="36"/>
      <c r="AD901" s="14"/>
      <c r="AE901" s="72"/>
      <c r="AF901" s="124"/>
      <c r="AG901" s="36"/>
      <c r="AH901" s="244"/>
      <c r="AJ901" s="36"/>
      <c r="AK901" s="36"/>
      <c r="AL901" s="36"/>
      <c r="AM901" s="36"/>
      <c r="AO901" s="239"/>
    </row>
    <row r="902" spans="1:41" s="3" customFormat="1" ht="9.9499999999999993" customHeight="1" x14ac:dyDescent="0.2">
      <c r="B902" s="112" t="s">
        <v>151</v>
      </c>
      <c r="D902" s="37"/>
      <c r="E902" s="283" t="s">
        <v>197</v>
      </c>
      <c r="F902" s="268"/>
      <c r="G902" s="265" t="s">
        <v>144</v>
      </c>
      <c r="H902" s="265"/>
      <c r="I902" s="265"/>
      <c r="J902" s="265" t="s">
        <v>212</v>
      </c>
      <c r="K902" s="265"/>
      <c r="L902" s="265"/>
      <c r="M902" s="265">
        <v>74363</v>
      </c>
      <c r="N902" s="265" t="s">
        <v>187</v>
      </c>
      <c r="O902" s="187" t="s">
        <v>187</v>
      </c>
      <c r="P902" s="268"/>
      <c r="Q902" s="278"/>
      <c r="R902" s="279"/>
      <c r="S902" s="192">
        <f>IF(Suggested="Yes",AA902,AG902)</f>
        <v>28.55</v>
      </c>
      <c r="T902" s="218" t="s">
        <v>143</v>
      </c>
      <c r="U902" s="5" t="str">
        <f>+Instructions!$B$3</f>
        <v>A</v>
      </c>
      <c r="V902" s="49"/>
      <c r="W902" s="53">
        <f>+Instructions!$C$22</f>
        <v>0</v>
      </c>
      <c r="X902" s="16">
        <f t="shared" ref="X902" si="467">ROUND($AA902*(1-W902)+0.004999,2)</f>
        <v>28.55</v>
      </c>
      <c r="Y902" s="49"/>
      <c r="Z902" s="6" t="s">
        <v>1385</v>
      </c>
      <c r="AA902" s="36">
        <v>28.55</v>
      </c>
      <c r="AB902" s="57">
        <f t="shared" ref="AB902" si="468">+W902</f>
        <v>0</v>
      </c>
      <c r="AC902" s="16">
        <f t="shared" ref="AC902" si="469">+X902</f>
        <v>28.55</v>
      </c>
      <c r="AD902" s="11">
        <f t="shared" ref="AD902" si="470">(AG902-AC902)/AG902</f>
        <v>0</v>
      </c>
      <c r="AE902" s="120"/>
      <c r="AF902" s="128">
        <v>1</v>
      </c>
      <c r="AG902" s="35">
        <f t="shared" ref="AG902" si="471">SUM(AJ902:AL902)+AE902</f>
        <v>28.55</v>
      </c>
      <c r="AH902" s="49"/>
      <c r="AJ902" s="16">
        <f t="shared" ref="AJ902" si="472">ROUND(AC902/(1-VLOOKUP(AF902,Group,2,FALSE)),2)</f>
        <v>28.55</v>
      </c>
      <c r="AK902" s="16">
        <f t="shared" ref="AK902" si="473">IF(VLOOKUP(AF902,Group,5,FALSE)="YES",VLOOKUP(ROUND(ROUND(AJ902,1)-AJ902,2),Round,2,FALSE)+VLOOKUP(AF902,Group,6,FALSE),0)</f>
        <v>0</v>
      </c>
      <c r="AL902" s="16">
        <f t="shared" ref="AL902" si="474">IF(VLOOKUP(AF902,Group,7,FALSE)="",0,ROUND(AJ902-0.04999,1)-AJ902+AM902)</f>
        <v>0</v>
      </c>
      <c r="AM902" s="16" t="str">
        <f t="shared" ref="AM902" si="475">IF(VLOOKUP(AF902,Group,7,FALSE)="","",VLOOKUP(AF902,Group,7,FALSE))</f>
        <v/>
      </c>
      <c r="AO902" s="239" t="s">
        <v>155</v>
      </c>
    </row>
    <row r="903" spans="1:41" s="3" customFormat="1" ht="1.5" customHeight="1" x14ac:dyDescent="0.2">
      <c r="C903" s="3" t="s">
        <v>187</v>
      </c>
      <c r="P903" s="71"/>
      <c r="Q903" s="81"/>
      <c r="R903" s="27"/>
      <c r="S903" s="36"/>
      <c r="T903" s="6"/>
      <c r="U903" s="34"/>
      <c r="V903" s="49"/>
      <c r="W903" s="53"/>
      <c r="X903" s="14"/>
      <c r="Y903" s="49"/>
      <c r="Z903" s="36"/>
      <c r="AA903" s="36"/>
      <c r="AB903" s="52"/>
      <c r="AC903" s="36"/>
      <c r="AD903" s="14"/>
      <c r="AE903" s="72"/>
      <c r="AF903" s="124"/>
      <c r="AG903" s="36"/>
      <c r="AH903" s="244"/>
      <c r="AJ903" s="36"/>
      <c r="AK903" s="36"/>
      <c r="AL903" s="36"/>
      <c r="AM903" s="36"/>
      <c r="AO903" s="239" t="s">
        <v>155</v>
      </c>
    </row>
    <row r="904" spans="1:41" s="3" customFormat="1" ht="10.7" customHeight="1" x14ac:dyDescent="0.2">
      <c r="A904" s="3" t="s">
        <v>182</v>
      </c>
      <c r="C904" s="282" t="s">
        <v>219</v>
      </c>
      <c r="D904" s="187"/>
      <c r="E904" s="288"/>
      <c r="F904" s="288"/>
      <c r="G904" s="187"/>
      <c r="H904" s="187"/>
      <c r="I904" s="187" t="s">
        <v>187</v>
      </c>
      <c r="J904" s="187" t="s">
        <v>187</v>
      </c>
      <c r="K904" s="187" t="s">
        <v>187</v>
      </c>
      <c r="L904" s="187"/>
      <c r="M904" s="187"/>
      <c r="N904" s="187"/>
      <c r="O904" s="187"/>
      <c r="P904" s="187"/>
      <c r="Q904" s="289"/>
      <c r="R904" s="265"/>
      <c r="S904" s="187"/>
      <c r="T904" s="290"/>
      <c r="U904" s="146"/>
      <c r="V904" s="49"/>
      <c r="W904" s="53"/>
      <c r="X904" s="14"/>
      <c r="Y904" s="49"/>
      <c r="Z904" s="156"/>
      <c r="AB904" s="52"/>
      <c r="AC904" s="16"/>
      <c r="AD904" s="14"/>
      <c r="AE904" s="62"/>
      <c r="AG904" s="16"/>
      <c r="AH904" s="244"/>
      <c r="AJ904" s="6" t="s">
        <v>187</v>
      </c>
      <c r="AO904" s="239"/>
    </row>
    <row r="905" spans="1:41" s="3" customFormat="1" ht="9.9499999999999993" customHeight="1" x14ac:dyDescent="0.2">
      <c r="A905" s="3" t="s">
        <v>182</v>
      </c>
      <c r="C905" s="270" t="s">
        <v>1370</v>
      </c>
      <c r="D905" s="187"/>
      <c r="E905" s="187"/>
      <c r="F905" s="187"/>
      <c r="G905" s="187"/>
      <c r="H905" s="187"/>
      <c r="I905" s="187"/>
      <c r="J905" s="187"/>
      <c r="K905" s="187"/>
      <c r="L905" s="187"/>
      <c r="M905" s="187"/>
      <c r="N905" s="187"/>
      <c r="O905" s="187"/>
      <c r="P905" s="284"/>
      <c r="Q905" s="275"/>
      <c r="R905" s="276" t="s">
        <v>565</v>
      </c>
      <c r="S905" s="277" t="s">
        <v>1350</v>
      </c>
      <c r="T905" s="263"/>
      <c r="U905" s="5"/>
      <c r="V905" s="49"/>
      <c r="W905" s="53"/>
      <c r="X905" s="14"/>
      <c r="Y905" s="49"/>
      <c r="Z905" s="36"/>
      <c r="AA905" s="36"/>
      <c r="AB905" s="52"/>
      <c r="AC905" s="16"/>
      <c r="AD905" s="14"/>
      <c r="AE905" s="62"/>
      <c r="AF905" s="62"/>
      <c r="AG905" s="36"/>
      <c r="AH905" s="244"/>
      <c r="AO905" s="241"/>
    </row>
    <row r="906" spans="1:41" s="3" customFormat="1" ht="3" customHeight="1" x14ac:dyDescent="0.2">
      <c r="C906" s="187"/>
      <c r="D906" s="187"/>
      <c r="E906" s="187"/>
      <c r="F906" s="187"/>
      <c r="G906" s="187"/>
      <c r="H906" s="187"/>
      <c r="I906" s="187"/>
      <c r="J906" s="187"/>
      <c r="K906" s="187"/>
      <c r="L906" s="187"/>
      <c r="M906" s="187"/>
      <c r="N906" s="187"/>
      <c r="O906" s="187"/>
      <c r="P906" s="268"/>
      <c r="Q906" s="278"/>
      <c r="R906" s="279"/>
      <c r="S906" s="192"/>
      <c r="T906" s="264"/>
      <c r="U906" s="34"/>
      <c r="V906" s="49"/>
      <c r="W906" s="53"/>
      <c r="X906" s="14"/>
      <c r="Y906" s="49"/>
      <c r="Z906" s="36"/>
      <c r="AA906" s="36"/>
      <c r="AB906" s="52"/>
      <c r="AC906" s="36"/>
      <c r="AD906" s="14"/>
      <c r="AE906" s="72"/>
      <c r="AF906" s="124"/>
      <c r="AG906" s="36"/>
      <c r="AH906" s="244"/>
      <c r="AJ906" s="36"/>
      <c r="AK906" s="36"/>
      <c r="AL906" s="36"/>
      <c r="AM906" s="36"/>
      <c r="AO906" s="239"/>
    </row>
    <row r="907" spans="1:41" s="3" customFormat="1" ht="9.9499999999999993" customHeight="1" x14ac:dyDescent="0.2">
      <c r="C907" s="291"/>
      <c r="D907" s="280" t="s">
        <v>186</v>
      </c>
      <c r="E907" s="281" t="s">
        <v>1358</v>
      </c>
      <c r="F907" s="281"/>
      <c r="G907" s="281"/>
      <c r="H907" s="282"/>
      <c r="I907" s="282"/>
      <c r="J907" s="187"/>
      <c r="K907" s="282"/>
      <c r="L907" s="282"/>
      <c r="M907" s="282"/>
      <c r="N907" s="282"/>
      <c r="O907" s="265"/>
      <c r="P907" s="265"/>
      <c r="Q907" s="265"/>
      <c r="R907" s="265"/>
      <c r="S907" s="265"/>
      <c r="T907" s="265"/>
      <c r="U907" s="5"/>
      <c r="V907" s="49"/>
      <c r="W907" s="67"/>
      <c r="X907" s="67"/>
      <c r="Y907" s="49"/>
      <c r="Z907" s="36"/>
      <c r="AA907" s="36"/>
      <c r="AB907" s="52"/>
      <c r="AC907" s="16"/>
      <c r="AD907" s="14"/>
      <c r="AE907" s="62"/>
      <c r="AF907" s="123"/>
      <c r="AG907" s="16"/>
      <c r="AH907" s="244"/>
      <c r="AJ907" s="16"/>
      <c r="AK907" s="16"/>
      <c r="AL907" s="16"/>
      <c r="AM907" s="16"/>
      <c r="AO907" s="239"/>
    </row>
    <row r="908" spans="1:41" s="3" customFormat="1" ht="2.1" customHeight="1" x14ac:dyDescent="0.2">
      <c r="P908" s="71"/>
      <c r="Q908" s="81"/>
      <c r="R908" s="27"/>
      <c r="S908" s="36"/>
      <c r="T908" s="6"/>
      <c r="U908" s="34"/>
      <c r="V908" s="49"/>
      <c r="W908" s="53"/>
      <c r="X908" s="14"/>
      <c r="Y908" s="49"/>
      <c r="Z908" s="36"/>
      <c r="AA908" s="36"/>
      <c r="AB908" s="52"/>
      <c r="AC908" s="36"/>
      <c r="AD908" s="14"/>
      <c r="AE908" s="72"/>
      <c r="AF908" s="124"/>
      <c r="AG908" s="36"/>
      <c r="AH908" s="244"/>
      <c r="AJ908" s="36"/>
      <c r="AK908" s="36"/>
      <c r="AL908" s="36"/>
      <c r="AM908" s="36"/>
      <c r="AO908" s="239"/>
    </row>
    <row r="909" spans="1:41" s="3" customFormat="1" ht="9.9499999999999993" customHeight="1" x14ac:dyDescent="0.2">
      <c r="B909" s="112" t="s">
        <v>151</v>
      </c>
      <c r="D909" s="37"/>
      <c r="E909" s="283" t="s">
        <v>197</v>
      </c>
      <c r="F909" s="268"/>
      <c r="G909" s="265" t="s">
        <v>144</v>
      </c>
      <c r="H909" s="265"/>
      <c r="I909" s="265"/>
      <c r="J909" s="265" t="s">
        <v>216</v>
      </c>
      <c r="K909" s="265"/>
      <c r="L909" s="265"/>
      <c r="M909" s="265">
        <v>74342</v>
      </c>
      <c r="N909" s="265" t="s">
        <v>187</v>
      </c>
      <c r="O909" s="187"/>
      <c r="P909" s="268"/>
      <c r="Q909" s="278"/>
      <c r="R909" s="279"/>
      <c r="S909" s="192">
        <f>IF(Suggested="Yes",AA909,AG909)</f>
        <v>37.4</v>
      </c>
      <c r="T909" s="218" t="s">
        <v>143</v>
      </c>
      <c r="U909" s="5" t="str">
        <f>+Instructions!$B$3</f>
        <v>A</v>
      </c>
      <c r="V909" s="49"/>
      <c r="W909" s="53">
        <f>+Instructions!$C$22</f>
        <v>0</v>
      </c>
      <c r="X909" s="16">
        <f t="shared" ref="X909:X911" si="476">ROUND($AA909*(1-W909)+0.004999,2)</f>
        <v>37.4</v>
      </c>
      <c r="Y909" s="49"/>
      <c r="Z909" s="6" t="s">
        <v>1385</v>
      </c>
      <c r="AA909" s="36">
        <v>37.4</v>
      </c>
      <c r="AB909" s="57">
        <f t="shared" ref="AB909:AB911" si="477">+W909</f>
        <v>0</v>
      </c>
      <c r="AC909" s="16">
        <f t="shared" ref="AC909:AC911" si="478">+X909</f>
        <v>37.4</v>
      </c>
      <c r="AD909" s="11">
        <f t="shared" ref="AD909:AD911" si="479">(AG909-AC909)/AG909</f>
        <v>0</v>
      </c>
      <c r="AE909" s="120"/>
      <c r="AF909" s="128">
        <v>1</v>
      </c>
      <c r="AG909" s="35">
        <f t="shared" ref="AG909:AG911" si="480">SUM(AJ909:AL909)+AE909</f>
        <v>37.4</v>
      </c>
      <c r="AH909" s="49"/>
      <c r="AJ909" s="16">
        <f t="shared" ref="AJ909:AJ911" si="481">ROUND(AC909/(1-VLOOKUP(AF909,Group,2,FALSE)),2)</f>
        <v>37.4</v>
      </c>
      <c r="AK909" s="16">
        <f t="shared" ref="AK909:AK911" si="482">IF(VLOOKUP(AF909,Group,5,FALSE)="YES",VLOOKUP(ROUND(ROUND(AJ909,1)-AJ909,2),Round,2,FALSE)+VLOOKUP(AF909,Group,6,FALSE),0)</f>
        <v>0</v>
      </c>
      <c r="AL909" s="16">
        <f t="shared" ref="AL909:AL911" si="483">IF(VLOOKUP(AF909,Group,7,FALSE)="",0,ROUND(AJ909-0.04999,1)-AJ909+AM909)</f>
        <v>0</v>
      </c>
      <c r="AM909" s="16" t="str">
        <f t="shared" ref="AM909:AM911" si="484">IF(VLOOKUP(AF909,Group,7,FALSE)="","",VLOOKUP(AF909,Group,7,FALSE))</f>
        <v/>
      </c>
      <c r="AO909" s="239" t="s">
        <v>155</v>
      </c>
    </row>
    <row r="910" spans="1:41" s="3" customFormat="1" ht="9.9499999999999993" customHeight="1" x14ac:dyDescent="0.2">
      <c r="B910" s="112" t="s">
        <v>151</v>
      </c>
      <c r="D910" s="37"/>
      <c r="E910" s="283" t="s">
        <v>782</v>
      </c>
      <c r="F910" s="268"/>
      <c r="G910" s="265" t="s">
        <v>144</v>
      </c>
      <c r="H910" s="265"/>
      <c r="I910" s="265"/>
      <c r="J910" s="265" t="s">
        <v>216</v>
      </c>
      <c r="K910" s="265"/>
      <c r="L910" s="265"/>
      <c r="M910" s="265">
        <v>74340</v>
      </c>
      <c r="N910" s="265" t="s">
        <v>187</v>
      </c>
      <c r="O910" s="187"/>
      <c r="P910" s="268"/>
      <c r="Q910" s="278"/>
      <c r="R910" s="279"/>
      <c r="S910" s="192">
        <f>IF(Suggested="Yes",AA910,AG910)</f>
        <v>43.25</v>
      </c>
      <c r="T910" s="218" t="s">
        <v>143</v>
      </c>
      <c r="U910" s="5" t="str">
        <f>+Instructions!$B$3</f>
        <v>A</v>
      </c>
      <c r="V910" s="49"/>
      <c r="W910" s="53">
        <f>+Instructions!$C$22</f>
        <v>0</v>
      </c>
      <c r="X910" s="16">
        <f t="shared" si="476"/>
        <v>43.25</v>
      </c>
      <c r="Y910" s="49"/>
      <c r="Z910" s="6" t="s">
        <v>1385</v>
      </c>
      <c r="AA910" s="36">
        <v>43.25</v>
      </c>
      <c r="AB910" s="57">
        <f t="shared" si="477"/>
        <v>0</v>
      </c>
      <c r="AC910" s="16">
        <f t="shared" si="478"/>
        <v>43.25</v>
      </c>
      <c r="AD910" s="11">
        <f t="shared" si="479"/>
        <v>0</v>
      </c>
      <c r="AE910" s="120"/>
      <c r="AF910" s="128">
        <v>1</v>
      </c>
      <c r="AG910" s="35">
        <f t="shared" si="480"/>
        <v>43.25</v>
      </c>
      <c r="AH910" s="49"/>
      <c r="AJ910" s="16">
        <f t="shared" si="481"/>
        <v>43.25</v>
      </c>
      <c r="AK910" s="16">
        <f t="shared" si="482"/>
        <v>0</v>
      </c>
      <c r="AL910" s="16">
        <f t="shared" si="483"/>
        <v>0</v>
      </c>
      <c r="AM910" s="16" t="str">
        <f t="shared" si="484"/>
        <v/>
      </c>
      <c r="AO910" s="239" t="s">
        <v>155</v>
      </c>
    </row>
    <row r="911" spans="1:41" s="3" customFormat="1" ht="9.9499999999999993" customHeight="1" x14ac:dyDescent="0.2">
      <c r="B911" s="112" t="s">
        <v>151</v>
      </c>
      <c r="D911" s="37"/>
      <c r="E911" s="283" t="s">
        <v>1364</v>
      </c>
      <c r="F911" s="268"/>
      <c r="G911" s="265" t="s">
        <v>1309</v>
      </c>
      <c r="H911" s="265"/>
      <c r="I911" s="265"/>
      <c r="J911" s="265" t="s">
        <v>216</v>
      </c>
      <c r="K911" s="265"/>
      <c r="L911" s="265"/>
      <c r="M911" s="265">
        <v>74343</v>
      </c>
      <c r="N911" s="265" t="s">
        <v>187</v>
      </c>
      <c r="O911" s="187"/>
      <c r="P911" s="268" t="s">
        <v>1352</v>
      </c>
      <c r="Q911" s="278"/>
      <c r="R911" s="279"/>
      <c r="S911" s="192">
        <f>IF(Suggested="Yes",AA911,AG911)</f>
        <v>81.849999999999994</v>
      </c>
      <c r="T911" s="218" t="s">
        <v>142</v>
      </c>
      <c r="U911" s="5" t="str">
        <f>+Instructions!$B$3</f>
        <v>A</v>
      </c>
      <c r="V911" s="49"/>
      <c r="W911" s="53">
        <f>+Instructions!$C$22</f>
        <v>0</v>
      </c>
      <c r="X911" s="16">
        <f t="shared" si="476"/>
        <v>81.849999999999994</v>
      </c>
      <c r="Y911" s="49"/>
      <c r="Z911" s="6" t="s">
        <v>1385</v>
      </c>
      <c r="AA911" s="36">
        <v>81.849999999999994</v>
      </c>
      <c r="AB911" s="57">
        <f t="shared" si="477"/>
        <v>0</v>
      </c>
      <c r="AC911" s="16">
        <f t="shared" si="478"/>
        <v>81.849999999999994</v>
      </c>
      <c r="AD911" s="11">
        <f t="shared" si="479"/>
        <v>0</v>
      </c>
      <c r="AE911" s="120"/>
      <c r="AF911" s="128">
        <v>1</v>
      </c>
      <c r="AG911" s="35">
        <f t="shared" si="480"/>
        <v>81.849999999999994</v>
      </c>
      <c r="AH911" s="49"/>
      <c r="AJ911" s="16">
        <f t="shared" si="481"/>
        <v>81.849999999999994</v>
      </c>
      <c r="AK911" s="16">
        <f t="shared" si="482"/>
        <v>0</v>
      </c>
      <c r="AL911" s="16">
        <f t="shared" si="483"/>
        <v>0</v>
      </c>
      <c r="AM911" s="16" t="str">
        <f t="shared" si="484"/>
        <v/>
      </c>
      <c r="AO911" s="239" t="s">
        <v>155</v>
      </c>
    </row>
    <row r="912" spans="1:41" s="3" customFormat="1" ht="1.5" customHeight="1" x14ac:dyDescent="0.2">
      <c r="E912" s="187"/>
      <c r="F912" s="187"/>
      <c r="G912" s="187"/>
      <c r="H912" s="187"/>
      <c r="I912" s="187"/>
      <c r="J912" s="187"/>
      <c r="K912" s="187"/>
      <c r="L912" s="187"/>
      <c r="M912" s="284"/>
      <c r="N912" s="187"/>
      <c r="O912" s="187"/>
      <c r="P912" s="268"/>
      <c r="Q912" s="278"/>
      <c r="R912" s="279"/>
      <c r="S912" s="192"/>
      <c r="T912" s="264"/>
      <c r="U912" s="34"/>
      <c r="V912" s="49"/>
      <c r="W912" s="53"/>
      <c r="X912" s="14"/>
      <c r="Y912" s="49"/>
      <c r="Z912" s="36"/>
      <c r="AA912" s="36"/>
      <c r="AB912" s="52"/>
      <c r="AC912" s="36"/>
      <c r="AD912" s="14"/>
      <c r="AE912" s="72"/>
      <c r="AF912" s="124"/>
      <c r="AG912" s="36"/>
      <c r="AH912" s="244"/>
      <c r="AJ912" s="36"/>
      <c r="AK912" s="36"/>
      <c r="AL912" s="36"/>
      <c r="AM912" s="36"/>
      <c r="AO912" s="239"/>
    </row>
    <row r="913" spans="2:41" s="3" customFormat="1" ht="9.9499999999999993" customHeight="1" x14ac:dyDescent="0.2">
      <c r="B913" s="111" t="s">
        <v>104</v>
      </c>
      <c r="D913" s="37"/>
      <c r="E913" s="268" t="s">
        <v>1353</v>
      </c>
      <c r="F913" s="268"/>
      <c r="G913" s="265" t="s">
        <v>220</v>
      </c>
      <c r="H913" s="265"/>
      <c r="I913" s="265"/>
      <c r="J913" s="265" t="s">
        <v>708</v>
      </c>
      <c r="K913" s="265"/>
      <c r="L913" s="265" t="s">
        <v>216</v>
      </c>
      <c r="M913" s="265">
        <v>74344</v>
      </c>
      <c r="N913" s="265" t="s">
        <v>187</v>
      </c>
      <c r="O913" s="187"/>
      <c r="P913" s="268" t="s">
        <v>1376</v>
      </c>
      <c r="Q913" s="278"/>
      <c r="R913" s="279"/>
      <c r="S913" s="192">
        <f t="shared" ref="S913:S914" si="485">IF(Suggested="Yes",AA913,AG913)</f>
        <v>61.65</v>
      </c>
      <c r="T913" s="218" t="s">
        <v>142</v>
      </c>
      <c r="U913" s="5" t="str">
        <f>+Instructions!$B$3</f>
        <v>A</v>
      </c>
      <c r="V913" s="49"/>
      <c r="W913" s="53">
        <f>+Instructions!$C$22</f>
        <v>0</v>
      </c>
      <c r="X913" s="16">
        <f t="shared" ref="X913:X914" si="486">ROUND($AA913*(1-W913)+0.004999,2)</f>
        <v>61.65</v>
      </c>
      <c r="Y913" s="49"/>
      <c r="Z913" s="6" t="s">
        <v>1385</v>
      </c>
      <c r="AA913" s="36">
        <v>61.65</v>
      </c>
      <c r="AB913" s="57">
        <f t="shared" ref="AB913:AB914" si="487">+W913</f>
        <v>0</v>
      </c>
      <c r="AC913" s="16">
        <f t="shared" ref="AC913:AC914" si="488">+X913</f>
        <v>61.65</v>
      </c>
      <c r="AD913" s="11">
        <f t="shared" ref="AD913:AD914" si="489">(AG913-AC913)/AG913</f>
        <v>0</v>
      </c>
      <c r="AE913" s="120"/>
      <c r="AF913" s="129">
        <v>3</v>
      </c>
      <c r="AG913" s="50">
        <f t="shared" ref="AG913:AG914" si="490">SUM(AJ913:AL913)+AE913</f>
        <v>61.65</v>
      </c>
      <c r="AH913" s="49"/>
      <c r="AJ913" s="16">
        <f t="shared" ref="AJ913:AJ914" si="491">ROUND(AC913/(1-VLOOKUP(AF913,Group,2,FALSE)),2)</f>
        <v>61.65</v>
      </c>
      <c r="AK913" s="16">
        <f t="shared" ref="AK913:AK914" si="492">IF(VLOOKUP(AF913,Group,5,FALSE)="YES",VLOOKUP(ROUND(ROUND(AJ913,1)-AJ913,2),Round,2,FALSE)+VLOOKUP(AF913,Group,6,FALSE),0)</f>
        <v>0</v>
      </c>
      <c r="AL913" s="16">
        <f t="shared" ref="AL913:AL914" si="493">IF(VLOOKUP(AF913,Group,7,FALSE)="",0,ROUND(AJ913-0.04999,1)-AJ913+AM913)</f>
        <v>0</v>
      </c>
      <c r="AM913" s="16" t="str">
        <f t="shared" ref="AM913:AM914" si="494">IF(VLOOKUP(AF913,Group,7,FALSE)="","",VLOOKUP(AF913,Group,7,FALSE))</f>
        <v/>
      </c>
      <c r="AO913" s="239" t="s">
        <v>155</v>
      </c>
    </row>
    <row r="914" spans="2:41" s="3" customFormat="1" ht="9.9499999999999993" customHeight="1" x14ac:dyDescent="0.2">
      <c r="B914" s="111" t="s">
        <v>104</v>
      </c>
      <c r="D914" s="37"/>
      <c r="E914" s="268" t="s">
        <v>243</v>
      </c>
      <c r="F914" s="268"/>
      <c r="G914" s="265" t="s">
        <v>220</v>
      </c>
      <c r="H914" s="265"/>
      <c r="I914" s="265"/>
      <c r="J914" s="265" t="s">
        <v>1308</v>
      </c>
      <c r="K914" s="265"/>
      <c r="L914" s="265" t="s">
        <v>216</v>
      </c>
      <c r="M914" s="265">
        <v>74345</v>
      </c>
      <c r="N914" s="265" t="s">
        <v>1336</v>
      </c>
      <c r="O914" s="187"/>
      <c r="P914" s="268" t="s">
        <v>1377</v>
      </c>
      <c r="Q914" s="278"/>
      <c r="R914" s="279"/>
      <c r="S914" s="192">
        <f t="shared" si="485"/>
        <v>62.6</v>
      </c>
      <c r="T914" s="218" t="s">
        <v>142</v>
      </c>
      <c r="U914" s="5" t="str">
        <f>+Instructions!$B$3</f>
        <v>A</v>
      </c>
      <c r="V914" s="49"/>
      <c r="W914" s="53">
        <f>+Instructions!$C$22</f>
        <v>0</v>
      </c>
      <c r="X914" s="16">
        <f t="shared" si="486"/>
        <v>62.6</v>
      </c>
      <c r="Y914" s="49"/>
      <c r="Z914" s="6" t="s">
        <v>1385</v>
      </c>
      <c r="AA914" s="36">
        <v>62.6</v>
      </c>
      <c r="AB914" s="57">
        <f t="shared" si="487"/>
        <v>0</v>
      </c>
      <c r="AC914" s="16">
        <f t="shared" si="488"/>
        <v>62.6</v>
      </c>
      <c r="AD914" s="11">
        <f t="shared" si="489"/>
        <v>0</v>
      </c>
      <c r="AE914" s="120"/>
      <c r="AF914" s="129">
        <v>3</v>
      </c>
      <c r="AG914" s="50">
        <f t="shared" si="490"/>
        <v>62.6</v>
      </c>
      <c r="AH914" s="49"/>
      <c r="AJ914" s="16">
        <f t="shared" si="491"/>
        <v>62.6</v>
      </c>
      <c r="AK914" s="16">
        <f t="shared" si="492"/>
        <v>0</v>
      </c>
      <c r="AL914" s="16">
        <f t="shared" si="493"/>
        <v>0</v>
      </c>
      <c r="AM914" s="16" t="str">
        <f t="shared" si="494"/>
        <v/>
      </c>
      <c r="AO914" s="239" t="s">
        <v>155</v>
      </c>
    </row>
    <row r="915" spans="2:41" s="3" customFormat="1" ht="3" customHeight="1" x14ac:dyDescent="0.2">
      <c r="C915" s="187"/>
      <c r="D915" s="187"/>
      <c r="E915" s="187"/>
      <c r="F915" s="187"/>
      <c r="G915" s="187"/>
      <c r="H915" s="187"/>
      <c r="I915" s="187"/>
      <c r="J915" s="187"/>
      <c r="K915" s="187"/>
      <c r="L915" s="187"/>
      <c r="M915" s="187"/>
      <c r="N915" s="187"/>
      <c r="O915" s="187"/>
      <c r="P915" s="268"/>
      <c r="Q915" s="278"/>
      <c r="R915" s="279"/>
      <c r="S915" s="192"/>
      <c r="T915" s="264"/>
      <c r="U915" s="34"/>
      <c r="V915" s="49"/>
      <c r="W915" s="53"/>
      <c r="X915" s="14"/>
      <c r="Y915" s="49"/>
      <c r="Z915" s="36"/>
      <c r="AA915" s="36"/>
      <c r="AB915" s="52"/>
      <c r="AC915" s="36"/>
      <c r="AD915" s="14"/>
      <c r="AE915" s="72"/>
      <c r="AF915" s="124"/>
      <c r="AG915" s="36"/>
      <c r="AH915" s="244"/>
      <c r="AJ915" s="36"/>
      <c r="AK915" s="36"/>
      <c r="AL915" s="36"/>
      <c r="AM915" s="36"/>
      <c r="AO915" s="239"/>
    </row>
    <row r="916" spans="2:41" s="3" customFormat="1" ht="9.9499999999999993" customHeight="1" x14ac:dyDescent="0.2">
      <c r="B916" s="112" t="s">
        <v>151</v>
      </c>
      <c r="D916" s="37"/>
      <c r="E916" s="283" t="s">
        <v>197</v>
      </c>
      <c r="F916" s="268"/>
      <c r="G916" s="265" t="s">
        <v>144</v>
      </c>
      <c r="H916" s="265"/>
      <c r="I916" s="265"/>
      <c r="J916" s="265" t="s">
        <v>212</v>
      </c>
      <c r="K916" s="265"/>
      <c r="L916" s="265"/>
      <c r="M916" s="265">
        <v>74341</v>
      </c>
      <c r="N916" s="265" t="s">
        <v>187</v>
      </c>
      <c r="O916" s="187" t="s">
        <v>187</v>
      </c>
      <c r="P916" s="268"/>
      <c r="Q916" s="278"/>
      <c r="R916" s="279"/>
      <c r="S916" s="192">
        <f>IF(Suggested="Yes",AA916,AG916)</f>
        <v>37.4</v>
      </c>
      <c r="T916" s="218" t="s">
        <v>143</v>
      </c>
      <c r="U916" s="5" t="str">
        <f>+Instructions!$B$3</f>
        <v>A</v>
      </c>
      <c r="V916" s="49"/>
      <c r="W916" s="53">
        <f>+Instructions!$C$22</f>
        <v>0</v>
      </c>
      <c r="X916" s="16">
        <f t="shared" ref="X916:X917" si="495">ROUND($AA916*(1-W916)+0.004999,2)</f>
        <v>37.4</v>
      </c>
      <c r="Y916" s="49"/>
      <c r="Z916" s="6" t="s">
        <v>1385</v>
      </c>
      <c r="AA916" s="36">
        <v>37.4</v>
      </c>
      <c r="AB916" s="57">
        <f t="shared" ref="AB916:AB917" si="496">+W916</f>
        <v>0</v>
      </c>
      <c r="AC916" s="16">
        <f t="shared" ref="AC916:AC917" si="497">+X916</f>
        <v>37.4</v>
      </c>
      <c r="AD916" s="11">
        <f t="shared" ref="AD916:AD917" si="498">(AG916-AC916)/AG916</f>
        <v>0</v>
      </c>
      <c r="AE916" s="120"/>
      <c r="AF916" s="128">
        <v>1</v>
      </c>
      <c r="AG916" s="35">
        <f t="shared" ref="AG916:AG917" si="499">SUM(AJ916:AL916)+AE916</f>
        <v>37.4</v>
      </c>
      <c r="AH916" s="49"/>
      <c r="AJ916" s="16">
        <f t="shared" ref="AJ916:AJ917" si="500">ROUND(AC916/(1-VLOOKUP(AF916,Group,2,FALSE)),2)</f>
        <v>37.4</v>
      </c>
      <c r="AK916" s="16">
        <f t="shared" ref="AK916:AK917" si="501">IF(VLOOKUP(AF916,Group,5,FALSE)="YES",VLOOKUP(ROUND(ROUND(AJ916,1)-AJ916,2),Round,2,FALSE)+VLOOKUP(AF916,Group,6,FALSE),0)</f>
        <v>0</v>
      </c>
      <c r="AL916" s="16">
        <f t="shared" ref="AL916:AL917" si="502">IF(VLOOKUP(AF916,Group,7,FALSE)="",0,ROUND(AJ916-0.04999,1)-AJ916+AM916)</f>
        <v>0</v>
      </c>
      <c r="AM916" s="16" t="str">
        <f t="shared" ref="AM916:AM917" si="503">IF(VLOOKUP(AF916,Group,7,FALSE)="","",VLOOKUP(AF916,Group,7,FALSE))</f>
        <v/>
      </c>
      <c r="AO916" s="239" t="s">
        <v>155</v>
      </c>
    </row>
    <row r="917" spans="2:41" s="3" customFormat="1" ht="9.9499999999999993" customHeight="1" x14ac:dyDescent="0.2">
      <c r="B917" s="112" t="s">
        <v>151</v>
      </c>
      <c r="D917" s="37"/>
      <c r="E917" s="283" t="s">
        <v>782</v>
      </c>
      <c r="F917" s="268"/>
      <c r="G917" s="265" t="s">
        <v>144</v>
      </c>
      <c r="H917" s="265"/>
      <c r="I917" s="265"/>
      <c r="J917" s="265" t="s">
        <v>212</v>
      </c>
      <c r="K917" s="265" t="s">
        <v>187</v>
      </c>
      <c r="L917" s="265"/>
      <c r="M917" s="265">
        <v>74339</v>
      </c>
      <c r="N917" s="265" t="s">
        <v>187</v>
      </c>
      <c r="O917" s="187"/>
      <c r="P917" s="268"/>
      <c r="Q917" s="278"/>
      <c r="R917" s="279"/>
      <c r="S917" s="192">
        <f>IF(Suggested="Yes",AA917,AG917)</f>
        <v>43.25</v>
      </c>
      <c r="T917" s="218" t="s">
        <v>143</v>
      </c>
      <c r="U917" s="5" t="str">
        <f>+Instructions!$B$3</f>
        <v>A</v>
      </c>
      <c r="V917" s="49"/>
      <c r="W917" s="53">
        <f>+Instructions!$C$22</f>
        <v>0</v>
      </c>
      <c r="X917" s="16">
        <f t="shared" si="495"/>
        <v>43.25</v>
      </c>
      <c r="Y917" s="49"/>
      <c r="Z917" s="6" t="s">
        <v>1385</v>
      </c>
      <c r="AA917" s="36">
        <v>43.25</v>
      </c>
      <c r="AB917" s="57">
        <f t="shared" si="496"/>
        <v>0</v>
      </c>
      <c r="AC917" s="16">
        <f t="shared" si="497"/>
        <v>43.25</v>
      </c>
      <c r="AD917" s="11">
        <f t="shared" si="498"/>
        <v>0</v>
      </c>
      <c r="AE917" s="120"/>
      <c r="AF917" s="128">
        <v>1</v>
      </c>
      <c r="AG917" s="35">
        <f t="shared" si="499"/>
        <v>43.25</v>
      </c>
      <c r="AH917" s="49"/>
      <c r="AJ917" s="16">
        <f t="shared" si="500"/>
        <v>43.25</v>
      </c>
      <c r="AK917" s="16">
        <f t="shared" si="501"/>
        <v>0</v>
      </c>
      <c r="AL917" s="16">
        <f t="shared" si="502"/>
        <v>0</v>
      </c>
      <c r="AM917" s="16" t="str">
        <f t="shared" si="503"/>
        <v/>
      </c>
      <c r="AO917" s="239" t="s">
        <v>155</v>
      </c>
    </row>
    <row r="918" spans="2:41" s="3" customFormat="1" ht="3" customHeight="1" x14ac:dyDescent="0.2">
      <c r="C918" s="187"/>
      <c r="D918" s="187"/>
      <c r="E918" s="187"/>
      <c r="F918" s="187"/>
      <c r="G918" s="187"/>
      <c r="H918" s="187"/>
      <c r="I918" s="187"/>
      <c r="J918" s="187"/>
      <c r="K918" s="187"/>
      <c r="L918" s="187"/>
      <c r="M918" s="187"/>
      <c r="N918" s="187"/>
      <c r="O918" s="187"/>
      <c r="P918" s="268"/>
      <c r="Q918" s="278"/>
      <c r="R918" s="279"/>
      <c r="S918" s="192"/>
      <c r="T918" s="264"/>
      <c r="U918" s="34"/>
      <c r="V918" s="49"/>
      <c r="W918" s="53"/>
      <c r="X918" s="14"/>
      <c r="Y918" s="49"/>
      <c r="Z918" s="36"/>
      <c r="AA918" s="36"/>
      <c r="AB918" s="52"/>
      <c r="AC918" s="36"/>
      <c r="AD918" s="14"/>
      <c r="AE918" s="72"/>
      <c r="AF918" s="124"/>
      <c r="AG918" s="36"/>
      <c r="AH918" s="244"/>
      <c r="AJ918" s="36"/>
      <c r="AK918" s="36"/>
      <c r="AL918" s="36"/>
      <c r="AM918" s="36"/>
      <c r="AO918" s="239"/>
    </row>
    <row r="919" spans="2:41" s="3" customFormat="1" ht="9.9499999999999993" customHeight="1" x14ac:dyDescent="0.2">
      <c r="C919" s="291"/>
      <c r="D919" s="280" t="s">
        <v>186</v>
      </c>
      <c r="E919" s="281" t="s">
        <v>718</v>
      </c>
      <c r="F919" s="281"/>
      <c r="G919" s="281"/>
      <c r="H919" s="282"/>
      <c r="I919" s="282"/>
      <c r="J919" s="187"/>
      <c r="K919" s="282"/>
      <c r="L919" s="282"/>
      <c r="M919" s="282"/>
      <c r="N919" s="282"/>
      <c r="O919" s="265"/>
      <c r="P919" s="265"/>
      <c r="Q919" s="265"/>
      <c r="R919" s="265"/>
      <c r="S919" s="265"/>
      <c r="T919" s="265"/>
      <c r="U919" s="5"/>
      <c r="V919" s="49"/>
      <c r="W919" s="67"/>
      <c r="X919" s="67"/>
      <c r="Y919" s="49"/>
      <c r="Z919" s="36"/>
      <c r="AA919" s="36"/>
      <c r="AB919" s="52"/>
      <c r="AC919" s="16"/>
      <c r="AD919" s="14"/>
      <c r="AE919" s="62"/>
      <c r="AF919" s="123"/>
      <c r="AG919" s="16"/>
      <c r="AH919" s="244"/>
      <c r="AJ919" s="16"/>
      <c r="AK919" s="16"/>
      <c r="AL919" s="16"/>
      <c r="AM919" s="16"/>
      <c r="AO919" s="239"/>
    </row>
    <row r="920" spans="2:41" s="3" customFormat="1" ht="2.1" customHeight="1" x14ac:dyDescent="0.2">
      <c r="P920" s="71"/>
      <c r="Q920" s="81"/>
      <c r="R920" s="27"/>
      <c r="S920" s="36"/>
      <c r="T920" s="6"/>
      <c r="U920" s="34"/>
      <c r="V920" s="49"/>
      <c r="W920" s="53"/>
      <c r="X920" s="14"/>
      <c r="Y920" s="49"/>
      <c r="Z920" s="36"/>
      <c r="AA920" s="36"/>
      <c r="AB920" s="52"/>
      <c r="AC920" s="36"/>
      <c r="AD920" s="14"/>
      <c r="AE920" s="72"/>
      <c r="AF920" s="124"/>
      <c r="AG920" s="36"/>
      <c r="AH920" s="244"/>
      <c r="AJ920" s="36"/>
      <c r="AK920" s="36"/>
      <c r="AL920" s="36"/>
      <c r="AM920" s="36"/>
      <c r="AO920" s="239"/>
    </row>
    <row r="921" spans="2:41" s="3" customFormat="1" ht="9.9499999999999993" customHeight="1" x14ac:dyDescent="0.2">
      <c r="B921" s="112" t="s">
        <v>151</v>
      </c>
      <c r="D921" s="37"/>
      <c r="E921" s="283" t="s">
        <v>197</v>
      </c>
      <c r="F921" s="268"/>
      <c r="G921" s="265" t="s">
        <v>144</v>
      </c>
      <c r="H921" s="265"/>
      <c r="I921" s="265"/>
      <c r="J921" s="265" t="s">
        <v>216</v>
      </c>
      <c r="K921" s="265"/>
      <c r="L921" s="265"/>
      <c r="M921" s="265">
        <v>74359</v>
      </c>
      <c r="N921" s="265" t="s">
        <v>187</v>
      </c>
      <c r="O921" s="187"/>
      <c r="P921" s="268"/>
      <c r="Q921" s="278"/>
      <c r="R921" s="279"/>
      <c r="S921" s="192">
        <f>IF(Suggested="Yes",AA921,AG921)</f>
        <v>40.299999999999997</v>
      </c>
      <c r="T921" s="218" t="s">
        <v>143</v>
      </c>
      <c r="U921" s="5" t="str">
        <f>+Instructions!$B$3</f>
        <v>A</v>
      </c>
      <c r="V921" s="49"/>
      <c r="W921" s="53">
        <f>+Instructions!$C$22</f>
        <v>0</v>
      </c>
      <c r="X921" s="16">
        <f t="shared" ref="X921:X922" si="504">ROUND($AA921*(1-W921)+0.004999,2)</f>
        <v>40.299999999999997</v>
      </c>
      <c r="Y921" s="49"/>
      <c r="Z921" s="6" t="s">
        <v>1385</v>
      </c>
      <c r="AA921" s="36">
        <v>40.299999999999997</v>
      </c>
      <c r="AB921" s="57">
        <f t="shared" ref="AB921:AB922" si="505">+W921</f>
        <v>0</v>
      </c>
      <c r="AC921" s="16">
        <f t="shared" ref="AC921:AC922" si="506">+X921</f>
        <v>40.299999999999997</v>
      </c>
      <c r="AD921" s="11">
        <f t="shared" ref="AD921:AD922" si="507">(AG921-AC921)/AG921</f>
        <v>0</v>
      </c>
      <c r="AE921" s="120"/>
      <c r="AF921" s="128">
        <v>1</v>
      </c>
      <c r="AG921" s="35">
        <f t="shared" ref="AG921:AG922" si="508">SUM(AJ921:AL921)+AE921</f>
        <v>40.299999999999997</v>
      </c>
      <c r="AH921" s="49"/>
      <c r="AJ921" s="16">
        <f t="shared" ref="AJ921:AJ922" si="509">ROUND(AC921/(1-VLOOKUP(AF921,Group,2,FALSE)),2)</f>
        <v>40.299999999999997</v>
      </c>
      <c r="AK921" s="16">
        <f t="shared" ref="AK921:AK922" si="510">IF(VLOOKUP(AF921,Group,5,FALSE)="YES",VLOOKUP(ROUND(ROUND(AJ921,1)-AJ921,2),Round,2,FALSE)+VLOOKUP(AF921,Group,6,FALSE),0)</f>
        <v>0</v>
      </c>
      <c r="AL921" s="16">
        <f t="shared" ref="AL921:AL922" si="511">IF(VLOOKUP(AF921,Group,7,FALSE)="",0,ROUND(AJ921-0.04999,1)-AJ921+AM921)</f>
        <v>0</v>
      </c>
      <c r="AM921" s="16" t="str">
        <f t="shared" ref="AM921:AM922" si="512">IF(VLOOKUP(AF921,Group,7,FALSE)="","",VLOOKUP(AF921,Group,7,FALSE))</f>
        <v/>
      </c>
      <c r="AO921" s="239" t="s">
        <v>155</v>
      </c>
    </row>
    <row r="922" spans="2:41" s="3" customFormat="1" ht="9.9499999999999993" customHeight="1" x14ac:dyDescent="0.2">
      <c r="B922" s="112" t="s">
        <v>151</v>
      </c>
      <c r="D922" s="37"/>
      <c r="E922" s="283" t="s">
        <v>1364</v>
      </c>
      <c r="F922" s="268"/>
      <c r="G922" s="265" t="s">
        <v>1309</v>
      </c>
      <c r="H922" s="265"/>
      <c r="I922" s="265"/>
      <c r="J922" s="265" t="s">
        <v>216</v>
      </c>
      <c r="K922" s="265"/>
      <c r="L922" s="265"/>
      <c r="M922" s="265">
        <v>74360</v>
      </c>
      <c r="N922" s="265" t="s">
        <v>187</v>
      </c>
      <c r="O922" s="187"/>
      <c r="P922" s="268" t="s">
        <v>1352</v>
      </c>
      <c r="Q922" s="278"/>
      <c r="R922" s="279"/>
      <c r="S922" s="192">
        <f>IF(Suggested="Yes",AA922,AG922)</f>
        <v>65.45</v>
      </c>
      <c r="T922" s="218" t="s">
        <v>142</v>
      </c>
      <c r="U922" s="5" t="str">
        <f>+Instructions!$B$3</f>
        <v>A</v>
      </c>
      <c r="V922" s="49"/>
      <c r="W922" s="53">
        <f>+Instructions!$C$22</f>
        <v>0</v>
      </c>
      <c r="X922" s="16">
        <f t="shared" si="504"/>
        <v>65.45</v>
      </c>
      <c r="Y922" s="49"/>
      <c r="Z922" s="6" t="s">
        <v>1385</v>
      </c>
      <c r="AA922" s="36">
        <v>65.45</v>
      </c>
      <c r="AB922" s="57">
        <f t="shared" si="505"/>
        <v>0</v>
      </c>
      <c r="AC922" s="16">
        <f t="shared" si="506"/>
        <v>65.45</v>
      </c>
      <c r="AD922" s="11">
        <f t="shared" si="507"/>
        <v>0</v>
      </c>
      <c r="AE922" s="120"/>
      <c r="AF922" s="128">
        <v>1</v>
      </c>
      <c r="AG922" s="35">
        <f t="shared" si="508"/>
        <v>65.45</v>
      </c>
      <c r="AH922" s="49"/>
      <c r="AJ922" s="16">
        <f t="shared" si="509"/>
        <v>65.45</v>
      </c>
      <c r="AK922" s="16">
        <f t="shared" si="510"/>
        <v>0</v>
      </c>
      <c r="AL922" s="16">
        <f t="shared" si="511"/>
        <v>0</v>
      </c>
      <c r="AM922" s="16" t="str">
        <f t="shared" si="512"/>
        <v/>
      </c>
      <c r="AO922" s="239" t="s">
        <v>155</v>
      </c>
    </row>
    <row r="923" spans="2:41" s="3" customFormat="1" ht="1.5" customHeight="1" x14ac:dyDescent="0.2">
      <c r="E923" s="187"/>
      <c r="F923" s="187"/>
      <c r="G923" s="187"/>
      <c r="H923" s="187"/>
      <c r="I923" s="187"/>
      <c r="J923" s="187"/>
      <c r="K923" s="187"/>
      <c r="L923" s="187"/>
      <c r="M923" s="284"/>
      <c r="N923" s="187"/>
      <c r="O923" s="187"/>
      <c r="P923" s="268"/>
      <c r="Q923" s="278"/>
      <c r="R923" s="279"/>
      <c r="S923" s="192"/>
      <c r="T923" s="264"/>
      <c r="U923" s="34"/>
      <c r="V923" s="49"/>
      <c r="W923" s="53"/>
      <c r="X923" s="14"/>
      <c r="Y923" s="49"/>
      <c r="Z923" s="36"/>
      <c r="AA923" s="36"/>
      <c r="AB923" s="52"/>
      <c r="AC923" s="36"/>
      <c r="AD923" s="14"/>
      <c r="AE923" s="72"/>
      <c r="AF923" s="124"/>
      <c r="AG923" s="36"/>
      <c r="AH923" s="244"/>
      <c r="AJ923" s="36"/>
      <c r="AK923" s="36"/>
      <c r="AL923" s="36"/>
      <c r="AM923" s="36"/>
      <c r="AO923" s="239"/>
    </row>
    <row r="924" spans="2:41" s="3" customFormat="1" ht="9.9499999999999993" customHeight="1" x14ac:dyDescent="0.2">
      <c r="B924" s="111" t="s">
        <v>104</v>
      </c>
      <c r="D924" s="37"/>
      <c r="E924" s="268" t="s">
        <v>1373</v>
      </c>
      <c r="F924" s="268"/>
      <c r="G924" s="265" t="s">
        <v>220</v>
      </c>
      <c r="H924" s="265"/>
      <c r="I924" s="265"/>
      <c r="J924" s="265" t="s">
        <v>708</v>
      </c>
      <c r="K924" s="265"/>
      <c r="L924" s="265" t="s">
        <v>216</v>
      </c>
      <c r="M924" s="265">
        <v>74361</v>
      </c>
      <c r="N924" s="265" t="s">
        <v>187</v>
      </c>
      <c r="O924" s="187"/>
      <c r="P924" s="268" t="s">
        <v>1374</v>
      </c>
      <c r="Q924" s="278"/>
      <c r="R924" s="279"/>
      <c r="S924" s="192">
        <f t="shared" ref="S924:S925" si="513">IF(Suggested="Yes",AA924,AG924)</f>
        <v>36</v>
      </c>
      <c r="T924" s="218" t="s">
        <v>142</v>
      </c>
      <c r="U924" s="5" t="str">
        <f>+Instructions!$B$3</f>
        <v>A</v>
      </c>
      <c r="V924" s="49"/>
      <c r="W924" s="53">
        <f>+Instructions!$C$22</f>
        <v>0</v>
      </c>
      <c r="X924" s="16">
        <f t="shared" ref="X924:X925" si="514">ROUND($AA924*(1-W924)+0.004999,2)</f>
        <v>36</v>
      </c>
      <c r="Y924" s="49"/>
      <c r="Z924" s="6" t="s">
        <v>1385</v>
      </c>
      <c r="AA924" s="36">
        <v>36</v>
      </c>
      <c r="AB924" s="57">
        <f t="shared" ref="AB924:AB925" si="515">+W924</f>
        <v>0</v>
      </c>
      <c r="AC924" s="16">
        <f t="shared" ref="AC924:AC925" si="516">+X924</f>
        <v>36</v>
      </c>
      <c r="AD924" s="11">
        <f t="shared" ref="AD924:AD925" si="517">(AG924-AC924)/AG924</f>
        <v>0</v>
      </c>
      <c r="AE924" s="120"/>
      <c r="AF924" s="129">
        <v>3</v>
      </c>
      <c r="AG924" s="50">
        <f t="shared" ref="AG924:AG925" si="518">SUM(AJ924:AL924)+AE924</f>
        <v>36</v>
      </c>
      <c r="AH924" s="49"/>
      <c r="AJ924" s="16">
        <f t="shared" ref="AJ924:AJ925" si="519">ROUND(AC924/(1-VLOOKUP(AF924,Group,2,FALSE)),2)</f>
        <v>36</v>
      </c>
      <c r="AK924" s="16">
        <f t="shared" ref="AK924:AK925" si="520">IF(VLOOKUP(AF924,Group,5,FALSE)="YES",VLOOKUP(ROUND(ROUND(AJ924,1)-AJ924,2),Round,2,FALSE)+VLOOKUP(AF924,Group,6,FALSE),0)</f>
        <v>0</v>
      </c>
      <c r="AL924" s="16">
        <f t="shared" ref="AL924:AL925" si="521">IF(VLOOKUP(AF924,Group,7,FALSE)="",0,ROUND(AJ924-0.04999,1)-AJ924+AM924)</f>
        <v>0</v>
      </c>
      <c r="AM924" s="16" t="str">
        <f t="shared" ref="AM924:AM925" si="522">IF(VLOOKUP(AF924,Group,7,FALSE)="","",VLOOKUP(AF924,Group,7,FALSE))</f>
        <v/>
      </c>
      <c r="AO924" s="239" t="s">
        <v>155</v>
      </c>
    </row>
    <row r="925" spans="2:41" s="3" customFormat="1" ht="9.9499999999999993" customHeight="1" x14ac:dyDescent="0.2">
      <c r="B925" s="111" t="s">
        <v>104</v>
      </c>
      <c r="D925" s="37"/>
      <c r="E925" s="268" t="s">
        <v>709</v>
      </c>
      <c r="F925" s="268"/>
      <c r="G925" s="265" t="s">
        <v>220</v>
      </c>
      <c r="H925" s="265"/>
      <c r="I925" s="265"/>
      <c r="J925" s="265" t="s">
        <v>1308</v>
      </c>
      <c r="K925" s="265"/>
      <c r="L925" s="265" t="s">
        <v>216</v>
      </c>
      <c r="M925" s="265">
        <v>74362</v>
      </c>
      <c r="N925" s="265" t="s">
        <v>1336</v>
      </c>
      <c r="O925" s="187"/>
      <c r="P925" s="268" t="s">
        <v>1375</v>
      </c>
      <c r="Q925" s="278"/>
      <c r="R925" s="279"/>
      <c r="S925" s="192">
        <f t="shared" si="513"/>
        <v>37.799999999999997</v>
      </c>
      <c r="T925" s="218" t="s">
        <v>142</v>
      </c>
      <c r="U925" s="5" t="str">
        <f>+Instructions!$B$3</f>
        <v>A</v>
      </c>
      <c r="V925" s="49"/>
      <c r="W925" s="53">
        <f>+Instructions!$C$22</f>
        <v>0</v>
      </c>
      <c r="X925" s="16">
        <f t="shared" si="514"/>
        <v>37.799999999999997</v>
      </c>
      <c r="Y925" s="49"/>
      <c r="Z925" s="6" t="s">
        <v>1385</v>
      </c>
      <c r="AA925" s="36">
        <v>37.799999999999997</v>
      </c>
      <c r="AB925" s="57">
        <f t="shared" si="515"/>
        <v>0</v>
      </c>
      <c r="AC925" s="16">
        <f t="shared" si="516"/>
        <v>37.799999999999997</v>
      </c>
      <c r="AD925" s="11">
        <f t="shared" si="517"/>
        <v>0</v>
      </c>
      <c r="AE925" s="120"/>
      <c r="AF925" s="129">
        <v>3</v>
      </c>
      <c r="AG925" s="50">
        <f t="shared" si="518"/>
        <v>37.799999999999997</v>
      </c>
      <c r="AH925" s="49"/>
      <c r="AJ925" s="16">
        <f t="shared" si="519"/>
        <v>37.799999999999997</v>
      </c>
      <c r="AK925" s="16">
        <f t="shared" si="520"/>
        <v>0</v>
      </c>
      <c r="AL925" s="16">
        <f t="shared" si="521"/>
        <v>0</v>
      </c>
      <c r="AM925" s="16" t="str">
        <f t="shared" si="522"/>
        <v/>
      </c>
      <c r="AO925" s="239" t="s">
        <v>155</v>
      </c>
    </row>
    <row r="926" spans="2:41" s="3" customFormat="1" ht="3" customHeight="1" x14ac:dyDescent="0.2">
      <c r="C926" s="187"/>
      <c r="D926" s="187"/>
      <c r="E926" s="187"/>
      <c r="F926" s="187"/>
      <c r="G926" s="187"/>
      <c r="H926" s="187"/>
      <c r="I926" s="187"/>
      <c r="J926" s="187"/>
      <c r="K926" s="187"/>
      <c r="L926" s="187"/>
      <c r="M926" s="187"/>
      <c r="N926" s="187"/>
      <c r="O926" s="187"/>
      <c r="P926" s="268"/>
      <c r="Q926" s="278"/>
      <c r="R926" s="279"/>
      <c r="S926" s="192"/>
      <c r="T926" s="264"/>
      <c r="U926" s="34"/>
      <c r="V926" s="49"/>
      <c r="W926" s="53"/>
      <c r="X926" s="14"/>
      <c r="Y926" s="49"/>
      <c r="Z926" s="36"/>
      <c r="AA926" s="36"/>
      <c r="AB926" s="52"/>
      <c r="AC926" s="36"/>
      <c r="AD926" s="14"/>
      <c r="AE926" s="72"/>
      <c r="AF926" s="124"/>
      <c r="AG926" s="36"/>
      <c r="AH926" s="244"/>
      <c r="AJ926" s="36"/>
      <c r="AK926" s="36"/>
      <c r="AL926" s="36"/>
      <c r="AM926" s="36"/>
      <c r="AO926" s="239"/>
    </row>
    <row r="927" spans="2:41" s="3" customFormat="1" ht="9.9499999999999993" customHeight="1" x14ac:dyDescent="0.2">
      <c r="B927" s="112" t="s">
        <v>151</v>
      </c>
      <c r="D927" s="37"/>
      <c r="E927" s="283" t="s">
        <v>197</v>
      </c>
      <c r="F927" s="268"/>
      <c r="G927" s="265" t="s">
        <v>144</v>
      </c>
      <c r="H927" s="265"/>
      <c r="I927" s="265"/>
      <c r="J927" s="265" t="s">
        <v>212</v>
      </c>
      <c r="K927" s="265"/>
      <c r="L927" s="265" t="s">
        <v>187</v>
      </c>
      <c r="M927" s="265">
        <v>74358</v>
      </c>
      <c r="N927" s="265" t="s">
        <v>187</v>
      </c>
      <c r="O927" s="187" t="s">
        <v>187</v>
      </c>
      <c r="P927" s="268"/>
      <c r="Q927" s="278"/>
      <c r="R927" s="279"/>
      <c r="S927" s="192">
        <f>IF(Suggested="Yes",AA927,AG927)</f>
        <v>40.299999999999997</v>
      </c>
      <c r="T927" s="218" t="s">
        <v>143</v>
      </c>
      <c r="U927" s="5" t="str">
        <f>+Instructions!$B$3</f>
        <v>A</v>
      </c>
      <c r="V927" s="49"/>
      <c r="W927" s="53">
        <f>+Instructions!$C$22</f>
        <v>0</v>
      </c>
      <c r="X927" s="16">
        <f t="shared" ref="X927:X930" si="523">ROUND($AA927*(1-W927)+0.004999,2)</f>
        <v>40.299999999999997</v>
      </c>
      <c r="Y927" s="49"/>
      <c r="Z927" s="6" t="s">
        <v>1385</v>
      </c>
      <c r="AA927" s="36">
        <v>40.299999999999997</v>
      </c>
      <c r="AB927" s="57">
        <f t="shared" ref="AB927:AB930" si="524">+W927</f>
        <v>0</v>
      </c>
      <c r="AC927" s="16">
        <f t="shared" ref="AC927:AC930" si="525">+X927</f>
        <v>40.299999999999997</v>
      </c>
      <c r="AD927" s="11">
        <f t="shared" ref="AD927:AD930" si="526">(AG927-AC927)/AG927</f>
        <v>0</v>
      </c>
      <c r="AE927" s="120"/>
      <c r="AF927" s="128">
        <v>1</v>
      </c>
      <c r="AG927" s="35">
        <f t="shared" ref="AG927:AG930" si="527">SUM(AJ927:AL927)+AE927</f>
        <v>40.299999999999997</v>
      </c>
      <c r="AH927" s="49"/>
      <c r="AJ927" s="16">
        <f t="shared" ref="AJ927:AJ930" si="528">ROUND(AC927/(1-VLOOKUP(AF927,Group,2,FALSE)),2)</f>
        <v>40.299999999999997</v>
      </c>
      <c r="AK927" s="16">
        <f t="shared" ref="AK927:AK930" si="529">IF(VLOOKUP(AF927,Group,5,FALSE)="YES",VLOOKUP(ROUND(ROUND(AJ927,1)-AJ927,2),Round,2,FALSE)+VLOOKUP(AF927,Group,6,FALSE),0)</f>
        <v>0</v>
      </c>
      <c r="AL927" s="16">
        <f t="shared" ref="AL927:AL930" si="530">IF(VLOOKUP(AF927,Group,7,FALSE)="",0,ROUND(AJ927-0.04999,1)-AJ927+AM927)</f>
        <v>0</v>
      </c>
      <c r="AM927" s="16" t="str">
        <f t="shared" ref="AM927:AM930" si="531">IF(VLOOKUP(AF927,Group,7,FALSE)="","",VLOOKUP(AF927,Group,7,FALSE))</f>
        <v/>
      </c>
      <c r="AO927" s="239" t="s">
        <v>155</v>
      </c>
    </row>
    <row r="928" spans="2:41" s="3" customFormat="1" ht="3" customHeight="1" x14ac:dyDescent="0.2">
      <c r="C928" s="187"/>
      <c r="D928" s="187"/>
      <c r="E928" s="187"/>
      <c r="F928" s="187"/>
      <c r="G928" s="187"/>
      <c r="H928" s="187"/>
      <c r="I928" s="187"/>
      <c r="J928" s="187"/>
      <c r="K928" s="187"/>
      <c r="L928" s="187"/>
      <c r="M928" s="187"/>
      <c r="N928" s="187"/>
      <c r="O928" s="187"/>
      <c r="P928" s="268"/>
      <c r="Q928" s="278"/>
      <c r="R928" s="279"/>
      <c r="S928" s="192"/>
      <c r="T928" s="264"/>
      <c r="U928" s="34"/>
      <c r="V928" s="49"/>
      <c r="W928" s="53"/>
      <c r="X928" s="14"/>
      <c r="Y928" s="49"/>
      <c r="Z928" s="36"/>
      <c r="AA928" s="36"/>
      <c r="AB928" s="52"/>
      <c r="AC928" s="36"/>
      <c r="AD928" s="14"/>
      <c r="AE928" s="72"/>
      <c r="AF928" s="124"/>
      <c r="AG928" s="36"/>
      <c r="AH928" s="244"/>
      <c r="AJ928" s="36"/>
      <c r="AK928" s="36"/>
      <c r="AL928" s="36"/>
      <c r="AM928" s="36"/>
      <c r="AO928" s="239"/>
    </row>
    <row r="929" spans="2:41" s="3" customFormat="1" ht="9.9499999999999993" customHeight="1" x14ac:dyDescent="0.2">
      <c r="B929" s="111" t="s">
        <v>104</v>
      </c>
      <c r="D929" s="37"/>
      <c r="E929" s="268" t="s">
        <v>1361</v>
      </c>
      <c r="F929" s="268"/>
      <c r="G929" s="265" t="s">
        <v>1360</v>
      </c>
      <c r="H929" s="265"/>
      <c r="I929" s="265"/>
      <c r="J929" s="265"/>
      <c r="K929" s="265" t="s">
        <v>1359</v>
      </c>
      <c r="L929" s="265"/>
      <c r="M929" s="265">
        <v>74396</v>
      </c>
      <c r="N929" s="265"/>
      <c r="O929" s="187"/>
      <c r="P929" s="268"/>
      <c r="Q929" s="278"/>
      <c r="R929" s="279" t="s">
        <v>147</v>
      </c>
      <c r="S929" s="192">
        <f t="shared" ref="S929" si="532">IF(Suggested="Yes",AA929,AG929)</f>
        <v>67.45</v>
      </c>
      <c r="T929" s="218" t="s">
        <v>142</v>
      </c>
      <c r="U929" s="5" t="str">
        <f>+Instructions!$B$3</f>
        <v>A</v>
      </c>
      <c r="V929" s="49"/>
      <c r="W929" s="53">
        <f>+Instructions!$C$22</f>
        <v>0</v>
      </c>
      <c r="X929" s="16">
        <f t="shared" ref="X929" si="533">ROUND($AA929*(1-W929)+0.004999,2)</f>
        <v>67.45</v>
      </c>
      <c r="Y929" s="49"/>
      <c r="Z929" s="6" t="s">
        <v>1385</v>
      </c>
      <c r="AA929" s="36">
        <v>67.45</v>
      </c>
      <c r="AB929" s="57">
        <f t="shared" ref="AB929" si="534">+W929</f>
        <v>0</v>
      </c>
      <c r="AC929" s="16">
        <f t="shared" ref="AC929" si="535">+X929</f>
        <v>67.45</v>
      </c>
      <c r="AD929" s="11">
        <f t="shared" ref="AD929" si="536">(AG929-AC929)/AG929</f>
        <v>0</v>
      </c>
      <c r="AE929" s="120"/>
      <c r="AF929" s="129">
        <v>3</v>
      </c>
      <c r="AG929" s="50">
        <f t="shared" ref="AG929" si="537">SUM(AJ929:AL929)+AE929</f>
        <v>67.45</v>
      </c>
      <c r="AH929" s="49"/>
      <c r="AJ929" s="16">
        <f t="shared" ref="AJ929" si="538">ROUND(AC929/(1-VLOOKUP(AF929,Group,2,FALSE)),2)</f>
        <v>67.45</v>
      </c>
      <c r="AK929" s="16">
        <f t="shared" ref="AK929" si="539">IF(VLOOKUP(AF929,Group,5,FALSE)="YES",VLOOKUP(ROUND(ROUND(AJ929,1)-AJ929,2),Round,2,FALSE)+VLOOKUP(AF929,Group,6,FALSE),0)</f>
        <v>0</v>
      </c>
      <c r="AL929" s="16">
        <f t="shared" ref="AL929" si="540">IF(VLOOKUP(AF929,Group,7,FALSE)="",0,ROUND(AJ929-0.04999,1)-AJ929+AM929)</f>
        <v>0</v>
      </c>
      <c r="AM929" s="16" t="str">
        <f t="shared" ref="AM929" si="541">IF(VLOOKUP(AF929,Group,7,FALSE)="","",VLOOKUP(AF929,Group,7,FALSE))</f>
        <v/>
      </c>
      <c r="AO929" s="239" t="s">
        <v>155</v>
      </c>
    </row>
    <row r="930" spans="2:41" s="3" customFormat="1" ht="9.9499999999999993" customHeight="1" x14ac:dyDescent="0.2">
      <c r="B930" s="111" t="s">
        <v>104</v>
      </c>
      <c r="D930" s="37"/>
      <c r="E930" s="268" t="s">
        <v>1362</v>
      </c>
      <c r="F930" s="268"/>
      <c r="G930" s="265" t="s">
        <v>1360</v>
      </c>
      <c r="H930" s="265"/>
      <c r="I930" s="265"/>
      <c r="J930" s="265"/>
      <c r="K930" s="265" t="s">
        <v>1359</v>
      </c>
      <c r="L930" s="265"/>
      <c r="M930" s="265">
        <v>74397</v>
      </c>
      <c r="N930" s="265"/>
      <c r="O930" s="187"/>
      <c r="P930" s="268"/>
      <c r="Q930" s="278"/>
      <c r="R930" s="279" t="s">
        <v>147</v>
      </c>
      <c r="S930" s="192">
        <f t="shared" ref="S930" si="542">IF(Suggested="Yes",AA930,AG930)</f>
        <v>168.4</v>
      </c>
      <c r="T930" s="218" t="s">
        <v>142</v>
      </c>
      <c r="U930" s="5" t="str">
        <f>+Instructions!$B$3</f>
        <v>A</v>
      </c>
      <c r="V930" s="49"/>
      <c r="W930" s="53">
        <f>+Instructions!$C$22</f>
        <v>0</v>
      </c>
      <c r="X930" s="16">
        <f t="shared" si="523"/>
        <v>168.4</v>
      </c>
      <c r="Y930" s="49"/>
      <c r="Z930" s="6" t="s">
        <v>1385</v>
      </c>
      <c r="AA930" s="36">
        <v>168.4</v>
      </c>
      <c r="AB930" s="57">
        <f t="shared" si="524"/>
        <v>0</v>
      </c>
      <c r="AC930" s="16">
        <f t="shared" si="525"/>
        <v>168.4</v>
      </c>
      <c r="AD930" s="11">
        <f t="shared" si="526"/>
        <v>0</v>
      </c>
      <c r="AE930" s="120"/>
      <c r="AF930" s="129">
        <v>3</v>
      </c>
      <c r="AG930" s="50">
        <f t="shared" si="527"/>
        <v>168.4</v>
      </c>
      <c r="AH930" s="49"/>
      <c r="AJ930" s="16">
        <f t="shared" si="528"/>
        <v>168.4</v>
      </c>
      <c r="AK930" s="16">
        <f t="shared" si="529"/>
        <v>0</v>
      </c>
      <c r="AL930" s="16">
        <f t="shared" si="530"/>
        <v>0</v>
      </c>
      <c r="AM930" s="16" t="str">
        <f t="shared" si="531"/>
        <v/>
      </c>
      <c r="AO930" s="239" t="s">
        <v>155</v>
      </c>
    </row>
    <row r="931" spans="2:41" s="3" customFormat="1" ht="3" customHeight="1" x14ac:dyDescent="0.2">
      <c r="C931" s="187"/>
      <c r="D931" s="187"/>
      <c r="E931" s="187"/>
      <c r="F931" s="187"/>
      <c r="G931" s="187"/>
      <c r="H931" s="187"/>
      <c r="I931" s="187"/>
      <c r="J931" s="187"/>
      <c r="K931" s="187"/>
      <c r="L931" s="187"/>
      <c r="M931" s="187"/>
      <c r="N931" s="187"/>
      <c r="O931" s="187"/>
      <c r="P931" s="268"/>
      <c r="Q931" s="278"/>
      <c r="R931" s="279"/>
      <c r="S931" s="192"/>
      <c r="T931" s="264"/>
      <c r="U931" s="34"/>
      <c r="V931" s="49"/>
      <c r="W931" s="53"/>
      <c r="X931" s="14"/>
      <c r="Y931" s="49"/>
      <c r="Z931" s="36"/>
      <c r="AA931" s="36"/>
      <c r="AB931" s="52"/>
      <c r="AC931" s="36"/>
      <c r="AD931" s="14"/>
      <c r="AE931" s="72"/>
      <c r="AF931" s="124"/>
      <c r="AG931" s="36"/>
      <c r="AH931" s="244"/>
      <c r="AJ931" s="36"/>
      <c r="AK931" s="36"/>
      <c r="AL931" s="36"/>
      <c r="AM931" s="36"/>
      <c r="AO931" s="239"/>
    </row>
    <row r="932" spans="2:41" s="3" customFormat="1" ht="9.9499999999999993" customHeight="1" x14ac:dyDescent="0.2">
      <c r="C932" s="291"/>
      <c r="D932" s="280" t="s">
        <v>186</v>
      </c>
      <c r="E932" s="281" t="s">
        <v>1363</v>
      </c>
      <c r="F932" s="281"/>
      <c r="G932" s="281"/>
      <c r="H932" s="282"/>
      <c r="I932" s="282"/>
      <c r="J932" s="187"/>
      <c r="K932" s="282"/>
      <c r="L932" s="282"/>
      <c r="M932" s="282"/>
      <c r="N932" s="282"/>
      <c r="O932" s="265"/>
      <c r="P932" s="265"/>
      <c r="Q932" s="265"/>
      <c r="R932" s="265"/>
      <c r="S932" s="265"/>
      <c r="T932" s="265"/>
      <c r="U932" s="5"/>
      <c r="V932" s="49"/>
      <c r="W932" s="67"/>
      <c r="X932" s="67"/>
      <c r="Y932" s="49"/>
      <c r="Z932" s="36"/>
      <c r="AA932" s="36"/>
      <c r="AB932" s="52"/>
      <c r="AC932" s="16"/>
      <c r="AD932" s="14"/>
      <c r="AE932" s="62"/>
      <c r="AF932" s="123"/>
      <c r="AG932" s="16"/>
      <c r="AH932" s="244"/>
      <c r="AJ932" s="16"/>
      <c r="AK932" s="16"/>
      <c r="AL932" s="16"/>
      <c r="AM932" s="16"/>
      <c r="AO932" s="239"/>
    </row>
    <row r="933" spans="2:41" s="3" customFormat="1" ht="2.1" customHeight="1" x14ac:dyDescent="0.2">
      <c r="P933" s="71"/>
      <c r="Q933" s="81"/>
      <c r="R933" s="27"/>
      <c r="S933" s="36"/>
      <c r="T933" s="6"/>
      <c r="U933" s="34"/>
      <c r="V933" s="49"/>
      <c r="W933" s="53"/>
      <c r="X933" s="14"/>
      <c r="Y933" s="49"/>
      <c r="Z933" s="36"/>
      <c r="AA933" s="36"/>
      <c r="AB933" s="52"/>
      <c r="AC933" s="36"/>
      <c r="AD933" s="14"/>
      <c r="AE933" s="72"/>
      <c r="AF933" s="124"/>
      <c r="AG933" s="36"/>
      <c r="AH933" s="244"/>
      <c r="AJ933" s="36"/>
      <c r="AK933" s="36"/>
      <c r="AL933" s="36"/>
      <c r="AM933" s="36"/>
      <c r="AO933" s="239"/>
    </row>
    <row r="934" spans="2:41" s="3" customFormat="1" ht="9.9499999999999993" customHeight="1" x14ac:dyDescent="0.2">
      <c r="B934" s="112" t="s">
        <v>151</v>
      </c>
      <c r="D934" s="37"/>
      <c r="E934" s="283" t="s">
        <v>197</v>
      </c>
      <c r="F934" s="268"/>
      <c r="G934" s="265" t="s">
        <v>144</v>
      </c>
      <c r="H934" s="265"/>
      <c r="I934" s="265"/>
      <c r="J934" s="265" t="s">
        <v>216</v>
      </c>
      <c r="K934" s="265"/>
      <c r="L934" s="265"/>
      <c r="M934" s="265">
        <v>74349</v>
      </c>
      <c r="N934" s="265"/>
      <c r="O934" s="187"/>
      <c r="P934" s="268"/>
      <c r="Q934" s="278"/>
      <c r="R934" s="279"/>
      <c r="S934" s="192">
        <f>IF(Suggested="Yes",AA934,AG934)</f>
        <v>43.25</v>
      </c>
      <c r="T934" s="218" t="s">
        <v>143</v>
      </c>
      <c r="U934" s="5" t="str">
        <f>+Instructions!$B$3</f>
        <v>A</v>
      </c>
      <c r="V934" s="49"/>
      <c r="W934" s="53">
        <f>+Instructions!$C$22</f>
        <v>0</v>
      </c>
      <c r="X934" s="16">
        <f t="shared" ref="X934:X936" si="543">ROUND($AA934*(1-W934)+0.004999,2)</f>
        <v>43.25</v>
      </c>
      <c r="Y934" s="49"/>
      <c r="Z934" s="6" t="s">
        <v>1385</v>
      </c>
      <c r="AA934" s="36">
        <v>43.25</v>
      </c>
      <c r="AB934" s="57">
        <f t="shared" ref="AB934:AB936" si="544">+W934</f>
        <v>0</v>
      </c>
      <c r="AC934" s="16">
        <f t="shared" ref="AC934:AC936" si="545">+X934</f>
        <v>43.25</v>
      </c>
      <c r="AD934" s="11">
        <f t="shared" ref="AD934:AD936" si="546">(AG934-AC934)/AG934</f>
        <v>0</v>
      </c>
      <c r="AE934" s="120"/>
      <c r="AF934" s="128">
        <v>1</v>
      </c>
      <c r="AG934" s="35">
        <f t="shared" ref="AG934:AG936" si="547">SUM(AJ934:AL934)+AE934</f>
        <v>43.25</v>
      </c>
      <c r="AH934" s="49"/>
      <c r="AJ934" s="16">
        <f t="shared" ref="AJ934:AJ936" si="548">ROUND(AC934/(1-VLOOKUP(AF934,Group,2,FALSE)),2)</f>
        <v>43.25</v>
      </c>
      <c r="AK934" s="16">
        <f t="shared" ref="AK934:AK936" si="549">IF(VLOOKUP(AF934,Group,5,FALSE)="YES",VLOOKUP(ROUND(ROUND(AJ934,1)-AJ934,2),Round,2,FALSE)+VLOOKUP(AF934,Group,6,FALSE),0)</f>
        <v>0</v>
      </c>
      <c r="AL934" s="16">
        <f t="shared" ref="AL934:AL936" si="550">IF(VLOOKUP(AF934,Group,7,FALSE)="",0,ROUND(AJ934-0.04999,1)-AJ934+AM934)</f>
        <v>0</v>
      </c>
      <c r="AM934" s="16" t="str">
        <f t="shared" ref="AM934:AM936" si="551">IF(VLOOKUP(AF934,Group,7,FALSE)="","",VLOOKUP(AF934,Group,7,FALSE))</f>
        <v/>
      </c>
      <c r="AO934" s="239" t="s">
        <v>155</v>
      </c>
    </row>
    <row r="935" spans="2:41" s="3" customFormat="1" ht="9.9499999999999993" customHeight="1" x14ac:dyDescent="0.2">
      <c r="B935" s="112" t="s">
        <v>151</v>
      </c>
      <c r="D935" s="37"/>
      <c r="E935" s="283" t="s">
        <v>782</v>
      </c>
      <c r="F935" s="268"/>
      <c r="G935" s="265" t="s">
        <v>144</v>
      </c>
      <c r="H935" s="265"/>
      <c r="I935" s="265"/>
      <c r="J935" s="265" t="s">
        <v>216</v>
      </c>
      <c r="K935" s="265"/>
      <c r="L935" s="265"/>
      <c r="M935" s="265">
        <v>74347</v>
      </c>
      <c r="N935" s="265" t="s">
        <v>187</v>
      </c>
      <c r="O935" s="187"/>
      <c r="P935" s="268"/>
      <c r="Q935" s="278"/>
      <c r="R935" s="279"/>
      <c r="S935" s="192">
        <f>IF(Suggested="Yes",AA935,AG935)</f>
        <v>49.15</v>
      </c>
      <c r="T935" s="218" t="s">
        <v>143</v>
      </c>
      <c r="U935" s="5" t="str">
        <f>+Instructions!$B$3</f>
        <v>A</v>
      </c>
      <c r="V935" s="49"/>
      <c r="W935" s="53">
        <f>+Instructions!$C$22</f>
        <v>0</v>
      </c>
      <c r="X935" s="16">
        <f t="shared" si="543"/>
        <v>49.15</v>
      </c>
      <c r="Y935" s="49"/>
      <c r="Z935" s="6" t="s">
        <v>1385</v>
      </c>
      <c r="AA935" s="36">
        <v>49.15</v>
      </c>
      <c r="AB935" s="57">
        <f t="shared" si="544"/>
        <v>0</v>
      </c>
      <c r="AC935" s="16">
        <f t="shared" si="545"/>
        <v>49.15</v>
      </c>
      <c r="AD935" s="11">
        <f t="shared" si="546"/>
        <v>0</v>
      </c>
      <c r="AE935" s="120"/>
      <c r="AF935" s="128">
        <v>1</v>
      </c>
      <c r="AG935" s="35">
        <f t="shared" si="547"/>
        <v>49.15</v>
      </c>
      <c r="AH935" s="49"/>
      <c r="AJ935" s="16">
        <f t="shared" si="548"/>
        <v>49.15</v>
      </c>
      <c r="AK935" s="16">
        <f t="shared" si="549"/>
        <v>0</v>
      </c>
      <c r="AL935" s="16">
        <f t="shared" si="550"/>
        <v>0</v>
      </c>
      <c r="AM935" s="16" t="str">
        <f t="shared" si="551"/>
        <v/>
      </c>
      <c r="AO935" s="239" t="s">
        <v>155</v>
      </c>
    </row>
    <row r="936" spans="2:41" s="3" customFormat="1" ht="9.9499999999999993" customHeight="1" x14ac:dyDescent="0.2">
      <c r="B936" s="112" t="s">
        <v>151</v>
      </c>
      <c r="D936" s="37"/>
      <c r="E936" s="283" t="s">
        <v>1364</v>
      </c>
      <c r="F936" s="268"/>
      <c r="G936" s="265" t="s">
        <v>1309</v>
      </c>
      <c r="H936" s="265"/>
      <c r="I936" s="265"/>
      <c r="J936" s="265" t="s">
        <v>216</v>
      </c>
      <c r="K936" s="265"/>
      <c r="L936" s="265"/>
      <c r="M936" s="265">
        <v>74350</v>
      </c>
      <c r="N936" s="265" t="s">
        <v>187</v>
      </c>
      <c r="O936" s="187"/>
      <c r="P936" s="268" t="s">
        <v>1352</v>
      </c>
      <c r="Q936" s="278"/>
      <c r="R936" s="279"/>
      <c r="S936" s="192">
        <f>IF(Suggested="Yes",AA936,AG936)</f>
        <v>81.849999999999994</v>
      </c>
      <c r="T936" s="218" t="s">
        <v>142</v>
      </c>
      <c r="U936" s="5" t="str">
        <f>+Instructions!$B$3</f>
        <v>A</v>
      </c>
      <c r="V936" s="49"/>
      <c r="W936" s="53">
        <f>+Instructions!$C$22</f>
        <v>0</v>
      </c>
      <c r="X936" s="16">
        <f t="shared" si="543"/>
        <v>81.849999999999994</v>
      </c>
      <c r="Y936" s="49"/>
      <c r="Z936" s="6" t="s">
        <v>1385</v>
      </c>
      <c r="AA936" s="36">
        <v>81.849999999999994</v>
      </c>
      <c r="AB936" s="57">
        <f t="shared" si="544"/>
        <v>0</v>
      </c>
      <c r="AC936" s="16">
        <f t="shared" si="545"/>
        <v>81.849999999999994</v>
      </c>
      <c r="AD936" s="11">
        <f t="shared" si="546"/>
        <v>0</v>
      </c>
      <c r="AE936" s="120"/>
      <c r="AF936" s="128">
        <v>1</v>
      </c>
      <c r="AG936" s="35">
        <f t="shared" si="547"/>
        <v>81.849999999999994</v>
      </c>
      <c r="AH936" s="49"/>
      <c r="AJ936" s="16">
        <f t="shared" si="548"/>
        <v>81.849999999999994</v>
      </c>
      <c r="AK936" s="16">
        <f t="shared" si="549"/>
        <v>0</v>
      </c>
      <c r="AL936" s="16">
        <f t="shared" si="550"/>
        <v>0</v>
      </c>
      <c r="AM936" s="16" t="str">
        <f t="shared" si="551"/>
        <v/>
      </c>
      <c r="AO936" s="239" t="s">
        <v>155</v>
      </c>
    </row>
    <row r="937" spans="2:41" s="3" customFormat="1" ht="1.5" customHeight="1" x14ac:dyDescent="0.2">
      <c r="E937" s="187"/>
      <c r="F937" s="187"/>
      <c r="G937" s="187"/>
      <c r="H937" s="187"/>
      <c r="I937" s="187"/>
      <c r="J937" s="187"/>
      <c r="K937" s="187"/>
      <c r="L937" s="187"/>
      <c r="M937" s="284"/>
      <c r="N937" s="187"/>
      <c r="O937" s="187"/>
      <c r="P937" s="268"/>
      <c r="Q937" s="278"/>
      <c r="R937" s="279"/>
      <c r="S937" s="192"/>
      <c r="T937" s="264"/>
      <c r="U937" s="34"/>
      <c r="V937" s="49"/>
      <c r="W937" s="53"/>
      <c r="X937" s="14"/>
      <c r="Y937" s="49"/>
      <c r="Z937" s="36"/>
      <c r="AA937" s="36"/>
      <c r="AB937" s="52"/>
      <c r="AC937" s="36"/>
      <c r="AD937" s="14"/>
      <c r="AE937" s="72"/>
      <c r="AF937" s="124"/>
      <c r="AG937" s="36"/>
      <c r="AH937" s="244"/>
      <c r="AJ937" s="36"/>
      <c r="AK937" s="36"/>
      <c r="AL937" s="36"/>
      <c r="AM937" s="36"/>
      <c r="AO937" s="239"/>
    </row>
    <row r="938" spans="2:41" s="3" customFormat="1" ht="9.9499999999999993" customHeight="1" x14ac:dyDescent="0.2">
      <c r="B938" s="111" t="s">
        <v>104</v>
      </c>
      <c r="D938" s="37"/>
      <c r="E938" s="268" t="s">
        <v>1353</v>
      </c>
      <c r="F938" s="268"/>
      <c r="G938" s="265" t="s">
        <v>220</v>
      </c>
      <c r="H938" s="265"/>
      <c r="I938" s="265"/>
      <c r="J938" s="265" t="s">
        <v>708</v>
      </c>
      <c r="K938" s="265"/>
      <c r="L938" s="265" t="s">
        <v>216</v>
      </c>
      <c r="M938" s="265">
        <v>74351</v>
      </c>
      <c r="N938" s="265" t="s">
        <v>187</v>
      </c>
      <c r="O938" s="187"/>
      <c r="P938" s="268" t="s">
        <v>1376</v>
      </c>
      <c r="Q938" s="278"/>
      <c r="R938" s="279"/>
      <c r="S938" s="192">
        <f t="shared" ref="S938:S939" si="552">IF(Suggested="Yes",AA938,AG938)</f>
        <v>66.25</v>
      </c>
      <c r="T938" s="218" t="s">
        <v>142</v>
      </c>
      <c r="U938" s="5" t="str">
        <f>+Instructions!$B$3</f>
        <v>A</v>
      </c>
      <c r="V938" s="49"/>
      <c r="W938" s="53">
        <f>+Instructions!$C$22</f>
        <v>0</v>
      </c>
      <c r="X938" s="16">
        <f t="shared" ref="X938:X939" si="553">ROUND($AA938*(1-W938)+0.004999,2)</f>
        <v>66.25</v>
      </c>
      <c r="Y938" s="49"/>
      <c r="Z938" s="6" t="s">
        <v>1385</v>
      </c>
      <c r="AA938" s="36">
        <v>66.25</v>
      </c>
      <c r="AB938" s="57">
        <f t="shared" ref="AB938:AB939" si="554">+W938</f>
        <v>0</v>
      </c>
      <c r="AC938" s="16">
        <f t="shared" ref="AC938:AC939" si="555">+X938</f>
        <v>66.25</v>
      </c>
      <c r="AD938" s="11">
        <f t="shared" ref="AD938:AD939" si="556">(AG938-AC938)/AG938</f>
        <v>0</v>
      </c>
      <c r="AE938" s="120"/>
      <c r="AF938" s="129">
        <v>3</v>
      </c>
      <c r="AG938" s="50">
        <f t="shared" ref="AG938:AG939" si="557">SUM(AJ938:AL938)+AE938</f>
        <v>66.25</v>
      </c>
      <c r="AH938" s="49"/>
      <c r="AJ938" s="16">
        <f t="shared" ref="AJ938:AJ939" si="558">ROUND(AC938/(1-VLOOKUP(AF938,Group,2,FALSE)),2)</f>
        <v>66.25</v>
      </c>
      <c r="AK938" s="16">
        <f t="shared" ref="AK938:AK939" si="559">IF(VLOOKUP(AF938,Group,5,FALSE)="YES",VLOOKUP(ROUND(ROUND(AJ938,1)-AJ938,2),Round,2,FALSE)+VLOOKUP(AF938,Group,6,FALSE),0)</f>
        <v>0</v>
      </c>
      <c r="AL938" s="16">
        <f t="shared" ref="AL938:AL939" si="560">IF(VLOOKUP(AF938,Group,7,FALSE)="",0,ROUND(AJ938-0.04999,1)-AJ938+AM938)</f>
        <v>0</v>
      </c>
      <c r="AM938" s="16" t="str">
        <f t="shared" ref="AM938:AM939" si="561">IF(VLOOKUP(AF938,Group,7,FALSE)="","",VLOOKUP(AF938,Group,7,FALSE))</f>
        <v/>
      </c>
      <c r="AO938" s="239" t="s">
        <v>155</v>
      </c>
    </row>
    <row r="939" spans="2:41" s="3" customFormat="1" ht="9.9499999999999993" customHeight="1" x14ac:dyDescent="0.2">
      <c r="B939" s="111" t="s">
        <v>104</v>
      </c>
      <c r="D939" s="37"/>
      <c r="E939" s="268" t="s">
        <v>243</v>
      </c>
      <c r="F939" s="268"/>
      <c r="G939" s="265" t="s">
        <v>220</v>
      </c>
      <c r="H939" s="265"/>
      <c r="I939" s="265"/>
      <c r="J939" s="265" t="s">
        <v>1308</v>
      </c>
      <c r="K939" s="265"/>
      <c r="L939" s="265" t="s">
        <v>216</v>
      </c>
      <c r="M939" s="265">
        <v>74352</v>
      </c>
      <c r="N939" s="265" t="s">
        <v>1336</v>
      </c>
      <c r="O939" s="187"/>
      <c r="P939" s="268" t="s">
        <v>1377</v>
      </c>
      <c r="Q939" s="278"/>
      <c r="R939" s="279"/>
      <c r="S939" s="192">
        <f t="shared" si="552"/>
        <v>67.25</v>
      </c>
      <c r="T939" s="218" t="s">
        <v>142</v>
      </c>
      <c r="U939" s="5" t="str">
        <f>+Instructions!$B$3</f>
        <v>A</v>
      </c>
      <c r="V939" s="49"/>
      <c r="W939" s="53">
        <f>+Instructions!$C$22</f>
        <v>0</v>
      </c>
      <c r="X939" s="16">
        <f t="shared" si="553"/>
        <v>67.25</v>
      </c>
      <c r="Y939" s="49"/>
      <c r="Z939" s="6" t="s">
        <v>1385</v>
      </c>
      <c r="AA939" s="36">
        <v>67.25</v>
      </c>
      <c r="AB939" s="57">
        <f t="shared" si="554"/>
        <v>0</v>
      </c>
      <c r="AC939" s="16">
        <f t="shared" si="555"/>
        <v>67.25</v>
      </c>
      <c r="AD939" s="11">
        <f t="shared" si="556"/>
        <v>0</v>
      </c>
      <c r="AE939" s="120"/>
      <c r="AF939" s="129">
        <v>3</v>
      </c>
      <c r="AG939" s="50">
        <f t="shared" si="557"/>
        <v>67.25</v>
      </c>
      <c r="AH939" s="49"/>
      <c r="AJ939" s="16">
        <f t="shared" si="558"/>
        <v>67.25</v>
      </c>
      <c r="AK939" s="16">
        <f t="shared" si="559"/>
        <v>0</v>
      </c>
      <c r="AL939" s="16">
        <f t="shared" si="560"/>
        <v>0</v>
      </c>
      <c r="AM939" s="16" t="str">
        <f t="shared" si="561"/>
        <v/>
      </c>
      <c r="AO939" s="239" t="s">
        <v>155</v>
      </c>
    </row>
    <row r="940" spans="2:41" s="3" customFormat="1" ht="3" customHeight="1" x14ac:dyDescent="0.2">
      <c r="C940" s="187"/>
      <c r="D940" s="187"/>
      <c r="E940" s="187"/>
      <c r="F940" s="187"/>
      <c r="G940" s="187"/>
      <c r="H940" s="187"/>
      <c r="I940" s="187"/>
      <c r="J940" s="187"/>
      <c r="K940" s="187"/>
      <c r="L940" s="187"/>
      <c r="M940" s="187"/>
      <c r="N940" s="187"/>
      <c r="O940" s="187"/>
      <c r="P940" s="268"/>
      <c r="Q940" s="278"/>
      <c r="R940" s="279"/>
      <c r="S940" s="192"/>
      <c r="T940" s="264"/>
      <c r="U940" s="34"/>
      <c r="V940" s="49"/>
      <c r="W940" s="53"/>
      <c r="X940" s="14"/>
      <c r="Y940" s="49"/>
      <c r="Z940" s="36"/>
      <c r="AA940" s="36"/>
      <c r="AB940" s="52"/>
      <c r="AC940" s="36"/>
      <c r="AD940" s="14"/>
      <c r="AE940" s="72"/>
      <c r="AF940" s="124"/>
      <c r="AG940" s="36"/>
      <c r="AH940" s="244"/>
      <c r="AJ940" s="36"/>
      <c r="AK940" s="36"/>
      <c r="AL940" s="36"/>
      <c r="AM940" s="36"/>
      <c r="AO940" s="239"/>
    </row>
    <row r="941" spans="2:41" s="3" customFormat="1" ht="9.9499999999999993" customHeight="1" x14ac:dyDescent="0.2">
      <c r="B941" s="112" t="s">
        <v>151</v>
      </c>
      <c r="D941" s="37"/>
      <c r="E941" s="283" t="s">
        <v>197</v>
      </c>
      <c r="F941" s="268"/>
      <c r="G941" s="265" t="s">
        <v>144</v>
      </c>
      <c r="H941" s="265"/>
      <c r="I941" s="265"/>
      <c r="J941" s="265" t="s">
        <v>212</v>
      </c>
      <c r="K941" s="265"/>
      <c r="L941" s="265"/>
      <c r="M941" s="265">
        <v>74348</v>
      </c>
      <c r="N941" s="265" t="s">
        <v>187</v>
      </c>
      <c r="O941" s="187" t="s">
        <v>187</v>
      </c>
      <c r="P941" s="268"/>
      <c r="Q941" s="278"/>
      <c r="R941" s="279"/>
      <c r="S941" s="192">
        <f>IF(Suggested="Yes",AA941,AG941)</f>
        <v>43.25</v>
      </c>
      <c r="T941" s="218" t="s">
        <v>143</v>
      </c>
      <c r="U941" s="5" t="str">
        <f>+Instructions!$B$3</f>
        <v>A</v>
      </c>
      <c r="V941" s="49"/>
      <c r="W941" s="53">
        <f>+Instructions!$C$22</f>
        <v>0</v>
      </c>
      <c r="X941" s="16">
        <f t="shared" ref="X941:X942" si="562">ROUND($AA941*(1-W941)+0.004999,2)</f>
        <v>43.25</v>
      </c>
      <c r="Y941" s="49"/>
      <c r="Z941" s="6" t="s">
        <v>1385</v>
      </c>
      <c r="AA941" s="36">
        <v>43.25</v>
      </c>
      <c r="AB941" s="57">
        <f t="shared" ref="AB941:AB942" si="563">+W941</f>
        <v>0</v>
      </c>
      <c r="AC941" s="16">
        <f t="shared" ref="AC941:AC942" si="564">+X941</f>
        <v>43.25</v>
      </c>
      <c r="AD941" s="11">
        <f t="shared" ref="AD941:AD942" si="565">(AG941-AC941)/AG941</f>
        <v>0</v>
      </c>
      <c r="AE941" s="120"/>
      <c r="AF941" s="128">
        <v>1</v>
      </c>
      <c r="AG941" s="35">
        <f t="shared" ref="AG941:AG942" si="566">SUM(AJ941:AL941)+AE941</f>
        <v>43.25</v>
      </c>
      <c r="AH941" s="49"/>
      <c r="AJ941" s="16">
        <f t="shared" ref="AJ941:AJ942" si="567">ROUND(AC941/(1-VLOOKUP(AF941,Group,2,FALSE)),2)</f>
        <v>43.25</v>
      </c>
      <c r="AK941" s="16">
        <f t="shared" ref="AK941:AK942" si="568">IF(VLOOKUP(AF941,Group,5,FALSE)="YES",VLOOKUP(ROUND(ROUND(AJ941,1)-AJ941,2),Round,2,FALSE)+VLOOKUP(AF941,Group,6,FALSE),0)</f>
        <v>0</v>
      </c>
      <c r="AL941" s="16">
        <f t="shared" ref="AL941:AL942" si="569">IF(VLOOKUP(AF941,Group,7,FALSE)="",0,ROUND(AJ941-0.04999,1)-AJ941+AM941)</f>
        <v>0</v>
      </c>
      <c r="AM941" s="16" t="str">
        <f t="shared" ref="AM941:AM942" si="570">IF(VLOOKUP(AF941,Group,7,FALSE)="","",VLOOKUP(AF941,Group,7,FALSE))</f>
        <v/>
      </c>
      <c r="AO941" s="239" t="s">
        <v>155</v>
      </c>
    </row>
    <row r="942" spans="2:41" s="3" customFormat="1" ht="9.9499999999999993" customHeight="1" x14ac:dyDescent="0.2">
      <c r="B942" s="112" t="s">
        <v>151</v>
      </c>
      <c r="D942" s="37"/>
      <c r="E942" s="283" t="s">
        <v>782</v>
      </c>
      <c r="F942" s="268"/>
      <c r="G942" s="265" t="s">
        <v>144</v>
      </c>
      <c r="H942" s="265"/>
      <c r="I942" s="265"/>
      <c r="J942" s="265" t="s">
        <v>212</v>
      </c>
      <c r="K942" s="265" t="s">
        <v>187</v>
      </c>
      <c r="L942" s="265"/>
      <c r="M942" s="265">
        <v>74346</v>
      </c>
      <c r="N942" s="265" t="s">
        <v>187</v>
      </c>
      <c r="O942" s="187" t="s">
        <v>187</v>
      </c>
      <c r="P942" s="268"/>
      <c r="Q942" s="278"/>
      <c r="R942" s="279"/>
      <c r="S942" s="192">
        <f>IF(Suggested="Yes",AA942,AG942)</f>
        <v>49.15</v>
      </c>
      <c r="T942" s="218" t="s">
        <v>143</v>
      </c>
      <c r="U942" s="5" t="str">
        <f>+Instructions!$B$3</f>
        <v>A</v>
      </c>
      <c r="V942" s="49"/>
      <c r="W942" s="53">
        <f>+Instructions!$C$22</f>
        <v>0</v>
      </c>
      <c r="X942" s="16">
        <f t="shared" si="562"/>
        <v>49.15</v>
      </c>
      <c r="Y942" s="49"/>
      <c r="Z942" s="6" t="s">
        <v>1385</v>
      </c>
      <c r="AA942" s="36">
        <v>49.15</v>
      </c>
      <c r="AB942" s="57">
        <f t="shared" si="563"/>
        <v>0</v>
      </c>
      <c r="AC942" s="16">
        <f t="shared" si="564"/>
        <v>49.15</v>
      </c>
      <c r="AD942" s="11">
        <f t="shared" si="565"/>
        <v>0</v>
      </c>
      <c r="AE942" s="120"/>
      <c r="AF942" s="128">
        <v>1</v>
      </c>
      <c r="AG942" s="35">
        <f t="shared" si="566"/>
        <v>49.15</v>
      </c>
      <c r="AH942" s="49"/>
      <c r="AJ942" s="16">
        <f t="shared" si="567"/>
        <v>49.15</v>
      </c>
      <c r="AK942" s="16">
        <f t="shared" si="568"/>
        <v>0</v>
      </c>
      <c r="AL942" s="16">
        <f t="shared" si="569"/>
        <v>0</v>
      </c>
      <c r="AM942" s="16" t="str">
        <f t="shared" si="570"/>
        <v/>
      </c>
      <c r="AO942" s="239" t="s">
        <v>155</v>
      </c>
    </row>
    <row r="943" spans="2:41" s="3" customFormat="1" ht="3" customHeight="1" x14ac:dyDescent="0.2">
      <c r="C943" s="187"/>
      <c r="D943" s="187"/>
      <c r="E943" s="187"/>
      <c r="F943" s="187"/>
      <c r="G943" s="187"/>
      <c r="H943" s="187"/>
      <c r="I943" s="187"/>
      <c r="J943" s="187"/>
      <c r="K943" s="187"/>
      <c r="L943" s="187"/>
      <c r="M943" s="187"/>
      <c r="N943" s="187"/>
      <c r="O943" s="187"/>
      <c r="P943" s="268"/>
      <c r="Q943" s="278"/>
      <c r="R943" s="279"/>
      <c r="S943" s="192"/>
      <c r="T943" s="264"/>
      <c r="U943" s="34"/>
      <c r="V943" s="49"/>
      <c r="W943" s="53"/>
      <c r="X943" s="14"/>
      <c r="Y943" s="49"/>
      <c r="Z943" s="36"/>
      <c r="AA943" s="36"/>
      <c r="AB943" s="52"/>
      <c r="AC943" s="36"/>
      <c r="AD943" s="14"/>
      <c r="AE943" s="72"/>
      <c r="AF943" s="124"/>
      <c r="AG943" s="36"/>
      <c r="AH943" s="244"/>
      <c r="AJ943" s="36"/>
      <c r="AK943" s="36"/>
      <c r="AL943" s="36"/>
      <c r="AM943" s="36"/>
      <c r="AO943" s="239"/>
    </row>
    <row r="944" spans="2:41" s="3" customFormat="1" ht="9.9499999999999993" customHeight="1" x14ac:dyDescent="0.2">
      <c r="C944" s="291"/>
      <c r="D944" s="280" t="s">
        <v>186</v>
      </c>
      <c r="E944" s="281" t="s">
        <v>1366</v>
      </c>
      <c r="F944" s="281"/>
      <c r="G944" s="281"/>
      <c r="H944" s="282"/>
      <c r="I944" s="282"/>
      <c r="J944" s="187"/>
      <c r="K944" s="282"/>
      <c r="L944" s="282"/>
      <c r="M944" s="282"/>
      <c r="N944" s="282"/>
      <c r="O944" s="265"/>
      <c r="P944" s="265"/>
      <c r="Q944" s="265"/>
      <c r="R944" s="265"/>
      <c r="S944" s="265"/>
      <c r="T944" s="265"/>
      <c r="U944" s="5"/>
      <c r="V944" s="49"/>
      <c r="W944" s="67"/>
      <c r="X944" s="67"/>
      <c r="Y944" s="49"/>
      <c r="Z944" s="36"/>
      <c r="AA944" s="36"/>
      <c r="AB944" s="52"/>
      <c r="AC944" s="16"/>
      <c r="AD944" s="14"/>
      <c r="AE944" s="62"/>
      <c r="AF944" s="123"/>
      <c r="AG944" s="16"/>
      <c r="AH944" s="244"/>
      <c r="AJ944" s="16"/>
      <c r="AK944" s="16"/>
      <c r="AL944" s="16"/>
      <c r="AM944" s="16"/>
      <c r="AO944" s="239"/>
    </row>
    <row r="945" spans="2:41" s="3" customFormat="1" ht="2.1" customHeight="1" x14ac:dyDescent="0.2">
      <c r="P945" s="71"/>
      <c r="Q945" s="81"/>
      <c r="R945" s="27"/>
      <c r="S945" s="36"/>
      <c r="T945" s="6"/>
      <c r="U945" s="34"/>
      <c r="V945" s="49"/>
      <c r="W945" s="53"/>
      <c r="X945" s="14"/>
      <c r="Y945" s="49"/>
      <c r="Z945" s="36"/>
      <c r="AA945" s="36"/>
      <c r="AB945" s="52"/>
      <c r="AC945" s="36"/>
      <c r="AD945" s="14"/>
      <c r="AE945" s="72"/>
      <c r="AF945" s="124"/>
      <c r="AG945" s="36"/>
      <c r="AH945" s="244"/>
      <c r="AJ945" s="36"/>
      <c r="AK945" s="36"/>
      <c r="AL945" s="36"/>
      <c r="AM945" s="36"/>
      <c r="AO945" s="239"/>
    </row>
    <row r="946" spans="2:41" s="3" customFormat="1" ht="9.9499999999999993" customHeight="1" x14ac:dyDescent="0.2">
      <c r="B946" s="112" t="s">
        <v>151</v>
      </c>
      <c r="D946" s="37"/>
      <c r="E946" s="283" t="s">
        <v>197</v>
      </c>
      <c r="F946" s="268"/>
      <c r="G946" s="265" t="s">
        <v>144</v>
      </c>
      <c r="H946" s="265"/>
      <c r="I946" s="265"/>
      <c r="J946" s="265" t="s">
        <v>216</v>
      </c>
      <c r="K946" s="265"/>
      <c r="L946" s="265"/>
      <c r="M946" s="265">
        <v>74378</v>
      </c>
      <c r="N946" s="265" t="s">
        <v>187</v>
      </c>
      <c r="O946" s="187"/>
      <c r="P946" s="268"/>
      <c r="Q946" s="278"/>
      <c r="R946" s="279"/>
      <c r="S946" s="192">
        <f>IF(Suggested="Yes",AA946,AG946)</f>
        <v>34.450000000000003</v>
      </c>
      <c r="T946" s="218" t="s">
        <v>143</v>
      </c>
      <c r="U946" s="5" t="str">
        <f>+Instructions!$B$3</f>
        <v>A</v>
      </c>
      <c r="V946" s="49"/>
      <c r="W946" s="53">
        <f>+Instructions!$C$22</f>
        <v>0</v>
      </c>
      <c r="X946" s="16">
        <f t="shared" ref="X946:X948" si="571">ROUND($AA946*(1-W946)+0.004999,2)</f>
        <v>34.450000000000003</v>
      </c>
      <c r="Y946" s="49"/>
      <c r="Z946" s="6" t="s">
        <v>1385</v>
      </c>
      <c r="AA946" s="36">
        <v>34.450000000000003</v>
      </c>
      <c r="AB946" s="57">
        <f t="shared" ref="AB946:AB948" si="572">+W946</f>
        <v>0</v>
      </c>
      <c r="AC946" s="16">
        <f t="shared" ref="AC946:AC948" si="573">+X946</f>
        <v>34.450000000000003</v>
      </c>
      <c r="AD946" s="11">
        <f t="shared" ref="AD946:AD948" si="574">(AG946-AC946)/AG946</f>
        <v>0</v>
      </c>
      <c r="AE946" s="120"/>
      <c r="AF946" s="128">
        <v>1</v>
      </c>
      <c r="AG946" s="35">
        <f t="shared" ref="AG946:AG948" si="575">SUM(AJ946:AL946)+AE946</f>
        <v>34.450000000000003</v>
      </c>
      <c r="AH946" s="49"/>
      <c r="AJ946" s="16">
        <f t="shared" ref="AJ946:AJ948" si="576">ROUND(AC946/(1-VLOOKUP(AF946,Group,2,FALSE)),2)</f>
        <v>34.450000000000003</v>
      </c>
      <c r="AK946" s="16">
        <f t="shared" ref="AK946:AK948" si="577">IF(VLOOKUP(AF946,Group,5,FALSE)="YES",VLOOKUP(ROUND(ROUND(AJ946,1)-AJ946,2),Round,2,FALSE)+VLOOKUP(AF946,Group,6,FALSE),0)</f>
        <v>0</v>
      </c>
      <c r="AL946" s="16">
        <f t="shared" ref="AL946:AL948" si="578">IF(VLOOKUP(AF946,Group,7,FALSE)="",0,ROUND(AJ946-0.04999,1)-AJ946+AM946)</f>
        <v>0</v>
      </c>
      <c r="AM946" s="16" t="str">
        <f t="shared" ref="AM946:AM948" si="579">IF(VLOOKUP(AF946,Group,7,FALSE)="","",VLOOKUP(AF946,Group,7,FALSE))</f>
        <v/>
      </c>
      <c r="AO946" s="239" t="s">
        <v>155</v>
      </c>
    </row>
    <row r="947" spans="2:41" s="3" customFormat="1" ht="9.9499999999999993" customHeight="1" x14ac:dyDescent="0.2">
      <c r="B947" s="112" t="s">
        <v>151</v>
      </c>
      <c r="D947" s="37"/>
      <c r="E947" s="283" t="s">
        <v>782</v>
      </c>
      <c r="F947" s="268"/>
      <c r="G947" s="265" t="s">
        <v>144</v>
      </c>
      <c r="H947" s="265"/>
      <c r="I947" s="265"/>
      <c r="J947" s="265" t="s">
        <v>216</v>
      </c>
      <c r="K947" s="265"/>
      <c r="L947" s="265"/>
      <c r="M947" s="265">
        <v>74376</v>
      </c>
      <c r="N947" s="265" t="s">
        <v>187</v>
      </c>
      <c r="O947" s="187"/>
      <c r="P947" s="268"/>
      <c r="Q947" s="278"/>
      <c r="R947" s="279"/>
      <c r="S947" s="192">
        <f>IF(Suggested="Yes",AA947,AG947)</f>
        <v>37.4</v>
      </c>
      <c r="T947" s="218" t="s">
        <v>143</v>
      </c>
      <c r="U947" s="5" t="str">
        <f>+Instructions!$B$3</f>
        <v>A</v>
      </c>
      <c r="V947" s="49"/>
      <c r="W947" s="53">
        <f>+Instructions!$C$22</f>
        <v>0</v>
      </c>
      <c r="X947" s="16">
        <f t="shared" si="571"/>
        <v>37.4</v>
      </c>
      <c r="Y947" s="49"/>
      <c r="Z947" s="6" t="s">
        <v>1385</v>
      </c>
      <c r="AA947" s="36">
        <v>37.4</v>
      </c>
      <c r="AB947" s="57">
        <f t="shared" si="572"/>
        <v>0</v>
      </c>
      <c r="AC947" s="16">
        <f t="shared" si="573"/>
        <v>37.4</v>
      </c>
      <c r="AD947" s="11">
        <f t="shared" si="574"/>
        <v>0</v>
      </c>
      <c r="AE947" s="120"/>
      <c r="AF947" s="128">
        <v>1</v>
      </c>
      <c r="AG947" s="35">
        <f t="shared" si="575"/>
        <v>37.4</v>
      </c>
      <c r="AH947" s="49"/>
      <c r="AJ947" s="16">
        <f t="shared" si="576"/>
        <v>37.4</v>
      </c>
      <c r="AK947" s="16">
        <f t="shared" si="577"/>
        <v>0</v>
      </c>
      <c r="AL947" s="16">
        <f t="shared" si="578"/>
        <v>0</v>
      </c>
      <c r="AM947" s="16" t="str">
        <f t="shared" si="579"/>
        <v/>
      </c>
      <c r="AO947" s="239" t="s">
        <v>155</v>
      </c>
    </row>
    <row r="948" spans="2:41" s="3" customFormat="1" ht="9.9499999999999993" customHeight="1" x14ac:dyDescent="0.2">
      <c r="B948" s="112" t="s">
        <v>151</v>
      </c>
      <c r="D948" s="37"/>
      <c r="E948" s="283" t="s">
        <v>1364</v>
      </c>
      <c r="F948" s="268"/>
      <c r="G948" s="265" t="s">
        <v>1309</v>
      </c>
      <c r="H948" s="265"/>
      <c r="I948" s="265"/>
      <c r="J948" s="265" t="s">
        <v>216</v>
      </c>
      <c r="K948" s="265"/>
      <c r="L948" s="265"/>
      <c r="M948" s="265">
        <v>74379</v>
      </c>
      <c r="N948" s="265" t="s">
        <v>187</v>
      </c>
      <c r="O948" s="187"/>
      <c r="P948" s="268" t="s">
        <v>1352</v>
      </c>
      <c r="Q948" s="278"/>
      <c r="R948" s="279"/>
      <c r="S948" s="192">
        <f>IF(Suggested="Yes",AA948,AG948)</f>
        <v>65.45</v>
      </c>
      <c r="T948" s="218" t="s">
        <v>142</v>
      </c>
      <c r="U948" s="5" t="str">
        <f>+Instructions!$B$3</f>
        <v>A</v>
      </c>
      <c r="V948" s="49"/>
      <c r="W948" s="53">
        <f>+Instructions!$C$22</f>
        <v>0</v>
      </c>
      <c r="X948" s="16">
        <f t="shared" si="571"/>
        <v>65.45</v>
      </c>
      <c r="Y948" s="49"/>
      <c r="Z948" s="6" t="s">
        <v>1385</v>
      </c>
      <c r="AA948" s="36">
        <v>65.45</v>
      </c>
      <c r="AB948" s="57">
        <f t="shared" si="572"/>
        <v>0</v>
      </c>
      <c r="AC948" s="16">
        <f t="shared" si="573"/>
        <v>65.45</v>
      </c>
      <c r="AD948" s="11">
        <f t="shared" si="574"/>
        <v>0</v>
      </c>
      <c r="AE948" s="120"/>
      <c r="AF948" s="128">
        <v>1</v>
      </c>
      <c r="AG948" s="35">
        <f t="shared" si="575"/>
        <v>65.45</v>
      </c>
      <c r="AH948" s="49"/>
      <c r="AJ948" s="16">
        <f t="shared" si="576"/>
        <v>65.45</v>
      </c>
      <c r="AK948" s="16">
        <f t="shared" si="577"/>
        <v>0</v>
      </c>
      <c r="AL948" s="16">
        <f t="shared" si="578"/>
        <v>0</v>
      </c>
      <c r="AM948" s="16" t="str">
        <f t="shared" si="579"/>
        <v/>
      </c>
      <c r="AO948" s="239" t="s">
        <v>155</v>
      </c>
    </row>
    <row r="949" spans="2:41" s="3" customFormat="1" ht="1.5" customHeight="1" x14ac:dyDescent="0.2">
      <c r="E949" s="187"/>
      <c r="F949" s="187"/>
      <c r="G949" s="187"/>
      <c r="H949" s="187"/>
      <c r="I949" s="187"/>
      <c r="J949" s="187"/>
      <c r="K949" s="187"/>
      <c r="L949" s="187"/>
      <c r="M949" s="284"/>
      <c r="N949" s="187"/>
      <c r="O949" s="187"/>
      <c r="P949" s="268"/>
      <c r="Q949" s="278"/>
      <c r="R949" s="279"/>
      <c r="S949" s="192"/>
      <c r="T949" s="264"/>
      <c r="U949" s="34"/>
      <c r="V949" s="49"/>
      <c r="W949" s="53"/>
      <c r="X949" s="14"/>
      <c r="Y949" s="49"/>
      <c r="Z949" s="36"/>
      <c r="AA949" s="36"/>
      <c r="AB949" s="52"/>
      <c r="AC949" s="36"/>
      <c r="AD949" s="14"/>
      <c r="AE949" s="72"/>
      <c r="AF949" s="124"/>
      <c r="AG949" s="36"/>
      <c r="AH949" s="244"/>
      <c r="AJ949" s="36"/>
      <c r="AK949" s="36"/>
      <c r="AL949" s="36"/>
      <c r="AM949" s="36"/>
      <c r="AO949" s="239"/>
    </row>
    <row r="950" spans="2:41" s="3" customFormat="1" ht="9.9499999999999993" customHeight="1" x14ac:dyDescent="0.2">
      <c r="B950" s="111" t="s">
        <v>104</v>
      </c>
      <c r="D950" s="37"/>
      <c r="E950" s="268" t="s">
        <v>1373</v>
      </c>
      <c r="F950" s="268"/>
      <c r="G950" s="265" t="s">
        <v>220</v>
      </c>
      <c r="H950" s="265"/>
      <c r="I950" s="265"/>
      <c r="J950" s="265" t="s">
        <v>708</v>
      </c>
      <c r="K950" s="265"/>
      <c r="L950" s="265" t="s">
        <v>216</v>
      </c>
      <c r="M950" s="265">
        <v>74380</v>
      </c>
      <c r="N950" s="265" t="s">
        <v>187</v>
      </c>
      <c r="O950" s="187"/>
      <c r="P950" s="268" t="s">
        <v>1374</v>
      </c>
      <c r="Q950" s="278"/>
      <c r="R950" s="279"/>
      <c r="S950" s="192">
        <f t="shared" ref="S950:S951" si="580">IF(Suggested="Yes",AA950,AG950)</f>
        <v>36</v>
      </c>
      <c r="T950" s="218" t="s">
        <v>142</v>
      </c>
      <c r="U950" s="5" t="str">
        <f>+Instructions!$B$3</f>
        <v>A</v>
      </c>
      <c r="V950" s="49"/>
      <c r="W950" s="53">
        <f>+Instructions!$C$22</f>
        <v>0</v>
      </c>
      <c r="X950" s="16">
        <f t="shared" ref="X950:X951" si="581">ROUND($AA950*(1-W950)+0.004999,2)</f>
        <v>36</v>
      </c>
      <c r="Y950" s="49"/>
      <c r="Z950" s="6" t="s">
        <v>1385</v>
      </c>
      <c r="AA950" s="36">
        <v>36</v>
      </c>
      <c r="AB950" s="57">
        <f t="shared" ref="AB950:AB951" si="582">+W950</f>
        <v>0</v>
      </c>
      <c r="AC950" s="16">
        <f t="shared" ref="AC950:AC951" si="583">+X950</f>
        <v>36</v>
      </c>
      <c r="AD950" s="11">
        <f t="shared" ref="AD950:AD951" si="584">(AG950-AC950)/AG950</f>
        <v>0</v>
      </c>
      <c r="AE950" s="120"/>
      <c r="AF950" s="129">
        <v>3</v>
      </c>
      <c r="AG950" s="50">
        <f t="shared" ref="AG950:AG951" si="585">SUM(AJ950:AL950)+AE950</f>
        <v>36</v>
      </c>
      <c r="AH950" s="49"/>
      <c r="AJ950" s="16">
        <f t="shared" ref="AJ950:AJ951" si="586">ROUND(AC950/(1-VLOOKUP(AF950,Group,2,FALSE)),2)</f>
        <v>36</v>
      </c>
      <c r="AK950" s="16">
        <f t="shared" ref="AK950:AK951" si="587">IF(VLOOKUP(AF950,Group,5,FALSE)="YES",VLOOKUP(ROUND(ROUND(AJ950,1)-AJ950,2),Round,2,FALSE)+VLOOKUP(AF950,Group,6,FALSE),0)</f>
        <v>0</v>
      </c>
      <c r="AL950" s="16">
        <f t="shared" ref="AL950:AL951" si="588">IF(VLOOKUP(AF950,Group,7,FALSE)="",0,ROUND(AJ950-0.04999,1)-AJ950+AM950)</f>
        <v>0</v>
      </c>
      <c r="AM950" s="16" t="str">
        <f t="shared" ref="AM950:AM951" si="589">IF(VLOOKUP(AF950,Group,7,FALSE)="","",VLOOKUP(AF950,Group,7,FALSE))</f>
        <v/>
      </c>
      <c r="AO950" s="239" t="s">
        <v>155</v>
      </c>
    </row>
    <row r="951" spans="2:41" s="3" customFormat="1" ht="9.9499999999999993" customHeight="1" x14ac:dyDescent="0.2">
      <c r="B951" s="111" t="s">
        <v>104</v>
      </c>
      <c r="D951" s="37"/>
      <c r="E951" s="268" t="s">
        <v>709</v>
      </c>
      <c r="F951" s="268"/>
      <c r="G951" s="265" t="s">
        <v>220</v>
      </c>
      <c r="H951" s="265"/>
      <c r="I951" s="265"/>
      <c r="J951" s="265" t="s">
        <v>1308</v>
      </c>
      <c r="K951" s="265"/>
      <c r="L951" s="265" t="s">
        <v>216</v>
      </c>
      <c r="M951" s="265">
        <v>74381</v>
      </c>
      <c r="N951" s="265" t="s">
        <v>187</v>
      </c>
      <c r="O951" s="187"/>
      <c r="P951" s="268" t="s">
        <v>1375</v>
      </c>
      <c r="Q951" s="278"/>
      <c r="R951" s="279"/>
      <c r="S951" s="192">
        <f t="shared" si="580"/>
        <v>37.799999999999997</v>
      </c>
      <c r="T951" s="218" t="s">
        <v>142</v>
      </c>
      <c r="U951" s="5" t="str">
        <f>+Instructions!$B$3</f>
        <v>A</v>
      </c>
      <c r="V951" s="49"/>
      <c r="W951" s="53">
        <f>+Instructions!$C$22</f>
        <v>0</v>
      </c>
      <c r="X951" s="16">
        <f t="shared" si="581"/>
        <v>37.799999999999997</v>
      </c>
      <c r="Y951" s="49"/>
      <c r="Z951" s="6" t="s">
        <v>1385</v>
      </c>
      <c r="AA951" s="36">
        <v>37.799999999999997</v>
      </c>
      <c r="AB951" s="57">
        <f t="shared" si="582"/>
        <v>0</v>
      </c>
      <c r="AC951" s="16">
        <f t="shared" si="583"/>
        <v>37.799999999999997</v>
      </c>
      <c r="AD951" s="11">
        <f t="shared" si="584"/>
        <v>0</v>
      </c>
      <c r="AE951" s="120"/>
      <c r="AF951" s="129">
        <v>3</v>
      </c>
      <c r="AG951" s="50">
        <f t="shared" si="585"/>
        <v>37.799999999999997</v>
      </c>
      <c r="AH951" s="49"/>
      <c r="AJ951" s="16">
        <f t="shared" si="586"/>
        <v>37.799999999999997</v>
      </c>
      <c r="AK951" s="16">
        <f t="shared" si="587"/>
        <v>0</v>
      </c>
      <c r="AL951" s="16">
        <f t="shared" si="588"/>
        <v>0</v>
      </c>
      <c r="AM951" s="16" t="str">
        <f t="shared" si="589"/>
        <v/>
      </c>
      <c r="AO951" s="239" t="s">
        <v>155</v>
      </c>
    </row>
    <row r="952" spans="2:41" s="3" customFormat="1" ht="3" customHeight="1" x14ac:dyDescent="0.2">
      <c r="C952" s="187"/>
      <c r="D952" s="187"/>
      <c r="E952" s="187"/>
      <c r="F952" s="187"/>
      <c r="G952" s="187"/>
      <c r="H952" s="187"/>
      <c r="I952" s="187"/>
      <c r="J952" s="187"/>
      <c r="K952" s="187"/>
      <c r="L952" s="187"/>
      <c r="M952" s="187"/>
      <c r="N952" s="187"/>
      <c r="O952" s="187"/>
      <c r="P952" s="268"/>
      <c r="Q952" s="278"/>
      <c r="R952" s="279"/>
      <c r="S952" s="192"/>
      <c r="T952" s="264"/>
      <c r="U952" s="34"/>
      <c r="V952" s="49"/>
      <c r="W952" s="53"/>
      <c r="X952" s="14"/>
      <c r="Y952" s="49"/>
      <c r="Z952" s="36"/>
      <c r="AA952" s="36"/>
      <c r="AB952" s="52"/>
      <c r="AC952" s="36"/>
      <c r="AD952" s="14"/>
      <c r="AE952" s="72"/>
      <c r="AF952" s="124"/>
      <c r="AG952" s="36"/>
      <c r="AH952" s="244"/>
      <c r="AJ952" s="36"/>
      <c r="AK952" s="36"/>
      <c r="AL952" s="36"/>
      <c r="AM952" s="36"/>
      <c r="AO952" s="239"/>
    </row>
    <row r="953" spans="2:41" s="3" customFormat="1" ht="9.9499999999999993" customHeight="1" x14ac:dyDescent="0.2">
      <c r="B953" s="112" t="s">
        <v>151</v>
      </c>
      <c r="D953" s="37"/>
      <c r="E953" s="283" t="s">
        <v>197</v>
      </c>
      <c r="F953" s="268"/>
      <c r="G953" s="265" t="s">
        <v>144</v>
      </c>
      <c r="H953" s="265"/>
      <c r="I953" s="265"/>
      <c r="J953" s="265" t="s">
        <v>212</v>
      </c>
      <c r="K953" s="265"/>
      <c r="L953" s="265"/>
      <c r="M953" s="265">
        <v>74377</v>
      </c>
      <c r="N953" s="265" t="s">
        <v>187</v>
      </c>
      <c r="O953" s="187" t="s">
        <v>187</v>
      </c>
      <c r="P953" s="268"/>
      <c r="Q953" s="278"/>
      <c r="R953" s="279"/>
      <c r="S953" s="192">
        <f>IF(Suggested="Yes",AA953,AG953)</f>
        <v>34.450000000000003</v>
      </c>
      <c r="T953" s="218" t="s">
        <v>143</v>
      </c>
      <c r="U953" s="5" t="str">
        <f>+Instructions!$B$3</f>
        <v>A</v>
      </c>
      <c r="V953" s="49"/>
      <c r="W953" s="53">
        <f>+Instructions!$C$22</f>
        <v>0</v>
      </c>
      <c r="X953" s="16">
        <f t="shared" ref="X953:X954" si="590">ROUND($AA953*(1-W953)+0.004999,2)</f>
        <v>34.450000000000003</v>
      </c>
      <c r="Y953" s="49"/>
      <c r="Z953" s="6" t="s">
        <v>1385</v>
      </c>
      <c r="AA953" s="36">
        <v>34.450000000000003</v>
      </c>
      <c r="AB953" s="57">
        <f t="shared" ref="AB953:AB954" si="591">+W953</f>
        <v>0</v>
      </c>
      <c r="AC953" s="16">
        <f t="shared" ref="AC953:AC954" si="592">+X953</f>
        <v>34.450000000000003</v>
      </c>
      <c r="AD953" s="11">
        <f t="shared" ref="AD953:AD954" si="593">(AG953-AC953)/AG953</f>
        <v>0</v>
      </c>
      <c r="AE953" s="120"/>
      <c r="AF953" s="128">
        <v>1</v>
      </c>
      <c r="AG953" s="35">
        <f t="shared" ref="AG953:AG954" si="594">SUM(AJ953:AL953)+AE953</f>
        <v>34.450000000000003</v>
      </c>
      <c r="AH953" s="49"/>
      <c r="AJ953" s="16">
        <f t="shared" ref="AJ953:AJ954" si="595">ROUND(AC953/(1-VLOOKUP(AF953,Group,2,FALSE)),2)</f>
        <v>34.450000000000003</v>
      </c>
      <c r="AK953" s="16">
        <f t="shared" ref="AK953:AK954" si="596">IF(VLOOKUP(AF953,Group,5,FALSE)="YES",VLOOKUP(ROUND(ROUND(AJ953,1)-AJ953,2),Round,2,FALSE)+VLOOKUP(AF953,Group,6,FALSE),0)</f>
        <v>0</v>
      </c>
      <c r="AL953" s="16">
        <f t="shared" ref="AL953:AL954" si="597">IF(VLOOKUP(AF953,Group,7,FALSE)="",0,ROUND(AJ953-0.04999,1)-AJ953+AM953)</f>
        <v>0</v>
      </c>
      <c r="AM953" s="16" t="str">
        <f t="shared" ref="AM953:AM954" si="598">IF(VLOOKUP(AF953,Group,7,FALSE)="","",VLOOKUP(AF953,Group,7,FALSE))</f>
        <v/>
      </c>
      <c r="AO953" s="239" t="s">
        <v>155</v>
      </c>
    </row>
    <row r="954" spans="2:41" s="3" customFormat="1" ht="9.9499999999999993" customHeight="1" x14ac:dyDescent="0.2">
      <c r="B954" s="112" t="s">
        <v>151</v>
      </c>
      <c r="D954" s="37"/>
      <c r="E954" s="283" t="s">
        <v>782</v>
      </c>
      <c r="F954" s="268"/>
      <c r="G954" s="265" t="s">
        <v>144</v>
      </c>
      <c r="H954" s="265"/>
      <c r="I954" s="265"/>
      <c r="J954" s="265" t="s">
        <v>212</v>
      </c>
      <c r="K954" s="265" t="s">
        <v>187</v>
      </c>
      <c r="L954" s="265"/>
      <c r="M954" s="265">
        <v>74375</v>
      </c>
      <c r="N954" s="265" t="s">
        <v>187</v>
      </c>
      <c r="O954" s="187" t="s">
        <v>187</v>
      </c>
      <c r="P954" s="268"/>
      <c r="Q954" s="278"/>
      <c r="R954" s="279"/>
      <c r="S954" s="192">
        <f>IF(Suggested="Yes",AA954,AG954)</f>
        <v>37.4</v>
      </c>
      <c r="T954" s="218" t="s">
        <v>143</v>
      </c>
      <c r="U954" s="5" t="str">
        <f>+Instructions!$B$3</f>
        <v>A</v>
      </c>
      <c r="V954" s="49"/>
      <c r="W954" s="53">
        <f>+Instructions!$C$22</f>
        <v>0</v>
      </c>
      <c r="X954" s="16">
        <f t="shared" si="590"/>
        <v>37.4</v>
      </c>
      <c r="Y954" s="49"/>
      <c r="Z954" s="6" t="s">
        <v>1385</v>
      </c>
      <c r="AA954" s="36">
        <v>37.4</v>
      </c>
      <c r="AB954" s="57">
        <f t="shared" si="591"/>
        <v>0</v>
      </c>
      <c r="AC954" s="16">
        <f t="shared" si="592"/>
        <v>37.4</v>
      </c>
      <c r="AD954" s="11">
        <f t="shared" si="593"/>
        <v>0</v>
      </c>
      <c r="AE954" s="120"/>
      <c r="AF954" s="128">
        <v>1</v>
      </c>
      <c r="AG954" s="35">
        <f t="shared" si="594"/>
        <v>37.4</v>
      </c>
      <c r="AH954" s="49"/>
      <c r="AJ954" s="16">
        <f t="shared" si="595"/>
        <v>37.4</v>
      </c>
      <c r="AK954" s="16">
        <f t="shared" si="596"/>
        <v>0</v>
      </c>
      <c r="AL954" s="16">
        <f t="shared" si="597"/>
        <v>0</v>
      </c>
      <c r="AM954" s="16" t="str">
        <f t="shared" si="598"/>
        <v/>
      </c>
      <c r="AO954" s="239" t="s">
        <v>155</v>
      </c>
    </row>
    <row r="955" spans="2:41" s="3" customFormat="1" ht="3" customHeight="1" x14ac:dyDescent="0.2">
      <c r="C955" s="187"/>
      <c r="D955" s="187"/>
      <c r="E955" s="187"/>
      <c r="F955" s="187"/>
      <c r="G955" s="187"/>
      <c r="H955" s="187"/>
      <c r="I955" s="187"/>
      <c r="J955" s="187"/>
      <c r="K955" s="187"/>
      <c r="L955" s="187"/>
      <c r="M955" s="187"/>
      <c r="N955" s="187"/>
      <c r="O955" s="187"/>
      <c r="P955" s="268"/>
      <c r="Q955" s="278"/>
      <c r="R955" s="279"/>
      <c r="S955" s="192"/>
      <c r="T955" s="264"/>
      <c r="U955" s="34"/>
      <c r="V955" s="49"/>
      <c r="W955" s="53"/>
      <c r="X955" s="14"/>
      <c r="Y955" s="49"/>
      <c r="Z955" s="36"/>
      <c r="AA955" s="36"/>
      <c r="AB955" s="52"/>
      <c r="AC955" s="36"/>
      <c r="AD955" s="14"/>
      <c r="AE955" s="72"/>
      <c r="AF955" s="124"/>
      <c r="AG955" s="36"/>
      <c r="AH955" s="244"/>
      <c r="AJ955" s="36"/>
      <c r="AK955" s="36"/>
      <c r="AL955" s="36"/>
      <c r="AM955" s="36"/>
      <c r="AO955" s="239"/>
    </row>
    <row r="956" spans="2:41" s="3" customFormat="1" ht="9.9499999999999993" customHeight="1" x14ac:dyDescent="0.2">
      <c r="C956" s="291"/>
      <c r="D956" s="280" t="s">
        <v>186</v>
      </c>
      <c r="E956" s="281" t="s">
        <v>1367</v>
      </c>
      <c r="F956" s="281"/>
      <c r="G956" s="281"/>
      <c r="H956" s="282"/>
      <c r="I956" s="282"/>
      <c r="J956" s="187"/>
      <c r="K956" s="282"/>
      <c r="L956" s="282"/>
      <c r="M956" s="282"/>
      <c r="N956" s="282"/>
      <c r="O956" s="265"/>
      <c r="P956" s="265"/>
      <c r="Q956" s="265"/>
      <c r="R956" s="265"/>
      <c r="S956" s="265"/>
      <c r="T956" s="265"/>
      <c r="U956" s="5"/>
      <c r="V956" s="49"/>
      <c r="W956" s="67"/>
      <c r="X956" s="67"/>
      <c r="Y956" s="49"/>
      <c r="Z956" s="36"/>
      <c r="AA956" s="36"/>
      <c r="AB956" s="52"/>
      <c r="AC956" s="16"/>
      <c r="AD956" s="14"/>
      <c r="AE956" s="62"/>
      <c r="AF956" s="123"/>
      <c r="AG956" s="16"/>
      <c r="AH956" s="244"/>
      <c r="AJ956" s="16"/>
      <c r="AK956" s="16"/>
      <c r="AL956" s="16"/>
      <c r="AM956" s="16"/>
      <c r="AO956" s="239"/>
    </row>
    <row r="957" spans="2:41" s="3" customFormat="1" ht="2.1" customHeight="1" x14ac:dyDescent="0.2">
      <c r="P957" s="71"/>
      <c r="Q957" s="81"/>
      <c r="R957" s="27"/>
      <c r="S957" s="36"/>
      <c r="T957" s="6"/>
      <c r="U957" s="34"/>
      <c r="V957" s="49"/>
      <c r="W957" s="53"/>
      <c r="X957" s="14"/>
      <c r="Y957" s="49"/>
      <c r="Z957" s="36"/>
      <c r="AA957" s="36"/>
      <c r="AB957" s="52"/>
      <c r="AC957" s="36"/>
      <c r="AD957" s="14"/>
      <c r="AE957" s="72"/>
      <c r="AF957" s="124"/>
      <c r="AG957" s="36"/>
      <c r="AH957" s="244"/>
      <c r="AJ957" s="36"/>
      <c r="AK957" s="36"/>
      <c r="AL957" s="36"/>
      <c r="AM957" s="36"/>
      <c r="AO957" s="239"/>
    </row>
    <row r="958" spans="2:41" s="3" customFormat="1" ht="9.9499999999999993" customHeight="1" x14ac:dyDescent="0.2">
      <c r="B958" s="112" t="s">
        <v>151</v>
      </c>
      <c r="D958" s="37"/>
      <c r="E958" s="283" t="s">
        <v>197</v>
      </c>
      <c r="F958" s="268"/>
      <c r="G958" s="265" t="s">
        <v>144</v>
      </c>
      <c r="H958" s="265"/>
      <c r="I958" s="265"/>
      <c r="J958" s="265" t="s">
        <v>216</v>
      </c>
      <c r="K958" s="265"/>
      <c r="L958" s="265"/>
      <c r="M958" s="265">
        <v>74371</v>
      </c>
      <c r="N958" s="265" t="s">
        <v>187</v>
      </c>
      <c r="O958" s="187"/>
      <c r="P958" s="268"/>
      <c r="Q958" s="278"/>
      <c r="R958" s="279"/>
      <c r="S958" s="192">
        <f>IF(Suggested="Yes",AA958,AG958)</f>
        <v>31.5</v>
      </c>
      <c r="T958" s="218" t="s">
        <v>143</v>
      </c>
      <c r="U958" s="5" t="str">
        <f>+Instructions!$B$3</f>
        <v>A</v>
      </c>
      <c r="V958" s="49"/>
      <c r="W958" s="53">
        <f>+Instructions!$C$22</f>
        <v>0</v>
      </c>
      <c r="X958" s="16">
        <f t="shared" ref="X958:X960" si="599">ROUND($AA958*(1-W958)+0.004999,2)</f>
        <v>31.5</v>
      </c>
      <c r="Y958" s="49"/>
      <c r="Z958" s="6" t="s">
        <v>1385</v>
      </c>
      <c r="AA958" s="36">
        <v>31.5</v>
      </c>
      <c r="AB958" s="57">
        <f t="shared" ref="AB958:AB960" si="600">+W958</f>
        <v>0</v>
      </c>
      <c r="AC958" s="16">
        <f t="shared" ref="AC958:AC960" si="601">+X958</f>
        <v>31.5</v>
      </c>
      <c r="AD958" s="11">
        <f t="shared" ref="AD958:AD960" si="602">(AG958-AC958)/AG958</f>
        <v>0</v>
      </c>
      <c r="AE958" s="120"/>
      <c r="AF958" s="128">
        <v>1</v>
      </c>
      <c r="AG958" s="35">
        <f t="shared" ref="AG958:AG960" si="603">SUM(AJ958:AL958)+AE958</f>
        <v>31.5</v>
      </c>
      <c r="AH958" s="49"/>
      <c r="AJ958" s="16">
        <f t="shared" ref="AJ958:AJ960" si="604">ROUND(AC958/(1-VLOOKUP(AF958,Group,2,FALSE)),2)</f>
        <v>31.5</v>
      </c>
      <c r="AK958" s="16">
        <f t="shared" ref="AK958:AK960" si="605">IF(VLOOKUP(AF958,Group,5,FALSE)="YES",VLOOKUP(ROUND(ROUND(AJ958,1)-AJ958,2),Round,2,FALSE)+VLOOKUP(AF958,Group,6,FALSE),0)</f>
        <v>0</v>
      </c>
      <c r="AL958" s="16">
        <f t="shared" ref="AL958:AL960" si="606">IF(VLOOKUP(AF958,Group,7,FALSE)="",0,ROUND(AJ958-0.04999,1)-AJ958+AM958)</f>
        <v>0</v>
      </c>
      <c r="AM958" s="16" t="str">
        <f t="shared" ref="AM958:AM960" si="607">IF(VLOOKUP(AF958,Group,7,FALSE)="","",VLOOKUP(AF958,Group,7,FALSE))</f>
        <v/>
      </c>
      <c r="AO958" s="239" t="s">
        <v>155</v>
      </c>
    </row>
    <row r="959" spans="2:41" s="3" customFormat="1" ht="9.9499999999999993" customHeight="1" x14ac:dyDescent="0.2">
      <c r="B959" s="112" t="s">
        <v>151</v>
      </c>
      <c r="D959" s="37"/>
      <c r="E959" s="283" t="s">
        <v>782</v>
      </c>
      <c r="F959" s="268"/>
      <c r="G959" s="265" t="s">
        <v>144</v>
      </c>
      <c r="H959" s="265"/>
      <c r="I959" s="265"/>
      <c r="J959" s="265" t="s">
        <v>216</v>
      </c>
      <c r="K959" s="265"/>
      <c r="L959" s="265"/>
      <c r="M959" s="265">
        <v>74369</v>
      </c>
      <c r="N959" s="265" t="s">
        <v>187</v>
      </c>
      <c r="O959" s="187"/>
      <c r="P959" s="268"/>
      <c r="Q959" s="278"/>
      <c r="R959" s="279"/>
      <c r="S959" s="192">
        <f>IF(Suggested="Yes",AA959,AG959)</f>
        <v>37.4</v>
      </c>
      <c r="T959" s="218" t="s">
        <v>143</v>
      </c>
      <c r="U959" s="5" t="str">
        <f>+Instructions!$B$3</f>
        <v>A</v>
      </c>
      <c r="V959" s="49"/>
      <c r="W959" s="53">
        <f>+Instructions!$C$22</f>
        <v>0</v>
      </c>
      <c r="X959" s="16">
        <f t="shared" si="599"/>
        <v>37.4</v>
      </c>
      <c r="Y959" s="49"/>
      <c r="Z959" s="6" t="s">
        <v>1385</v>
      </c>
      <c r="AA959" s="36">
        <v>37.4</v>
      </c>
      <c r="AB959" s="57">
        <f t="shared" si="600"/>
        <v>0</v>
      </c>
      <c r="AC959" s="16">
        <f t="shared" si="601"/>
        <v>37.4</v>
      </c>
      <c r="AD959" s="11">
        <f t="shared" si="602"/>
        <v>0</v>
      </c>
      <c r="AE959" s="120"/>
      <c r="AF959" s="128">
        <v>1</v>
      </c>
      <c r="AG959" s="35">
        <f t="shared" si="603"/>
        <v>37.4</v>
      </c>
      <c r="AH959" s="49"/>
      <c r="AJ959" s="16">
        <f t="shared" si="604"/>
        <v>37.4</v>
      </c>
      <c r="AK959" s="16">
        <f t="shared" si="605"/>
        <v>0</v>
      </c>
      <c r="AL959" s="16">
        <f t="shared" si="606"/>
        <v>0</v>
      </c>
      <c r="AM959" s="16" t="str">
        <f t="shared" si="607"/>
        <v/>
      </c>
      <c r="AO959" s="239" t="s">
        <v>155</v>
      </c>
    </row>
    <row r="960" spans="2:41" s="3" customFormat="1" ht="9.9499999999999993" customHeight="1" x14ac:dyDescent="0.2">
      <c r="B960" s="112" t="s">
        <v>151</v>
      </c>
      <c r="D960" s="37"/>
      <c r="E960" s="283" t="s">
        <v>1364</v>
      </c>
      <c r="F960" s="268"/>
      <c r="G960" s="265" t="s">
        <v>1309</v>
      </c>
      <c r="H960" s="265"/>
      <c r="I960" s="265"/>
      <c r="J960" s="265" t="s">
        <v>216</v>
      </c>
      <c r="K960" s="265"/>
      <c r="L960" s="265"/>
      <c r="M960" s="265">
        <v>74372</v>
      </c>
      <c r="N960" s="265" t="s">
        <v>187</v>
      </c>
      <c r="O960" s="187"/>
      <c r="P960" s="268" t="s">
        <v>1352</v>
      </c>
      <c r="Q960" s="278"/>
      <c r="R960" s="279"/>
      <c r="S960" s="192">
        <f>IF(Suggested="Yes",AA960,AG960)</f>
        <v>65.45</v>
      </c>
      <c r="T960" s="218" t="s">
        <v>142</v>
      </c>
      <c r="U960" s="5" t="str">
        <f>+Instructions!$B$3</f>
        <v>A</v>
      </c>
      <c r="V960" s="49"/>
      <c r="W960" s="53">
        <f>+Instructions!$C$22</f>
        <v>0</v>
      </c>
      <c r="X960" s="16">
        <f t="shared" si="599"/>
        <v>65.45</v>
      </c>
      <c r="Y960" s="49"/>
      <c r="Z960" s="6" t="s">
        <v>1385</v>
      </c>
      <c r="AA960" s="36">
        <v>65.45</v>
      </c>
      <c r="AB960" s="57">
        <f t="shared" si="600"/>
        <v>0</v>
      </c>
      <c r="AC960" s="16">
        <f t="shared" si="601"/>
        <v>65.45</v>
      </c>
      <c r="AD960" s="11">
        <f t="shared" si="602"/>
        <v>0</v>
      </c>
      <c r="AE960" s="120"/>
      <c r="AF960" s="128">
        <v>1</v>
      </c>
      <c r="AG960" s="35">
        <f t="shared" si="603"/>
        <v>65.45</v>
      </c>
      <c r="AH960" s="49"/>
      <c r="AJ960" s="16">
        <f t="shared" si="604"/>
        <v>65.45</v>
      </c>
      <c r="AK960" s="16">
        <f t="shared" si="605"/>
        <v>0</v>
      </c>
      <c r="AL960" s="16">
        <f t="shared" si="606"/>
        <v>0</v>
      </c>
      <c r="AM960" s="16" t="str">
        <f t="shared" si="607"/>
        <v/>
      </c>
      <c r="AO960" s="239" t="s">
        <v>155</v>
      </c>
    </row>
    <row r="961" spans="2:41" s="3" customFormat="1" ht="1.5" customHeight="1" x14ac:dyDescent="0.2">
      <c r="E961" s="187"/>
      <c r="F961" s="187"/>
      <c r="G961" s="187"/>
      <c r="H961" s="187"/>
      <c r="I961" s="187"/>
      <c r="J961" s="187"/>
      <c r="K961" s="187"/>
      <c r="L961" s="187"/>
      <c r="M961" s="284"/>
      <c r="N961" s="187"/>
      <c r="O961" s="187"/>
      <c r="P961" s="268"/>
      <c r="Q961" s="278"/>
      <c r="R961" s="279"/>
      <c r="S961" s="192"/>
      <c r="T961" s="264"/>
      <c r="U961" s="34"/>
      <c r="V961" s="49"/>
      <c r="W961" s="53"/>
      <c r="X961" s="14"/>
      <c r="Y961" s="49"/>
      <c r="Z961" s="36"/>
      <c r="AA961" s="36"/>
      <c r="AB961" s="52"/>
      <c r="AC961" s="36"/>
      <c r="AD961" s="14"/>
      <c r="AE961" s="72"/>
      <c r="AF961" s="124"/>
      <c r="AG961" s="36"/>
      <c r="AH961" s="244"/>
      <c r="AJ961" s="36"/>
      <c r="AK961" s="36"/>
      <c r="AL961" s="36"/>
      <c r="AM961" s="36"/>
      <c r="AO961" s="239"/>
    </row>
    <row r="962" spans="2:41" s="3" customFormat="1" ht="9.9499999999999993" customHeight="1" x14ac:dyDescent="0.2">
      <c r="B962" s="111" t="s">
        <v>104</v>
      </c>
      <c r="D962" s="37"/>
      <c r="E962" s="268" t="s">
        <v>1373</v>
      </c>
      <c r="F962" s="268"/>
      <c r="G962" s="265" t="s">
        <v>220</v>
      </c>
      <c r="H962" s="265"/>
      <c r="I962" s="265"/>
      <c r="J962" s="265" t="s">
        <v>708</v>
      </c>
      <c r="K962" s="265"/>
      <c r="L962" s="265" t="s">
        <v>216</v>
      </c>
      <c r="M962" s="265">
        <v>74373</v>
      </c>
      <c r="N962" s="265" t="s">
        <v>187</v>
      </c>
      <c r="O962" s="187"/>
      <c r="P962" s="268" t="s">
        <v>1374</v>
      </c>
      <c r="Q962" s="278"/>
      <c r="R962" s="279"/>
      <c r="S962" s="192">
        <f t="shared" ref="S962:S963" si="608">IF(Suggested="Yes",AA962,AG962)</f>
        <v>36</v>
      </c>
      <c r="T962" s="218" t="s">
        <v>142</v>
      </c>
      <c r="U962" s="5" t="str">
        <f>+Instructions!$B$3</f>
        <v>A</v>
      </c>
      <c r="V962" s="49"/>
      <c r="W962" s="53">
        <f>+Instructions!$C$22</f>
        <v>0</v>
      </c>
      <c r="X962" s="16">
        <f t="shared" ref="X962:X963" si="609">ROUND($AA962*(1-W962)+0.004999,2)</f>
        <v>36</v>
      </c>
      <c r="Y962" s="49"/>
      <c r="Z962" s="6" t="s">
        <v>1385</v>
      </c>
      <c r="AA962" s="36">
        <v>36</v>
      </c>
      <c r="AB962" s="57">
        <f t="shared" ref="AB962:AB963" si="610">+W962</f>
        <v>0</v>
      </c>
      <c r="AC962" s="16">
        <f t="shared" ref="AC962:AC963" si="611">+X962</f>
        <v>36</v>
      </c>
      <c r="AD962" s="11">
        <f t="shared" ref="AD962:AD963" si="612">(AG962-AC962)/AG962</f>
        <v>0</v>
      </c>
      <c r="AE962" s="120"/>
      <c r="AF962" s="129">
        <v>3</v>
      </c>
      <c r="AG962" s="50">
        <f t="shared" ref="AG962:AG963" si="613">SUM(AJ962:AL962)+AE962</f>
        <v>36</v>
      </c>
      <c r="AH962" s="49"/>
      <c r="AJ962" s="16">
        <f t="shared" ref="AJ962:AJ963" si="614">ROUND(AC962/(1-VLOOKUP(AF962,Group,2,FALSE)),2)</f>
        <v>36</v>
      </c>
      <c r="AK962" s="16">
        <f t="shared" ref="AK962:AK963" si="615">IF(VLOOKUP(AF962,Group,5,FALSE)="YES",VLOOKUP(ROUND(ROUND(AJ962,1)-AJ962,2),Round,2,FALSE)+VLOOKUP(AF962,Group,6,FALSE),0)</f>
        <v>0</v>
      </c>
      <c r="AL962" s="16">
        <f t="shared" ref="AL962:AL963" si="616">IF(VLOOKUP(AF962,Group,7,FALSE)="",0,ROUND(AJ962-0.04999,1)-AJ962+AM962)</f>
        <v>0</v>
      </c>
      <c r="AM962" s="16" t="str">
        <f t="shared" ref="AM962:AM963" si="617">IF(VLOOKUP(AF962,Group,7,FALSE)="","",VLOOKUP(AF962,Group,7,FALSE))</f>
        <v/>
      </c>
      <c r="AO962" s="239" t="s">
        <v>155</v>
      </c>
    </row>
    <row r="963" spans="2:41" s="3" customFormat="1" ht="9.9499999999999993" customHeight="1" x14ac:dyDescent="0.2">
      <c r="B963" s="111" t="s">
        <v>104</v>
      </c>
      <c r="D963" s="37"/>
      <c r="E963" s="268" t="s">
        <v>709</v>
      </c>
      <c r="F963" s="268"/>
      <c r="G963" s="265" t="s">
        <v>220</v>
      </c>
      <c r="H963" s="265"/>
      <c r="I963" s="265"/>
      <c r="J963" s="265" t="s">
        <v>1308</v>
      </c>
      <c r="K963" s="265"/>
      <c r="L963" s="265" t="s">
        <v>216</v>
      </c>
      <c r="M963" s="265">
        <v>74374</v>
      </c>
      <c r="N963" s="265" t="s">
        <v>187</v>
      </c>
      <c r="O963" s="187"/>
      <c r="P963" s="268" t="s">
        <v>1375</v>
      </c>
      <c r="Q963" s="278"/>
      <c r="R963" s="279"/>
      <c r="S963" s="192">
        <f t="shared" si="608"/>
        <v>37.799999999999997</v>
      </c>
      <c r="T963" s="218" t="s">
        <v>142</v>
      </c>
      <c r="U963" s="5" t="str">
        <f>+Instructions!$B$3</f>
        <v>A</v>
      </c>
      <c r="V963" s="49"/>
      <c r="W963" s="53">
        <f>+Instructions!$C$22</f>
        <v>0</v>
      </c>
      <c r="X963" s="16">
        <f t="shared" si="609"/>
        <v>37.799999999999997</v>
      </c>
      <c r="Y963" s="49"/>
      <c r="Z963" s="6" t="s">
        <v>1385</v>
      </c>
      <c r="AA963" s="36">
        <v>37.799999999999997</v>
      </c>
      <c r="AB963" s="57">
        <f t="shared" si="610"/>
        <v>0</v>
      </c>
      <c r="AC963" s="16">
        <f t="shared" si="611"/>
        <v>37.799999999999997</v>
      </c>
      <c r="AD963" s="11">
        <f t="shared" si="612"/>
        <v>0</v>
      </c>
      <c r="AE963" s="120"/>
      <c r="AF963" s="129">
        <v>3</v>
      </c>
      <c r="AG963" s="50">
        <f t="shared" si="613"/>
        <v>37.799999999999997</v>
      </c>
      <c r="AH963" s="49"/>
      <c r="AJ963" s="16">
        <f t="shared" si="614"/>
        <v>37.799999999999997</v>
      </c>
      <c r="AK963" s="16">
        <f t="shared" si="615"/>
        <v>0</v>
      </c>
      <c r="AL963" s="16">
        <f t="shared" si="616"/>
        <v>0</v>
      </c>
      <c r="AM963" s="16" t="str">
        <f t="shared" si="617"/>
        <v/>
      </c>
      <c r="AO963" s="239" t="s">
        <v>155</v>
      </c>
    </row>
    <row r="964" spans="2:41" s="3" customFormat="1" ht="3" customHeight="1" x14ac:dyDescent="0.2">
      <c r="C964" s="187"/>
      <c r="D964" s="187"/>
      <c r="E964" s="187"/>
      <c r="F964" s="187"/>
      <c r="G964" s="187"/>
      <c r="H964" s="187"/>
      <c r="I964" s="187"/>
      <c r="J964" s="187"/>
      <c r="K964" s="187"/>
      <c r="L964" s="187"/>
      <c r="M964" s="187"/>
      <c r="N964" s="187"/>
      <c r="O964" s="187"/>
      <c r="P964" s="268"/>
      <c r="Q964" s="278"/>
      <c r="R964" s="279"/>
      <c r="S964" s="192"/>
      <c r="T964" s="264"/>
      <c r="U964" s="34"/>
      <c r="V964" s="49"/>
      <c r="W964" s="53"/>
      <c r="X964" s="14"/>
      <c r="Y964" s="49"/>
      <c r="Z964" s="36"/>
      <c r="AA964" s="36"/>
      <c r="AB964" s="52"/>
      <c r="AC964" s="36"/>
      <c r="AD964" s="14"/>
      <c r="AE964" s="72"/>
      <c r="AF964" s="124"/>
      <c r="AG964" s="36"/>
      <c r="AH964" s="244"/>
      <c r="AJ964" s="36"/>
      <c r="AK964" s="36"/>
      <c r="AL964" s="36"/>
      <c r="AM964" s="36"/>
      <c r="AO964" s="239"/>
    </row>
    <row r="965" spans="2:41" s="3" customFormat="1" ht="9.9499999999999993" customHeight="1" x14ac:dyDescent="0.2">
      <c r="B965" s="112" t="s">
        <v>151</v>
      </c>
      <c r="D965" s="37"/>
      <c r="E965" s="283" t="s">
        <v>197</v>
      </c>
      <c r="F965" s="268"/>
      <c r="G965" s="265" t="s">
        <v>144</v>
      </c>
      <c r="H965" s="265"/>
      <c r="I965" s="265"/>
      <c r="J965" s="265" t="s">
        <v>212</v>
      </c>
      <c r="K965" s="265"/>
      <c r="L965" s="265"/>
      <c r="M965" s="265">
        <v>74370</v>
      </c>
      <c r="N965" s="265" t="s">
        <v>187</v>
      </c>
      <c r="O965" s="187" t="s">
        <v>187</v>
      </c>
      <c r="P965" s="268"/>
      <c r="Q965" s="278"/>
      <c r="R965" s="279"/>
      <c r="S965" s="192">
        <f>IF(Suggested="Yes",AA965,AG965)</f>
        <v>31.5</v>
      </c>
      <c r="T965" s="218" t="s">
        <v>143</v>
      </c>
      <c r="U965" s="5" t="str">
        <f>+Instructions!$B$3</f>
        <v>A</v>
      </c>
      <c r="V965" s="49"/>
      <c r="W965" s="53">
        <f>+Instructions!$C$22</f>
        <v>0</v>
      </c>
      <c r="X965" s="16">
        <f t="shared" ref="X965:X966" si="618">ROUND($AA965*(1-W965)+0.004999,2)</f>
        <v>31.5</v>
      </c>
      <c r="Y965" s="49"/>
      <c r="Z965" s="6" t="s">
        <v>1385</v>
      </c>
      <c r="AA965" s="36">
        <v>31.5</v>
      </c>
      <c r="AB965" s="57">
        <f t="shared" ref="AB965:AB966" si="619">+W965</f>
        <v>0</v>
      </c>
      <c r="AC965" s="16">
        <f t="shared" ref="AC965:AC966" si="620">+X965</f>
        <v>31.5</v>
      </c>
      <c r="AD965" s="11">
        <f t="shared" ref="AD965:AD966" si="621">(AG965-AC965)/AG965</f>
        <v>0</v>
      </c>
      <c r="AE965" s="120"/>
      <c r="AF965" s="128">
        <v>1</v>
      </c>
      <c r="AG965" s="35">
        <f t="shared" ref="AG965:AG966" si="622">SUM(AJ965:AL965)+AE965</f>
        <v>31.5</v>
      </c>
      <c r="AH965" s="49"/>
      <c r="AJ965" s="16">
        <f t="shared" ref="AJ965:AJ966" si="623">ROUND(AC965/(1-VLOOKUP(AF965,Group,2,FALSE)),2)</f>
        <v>31.5</v>
      </c>
      <c r="AK965" s="16">
        <f t="shared" ref="AK965:AK966" si="624">IF(VLOOKUP(AF965,Group,5,FALSE)="YES",VLOOKUP(ROUND(ROUND(AJ965,1)-AJ965,2),Round,2,FALSE)+VLOOKUP(AF965,Group,6,FALSE),0)</f>
        <v>0</v>
      </c>
      <c r="AL965" s="16">
        <f t="shared" ref="AL965:AL966" si="625">IF(VLOOKUP(AF965,Group,7,FALSE)="",0,ROUND(AJ965-0.04999,1)-AJ965+AM965)</f>
        <v>0</v>
      </c>
      <c r="AM965" s="16" t="str">
        <f t="shared" ref="AM965:AM966" si="626">IF(VLOOKUP(AF965,Group,7,FALSE)="","",VLOOKUP(AF965,Group,7,FALSE))</f>
        <v/>
      </c>
      <c r="AO965" s="239" t="s">
        <v>155</v>
      </c>
    </row>
    <row r="966" spans="2:41" s="3" customFormat="1" ht="9.9499999999999993" customHeight="1" x14ac:dyDescent="0.2">
      <c r="B966" s="112" t="s">
        <v>151</v>
      </c>
      <c r="D966" s="37"/>
      <c r="E966" s="283" t="s">
        <v>782</v>
      </c>
      <c r="F966" s="268"/>
      <c r="G966" s="265" t="s">
        <v>144</v>
      </c>
      <c r="H966" s="265"/>
      <c r="I966" s="265"/>
      <c r="J966" s="265" t="s">
        <v>212</v>
      </c>
      <c r="K966" s="265" t="s">
        <v>187</v>
      </c>
      <c r="L966" s="265"/>
      <c r="M966" s="265">
        <v>74368</v>
      </c>
      <c r="N966" s="265" t="s">
        <v>187</v>
      </c>
      <c r="O966" s="187" t="s">
        <v>187</v>
      </c>
      <c r="P966" s="268"/>
      <c r="Q966" s="278"/>
      <c r="R966" s="279"/>
      <c r="S966" s="192">
        <f>IF(Suggested="Yes",AA966,AG966)</f>
        <v>37.4</v>
      </c>
      <c r="T966" s="218" t="s">
        <v>143</v>
      </c>
      <c r="U966" s="5" t="str">
        <f>+Instructions!$B$3</f>
        <v>A</v>
      </c>
      <c r="V966" s="49"/>
      <c r="W966" s="53">
        <f>+Instructions!$C$22</f>
        <v>0</v>
      </c>
      <c r="X966" s="16">
        <f t="shared" si="618"/>
        <v>37.4</v>
      </c>
      <c r="Y966" s="49"/>
      <c r="Z966" s="6" t="s">
        <v>1385</v>
      </c>
      <c r="AA966" s="36">
        <v>37.4</v>
      </c>
      <c r="AB966" s="57">
        <f t="shared" si="619"/>
        <v>0</v>
      </c>
      <c r="AC966" s="16">
        <f t="shared" si="620"/>
        <v>37.4</v>
      </c>
      <c r="AD966" s="11">
        <f t="shared" si="621"/>
        <v>0</v>
      </c>
      <c r="AE966" s="120"/>
      <c r="AF966" s="128">
        <v>1</v>
      </c>
      <c r="AG966" s="35">
        <f t="shared" si="622"/>
        <v>37.4</v>
      </c>
      <c r="AH966" s="49"/>
      <c r="AJ966" s="16">
        <f t="shared" si="623"/>
        <v>37.4</v>
      </c>
      <c r="AK966" s="16">
        <f t="shared" si="624"/>
        <v>0</v>
      </c>
      <c r="AL966" s="16">
        <f t="shared" si="625"/>
        <v>0</v>
      </c>
      <c r="AM966" s="16" t="str">
        <f t="shared" si="626"/>
        <v/>
      </c>
      <c r="AO966" s="239" t="s">
        <v>155</v>
      </c>
    </row>
    <row r="967" spans="2:41" s="3" customFormat="1" ht="1.5" customHeight="1" x14ac:dyDescent="0.2">
      <c r="N967" s="3" t="s">
        <v>187</v>
      </c>
      <c r="P967" s="71"/>
      <c r="Q967" s="81"/>
      <c r="R967" s="27"/>
      <c r="S967" s="36"/>
      <c r="T967" s="6"/>
      <c r="U967" s="34"/>
      <c r="V967" s="49"/>
      <c r="W967" s="53"/>
      <c r="X967" s="14"/>
      <c r="Y967" s="49"/>
      <c r="Z967" s="36"/>
      <c r="AA967" s="36"/>
      <c r="AB967" s="52"/>
      <c r="AC967" s="36"/>
      <c r="AD967" s="14"/>
      <c r="AE967" s="72"/>
      <c r="AF967" s="124"/>
      <c r="AG967" s="36"/>
      <c r="AH967" s="244"/>
      <c r="AJ967" s="36"/>
      <c r="AK967" s="36"/>
      <c r="AL967" s="36"/>
      <c r="AM967" s="36"/>
      <c r="AO967" s="239"/>
    </row>
    <row r="968" spans="2:41" s="3" customFormat="1" ht="9.75" customHeight="1" x14ac:dyDescent="0.2">
      <c r="D968" s="285" t="s">
        <v>148</v>
      </c>
      <c r="E968" s="286" t="s">
        <v>1369</v>
      </c>
      <c r="F968" s="28"/>
      <c r="G968" s="28"/>
      <c r="J968" s="287" t="s">
        <v>1347</v>
      </c>
      <c r="K968" s="28"/>
      <c r="L968" s="28"/>
      <c r="M968" s="28"/>
      <c r="N968" s="28"/>
      <c r="P968" s="71"/>
      <c r="Q968" s="81"/>
      <c r="R968" s="27"/>
      <c r="S968" s="36"/>
      <c r="T968" s="34"/>
      <c r="U968" s="34"/>
      <c r="V968" s="49"/>
      <c r="W968" s="53"/>
      <c r="X968" s="36"/>
      <c r="Y968" s="49"/>
      <c r="Z968" s="36"/>
      <c r="AA968" s="36"/>
      <c r="AB968" s="57"/>
      <c r="AC968" s="36"/>
      <c r="AD968" s="57"/>
      <c r="AE968" s="72"/>
      <c r="AF968" s="124"/>
      <c r="AG968" s="36"/>
      <c r="AH968" s="244"/>
      <c r="AJ968" s="36"/>
      <c r="AK968" s="36"/>
      <c r="AL968" s="36"/>
      <c r="AM968" s="36"/>
      <c r="AO968" s="239" t="s">
        <v>155</v>
      </c>
    </row>
    <row r="969" spans="2:41" s="3" customFormat="1" ht="9.75" customHeight="1" x14ac:dyDescent="0.2">
      <c r="D969" s="285"/>
      <c r="E969" s="286" t="s">
        <v>1368</v>
      </c>
      <c r="F969" s="28"/>
      <c r="G969" s="28"/>
      <c r="J969" s="28"/>
      <c r="K969" s="28"/>
      <c r="M969" s="28"/>
      <c r="N969" s="28"/>
      <c r="P969" s="71"/>
      <c r="Q969" s="81"/>
      <c r="R969" s="27"/>
      <c r="S969" s="36"/>
      <c r="T969" s="34"/>
      <c r="U969" s="34"/>
      <c r="V969" s="49"/>
      <c r="W969" s="53"/>
      <c r="X969" s="36"/>
      <c r="Y969" s="49"/>
      <c r="Z969" s="36"/>
      <c r="AA969" s="36"/>
      <c r="AB969" s="57"/>
      <c r="AC969" s="36"/>
      <c r="AD969" s="57"/>
      <c r="AE969" s="72"/>
      <c r="AF969" s="124"/>
      <c r="AG969" s="36"/>
      <c r="AH969" s="244"/>
      <c r="AJ969" s="36"/>
      <c r="AK969" s="36"/>
      <c r="AL969" s="36"/>
      <c r="AM969" s="36"/>
      <c r="AO969" s="239" t="s">
        <v>155</v>
      </c>
    </row>
    <row r="970" spans="2:41" s="3" customFormat="1" ht="3.95" customHeight="1" x14ac:dyDescent="0.2">
      <c r="P970" s="71"/>
      <c r="Q970" s="81"/>
      <c r="R970" s="27"/>
      <c r="S970" s="36"/>
      <c r="T970" s="6"/>
      <c r="U970" s="34"/>
      <c r="V970" s="49"/>
      <c r="W970" s="53"/>
      <c r="X970" s="14"/>
      <c r="Y970" s="49"/>
      <c r="Z970" s="36"/>
      <c r="AA970" s="36"/>
      <c r="AB970" s="52"/>
      <c r="AC970" s="36"/>
      <c r="AD970" s="14"/>
      <c r="AE970" s="72"/>
      <c r="AF970" s="124"/>
      <c r="AG970" s="36"/>
      <c r="AH970" s="244"/>
      <c r="AJ970" s="36"/>
      <c r="AK970" s="36"/>
      <c r="AL970" s="36"/>
      <c r="AM970" s="36"/>
      <c r="AO970" s="239"/>
    </row>
    <row r="971" spans="2:41" s="3" customFormat="1" ht="9.9499999999999993" customHeight="1" x14ac:dyDescent="0.2">
      <c r="C971" s="157" t="s">
        <v>583</v>
      </c>
      <c r="D971" s="10"/>
      <c r="E971" s="158"/>
      <c r="F971" s="159"/>
      <c r="K971" s="3" t="s">
        <v>187</v>
      </c>
      <c r="L971" s="65"/>
      <c r="M971" s="3" t="s">
        <v>187</v>
      </c>
      <c r="Q971" s="169"/>
      <c r="R971" s="228" t="s">
        <v>565</v>
      </c>
      <c r="S971" s="229" t="s">
        <v>584</v>
      </c>
      <c r="T971" s="230"/>
      <c r="U971" s="146"/>
      <c r="V971" s="49"/>
      <c r="W971" s="53"/>
      <c r="X971" s="14"/>
      <c r="Y971" s="49"/>
      <c r="AB971" s="52"/>
      <c r="AC971" s="16"/>
      <c r="AD971" s="14"/>
      <c r="AE971" s="62"/>
      <c r="AF971" s="62"/>
      <c r="AG971" s="16"/>
      <c r="AH971" s="244"/>
      <c r="AO971" s="241"/>
    </row>
    <row r="972" spans="2:41" s="3" customFormat="1" ht="3" customHeight="1" x14ac:dyDescent="0.2">
      <c r="P972" s="71"/>
      <c r="Q972" s="81"/>
      <c r="R972" s="27"/>
      <c r="S972" s="36"/>
      <c r="T972" s="6"/>
      <c r="U972" s="34"/>
      <c r="V972" s="49"/>
      <c r="W972" s="53"/>
      <c r="X972" s="14"/>
      <c r="Y972" s="49"/>
      <c r="Z972" s="36"/>
      <c r="AA972" s="36"/>
      <c r="AB972" s="52"/>
      <c r="AC972" s="36"/>
      <c r="AD972" s="14"/>
      <c r="AE972" s="72"/>
      <c r="AF972" s="124"/>
      <c r="AG972" s="36"/>
      <c r="AH972" s="244"/>
      <c r="AJ972" s="36"/>
      <c r="AK972" s="36"/>
      <c r="AL972" s="36"/>
      <c r="AM972" s="36"/>
      <c r="AO972" s="239"/>
    </row>
    <row r="973" spans="2:41" s="3" customFormat="1" ht="9.9499999999999993" customHeight="1" x14ac:dyDescent="0.2">
      <c r="C973" s="32"/>
      <c r="D973" s="37" t="s">
        <v>186</v>
      </c>
      <c r="E973" s="167" t="s">
        <v>594</v>
      </c>
      <c r="F973" s="167"/>
      <c r="G973" s="167"/>
      <c r="H973" s="172"/>
      <c r="I973" s="172"/>
      <c r="K973" s="172"/>
      <c r="L973" s="172"/>
      <c r="M973" s="172"/>
      <c r="N973" s="172"/>
      <c r="O973" s="28"/>
      <c r="P973" s="28"/>
      <c r="Q973" s="28"/>
      <c r="R973" s="28"/>
      <c r="S973" s="28"/>
      <c r="T973" s="28"/>
      <c r="U973" s="5"/>
      <c r="V973" s="49"/>
      <c r="W973" s="67"/>
      <c r="X973" s="67"/>
      <c r="Y973" s="49"/>
      <c r="Z973" s="36"/>
      <c r="AA973" s="36"/>
      <c r="AB973" s="52"/>
      <c r="AC973" s="16"/>
      <c r="AD973" s="14"/>
      <c r="AE973" s="62"/>
      <c r="AF973" s="123"/>
      <c r="AG973" s="16"/>
      <c r="AH973" s="244"/>
      <c r="AJ973" s="16"/>
      <c r="AK973" s="16"/>
      <c r="AL973" s="16"/>
      <c r="AM973" s="16"/>
      <c r="AO973" s="239"/>
    </row>
    <row r="974" spans="2:41" s="3" customFormat="1" ht="2.1" customHeight="1" x14ac:dyDescent="0.2">
      <c r="P974" s="71"/>
      <c r="Q974" s="81"/>
      <c r="R974" s="27"/>
      <c r="S974" s="36"/>
      <c r="T974" s="6"/>
      <c r="U974" s="34"/>
      <c r="V974" s="49"/>
      <c r="W974" s="53"/>
      <c r="X974" s="14"/>
      <c r="Y974" s="49"/>
      <c r="Z974" s="36"/>
      <c r="AA974" s="36"/>
      <c r="AB974" s="52"/>
      <c r="AC974" s="36"/>
      <c r="AD974" s="14"/>
      <c r="AE974" s="72"/>
      <c r="AF974" s="124"/>
      <c r="AG974" s="36"/>
      <c r="AH974" s="244"/>
      <c r="AJ974" s="36"/>
      <c r="AK974" s="36"/>
      <c r="AL974" s="36"/>
      <c r="AM974" s="36"/>
      <c r="AO974" s="239"/>
    </row>
    <row r="975" spans="2:41" s="3" customFormat="1" ht="9.9499999999999993" customHeight="1" x14ac:dyDescent="0.2">
      <c r="B975" s="112" t="s">
        <v>151</v>
      </c>
      <c r="D975" s="37"/>
      <c r="E975" s="71" t="s">
        <v>269</v>
      </c>
      <c r="F975" s="71"/>
      <c r="G975" s="28" t="s">
        <v>144</v>
      </c>
      <c r="H975" s="28"/>
      <c r="I975" s="28"/>
      <c r="J975" s="28"/>
      <c r="K975" s="28"/>
      <c r="L975" s="28"/>
      <c r="M975" s="71">
        <v>18143</v>
      </c>
      <c r="N975" s="28"/>
      <c r="P975" s="71"/>
      <c r="Q975" s="81"/>
      <c r="R975" s="27"/>
      <c r="S975" s="36">
        <f>IF(Suggested="Yes",AA975,AG975)</f>
        <v>66.099999999999994</v>
      </c>
      <c r="T975" s="34" t="s">
        <v>143</v>
      </c>
      <c r="U975" s="5" t="str">
        <f>+Instructions!$B$3</f>
        <v>A</v>
      </c>
      <c r="V975" s="49"/>
      <c r="W975" s="53">
        <f>+Instructions!$C$22</f>
        <v>0</v>
      </c>
      <c r="X975" s="16">
        <f>ROUND($AA975*(1-W975)+0.004999,2)</f>
        <v>66.099999999999994</v>
      </c>
      <c r="Y975" s="49"/>
      <c r="Z975" s="6" t="s">
        <v>1386</v>
      </c>
      <c r="AA975" s="36">
        <v>66.099999999999994</v>
      </c>
      <c r="AB975" s="57">
        <f t="shared" ref="AB975:AC977" si="627">+W975</f>
        <v>0</v>
      </c>
      <c r="AC975" s="16">
        <f t="shared" si="627"/>
        <v>66.099999999999994</v>
      </c>
      <c r="AD975" s="11">
        <f>(AG975-AC975)/AG975</f>
        <v>0</v>
      </c>
      <c r="AE975" s="120"/>
      <c r="AF975" s="128">
        <v>1</v>
      </c>
      <c r="AG975" s="35">
        <f>SUM(AJ975:AL975)+AE975</f>
        <v>66.099999999999994</v>
      </c>
      <c r="AH975" s="244"/>
      <c r="AJ975" s="16">
        <f>ROUND(AC975/(1-VLOOKUP(AF975,Group,2,FALSE)),2)</f>
        <v>66.099999999999994</v>
      </c>
      <c r="AK975" s="16">
        <f>IF(VLOOKUP(AF975,Group,5,FALSE)="YES",VLOOKUP(ROUND(ROUND(AJ975,1)-AJ975,2),Round,2,FALSE)+VLOOKUP(AF975,Group,6,FALSE),0)</f>
        <v>0</v>
      </c>
      <c r="AL975" s="16">
        <f>IF(VLOOKUP(AF975,Group,7,FALSE)="",0,ROUND(AJ975-0.04999,1)-AJ975+AM975)</f>
        <v>0</v>
      </c>
      <c r="AM975" s="16" t="str">
        <f>IF(VLOOKUP(AF975,Group,7,FALSE)="","",VLOOKUP(AF975,Group,7,FALSE))</f>
        <v/>
      </c>
      <c r="AO975" s="239" t="s">
        <v>155</v>
      </c>
    </row>
    <row r="976" spans="2:41" s="3" customFormat="1" ht="9.9499999999999993" customHeight="1" x14ac:dyDescent="0.2">
      <c r="B976" s="112" t="s">
        <v>151</v>
      </c>
      <c r="D976" s="37"/>
      <c r="E976" s="71" t="s">
        <v>312</v>
      </c>
      <c r="F976" s="71"/>
      <c r="G976" s="28" t="s">
        <v>144</v>
      </c>
      <c r="H976" s="28"/>
      <c r="I976" s="28"/>
      <c r="J976" s="28"/>
      <c r="K976" s="28"/>
      <c r="L976" s="28"/>
      <c r="M976" s="28">
        <v>18144</v>
      </c>
      <c r="N976" s="28"/>
      <c r="P976" s="71"/>
      <c r="Q976" s="81"/>
      <c r="R976" s="27"/>
      <c r="S976" s="36">
        <f>IF(Suggested="Yes",AA976,AG976)</f>
        <v>72.150000000000006</v>
      </c>
      <c r="T976" s="34" t="s">
        <v>143</v>
      </c>
      <c r="U976" s="5" t="str">
        <f>+Instructions!$B$3</f>
        <v>A</v>
      </c>
      <c r="V976" s="49"/>
      <c r="W976" s="53">
        <f>+Instructions!$C$22</f>
        <v>0</v>
      </c>
      <c r="X976" s="16">
        <f>ROUND($AA976*(1-W976)+0.004999,2)</f>
        <v>72.150000000000006</v>
      </c>
      <c r="Y976" s="49"/>
      <c r="Z976" s="6" t="s">
        <v>1386</v>
      </c>
      <c r="AA976" s="36">
        <v>72.150000000000006</v>
      </c>
      <c r="AB976" s="57">
        <f t="shared" si="627"/>
        <v>0</v>
      </c>
      <c r="AC976" s="16">
        <f t="shared" si="627"/>
        <v>72.150000000000006</v>
      </c>
      <c r="AD976" s="11">
        <f>(AG976-AC976)/AG976</f>
        <v>0</v>
      </c>
      <c r="AE976" s="120"/>
      <c r="AF976" s="128">
        <v>1</v>
      </c>
      <c r="AG976" s="35">
        <f>SUM(AJ976:AL976)+AE976</f>
        <v>72.150000000000006</v>
      </c>
      <c r="AH976" s="244"/>
      <c r="AJ976" s="16">
        <f>ROUND(AC976/(1-VLOOKUP(AF976,Group,2,FALSE)),2)</f>
        <v>72.150000000000006</v>
      </c>
      <c r="AK976" s="16">
        <f>IF(VLOOKUP(AF976,Group,5,FALSE)="YES",VLOOKUP(ROUND(ROUND(AJ976,1)-AJ976,2),Round,2,FALSE)+VLOOKUP(AF976,Group,6,FALSE),0)</f>
        <v>0</v>
      </c>
      <c r="AL976" s="16">
        <f>IF(VLOOKUP(AF976,Group,7,FALSE)="",0,ROUND(AJ976-0.04999,1)-AJ976+AM976)</f>
        <v>0</v>
      </c>
      <c r="AM976" s="16" t="str">
        <f>IF(VLOOKUP(AF976,Group,7,FALSE)="","",VLOOKUP(AF976,Group,7,FALSE))</f>
        <v/>
      </c>
      <c r="AO976" s="239" t="s">
        <v>155</v>
      </c>
    </row>
    <row r="977" spans="2:41" s="3" customFormat="1" ht="9.9499999999999993" customHeight="1" x14ac:dyDescent="0.2">
      <c r="B977" s="112" t="s">
        <v>151</v>
      </c>
      <c r="D977" s="37"/>
      <c r="E977" s="71" t="s">
        <v>1175</v>
      </c>
      <c r="F977" s="71"/>
      <c r="G977" s="28" t="s">
        <v>585</v>
      </c>
      <c r="H977" s="28"/>
      <c r="I977" s="28"/>
      <c r="J977" s="28"/>
      <c r="K977" s="28"/>
      <c r="L977" s="28"/>
      <c r="M977" s="28">
        <v>18145</v>
      </c>
      <c r="N977" s="28"/>
      <c r="P977" s="71"/>
      <c r="Q977" s="81"/>
      <c r="R977" s="27"/>
      <c r="S977" s="36">
        <f>IF(Suggested="Yes",AA977,AG977)</f>
        <v>81.3</v>
      </c>
      <c r="T977" s="34" t="s">
        <v>143</v>
      </c>
      <c r="U977" s="5" t="str">
        <f>+Instructions!$B$3</f>
        <v>A</v>
      </c>
      <c r="V977" s="49"/>
      <c r="W977" s="53">
        <f>+Instructions!$C$22</f>
        <v>0</v>
      </c>
      <c r="X977" s="16">
        <f>ROUND($AA977*(1-W977)+0.004999,2)</f>
        <v>81.3</v>
      </c>
      <c r="Y977" s="49"/>
      <c r="Z977" s="6" t="s">
        <v>1386</v>
      </c>
      <c r="AA977" s="36">
        <v>81.3</v>
      </c>
      <c r="AB977" s="57">
        <f t="shared" si="627"/>
        <v>0</v>
      </c>
      <c r="AC977" s="16">
        <f t="shared" si="627"/>
        <v>81.3</v>
      </c>
      <c r="AD977" s="11">
        <f>(AG977-AC977)/AG977</f>
        <v>0</v>
      </c>
      <c r="AE977" s="120"/>
      <c r="AF977" s="128">
        <v>1</v>
      </c>
      <c r="AG977" s="35">
        <f>SUM(AJ977:AL977)+AE977</f>
        <v>81.3</v>
      </c>
      <c r="AH977" s="244"/>
      <c r="AJ977" s="16">
        <f>ROUND(AC977/(1-VLOOKUP(AF977,Group,2,FALSE)),2)</f>
        <v>81.3</v>
      </c>
      <c r="AK977" s="16">
        <f>IF(VLOOKUP(AF977,Group,5,FALSE)="YES",VLOOKUP(ROUND(ROUND(AJ977,1)-AJ977,2),Round,2,FALSE)+VLOOKUP(AF977,Group,6,FALSE),0)</f>
        <v>0</v>
      </c>
      <c r="AL977" s="16">
        <f>IF(VLOOKUP(AF977,Group,7,FALSE)="",0,ROUND(AJ977-0.04999,1)-AJ977+AM977)</f>
        <v>0</v>
      </c>
      <c r="AM977" s="16" t="str">
        <f>IF(VLOOKUP(AF977,Group,7,FALSE)="","",VLOOKUP(AF977,Group,7,FALSE))</f>
        <v/>
      </c>
      <c r="AO977" s="239" t="s">
        <v>155</v>
      </c>
    </row>
    <row r="978" spans="2:41" s="3" customFormat="1" ht="1.5" customHeight="1" x14ac:dyDescent="0.2">
      <c r="M978" s="76"/>
      <c r="P978" s="71"/>
      <c r="Q978" s="81"/>
      <c r="R978" s="27"/>
      <c r="S978" s="36"/>
      <c r="T978" s="6"/>
      <c r="U978" s="34"/>
      <c r="V978" s="49"/>
      <c r="W978" s="53"/>
      <c r="X978" s="14"/>
      <c r="Y978" s="49"/>
      <c r="Z978" s="36"/>
      <c r="AA978" s="36"/>
      <c r="AB978" s="52"/>
      <c r="AC978" s="36"/>
      <c r="AD978" s="14"/>
      <c r="AE978" s="72"/>
      <c r="AF978" s="124"/>
      <c r="AG978" s="36"/>
      <c r="AH978" s="244"/>
      <c r="AJ978" s="36"/>
      <c r="AK978" s="36"/>
      <c r="AL978" s="36"/>
      <c r="AM978" s="36"/>
      <c r="AO978" s="239"/>
    </row>
    <row r="979" spans="2:41" s="3" customFormat="1" ht="9.9499999999999993" customHeight="1" x14ac:dyDescent="0.2">
      <c r="B979" s="111" t="s">
        <v>104</v>
      </c>
      <c r="D979" s="37"/>
      <c r="E979" s="71" t="s">
        <v>588</v>
      </c>
      <c r="F979" s="71"/>
      <c r="G979" s="28" t="s">
        <v>220</v>
      </c>
      <c r="H979" s="28"/>
      <c r="I979" s="28"/>
      <c r="J979" s="28" t="s">
        <v>586</v>
      </c>
      <c r="L979" s="28"/>
      <c r="M979" s="28">
        <v>18146</v>
      </c>
      <c r="N979" s="28"/>
      <c r="P979" s="71" t="s">
        <v>591</v>
      </c>
      <c r="Q979" s="81"/>
      <c r="R979" s="27"/>
      <c r="S979" s="36">
        <f>IF(Suggested="Yes",AA979,AG979)</f>
        <v>73.400000000000006</v>
      </c>
      <c r="T979" s="34" t="s">
        <v>142</v>
      </c>
      <c r="U979" s="5" t="str">
        <f>+Instructions!$B$3</f>
        <v>A</v>
      </c>
      <c r="V979" s="49"/>
      <c r="W979" s="53">
        <f>+Instructions!$C$22</f>
        <v>0</v>
      </c>
      <c r="X979" s="16">
        <f>ROUND($AA979*(1-W979)+0.004999,2)</f>
        <v>73.400000000000006</v>
      </c>
      <c r="Y979" s="49"/>
      <c r="Z979" s="6" t="s">
        <v>1386</v>
      </c>
      <c r="AA979" s="36">
        <v>73.400000000000006</v>
      </c>
      <c r="AB979" s="57">
        <f t="shared" ref="AB979:AC981" si="628">+W979</f>
        <v>0</v>
      </c>
      <c r="AC979" s="16">
        <f t="shared" si="628"/>
        <v>73.400000000000006</v>
      </c>
      <c r="AD979" s="11">
        <f>(AG979-AC979)/AG979</f>
        <v>0</v>
      </c>
      <c r="AE979" s="120"/>
      <c r="AF979" s="129">
        <v>3</v>
      </c>
      <c r="AG979" s="50">
        <f>SUM(AJ979:AL979)+AE979</f>
        <v>73.400000000000006</v>
      </c>
      <c r="AH979" s="244"/>
      <c r="AJ979" s="16">
        <f>ROUND(AC979/(1-VLOOKUP(AF979,Group,2,FALSE)),2)</f>
        <v>73.400000000000006</v>
      </c>
      <c r="AK979" s="16">
        <f>IF(VLOOKUP(AF979,Group,5,FALSE)="YES",VLOOKUP(ROUND(ROUND(AJ979,1)-AJ979,2),Round,2,FALSE)+VLOOKUP(AF979,Group,6,FALSE),0)</f>
        <v>0</v>
      </c>
      <c r="AL979" s="16">
        <f>IF(VLOOKUP(AF979,Group,7,FALSE)="",0,ROUND(AJ979-0.04999,1)-AJ979+AM979)</f>
        <v>0</v>
      </c>
      <c r="AM979" s="16" t="str">
        <f>IF(VLOOKUP(AF979,Group,7,FALSE)="","",VLOOKUP(AF979,Group,7,FALSE))</f>
        <v/>
      </c>
      <c r="AO979" s="239" t="s">
        <v>155</v>
      </c>
    </row>
    <row r="980" spans="2:41" s="3" customFormat="1" ht="9.9499999999999993" customHeight="1" x14ac:dyDescent="0.2">
      <c r="B980" s="111" t="s">
        <v>104</v>
      </c>
      <c r="D980" s="37"/>
      <c r="E980" s="71" t="s">
        <v>589</v>
      </c>
      <c r="F980" s="71"/>
      <c r="G980" s="28" t="s">
        <v>220</v>
      </c>
      <c r="H980" s="28"/>
      <c r="I980" s="28"/>
      <c r="J980" s="28" t="s">
        <v>472</v>
      </c>
      <c r="L980" s="28"/>
      <c r="M980" s="28">
        <v>18147</v>
      </c>
      <c r="N980" s="28"/>
      <c r="P980" s="71" t="s">
        <v>592</v>
      </c>
      <c r="Q980" s="81"/>
      <c r="R980" s="27"/>
      <c r="S980" s="36">
        <f>IF(Suggested="Yes",AA980,AG980)</f>
        <v>63.45</v>
      </c>
      <c r="T980" s="34" t="s">
        <v>142</v>
      </c>
      <c r="U980" s="5" t="str">
        <f>+Instructions!$B$3</f>
        <v>A</v>
      </c>
      <c r="V980" s="49"/>
      <c r="W980" s="53">
        <f>+Instructions!$C$22</f>
        <v>0</v>
      </c>
      <c r="X980" s="16">
        <f>ROUND($AA980*(1-W980)+0.004999,2)</f>
        <v>63.45</v>
      </c>
      <c r="Y980" s="49"/>
      <c r="Z980" s="6" t="s">
        <v>1386</v>
      </c>
      <c r="AA980" s="36">
        <v>63.45</v>
      </c>
      <c r="AB980" s="57">
        <f t="shared" si="628"/>
        <v>0</v>
      </c>
      <c r="AC980" s="16">
        <f t="shared" si="628"/>
        <v>63.45</v>
      </c>
      <c r="AD980" s="11">
        <f>(AG980-AC980)/AG980</f>
        <v>0</v>
      </c>
      <c r="AE980" s="120"/>
      <c r="AF980" s="129">
        <v>3</v>
      </c>
      <c r="AG980" s="50">
        <f>SUM(AJ980:AL980)+AE980</f>
        <v>63.45</v>
      </c>
      <c r="AH980" s="244"/>
      <c r="AJ980" s="16">
        <f>ROUND(AC980/(1-VLOOKUP(AF980,Group,2,FALSE)),2)</f>
        <v>63.45</v>
      </c>
      <c r="AK980" s="16">
        <f>IF(VLOOKUP(AF980,Group,5,FALSE)="YES",VLOOKUP(ROUND(ROUND(AJ980,1)-AJ980,2),Round,2,FALSE)+VLOOKUP(AF980,Group,6,FALSE),0)</f>
        <v>0</v>
      </c>
      <c r="AL980" s="16">
        <f>IF(VLOOKUP(AF980,Group,7,FALSE)="",0,ROUND(AJ980-0.04999,1)-AJ980+AM980)</f>
        <v>0</v>
      </c>
      <c r="AM980" s="16" t="str">
        <f>IF(VLOOKUP(AF980,Group,7,FALSE)="","",VLOOKUP(AF980,Group,7,FALSE))</f>
        <v/>
      </c>
      <c r="AO980" s="239" t="s">
        <v>155</v>
      </c>
    </row>
    <row r="981" spans="2:41" s="3" customFormat="1" ht="9.9499999999999993" customHeight="1" x14ac:dyDescent="0.2">
      <c r="B981" s="111" t="s">
        <v>104</v>
      </c>
      <c r="D981" s="37"/>
      <c r="E981" s="71" t="s">
        <v>590</v>
      </c>
      <c r="F981" s="71"/>
      <c r="G981" s="28" t="s">
        <v>220</v>
      </c>
      <c r="H981" s="28"/>
      <c r="I981" s="28"/>
      <c r="J981" s="28" t="s">
        <v>587</v>
      </c>
      <c r="L981" s="28"/>
      <c r="M981" s="28">
        <v>18148</v>
      </c>
      <c r="N981" s="28"/>
      <c r="P981" s="71" t="s">
        <v>359</v>
      </c>
      <c r="Q981" s="81"/>
      <c r="R981" s="27"/>
      <c r="S981" s="36">
        <f>IF(Suggested="Yes",AA981,AG981)</f>
        <v>78.849999999999994</v>
      </c>
      <c r="T981" s="34" t="s">
        <v>142</v>
      </c>
      <c r="U981" s="5" t="str">
        <f>+Instructions!$B$3</f>
        <v>A</v>
      </c>
      <c r="V981" s="49"/>
      <c r="W981" s="53">
        <f>+Instructions!$C$22</f>
        <v>0</v>
      </c>
      <c r="X981" s="16">
        <f>ROUND($AA981*(1-W981)+0.004999,2)</f>
        <v>78.849999999999994</v>
      </c>
      <c r="Y981" s="49"/>
      <c r="Z981" s="6" t="s">
        <v>1386</v>
      </c>
      <c r="AA981" s="36">
        <v>78.849999999999994</v>
      </c>
      <c r="AB981" s="57">
        <f t="shared" si="628"/>
        <v>0</v>
      </c>
      <c r="AC981" s="16">
        <f t="shared" si="628"/>
        <v>78.849999999999994</v>
      </c>
      <c r="AD981" s="11">
        <f>(AG981-AC981)/AG981</f>
        <v>0</v>
      </c>
      <c r="AE981" s="120"/>
      <c r="AF981" s="129">
        <v>3</v>
      </c>
      <c r="AG981" s="50">
        <f>SUM(AJ981:AL981)+AE981</f>
        <v>78.849999999999994</v>
      </c>
      <c r="AH981" s="244"/>
      <c r="AJ981" s="16">
        <f>ROUND(AC981/(1-VLOOKUP(AF981,Group,2,FALSE)),2)</f>
        <v>78.849999999999994</v>
      </c>
      <c r="AK981" s="16">
        <f>IF(VLOOKUP(AF981,Group,5,FALSE)="YES",VLOOKUP(ROUND(ROUND(AJ981,1)-AJ981,2),Round,2,FALSE)+VLOOKUP(AF981,Group,6,FALSE),0)</f>
        <v>0</v>
      </c>
      <c r="AL981" s="16">
        <f>IF(VLOOKUP(AF981,Group,7,FALSE)="",0,ROUND(AJ981-0.04999,1)-AJ981+AM981)</f>
        <v>0</v>
      </c>
      <c r="AM981" s="16" t="str">
        <f>IF(VLOOKUP(AF981,Group,7,FALSE)="","",VLOOKUP(AF981,Group,7,FALSE))</f>
        <v/>
      </c>
      <c r="AO981" s="239" t="s">
        <v>155</v>
      </c>
    </row>
    <row r="982" spans="2:41" s="3" customFormat="1" ht="1.5" customHeight="1" x14ac:dyDescent="0.2">
      <c r="M982" s="76"/>
      <c r="P982" s="71"/>
      <c r="Q982" s="81"/>
      <c r="R982" s="27"/>
      <c r="S982" s="36"/>
      <c r="T982" s="6"/>
      <c r="U982" s="34"/>
      <c r="V982" s="49"/>
      <c r="W982" s="53"/>
      <c r="X982" s="14"/>
      <c r="Y982" s="49"/>
      <c r="Z982" s="36"/>
      <c r="AA982" s="36"/>
      <c r="AB982" s="52"/>
      <c r="AC982" s="36"/>
      <c r="AD982" s="14"/>
      <c r="AE982" s="72"/>
      <c r="AF982" s="124"/>
      <c r="AG982" s="36"/>
      <c r="AH982" s="244"/>
      <c r="AJ982" s="36"/>
      <c r="AK982" s="36"/>
      <c r="AL982" s="36"/>
      <c r="AM982" s="36"/>
      <c r="AO982" s="239"/>
    </row>
    <row r="983" spans="2:41" s="3" customFormat="1" ht="9.9499999999999993" customHeight="1" x14ac:dyDescent="0.2">
      <c r="B983" s="111" t="s">
        <v>104</v>
      </c>
      <c r="D983" s="37"/>
      <c r="E983" s="71" t="s">
        <v>45</v>
      </c>
      <c r="F983" s="71"/>
      <c r="G983" s="28" t="s">
        <v>201</v>
      </c>
      <c r="H983" s="28"/>
      <c r="I983" s="28"/>
      <c r="J983" s="28"/>
      <c r="K983" s="28"/>
      <c r="L983" s="28"/>
      <c r="M983" s="28">
        <v>18142</v>
      </c>
      <c r="N983" s="28"/>
      <c r="P983" s="71"/>
      <c r="Q983" s="81"/>
      <c r="R983" s="27"/>
      <c r="S983" s="36">
        <f>IF(Suggested="Yes",AA983,AG983)</f>
        <v>57.95</v>
      </c>
      <c r="T983" s="34" t="s">
        <v>142</v>
      </c>
      <c r="U983" s="5" t="str">
        <f>+Instructions!$B$3</f>
        <v>A</v>
      </c>
      <c r="V983" s="49"/>
      <c r="W983" s="53">
        <f>+Instructions!$C$22</f>
        <v>0</v>
      </c>
      <c r="X983" s="16">
        <f>ROUND($AA983*(1-W983)+0.004999,2)</f>
        <v>57.95</v>
      </c>
      <c r="Y983" s="49"/>
      <c r="Z983" s="6" t="s">
        <v>1386</v>
      </c>
      <c r="AA983" s="36">
        <v>57.95</v>
      </c>
      <c r="AB983" s="57">
        <f>+W983</f>
        <v>0</v>
      </c>
      <c r="AC983" s="16">
        <f>+X983</f>
        <v>57.95</v>
      </c>
      <c r="AD983" s="11">
        <f>(AG983-AC983)/AG983</f>
        <v>0</v>
      </c>
      <c r="AE983" s="120"/>
      <c r="AF983" s="129">
        <v>3</v>
      </c>
      <c r="AG983" s="50">
        <f>SUM(AJ983:AL983)+AE983</f>
        <v>57.95</v>
      </c>
      <c r="AH983" s="244"/>
      <c r="AJ983" s="16">
        <f>ROUND(AC983/(1-VLOOKUP(AF983,Group,2,FALSE)),2)</f>
        <v>57.95</v>
      </c>
      <c r="AK983" s="16">
        <f>IF(VLOOKUP(AF983,Group,5,FALSE)="YES",VLOOKUP(ROUND(ROUND(AJ983,1)-AJ983,2),Round,2,FALSE)+VLOOKUP(AF983,Group,6,FALSE),0)</f>
        <v>0</v>
      </c>
      <c r="AL983" s="16">
        <f>IF(VLOOKUP(AF983,Group,7,FALSE)="",0,ROUND(AJ983-0.04999,1)-AJ983+AM983)</f>
        <v>0</v>
      </c>
      <c r="AM983" s="16" t="str">
        <f>IF(VLOOKUP(AF983,Group,7,FALSE)="","",VLOOKUP(AF983,Group,7,FALSE))</f>
        <v/>
      </c>
      <c r="AO983" s="239" t="s">
        <v>155</v>
      </c>
    </row>
    <row r="984" spans="2:41" s="3" customFormat="1" ht="9.9499999999999993" customHeight="1" x14ac:dyDescent="0.2">
      <c r="B984" s="111" t="s">
        <v>104</v>
      </c>
      <c r="D984" s="37"/>
      <c r="E984" s="71" t="s">
        <v>202</v>
      </c>
      <c r="F984" s="71"/>
      <c r="G984" s="28" t="s">
        <v>200</v>
      </c>
      <c r="H984" s="28"/>
      <c r="I984" s="28"/>
      <c r="J984" s="28"/>
      <c r="K984" s="28"/>
      <c r="L984" s="28"/>
      <c r="M984" s="28">
        <v>18141</v>
      </c>
      <c r="N984" s="28"/>
      <c r="P984" s="71"/>
      <c r="Q984" s="81"/>
      <c r="R984" s="27"/>
      <c r="S984" s="36">
        <f>IF(Suggested="Yes",AA984,AG984)</f>
        <v>30</v>
      </c>
      <c r="T984" s="34" t="s">
        <v>142</v>
      </c>
      <c r="U984" s="5" t="str">
        <f>+Instructions!$B$3</f>
        <v>A</v>
      </c>
      <c r="V984" s="49"/>
      <c r="W984" s="53">
        <f>+Instructions!$C$22</f>
        <v>0</v>
      </c>
      <c r="X984" s="16">
        <f>ROUND($AA984*(1-W984)+0.004999,2)</f>
        <v>30</v>
      </c>
      <c r="Y984" s="49"/>
      <c r="Z984" s="6" t="s">
        <v>1386</v>
      </c>
      <c r="AA984" s="36">
        <v>30</v>
      </c>
      <c r="AB984" s="57">
        <f>+W984</f>
        <v>0</v>
      </c>
      <c r="AC984" s="16">
        <f>+X984</f>
        <v>30</v>
      </c>
      <c r="AD984" s="11">
        <f>(AG984-AC984)/AG984</f>
        <v>0</v>
      </c>
      <c r="AE984" s="120"/>
      <c r="AF984" s="129">
        <v>3</v>
      </c>
      <c r="AG984" s="50">
        <f>SUM(AJ984:AL984)+AE984</f>
        <v>30</v>
      </c>
      <c r="AH984" s="244"/>
      <c r="AJ984" s="16">
        <f>ROUND(AC984/(1-VLOOKUP(AF984,Group,2,FALSE)),2)</f>
        <v>30</v>
      </c>
      <c r="AK984" s="16">
        <f>IF(VLOOKUP(AF984,Group,5,FALSE)="YES",VLOOKUP(ROUND(ROUND(AJ984,1)-AJ984,2),Round,2,FALSE)+VLOOKUP(AF984,Group,6,FALSE),0)</f>
        <v>0</v>
      </c>
      <c r="AL984" s="16">
        <f>IF(VLOOKUP(AF984,Group,7,FALSE)="",0,ROUND(AJ984-0.04999,1)-AJ984+AM984)</f>
        <v>0</v>
      </c>
      <c r="AM984" s="16" t="str">
        <f>IF(VLOOKUP(AF984,Group,7,FALSE)="","",VLOOKUP(AF984,Group,7,FALSE))</f>
        <v/>
      </c>
      <c r="AO984" s="239" t="s">
        <v>155</v>
      </c>
    </row>
    <row r="985" spans="2:41" s="3" customFormat="1" ht="3" customHeight="1" x14ac:dyDescent="0.2">
      <c r="P985" s="71"/>
      <c r="Q985" s="81"/>
      <c r="R985" s="27"/>
      <c r="S985" s="36"/>
      <c r="T985" s="6"/>
      <c r="U985" s="34"/>
      <c r="V985" s="49"/>
      <c r="W985" s="53"/>
      <c r="X985" s="14"/>
      <c r="Y985" s="49"/>
      <c r="Z985" s="36"/>
      <c r="AA985" s="36"/>
      <c r="AB985" s="52"/>
      <c r="AC985" s="36"/>
      <c r="AD985" s="14"/>
      <c r="AE985" s="72"/>
      <c r="AF985" s="124"/>
      <c r="AG985" s="36"/>
      <c r="AH985" s="244"/>
      <c r="AJ985" s="36"/>
      <c r="AK985" s="36"/>
      <c r="AL985" s="36"/>
      <c r="AM985" s="36"/>
      <c r="AO985" s="239"/>
    </row>
    <row r="986" spans="2:41" s="3" customFormat="1" ht="9.9499999999999993" customHeight="1" x14ac:dyDescent="0.2">
      <c r="C986" s="32"/>
      <c r="D986" s="37" t="s">
        <v>186</v>
      </c>
      <c r="E986" s="167" t="s">
        <v>593</v>
      </c>
      <c r="F986" s="167"/>
      <c r="G986" s="167"/>
      <c r="H986" s="172"/>
      <c r="I986" s="172"/>
      <c r="K986" s="172"/>
      <c r="L986" s="172"/>
      <c r="M986" s="172"/>
      <c r="N986" s="172"/>
      <c r="O986" s="28"/>
      <c r="P986" s="28"/>
      <c r="Q986" s="28"/>
      <c r="R986" s="28"/>
      <c r="S986" s="28"/>
      <c r="T986" s="28"/>
      <c r="U986" s="5"/>
      <c r="V986" s="49"/>
      <c r="W986" s="67"/>
      <c r="X986" s="67"/>
      <c r="Y986" s="49"/>
      <c r="Z986" s="36"/>
      <c r="AA986" s="36"/>
      <c r="AB986" s="52"/>
      <c r="AC986" s="16"/>
      <c r="AD986" s="14"/>
      <c r="AE986" s="62"/>
      <c r="AF986" s="123"/>
      <c r="AG986" s="16"/>
      <c r="AH986" s="244"/>
      <c r="AJ986" s="16"/>
      <c r="AK986" s="16"/>
      <c r="AL986" s="16"/>
      <c r="AM986" s="16"/>
      <c r="AO986" s="239"/>
    </row>
    <row r="987" spans="2:41" s="3" customFormat="1" ht="2.1" customHeight="1" x14ac:dyDescent="0.2">
      <c r="P987" s="71"/>
      <c r="Q987" s="81"/>
      <c r="R987" s="27"/>
      <c r="S987" s="36"/>
      <c r="T987" s="6"/>
      <c r="U987" s="34"/>
      <c r="V987" s="49"/>
      <c r="W987" s="53"/>
      <c r="X987" s="14"/>
      <c r="Y987" s="49"/>
      <c r="Z987" s="36"/>
      <c r="AA987" s="36"/>
      <c r="AB987" s="52"/>
      <c r="AC987" s="36"/>
      <c r="AD987" s="14"/>
      <c r="AE987" s="72"/>
      <c r="AF987" s="124"/>
      <c r="AG987" s="36"/>
      <c r="AH987" s="244"/>
      <c r="AJ987" s="36"/>
      <c r="AK987" s="36"/>
      <c r="AL987" s="36"/>
      <c r="AM987" s="36"/>
      <c r="AO987" s="239"/>
    </row>
    <row r="988" spans="2:41" s="3" customFormat="1" ht="9.9499999999999993" customHeight="1" x14ac:dyDescent="0.2">
      <c r="B988" s="112" t="s">
        <v>151</v>
      </c>
      <c r="D988" s="37"/>
      <c r="E988" s="71" t="s">
        <v>269</v>
      </c>
      <c r="F988" s="71"/>
      <c r="G988" s="28" t="s">
        <v>144</v>
      </c>
      <c r="H988" s="28"/>
      <c r="I988" s="28"/>
      <c r="J988" s="28"/>
      <c r="K988" s="28"/>
      <c r="L988" s="28"/>
      <c r="M988" s="28">
        <v>18127</v>
      </c>
      <c r="N988" s="28"/>
      <c r="P988" s="71"/>
      <c r="Q988" s="81"/>
      <c r="R988" s="27"/>
      <c r="S988" s="36">
        <f>IF(Suggested="Yes",AA988,AG988)</f>
        <v>66.900000000000006</v>
      </c>
      <c r="T988" s="34" t="s">
        <v>143</v>
      </c>
      <c r="U988" s="5" t="str">
        <f>+Instructions!$B$3</f>
        <v>A</v>
      </c>
      <c r="V988" s="49"/>
      <c r="W988" s="53">
        <f>+Instructions!$C$22</f>
        <v>0</v>
      </c>
      <c r="X988" s="16">
        <f>ROUND($AA988*(1-W988)+0.004999,2)</f>
        <v>66.900000000000006</v>
      </c>
      <c r="Y988" s="49"/>
      <c r="Z988" s="6" t="s">
        <v>1386</v>
      </c>
      <c r="AA988" s="36">
        <v>66.900000000000006</v>
      </c>
      <c r="AB988" s="57">
        <f t="shared" ref="AB988:AC990" si="629">+W988</f>
        <v>0</v>
      </c>
      <c r="AC988" s="16">
        <f t="shared" si="629"/>
        <v>66.900000000000006</v>
      </c>
      <c r="AD988" s="11">
        <f>(AG988-AC988)/AG988</f>
        <v>0</v>
      </c>
      <c r="AE988" s="120"/>
      <c r="AF988" s="128">
        <v>1</v>
      </c>
      <c r="AG988" s="35">
        <f>SUM(AJ988:AL988)+AE988</f>
        <v>66.900000000000006</v>
      </c>
      <c r="AH988" s="244"/>
      <c r="AJ988" s="16">
        <f>ROUND(AC988/(1-VLOOKUP(AF988,Group,2,FALSE)),2)</f>
        <v>66.900000000000006</v>
      </c>
      <c r="AK988" s="16">
        <f>IF(VLOOKUP(AF988,Group,5,FALSE)="YES",VLOOKUP(ROUND(ROUND(AJ988,1)-AJ988,2),Round,2,FALSE)+VLOOKUP(AF988,Group,6,FALSE),0)</f>
        <v>0</v>
      </c>
      <c r="AL988" s="16">
        <f>IF(VLOOKUP(AF988,Group,7,FALSE)="",0,ROUND(AJ988-0.04999,1)-AJ988+AM988)</f>
        <v>0</v>
      </c>
      <c r="AM988" s="16" t="str">
        <f>IF(VLOOKUP(AF988,Group,7,FALSE)="","",VLOOKUP(AF988,Group,7,FALSE))</f>
        <v/>
      </c>
      <c r="AO988" s="239" t="s">
        <v>155</v>
      </c>
    </row>
    <row r="989" spans="2:41" s="3" customFormat="1" ht="9.9499999999999993" customHeight="1" x14ac:dyDescent="0.2">
      <c r="B989" s="112" t="s">
        <v>151</v>
      </c>
      <c r="D989" s="37"/>
      <c r="E989" s="71" t="s">
        <v>312</v>
      </c>
      <c r="F989" s="71"/>
      <c r="G989" s="28" t="s">
        <v>144</v>
      </c>
      <c r="H989" s="28"/>
      <c r="I989" s="28"/>
      <c r="J989" s="28"/>
      <c r="K989" s="28"/>
      <c r="L989" s="28"/>
      <c r="M989" s="28">
        <v>18128</v>
      </c>
      <c r="N989" s="28"/>
      <c r="P989" s="71"/>
      <c r="Q989" s="81"/>
      <c r="R989" s="27"/>
      <c r="S989" s="36">
        <f>IF(Suggested="Yes",AA989,AG989)</f>
        <v>72.349999999999994</v>
      </c>
      <c r="T989" s="34" t="s">
        <v>143</v>
      </c>
      <c r="U989" s="5" t="str">
        <f>+Instructions!$B$3</f>
        <v>A</v>
      </c>
      <c r="V989" s="49"/>
      <c r="W989" s="53">
        <f>+Instructions!$C$22</f>
        <v>0</v>
      </c>
      <c r="X989" s="16">
        <f>ROUND($AA989*(1-W989)+0.004999,2)</f>
        <v>72.349999999999994</v>
      </c>
      <c r="Y989" s="49"/>
      <c r="Z989" s="6" t="s">
        <v>1386</v>
      </c>
      <c r="AA989" s="36">
        <v>72.349999999999994</v>
      </c>
      <c r="AB989" s="57">
        <f t="shared" si="629"/>
        <v>0</v>
      </c>
      <c r="AC989" s="16">
        <f t="shared" si="629"/>
        <v>72.349999999999994</v>
      </c>
      <c r="AD989" s="11">
        <f>(AG989-AC989)/AG989</f>
        <v>0</v>
      </c>
      <c r="AE989" s="120"/>
      <c r="AF989" s="128">
        <v>1</v>
      </c>
      <c r="AG989" s="35">
        <f>SUM(AJ989:AL989)+AE989</f>
        <v>72.349999999999994</v>
      </c>
      <c r="AH989" s="244"/>
      <c r="AJ989" s="16">
        <f>ROUND(AC989/(1-VLOOKUP(AF989,Group,2,FALSE)),2)</f>
        <v>72.349999999999994</v>
      </c>
      <c r="AK989" s="16">
        <f>IF(VLOOKUP(AF989,Group,5,FALSE)="YES",VLOOKUP(ROUND(ROUND(AJ989,1)-AJ989,2),Round,2,FALSE)+VLOOKUP(AF989,Group,6,FALSE),0)</f>
        <v>0</v>
      </c>
      <c r="AL989" s="16">
        <f>IF(VLOOKUP(AF989,Group,7,FALSE)="",0,ROUND(AJ989-0.04999,1)-AJ989+AM989)</f>
        <v>0</v>
      </c>
      <c r="AM989" s="16" t="str">
        <f>IF(VLOOKUP(AF989,Group,7,FALSE)="","",VLOOKUP(AF989,Group,7,FALSE))</f>
        <v/>
      </c>
      <c r="AO989" s="239" t="s">
        <v>155</v>
      </c>
    </row>
    <row r="990" spans="2:41" s="3" customFormat="1" ht="9.9499999999999993" customHeight="1" x14ac:dyDescent="0.2">
      <c r="B990" s="112" t="s">
        <v>151</v>
      </c>
      <c r="D990" s="37"/>
      <c r="E990" s="71" t="s">
        <v>1175</v>
      </c>
      <c r="F990" s="71"/>
      <c r="G990" s="28" t="s">
        <v>585</v>
      </c>
      <c r="H990" s="28"/>
      <c r="I990" s="28"/>
      <c r="J990" s="28"/>
      <c r="K990" s="28"/>
      <c r="L990" s="28"/>
      <c r="M990" s="28">
        <v>18129</v>
      </c>
      <c r="N990" s="28"/>
      <c r="P990" s="71"/>
      <c r="Q990" s="81"/>
      <c r="R990" s="27"/>
      <c r="S990" s="36">
        <f>IF(Suggested="Yes",AA990,AG990)</f>
        <v>81.3</v>
      </c>
      <c r="T990" s="34" t="s">
        <v>143</v>
      </c>
      <c r="U990" s="5" t="str">
        <f>+Instructions!$B$3</f>
        <v>A</v>
      </c>
      <c r="V990" s="49"/>
      <c r="W990" s="53">
        <f>+Instructions!$C$22</f>
        <v>0</v>
      </c>
      <c r="X990" s="16">
        <f>ROUND($AA990*(1-W990)+0.004999,2)</f>
        <v>81.3</v>
      </c>
      <c r="Y990" s="49"/>
      <c r="Z990" s="6" t="s">
        <v>1386</v>
      </c>
      <c r="AA990" s="36">
        <v>81.3</v>
      </c>
      <c r="AB990" s="57">
        <f t="shared" si="629"/>
        <v>0</v>
      </c>
      <c r="AC990" s="16">
        <f t="shared" si="629"/>
        <v>81.3</v>
      </c>
      <c r="AD990" s="11">
        <f>(AG990-AC990)/AG990</f>
        <v>0</v>
      </c>
      <c r="AE990" s="120"/>
      <c r="AF990" s="128">
        <v>1</v>
      </c>
      <c r="AG990" s="35">
        <f>SUM(AJ990:AL990)+AE990</f>
        <v>81.3</v>
      </c>
      <c r="AH990" s="244"/>
      <c r="AJ990" s="16">
        <f>ROUND(AC990/(1-VLOOKUP(AF990,Group,2,FALSE)),2)</f>
        <v>81.3</v>
      </c>
      <c r="AK990" s="16">
        <f>IF(VLOOKUP(AF990,Group,5,FALSE)="YES",VLOOKUP(ROUND(ROUND(AJ990,1)-AJ990,2),Round,2,FALSE)+VLOOKUP(AF990,Group,6,FALSE),0)</f>
        <v>0</v>
      </c>
      <c r="AL990" s="16">
        <f>IF(VLOOKUP(AF990,Group,7,FALSE)="",0,ROUND(AJ990-0.04999,1)-AJ990+AM990)</f>
        <v>0</v>
      </c>
      <c r="AM990" s="16" t="str">
        <f>IF(VLOOKUP(AF990,Group,7,FALSE)="","",VLOOKUP(AF990,Group,7,FALSE))</f>
        <v/>
      </c>
      <c r="AO990" s="239" t="s">
        <v>155</v>
      </c>
    </row>
    <row r="991" spans="2:41" s="3" customFormat="1" ht="1.5" customHeight="1" x14ac:dyDescent="0.2">
      <c r="M991" s="76"/>
      <c r="P991" s="71"/>
      <c r="Q991" s="81"/>
      <c r="R991" s="27"/>
      <c r="S991" s="36"/>
      <c r="T991" s="6"/>
      <c r="U991" s="34"/>
      <c r="V991" s="49"/>
      <c r="W991" s="53"/>
      <c r="X991" s="14"/>
      <c r="Y991" s="49"/>
      <c r="Z991" s="36"/>
      <c r="AA991" s="36"/>
      <c r="AB991" s="52"/>
      <c r="AC991" s="36"/>
      <c r="AD991" s="14"/>
      <c r="AE991" s="72"/>
      <c r="AF991" s="124"/>
      <c r="AG991" s="36"/>
      <c r="AH991" s="244"/>
      <c r="AJ991" s="36"/>
      <c r="AK991" s="36"/>
      <c r="AL991" s="36"/>
      <c r="AM991" s="36"/>
      <c r="AO991" s="239"/>
    </row>
    <row r="992" spans="2:41" s="3" customFormat="1" ht="9.9499999999999993" customHeight="1" x14ac:dyDescent="0.2">
      <c r="B992" s="111" t="s">
        <v>104</v>
      </c>
      <c r="D992" s="37"/>
      <c r="E992" s="71" t="s">
        <v>588</v>
      </c>
      <c r="F992" s="71"/>
      <c r="G992" s="28" t="s">
        <v>220</v>
      </c>
      <c r="H992" s="28"/>
      <c r="I992" s="28"/>
      <c r="J992" s="28" t="s">
        <v>586</v>
      </c>
      <c r="L992" s="28"/>
      <c r="M992" s="28">
        <v>18130</v>
      </c>
      <c r="N992" s="28"/>
      <c r="P992" s="71" t="s">
        <v>591</v>
      </c>
      <c r="Q992" s="81"/>
      <c r="R992" s="27"/>
      <c r="S992" s="36">
        <f>IF(Suggested="Yes",AA992,AG992)</f>
        <v>74</v>
      </c>
      <c r="T992" s="34" t="s">
        <v>142</v>
      </c>
      <c r="U992" s="5" t="str">
        <f>+Instructions!$B$3</f>
        <v>A</v>
      </c>
      <c r="V992" s="49"/>
      <c r="W992" s="53">
        <f>+Instructions!$C$22</f>
        <v>0</v>
      </c>
      <c r="X992" s="16">
        <f>ROUND($AA992*(1-W992)+0.004999,2)</f>
        <v>74</v>
      </c>
      <c r="Y992" s="49"/>
      <c r="Z992" s="6" t="s">
        <v>1386</v>
      </c>
      <c r="AA992" s="36">
        <v>74</v>
      </c>
      <c r="AB992" s="57">
        <f t="shared" ref="AB992:AC1002" si="630">+W992</f>
        <v>0</v>
      </c>
      <c r="AC992" s="16">
        <f t="shared" si="630"/>
        <v>74</v>
      </c>
      <c r="AD992" s="11">
        <f>(AG992-AC992)/AG992</f>
        <v>0</v>
      </c>
      <c r="AE992" s="120"/>
      <c r="AF992" s="129">
        <v>3</v>
      </c>
      <c r="AG992" s="50">
        <f>SUM(AJ992:AL992)+AE992</f>
        <v>74</v>
      </c>
      <c r="AH992" s="244"/>
      <c r="AJ992" s="16">
        <f>ROUND(AC992/(1-VLOOKUP(AF992,Group,2,FALSE)),2)</f>
        <v>74</v>
      </c>
      <c r="AK992" s="16">
        <f>IF(VLOOKUP(AF992,Group,5,FALSE)="YES",VLOOKUP(ROUND(ROUND(AJ992,1)-AJ992,2),Round,2,FALSE)+VLOOKUP(AF992,Group,6,FALSE),0)</f>
        <v>0</v>
      </c>
      <c r="AL992" s="16">
        <f>IF(VLOOKUP(AF992,Group,7,FALSE)="",0,ROUND(AJ992-0.04999,1)-AJ992+AM992)</f>
        <v>0</v>
      </c>
      <c r="AM992" s="16" t="str">
        <f>IF(VLOOKUP(AF992,Group,7,FALSE)="","",VLOOKUP(AF992,Group,7,FALSE))</f>
        <v/>
      </c>
      <c r="AO992" s="239" t="s">
        <v>155</v>
      </c>
    </row>
    <row r="993" spans="1:41" s="3" customFormat="1" ht="9.9499999999999993" customHeight="1" x14ac:dyDescent="0.2">
      <c r="B993" s="111" t="s">
        <v>104</v>
      </c>
      <c r="D993" s="37"/>
      <c r="E993" s="71" t="s">
        <v>589</v>
      </c>
      <c r="F993" s="71"/>
      <c r="G993" s="28" t="s">
        <v>220</v>
      </c>
      <c r="H993" s="28"/>
      <c r="I993" s="28"/>
      <c r="J993" s="28" t="s">
        <v>472</v>
      </c>
      <c r="L993" s="28"/>
      <c r="M993" s="28">
        <v>18131</v>
      </c>
      <c r="N993" s="28"/>
      <c r="P993" s="71" t="s">
        <v>592</v>
      </c>
      <c r="Q993" s="81"/>
      <c r="R993" s="27"/>
      <c r="S993" s="36">
        <f>IF(Suggested="Yes",AA993,AG993)</f>
        <v>64.05</v>
      </c>
      <c r="T993" s="34" t="s">
        <v>142</v>
      </c>
      <c r="U993" s="5" t="str">
        <f>+Instructions!$B$3</f>
        <v>A</v>
      </c>
      <c r="V993" s="49"/>
      <c r="W993" s="53">
        <f>+Instructions!$C$22</f>
        <v>0</v>
      </c>
      <c r="X993" s="16">
        <f>ROUND($AA993*(1-W993)+0.004999,2)</f>
        <v>64.05</v>
      </c>
      <c r="Y993" s="49"/>
      <c r="Z993" s="6" t="s">
        <v>1386</v>
      </c>
      <c r="AA993" s="36">
        <v>64.05</v>
      </c>
      <c r="AB993" s="57">
        <f t="shared" si="630"/>
        <v>0</v>
      </c>
      <c r="AC993" s="16">
        <f t="shared" si="630"/>
        <v>64.05</v>
      </c>
      <c r="AD993" s="11">
        <f>(AG993-AC993)/AG993</f>
        <v>0</v>
      </c>
      <c r="AE993" s="120"/>
      <c r="AF993" s="129">
        <v>3</v>
      </c>
      <c r="AG993" s="50">
        <f>SUM(AJ993:AL993)+AE993</f>
        <v>64.05</v>
      </c>
      <c r="AH993" s="244"/>
      <c r="AJ993" s="16">
        <f>ROUND(AC993/(1-VLOOKUP(AF993,Group,2,FALSE)),2)</f>
        <v>64.05</v>
      </c>
      <c r="AK993" s="16">
        <f>IF(VLOOKUP(AF993,Group,5,FALSE)="YES",VLOOKUP(ROUND(ROUND(AJ993,1)-AJ993,2),Round,2,FALSE)+VLOOKUP(AF993,Group,6,FALSE),0)</f>
        <v>0</v>
      </c>
      <c r="AL993" s="16">
        <f>IF(VLOOKUP(AF993,Group,7,FALSE)="",0,ROUND(AJ993-0.04999,1)-AJ993+AM993)</f>
        <v>0</v>
      </c>
      <c r="AM993" s="16" t="str">
        <f>IF(VLOOKUP(AF993,Group,7,FALSE)="","",VLOOKUP(AF993,Group,7,FALSE))</f>
        <v/>
      </c>
      <c r="AO993" s="239" t="s">
        <v>155</v>
      </c>
    </row>
    <row r="994" spans="1:41" s="3" customFormat="1" ht="1.5" customHeight="1" x14ac:dyDescent="0.2">
      <c r="M994" s="76"/>
      <c r="P994" s="71"/>
      <c r="Q994" s="81"/>
      <c r="R994" s="27"/>
      <c r="S994" s="36"/>
      <c r="T994" s="6"/>
      <c r="U994" s="34"/>
      <c r="V994" s="49"/>
      <c r="W994" s="53"/>
      <c r="X994" s="14"/>
      <c r="Y994" s="49"/>
      <c r="Z994" s="36"/>
      <c r="AA994" s="36"/>
      <c r="AB994" s="52"/>
      <c r="AC994" s="36"/>
      <c r="AD994" s="14"/>
      <c r="AE994" s="72"/>
      <c r="AF994" s="124"/>
      <c r="AG994" s="36"/>
      <c r="AH994" s="244"/>
      <c r="AJ994" s="36"/>
      <c r="AK994" s="36"/>
      <c r="AL994" s="36"/>
      <c r="AM994" s="36"/>
      <c r="AO994" s="239"/>
    </row>
    <row r="995" spans="1:41" s="3" customFormat="1" ht="10.7" customHeight="1" x14ac:dyDescent="0.2">
      <c r="A995" s="3" t="s">
        <v>182</v>
      </c>
      <c r="C995" s="172" t="s">
        <v>219</v>
      </c>
      <c r="E995" s="144"/>
      <c r="F995" s="144"/>
      <c r="I995" s="3" t="s">
        <v>187</v>
      </c>
      <c r="J995" s="3" t="s">
        <v>187</v>
      </c>
      <c r="K995" s="3" t="s">
        <v>187</v>
      </c>
      <c r="Q995" s="170"/>
      <c r="R995" s="28"/>
      <c r="T995" s="171"/>
      <c r="U995" s="146"/>
      <c r="V995" s="49"/>
      <c r="W995" s="53"/>
      <c r="X995" s="14"/>
      <c r="Y995" s="49"/>
      <c r="Z995" s="156"/>
      <c r="AB995" s="52"/>
      <c r="AC995" s="16"/>
      <c r="AD995" s="14"/>
      <c r="AE995" s="62"/>
      <c r="AG995" s="16"/>
      <c r="AH995" s="244"/>
      <c r="AJ995" s="6" t="s">
        <v>187</v>
      </c>
      <c r="AO995" s="239"/>
    </row>
    <row r="996" spans="1:41" s="3" customFormat="1" ht="9.9499999999999993" customHeight="1" x14ac:dyDescent="0.2">
      <c r="A996" s="3" t="s">
        <v>182</v>
      </c>
      <c r="C996" s="157" t="s">
        <v>834</v>
      </c>
      <c r="P996" s="76"/>
      <c r="Q996" s="169"/>
      <c r="R996" s="228" t="s">
        <v>565</v>
      </c>
      <c r="S996" s="229" t="s">
        <v>584</v>
      </c>
      <c r="T996" s="230"/>
      <c r="U996" s="5"/>
      <c r="V996" s="49"/>
      <c r="W996" s="53"/>
      <c r="X996" s="14"/>
      <c r="Y996" s="49"/>
      <c r="Z996" s="36"/>
      <c r="AA996" s="36"/>
      <c r="AB996" s="52"/>
      <c r="AC996" s="16"/>
      <c r="AD996" s="14"/>
      <c r="AE996" s="62"/>
      <c r="AF996" s="62"/>
      <c r="AG996" s="36"/>
      <c r="AH996" s="244"/>
      <c r="AO996" s="241"/>
    </row>
    <row r="997" spans="1:41" s="3" customFormat="1" ht="2.4500000000000002" customHeight="1" x14ac:dyDescent="0.2">
      <c r="P997" s="71"/>
      <c r="Q997" s="81"/>
      <c r="R997" s="27"/>
      <c r="S997" s="36"/>
      <c r="T997" s="6"/>
      <c r="U997" s="34"/>
      <c r="V997" s="49"/>
      <c r="W997" s="53"/>
      <c r="X997" s="14"/>
      <c r="Y997" s="49"/>
      <c r="Z997" s="36"/>
      <c r="AA997" s="36"/>
      <c r="AB997" s="52"/>
      <c r="AC997" s="36"/>
      <c r="AD997" s="14"/>
      <c r="AE997" s="72"/>
      <c r="AF997" s="124"/>
      <c r="AG997" s="36"/>
      <c r="AH997" s="244"/>
      <c r="AJ997" s="36"/>
      <c r="AK997" s="36"/>
      <c r="AL997" s="36"/>
      <c r="AM997" s="36"/>
      <c r="AO997" s="239"/>
    </row>
    <row r="998" spans="1:41" s="3" customFormat="1" ht="9.9499999999999993" customHeight="1" x14ac:dyDescent="0.2">
      <c r="C998" s="32"/>
      <c r="D998" s="37" t="s">
        <v>186</v>
      </c>
      <c r="E998" s="167" t="s">
        <v>593</v>
      </c>
      <c r="F998" s="167"/>
      <c r="G998" s="167"/>
      <c r="H998" s="172"/>
      <c r="I998" s="172"/>
      <c r="K998" s="172"/>
      <c r="L998" s="172"/>
      <c r="M998" s="172"/>
      <c r="N998" s="172"/>
      <c r="O998" s="28"/>
      <c r="P998" s="28"/>
      <c r="Q998" s="28"/>
      <c r="R998" s="28"/>
      <c r="S998" s="28"/>
      <c r="T998" s="28"/>
      <c r="U998" s="5"/>
      <c r="V998" s="49"/>
      <c r="W998" s="67"/>
      <c r="X998" s="67"/>
      <c r="Y998" s="49"/>
      <c r="Z998" s="36"/>
      <c r="AA998" s="36"/>
      <c r="AB998" s="52"/>
      <c r="AC998" s="16"/>
      <c r="AD998" s="14"/>
      <c r="AE998" s="62"/>
      <c r="AF998" s="123"/>
      <c r="AG998" s="16"/>
      <c r="AH998" s="244"/>
      <c r="AJ998" s="16"/>
      <c r="AK998" s="16"/>
      <c r="AL998" s="16"/>
      <c r="AM998" s="16"/>
      <c r="AO998" s="239"/>
    </row>
    <row r="999" spans="1:41" s="3" customFormat="1" ht="2.1" customHeight="1" x14ac:dyDescent="0.2">
      <c r="P999" s="71"/>
      <c r="Q999" s="81"/>
      <c r="R999" s="27"/>
      <c r="S999" s="36"/>
      <c r="T999" s="6"/>
      <c r="U999" s="34"/>
      <c r="V999" s="49"/>
      <c r="W999" s="53"/>
      <c r="X999" s="14"/>
      <c r="Y999" s="49"/>
      <c r="Z999" s="36"/>
      <c r="AA999" s="36"/>
      <c r="AB999" s="52"/>
      <c r="AC999" s="36"/>
      <c r="AD999" s="14"/>
      <c r="AE999" s="72"/>
      <c r="AF999" s="124"/>
      <c r="AG999" s="36"/>
      <c r="AH999" s="244"/>
      <c r="AJ999" s="36"/>
      <c r="AK999" s="36"/>
      <c r="AL999" s="36"/>
      <c r="AM999" s="36"/>
      <c r="AO999" s="239"/>
    </row>
    <row r="1000" spans="1:41" s="3" customFormat="1" ht="9.9499999999999993" customHeight="1" x14ac:dyDescent="0.2">
      <c r="B1000" s="111" t="s">
        <v>104</v>
      </c>
      <c r="D1000" s="37"/>
      <c r="E1000" s="71" t="s">
        <v>590</v>
      </c>
      <c r="F1000" s="71"/>
      <c r="G1000" s="28" t="s">
        <v>220</v>
      </c>
      <c r="H1000" s="28"/>
      <c r="I1000" s="28"/>
      <c r="J1000" s="28" t="s">
        <v>587</v>
      </c>
      <c r="L1000" s="28"/>
      <c r="M1000" s="28">
        <v>18132</v>
      </c>
      <c r="N1000" s="28"/>
      <c r="P1000" s="71" t="s">
        <v>359</v>
      </c>
      <c r="Q1000" s="81"/>
      <c r="R1000" s="27"/>
      <c r="S1000" s="36">
        <f>IF(Suggested="Yes",AA1000,AG1000)</f>
        <v>79</v>
      </c>
      <c r="T1000" s="34" t="s">
        <v>142</v>
      </c>
      <c r="U1000" s="5" t="str">
        <f>+Instructions!$B$3</f>
        <v>A</v>
      </c>
      <c r="V1000" s="49"/>
      <c r="W1000" s="53">
        <f>+Instructions!$C$22</f>
        <v>0</v>
      </c>
      <c r="X1000" s="16">
        <f>ROUND($AA1000*(1-W1000)+0.004999,2)</f>
        <v>79</v>
      </c>
      <c r="Y1000" s="49"/>
      <c r="Z1000" s="6" t="s">
        <v>1386</v>
      </c>
      <c r="AA1000" s="36">
        <v>79</v>
      </c>
      <c r="AB1000" s="57">
        <f t="shared" si="630"/>
        <v>0</v>
      </c>
      <c r="AC1000" s="16">
        <f t="shared" si="630"/>
        <v>79</v>
      </c>
      <c r="AD1000" s="11">
        <f>(AG1000-AC1000)/AG1000</f>
        <v>0</v>
      </c>
      <c r="AE1000" s="120"/>
      <c r="AF1000" s="129">
        <v>3</v>
      </c>
      <c r="AG1000" s="50">
        <f>SUM(AJ1000:AL1000)+AE1000</f>
        <v>79</v>
      </c>
      <c r="AH1000" s="244"/>
      <c r="AJ1000" s="16">
        <f>ROUND(AC1000/(1-VLOOKUP(AF1000,Group,2,FALSE)),2)</f>
        <v>79</v>
      </c>
      <c r="AK1000" s="16">
        <f>IF(VLOOKUP(AF1000,Group,5,FALSE)="YES",VLOOKUP(ROUND(ROUND(AJ1000,1)-AJ1000,2),Round,2,FALSE)+VLOOKUP(AF1000,Group,6,FALSE),0)</f>
        <v>0</v>
      </c>
      <c r="AL1000" s="16">
        <f>IF(VLOOKUP(AF1000,Group,7,FALSE)="",0,ROUND(AJ1000-0.04999,1)-AJ1000+AM1000)</f>
        <v>0</v>
      </c>
      <c r="AM1000" s="16" t="str">
        <f>IF(VLOOKUP(AF1000,Group,7,FALSE)="","",VLOOKUP(AF1000,Group,7,FALSE))</f>
        <v/>
      </c>
      <c r="AO1000" s="239" t="s">
        <v>155</v>
      </c>
    </row>
    <row r="1001" spans="1:41" s="3" customFormat="1" ht="9.9499999999999993" customHeight="1" x14ac:dyDescent="0.2">
      <c r="B1001" s="111" t="s">
        <v>104</v>
      </c>
      <c r="D1001" s="37"/>
      <c r="E1001" s="71" t="s">
        <v>860</v>
      </c>
      <c r="F1001" s="71"/>
      <c r="G1001" s="28" t="s">
        <v>220</v>
      </c>
      <c r="H1001" s="28"/>
      <c r="I1001" s="28"/>
      <c r="J1001" s="28" t="s">
        <v>861</v>
      </c>
      <c r="K1001" s="28"/>
      <c r="L1001" s="28"/>
      <c r="M1001" s="28">
        <v>18185</v>
      </c>
      <c r="N1001" s="28"/>
      <c r="P1001" s="71" t="s">
        <v>862</v>
      </c>
      <c r="Q1001" s="81"/>
      <c r="R1001" s="27"/>
      <c r="S1001" s="36">
        <f>IF(Suggested="Yes",AA1001,AG1001)</f>
        <v>123.7</v>
      </c>
      <c r="T1001" s="34" t="s">
        <v>142</v>
      </c>
      <c r="U1001" s="5" t="str">
        <f>+Instructions!$B$3</f>
        <v>A</v>
      </c>
      <c r="V1001" s="49"/>
      <c r="W1001" s="53">
        <f>+Instructions!$C$22</f>
        <v>0</v>
      </c>
      <c r="X1001" s="16">
        <f>ROUND($AA1001*(1-W1001)+0.004999,2)</f>
        <v>123.7</v>
      </c>
      <c r="Y1001" s="49"/>
      <c r="Z1001" s="6" t="s">
        <v>1386</v>
      </c>
      <c r="AA1001" s="36">
        <v>123.7</v>
      </c>
      <c r="AB1001" s="57">
        <f>+W1001</f>
        <v>0</v>
      </c>
      <c r="AC1001" s="16">
        <f>+X1001</f>
        <v>123.7</v>
      </c>
      <c r="AD1001" s="11">
        <f>(AG1001-AC1001)/AG1001</f>
        <v>0</v>
      </c>
      <c r="AE1001" s="120"/>
      <c r="AF1001" s="129">
        <v>3</v>
      </c>
      <c r="AG1001" s="50">
        <f>SUM(AJ1001:AL1001)+AE1001</f>
        <v>123.7</v>
      </c>
      <c r="AH1001" s="244"/>
      <c r="AJ1001" s="16">
        <f>ROUND(AC1001/(1-VLOOKUP(AF1001,Group,2,FALSE)),2)</f>
        <v>123.7</v>
      </c>
      <c r="AK1001" s="16">
        <f>IF(VLOOKUP(AF1001,Group,5,FALSE)="YES",VLOOKUP(ROUND(ROUND(AJ1001,1)-AJ1001,2),Round,2,FALSE)+VLOOKUP(AF1001,Group,6,FALSE),0)</f>
        <v>0</v>
      </c>
      <c r="AL1001" s="16">
        <f>IF(VLOOKUP(AF1001,Group,7,FALSE)="",0,ROUND(AJ1001-0.04999,1)-AJ1001+AM1001)</f>
        <v>0</v>
      </c>
      <c r="AM1001" s="16" t="str">
        <f>IF(VLOOKUP(AF1001,Group,7,FALSE)="","",VLOOKUP(AF1001,Group,7,FALSE))</f>
        <v/>
      </c>
      <c r="AO1001" s="239" t="s">
        <v>155</v>
      </c>
    </row>
    <row r="1002" spans="1:41" s="3" customFormat="1" ht="9.9499999999999993" customHeight="1" x14ac:dyDescent="0.2">
      <c r="B1002" s="111" t="s">
        <v>104</v>
      </c>
      <c r="D1002" s="37"/>
      <c r="E1002" s="71" t="s">
        <v>863</v>
      </c>
      <c r="F1002" s="71"/>
      <c r="G1002" s="28" t="s">
        <v>220</v>
      </c>
      <c r="H1002" s="28"/>
      <c r="I1002" s="28"/>
      <c r="J1002" s="28" t="s">
        <v>864</v>
      </c>
      <c r="K1002" s="28"/>
      <c r="L1002" s="28"/>
      <c r="M1002" s="28">
        <v>18188</v>
      </c>
      <c r="N1002" s="28"/>
      <c r="P1002" s="71" t="s">
        <v>865</v>
      </c>
      <c r="Q1002" s="81"/>
      <c r="R1002" s="27"/>
      <c r="S1002" s="36">
        <f>IF(Suggested="Yes",AA1002,AG1002)</f>
        <v>117.2</v>
      </c>
      <c r="T1002" s="34" t="s">
        <v>142</v>
      </c>
      <c r="U1002" s="5" t="str">
        <f>+Instructions!$B$3</f>
        <v>A</v>
      </c>
      <c r="V1002" s="49"/>
      <c r="W1002" s="53">
        <f>+Instructions!$C$22</f>
        <v>0</v>
      </c>
      <c r="X1002" s="16">
        <f>ROUND($AA1002*(1-W1002)+0.004999,2)</f>
        <v>117.2</v>
      </c>
      <c r="Y1002" s="49"/>
      <c r="Z1002" s="6" t="s">
        <v>1386</v>
      </c>
      <c r="AA1002" s="36">
        <v>117.2</v>
      </c>
      <c r="AB1002" s="57">
        <f t="shared" si="630"/>
        <v>0</v>
      </c>
      <c r="AC1002" s="16">
        <f t="shared" si="630"/>
        <v>117.2</v>
      </c>
      <c r="AD1002" s="11">
        <f>(AG1002-AC1002)/AG1002</f>
        <v>0</v>
      </c>
      <c r="AE1002" s="120"/>
      <c r="AF1002" s="129">
        <v>3</v>
      </c>
      <c r="AG1002" s="50">
        <f>SUM(AJ1002:AL1002)+AE1002</f>
        <v>117.2</v>
      </c>
      <c r="AH1002" s="244"/>
      <c r="AJ1002" s="16">
        <f>ROUND(AC1002/(1-VLOOKUP(AF1002,Group,2,FALSE)),2)</f>
        <v>117.2</v>
      </c>
      <c r="AK1002" s="16">
        <f>IF(VLOOKUP(AF1002,Group,5,FALSE)="YES",VLOOKUP(ROUND(ROUND(AJ1002,1)-AJ1002,2),Round,2,FALSE)+VLOOKUP(AF1002,Group,6,FALSE),0)</f>
        <v>0</v>
      </c>
      <c r="AL1002" s="16">
        <f>IF(VLOOKUP(AF1002,Group,7,FALSE)="",0,ROUND(AJ1002-0.04999,1)-AJ1002+AM1002)</f>
        <v>0</v>
      </c>
      <c r="AM1002" s="16" t="str">
        <f>IF(VLOOKUP(AF1002,Group,7,FALSE)="","",VLOOKUP(AF1002,Group,7,FALSE))</f>
        <v/>
      </c>
      <c r="AO1002" s="239" t="s">
        <v>155</v>
      </c>
    </row>
    <row r="1003" spans="1:41" s="3" customFormat="1" ht="2.85" customHeight="1" x14ac:dyDescent="0.2">
      <c r="A1003" s="3" t="s">
        <v>182</v>
      </c>
      <c r="P1003" s="71"/>
      <c r="Q1003" s="81"/>
      <c r="R1003" s="27"/>
      <c r="S1003" s="36"/>
      <c r="T1003" s="6"/>
      <c r="U1003" s="34"/>
      <c r="V1003" s="49"/>
      <c r="W1003" s="53"/>
      <c r="X1003" s="14"/>
      <c r="Y1003" s="49"/>
      <c r="Z1003" s="36"/>
      <c r="AA1003" s="36"/>
      <c r="AB1003" s="52"/>
      <c r="AC1003" s="36"/>
      <c r="AD1003" s="14"/>
      <c r="AE1003" s="72"/>
      <c r="AF1003" s="124"/>
      <c r="AG1003" s="36"/>
      <c r="AH1003" s="244"/>
      <c r="AJ1003" s="36"/>
      <c r="AK1003" s="36"/>
      <c r="AL1003" s="36"/>
      <c r="AM1003" s="36"/>
      <c r="AO1003" s="239"/>
    </row>
    <row r="1004" spans="1:41" s="3" customFormat="1" ht="9.75" customHeight="1" x14ac:dyDescent="0.2">
      <c r="C1004" s="3" t="s">
        <v>187</v>
      </c>
      <c r="E1004" s="37" t="s">
        <v>606</v>
      </c>
      <c r="N1004" s="28"/>
      <c r="O1004" s="28"/>
      <c r="P1004" s="166"/>
      <c r="Q1004" s="6"/>
      <c r="R1004" s="28"/>
      <c r="S1004" s="36"/>
      <c r="U1004" s="5"/>
      <c r="V1004" s="49"/>
      <c r="W1004" s="53"/>
      <c r="X1004" s="14"/>
      <c r="Y1004" s="49"/>
      <c r="Z1004" s="36"/>
      <c r="AA1004" s="36"/>
      <c r="AB1004" s="52"/>
      <c r="AC1004" s="16"/>
      <c r="AD1004" s="14"/>
      <c r="AE1004" s="62"/>
      <c r="AF1004" s="62"/>
      <c r="AG1004" s="16"/>
      <c r="AH1004" s="245"/>
      <c r="AI1004" s="123"/>
      <c r="AJ1004" s="16"/>
      <c r="AK1004" s="16"/>
      <c r="AL1004" s="16"/>
      <c r="AM1004" s="16"/>
      <c r="AO1004" s="239"/>
    </row>
    <row r="1005" spans="1:41" s="3" customFormat="1" ht="1.5" customHeight="1" x14ac:dyDescent="0.2">
      <c r="M1005" s="76"/>
      <c r="P1005" s="71"/>
      <c r="Q1005" s="81"/>
      <c r="R1005" s="27"/>
      <c r="S1005" s="36"/>
      <c r="T1005" s="6"/>
      <c r="U1005" s="34"/>
      <c r="V1005" s="49"/>
      <c r="W1005" s="53"/>
      <c r="X1005" s="14"/>
      <c r="Y1005" s="49"/>
      <c r="Z1005" s="36"/>
      <c r="AA1005" s="36"/>
      <c r="AB1005" s="52"/>
      <c r="AC1005" s="36"/>
      <c r="AD1005" s="14"/>
      <c r="AE1005" s="72"/>
      <c r="AF1005" s="124"/>
      <c r="AG1005" s="36"/>
      <c r="AH1005" s="244"/>
      <c r="AJ1005" s="36"/>
      <c r="AK1005" s="36"/>
      <c r="AL1005" s="36"/>
      <c r="AM1005" s="36"/>
      <c r="AO1005" s="239"/>
    </row>
    <row r="1006" spans="1:41" s="3" customFormat="1" ht="9.9499999999999993" customHeight="1" x14ac:dyDescent="0.2">
      <c r="B1006" s="111" t="s">
        <v>104</v>
      </c>
      <c r="D1006" s="37"/>
      <c r="E1006" s="71" t="s">
        <v>598</v>
      </c>
      <c r="F1006" s="71"/>
      <c r="G1006" s="28" t="s">
        <v>220</v>
      </c>
      <c r="H1006" s="28"/>
      <c r="I1006" s="28"/>
      <c r="J1006" s="28" t="s">
        <v>595</v>
      </c>
      <c r="L1006" s="28"/>
      <c r="M1006" s="28">
        <v>18163</v>
      </c>
      <c r="N1006" s="28"/>
      <c r="P1006" s="71" t="s">
        <v>357</v>
      </c>
      <c r="Q1006" s="81"/>
      <c r="R1006" s="27"/>
      <c r="S1006" s="36">
        <f>IF(Suggested="Yes",AA1006,AG1006)</f>
        <v>139.80000000000001</v>
      </c>
      <c r="T1006" s="34" t="s">
        <v>142</v>
      </c>
      <c r="U1006" s="5" t="str">
        <f>+Instructions!$B$3</f>
        <v>A</v>
      </c>
      <c r="V1006" s="49"/>
      <c r="W1006" s="53">
        <f>+Instructions!$C$22</f>
        <v>0</v>
      </c>
      <c r="X1006" s="16">
        <f>ROUND($AA1006*(1-W1006)+0.004999,2)</f>
        <v>139.80000000000001</v>
      </c>
      <c r="Y1006" s="49"/>
      <c r="Z1006" s="6" t="s">
        <v>1386</v>
      </c>
      <c r="AA1006" s="36">
        <v>139.80000000000001</v>
      </c>
      <c r="AB1006" s="57">
        <f t="shared" ref="AB1006:AC1008" si="631">+W1006</f>
        <v>0</v>
      </c>
      <c r="AC1006" s="16">
        <f t="shared" si="631"/>
        <v>139.80000000000001</v>
      </c>
      <c r="AD1006" s="11">
        <f>(AG1006-AC1006)/AG1006</f>
        <v>0</v>
      </c>
      <c r="AE1006" s="120"/>
      <c r="AF1006" s="129">
        <v>3</v>
      </c>
      <c r="AG1006" s="50">
        <f>SUM(AJ1006:AL1006)+AE1006</f>
        <v>139.80000000000001</v>
      </c>
      <c r="AH1006" s="244"/>
      <c r="AJ1006" s="16">
        <f>ROUND(AC1006/(1-VLOOKUP(AF1006,Group,2,FALSE)),2)</f>
        <v>139.80000000000001</v>
      </c>
      <c r="AK1006" s="16">
        <f>IF(VLOOKUP(AF1006,Group,5,FALSE)="YES",VLOOKUP(ROUND(ROUND(AJ1006,1)-AJ1006,2),Round,2,FALSE)+VLOOKUP(AF1006,Group,6,FALSE),0)</f>
        <v>0</v>
      </c>
      <c r="AL1006" s="16">
        <f>IF(VLOOKUP(AF1006,Group,7,FALSE)="",0,ROUND(AJ1006-0.04999,1)-AJ1006+AM1006)</f>
        <v>0</v>
      </c>
      <c r="AM1006" s="16" t="str">
        <f>IF(VLOOKUP(AF1006,Group,7,FALSE)="","",VLOOKUP(AF1006,Group,7,FALSE))</f>
        <v/>
      </c>
      <c r="AO1006" s="239" t="s">
        <v>155</v>
      </c>
    </row>
    <row r="1007" spans="1:41" s="3" customFormat="1" ht="9.9499999999999993" customHeight="1" x14ac:dyDescent="0.2">
      <c r="B1007" s="111" t="s">
        <v>104</v>
      </c>
      <c r="D1007" s="37"/>
      <c r="E1007" s="71" t="s">
        <v>1176</v>
      </c>
      <c r="F1007" s="71"/>
      <c r="G1007" s="28" t="s">
        <v>220</v>
      </c>
      <c r="H1007" s="28"/>
      <c r="I1007" s="28"/>
      <c r="J1007" s="28" t="s">
        <v>596</v>
      </c>
      <c r="L1007" s="28"/>
      <c r="M1007" s="28">
        <v>18160</v>
      </c>
      <c r="N1007" s="28"/>
      <c r="P1007" s="71" t="s">
        <v>948</v>
      </c>
      <c r="Q1007" s="81"/>
      <c r="R1007" s="27"/>
      <c r="S1007" s="36">
        <f>IF(Suggested="Yes",AA1007,AG1007)</f>
        <v>73.25</v>
      </c>
      <c r="T1007" s="34" t="s">
        <v>142</v>
      </c>
      <c r="U1007" s="5" t="str">
        <f>+Instructions!$B$3</f>
        <v>A</v>
      </c>
      <c r="V1007" s="49"/>
      <c r="W1007" s="53">
        <f>+Instructions!$C$22</f>
        <v>0</v>
      </c>
      <c r="X1007" s="16">
        <f>ROUND($AA1007*(1-W1007)+0.004999,2)</f>
        <v>73.25</v>
      </c>
      <c r="Y1007" s="49"/>
      <c r="Z1007" s="6" t="s">
        <v>1386</v>
      </c>
      <c r="AA1007" s="36">
        <v>73.25</v>
      </c>
      <c r="AB1007" s="57">
        <f t="shared" si="631"/>
        <v>0</v>
      </c>
      <c r="AC1007" s="16">
        <f t="shared" si="631"/>
        <v>73.25</v>
      </c>
      <c r="AD1007" s="11">
        <f>(AG1007-AC1007)/AG1007</f>
        <v>0</v>
      </c>
      <c r="AE1007" s="120"/>
      <c r="AF1007" s="129">
        <v>3</v>
      </c>
      <c r="AG1007" s="50">
        <f>SUM(AJ1007:AL1007)+AE1007</f>
        <v>73.25</v>
      </c>
      <c r="AH1007" s="244"/>
      <c r="AJ1007" s="16">
        <f>ROUND(AC1007/(1-VLOOKUP(AF1007,Group,2,FALSE)),2)</f>
        <v>73.25</v>
      </c>
      <c r="AK1007" s="16">
        <f>IF(VLOOKUP(AF1007,Group,5,FALSE)="YES",VLOOKUP(ROUND(ROUND(AJ1007,1)-AJ1007,2),Round,2,FALSE)+VLOOKUP(AF1007,Group,6,FALSE),0)</f>
        <v>0</v>
      </c>
      <c r="AL1007" s="16">
        <f>IF(VLOOKUP(AF1007,Group,7,FALSE)="",0,ROUND(AJ1007-0.04999,1)-AJ1007+AM1007)</f>
        <v>0</v>
      </c>
      <c r="AM1007" s="16" t="str">
        <f>IF(VLOOKUP(AF1007,Group,7,FALSE)="","",VLOOKUP(AF1007,Group,7,FALSE))</f>
        <v/>
      </c>
      <c r="AO1007" s="239" t="s">
        <v>155</v>
      </c>
    </row>
    <row r="1008" spans="1:41" s="3" customFormat="1" ht="9.9499999999999993" customHeight="1" x14ac:dyDescent="0.2">
      <c r="B1008" s="111" t="s">
        <v>104</v>
      </c>
      <c r="D1008" s="37"/>
      <c r="E1008" s="71" t="s">
        <v>599</v>
      </c>
      <c r="F1008" s="71"/>
      <c r="G1008" s="28" t="s">
        <v>220</v>
      </c>
      <c r="H1008" s="28"/>
      <c r="I1008" s="28"/>
      <c r="J1008" s="28" t="s">
        <v>597</v>
      </c>
      <c r="L1008" s="28"/>
      <c r="M1008" s="28">
        <v>18157</v>
      </c>
      <c r="N1008" s="28"/>
      <c r="P1008" s="71" t="s">
        <v>516</v>
      </c>
      <c r="Q1008" s="81"/>
      <c r="R1008" s="27"/>
      <c r="S1008" s="36">
        <f>IF(Suggested="Yes",AA1008,AG1008)</f>
        <v>51.9</v>
      </c>
      <c r="T1008" s="34" t="s">
        <v>142</v>
      </c>
      <c r="U1008" s="5" t="str">
        <f>+Instructions!$B$3</f>
        <v>A</v>
      </c>
      <c r="V1008" s="49"/>
      <c r="W1008" s="53">
        <f>+Instructions!$C$22</f>
        <v>0</v>
      </c>
      <c r="X1008" s="16">
        <f>ROUND($AA1008*(1-W1008)+0.004999,2)</f>
        <v>51.9</v>
      </c>
      <c r="Y1008" s="49"/>
      <c r="Z1008" s="6" t="s">
        <v>1386</v>
      </c>
      <c r="AA1008" s="36">
        <v>51.9</v>
      </c>
      <c r="AB1008" s="57">
        <f t="shared" si="631"/>
        <v>0</v>
      </c>
      <c r="AC1008" s="16">
        <f t="shared" si="631"/>
        <v>51.9</v>
      </c>
      <c r="AD1008" s="11">
        <f>(AG1008-AC1008)/AG1008</f>
        <v>0</v>
      </c>
      <c r="AE1008" s="120"/>
      <c r="AF1008" s="129">
        <v>3</v>
      </c>
      <c r="AG1008" s="50">
        <f>SUM(AJ1008:AL1008)+AE1008</f>
        <v>51.9</v>
      </c>
      <c r="AH1008" s="244"/>
      <c r="AJ1008" s="16">
        <f>ROUND(AC1008/(1-VLOOKUP(AF1008,Group,2,FALSE)),2)</f>
        <v>51.9</v>
      </c>
      <c r="AK1008" s="16">
        <f>IF(VLOOKUP(AF1008,Group,5,FALSE)="YES",VLOOKUP(ROUND(ROUND(AJ1008,1)-AJ1008,2),Round,2,FALSE)+VLOOKUP(AF1008,Group,6,FALSE),0)</f>
        <v>0</v>
      </c>
      <c r="AL1008" s="16">
        <f>IF(VLOOKUP(AF1008,Group,7,FALSE)="",0,ROUND(AJ1008-0.04999,1)-AJ1008+AM1008)</f>
        <v>0</v>
      </c>
      <c r="AM1008" s="16" t="str">
        <f>IF(VLOOKUP(AF1008,Group,7,FALSE)="","",VLOOKUP(AF1008,Group,7,FALSE))</f>
        <v/>
      </c>
      <c r="AO1008" s="239" t="s">
        <v>155</v>
      </c>
    </row>
    <row r="1009" spans="2:41" s="3" customFormat="1" ht="1.5" customHeight="1" x14ac:dyDescent="0.2">
      <c r="M1009" s="76"/>
      <c r="P1009" s="71"/>
      <c r="Q1009" s="81"/>
      <c r="R1009" s="27"/>
      <c r="S1009" s="36"/>
      <c r="T1009" s="6"/>
      <c r="U1009" s="34"/>
      <c r="V1009" s="49"/>
      <c r="W1009" s="53"/>
      <c r="X1009" s="14"/>
      <c r="Y1009" s="49"/>
      <c r="Z1009" s="36"/>
      <c r="AA1009" s="36"/>
      <c r="AB1009" s="52"/>
      <c r="AC1009" s="36"/>
      <c r="AD1009" s="14"/>
      <c r="AE1009" s="72"/>
      <c r="AF1009" s="124"/>
      <c r="AG1009" s="36"/>
      <c r="AH1009" s="244"/>
      <c r="AJ1009" s="36"/>
      <c r="AK1009" s="36"/>
      <c r="AL1009" s="36"/>
      <c r="AM1009" s="36"/>
      <c r="AO1009" s="239"/>
    </row>
    <row r="1010" spans="2:41" s="3" customFormat="1" ht="9.9499999999999993" customHeight="1" x14ac:dyDescent="0.2">
      <c r="B1010" s="111" t="s">
        <v>104</v>
      </c>
      <c r="D1010" s="37"/>
      <c r="E1010" s="71" t="s">
        <v>45</v>
      </c>
      <c r="F1010" s="71"/>
      <c r="G1010" s="28" t="s">
        <v>201</v>
      </c>
      <c r="H1010" s="28"/>
      <c r="I1010" s="28"/>
      <c r="J1010" s="28"/>
      <c r="K1010" s="28"/>
      <c r="L1010" s="28"/>
      <c r="M1010" s="28">
        <v>18126</v>
      </c>
      <c r="N1010" s="28"/>
      <c r="P1010" s="71"/>
      <c r="Q1010" s="81"/>
      <c r="R1010" s="27"/>
      <c r="S1010" s="36">
        <f>IF(Suggested="Yes",AA1010,AG1010)</f>
        <v>57.9</v>
      </c>
      <c r="T1010" s="34" t="s">
        <v>142</v>
      </c>
      <c r="U1010" s="5" t="str">
        <f>+Instructions!$B$3</f>
        <v>A</v>
      </c>
      <c r="V1010" s="49"/>
      <c r="W1010" s="53">
        <f>+Instructions!$C$22</f>
        <v>0</v>
      </c>
      <c r="X1010" s="16">
        <f>ROUND($AA1010*(1-W1010)+0.004999,2)</f>
        <v>57.9</v>
      </c>
      <c r="Y1010" s="49"/>
      <c r="Z1010" s="6" t="s">
        <v>1386</v>
      </c>
      <c r="AA1010" s="36">
        <v>57.9</v>
      </c>
      <c r="AB1010" s="57">
        <f>+W1010</f>
        <v>0</v>
      </c>
      <c r="AC1010" s="16">
        <f>+X1010</f>
        <v>57.9</v>
      </c>
      <c r="AD1010" s="11">
        <f>(AG1010-AC1010)/AG1010</f>
        <v>0</v>
      </c>
      <c r="AE1010" s="120"/>
      <c r="AF1010" s="129">
        <v>3</v>
      </c>
      <c r="AG1010" s="50">
        <f>SUM(AJ1010:AL1010)+AE1010</f>
        <v>57.9</v>
      </c>
      <c r="AH1010" s="244"/>
      <c r="AJ1010" s="16">
        <f>ROUND(AC1010/(1-VLOOKUP(AF1010,Group,2,FALSE)),2)</f>
        <v>57.9</v>
      </c>
      <c r="AK1010" s="16">
        <f>IF(VLOOKUP(AF1010,Group,5,FALSE)="YES",VLOOKUP(ROUND(ROUND(AJ1010,1)-AJ1010,2),Round,2,FALSE)+VLOOKUP(AF1010,Group,6,FALSE),0)</f>
        <v>0</v>
      </c>
      <c r="AL1010" s="16">
        <f>IF(VLOOKUP(AF1010,Group,7,FALSE)="",0,ROUND(AJ1010-0.04999,1)-AJ1010+AM1010)</f>
        <v>0</v>
      </c>
      <c r="AM1010" s="16" t="str">
        <f>IF(VLOOKUP(AF1010,Group,7,FALSE)="","",VLOOKUP(AF1010,Group,7,FALSE))</f>
        <v/>
      </c>
      <c r="AO1010" s="239" t="s">
        <v>155</v>
      </c>
    </row>
    <row r="1011" spans="2:41" s="3" customFormat="1" ht="9.9499999999999993" customHeight="1" x14ac:dyDescent="0.2">
      <c r="B1011" s="111" t="s">
        <v>104</v>
      </c>
      <c r="D1011" s="37"/>
      <c r="E1011" s="71" t="s">
        <v>202</v>
      </c>
      <c r="F1011" s="71"/>
      <c r="G1011" s="28" t="s">
        <v>200</v>
      </c>
      <c r="H1011" s="28"/>
      <c r="I1011" s="28"/>
      <c r="J1011" s="28"/>
      <c r="K1011" s="28"/>
      <c r="L1011" s="28"/>
      <c r="M1011" s="28">
        <v>18125</v>
      </c>
      <c r="N1011" s="28"/>
      <c r="P1011" s="71"/>
      <c r="Q1011" s="81"/>
      <c r="R1011" s="27"/>
      <c r="S1011" s="36">
        <f>IF(Suggested="Yes",AA1011,AG1011)</f>
        <v>30</v>
      </c>
      <c r="T1011" s="34" t="s">
        <v>142</v>
      </c>
      <c r="U1011" s="5" t="str">
        <f>+Instructions!$B$3</f>
        <v>A</v>
      </c>
      <c r="V1011" s="49"/>
      <c r="W1011" s="53">
        <f>+Instructions!$C$22</f>
        <v>0</v>
      </c>
      <c r="X1011" s="16">
        <f>ROUND($AA1011*(1-W1011)+0.004999,2)</f>
        <v>30</v>
      </c>
      <c r="Y1011" s="49"/>
      <c r="Z1011" s="6" t="s">
        <v>1386</v>
      </c>
      <c r="AA1011" s="36">
        <v>30</v>
      </c>
      <c r="AB1011" s="57">
        <f>+W1011</f>
        <v>0</v>
      </c>
      <c r="AC1011" s="16">
        <f>+X1011</f>
        <v>30</v>
      </c>
      <c r="AD1011" s="11">
        <f>(AG1011-AC1011)/AG1011</f>
        <v>0</v>
      </c>
      <c r="AE1011" s="120"/>
      <c r="AF1011" s="129">
        <v>3</v>
      </c>
      <c r="AG1011" s="50">
        <f>SUM(AJ1011:AL1011)+AE1011</f>
        <v>30</v>
      </c>
      <c r="AH1011" s="244"/>
      <c r="AJ1011" s="16">
        <f>ROUND(AC1011/(1-VLOOKUP(AF1011,Group,2,FALSE)),2)</f>
        <v>30</v>
      </c>
      <c r="AK1011" s="16">
        <f>IF(VLOOKUP(AF1011,Group,5,FALSE)="YES",VLOOKUP(ROUND(ROUND(AJ1011,1)-AJ1011,2),Round,2,FALSE)+VLOOKUP(AF1011,Group,6,FALSE),0)</f>
        <v>0</v>
      </c>
      <c r="AL1011" s="16">
        <f>IF(VLOOKUP(AF1011,Group,7,FALSE)="",0,ROUND(AJ1011-0.04999,1)-AJ1011+AM1011)</f>
        <v>0</v>
      </c>
      <c r="AM1011" s="16" t="str">
        <f>IF(VLOOKUP(AF1011,Group,7,FALSE)="","",VLOOKUP(AF1011,Group,7,FALSE))</f>
        <v/>
      </c>
      <c r="AO1011" s="239" t="s">
        <v>155</v>
      </c>
    </row>
    <row r="1012" spans="2:41" s="3" customFormat="1" ht="2.4500000000000002" customHeight="1" x14ac:dyDescent="0.2">
      <c r="P1012" s="71"/>
      <c r="Q1012" s="81"/>
      <c r="R1012" s="27"/>
      <c r="S1012" s="36"/>
      <c r="T1012" s="6"/>
      <c r="U1012" s="34"/>
      <c r="V1012" s="49"/>
      <c r="W1012" s="53"/>
      <c r="X1012" s="14"/>
      <c r="Y1012" s="49"/>
      <c r="Z1012" s="36"/>
      <c r="AA1012" s="36"/>
      <c r="AB1012" s="52"/>
      <c r="AC1012" s="36"/>
      <c r="AD1012" s="14"/>
      <c r="AE1012" s="72"/>
      <c r="AF1012" s="124"/>
      <c r="AG1012" s="36"/>
      <c r="AH1012" s="244"/>
      <c r="AJ1012" s="36"/>
      <c r="AK1012" s="36"/>
      <c r="AL1012" s="36"/>
      <c r="AM1012" s="36"/>
      <c r="AO1012" s="239"/>
    </row>
    <row r="1013" spans="2:41" s="3" customFormat="1" ht="9.9499999999999993" customHeight="1" x14ac:dyDescent="0.2">
      <c r="C1013" s="32"/>
      <c r="D1013" s="37" t="s">
        <v>186</v>
      </c>
      <c r="E1013" s="167" t="s">
        <v>600</v>
      </c>
      <c r="F1013" s="167"/>
      <c r="G1013" s="167"/>
      <c r="H1013" s="172"/>
      <c r="I1013" s="172"/>
      <c r="K1013" s="172"/>
      <c r="L1013" s="172"/>
      <c r="M1013" s="172"/>
      <c r="N1013" s="172"/>
      <c r="O1013" s="28"/>
      <c r="P1013" s="28"/>
      <c r="Q1013" s="28"/>
      <c r="R1013" s="28"/>
      <c r="S1013" s="28"/>
      <c r="T1013" s="28"/>
      <c r="U1013" s="5"/>
      <c r="V1013" s="49"/>
      <c r="W1013" s="67"/>
      <c r="X1013" s="67"/>
      <c r="Y1013" s="49"/>
      <c r="Z1013" s="36"/>
      <c r="AA1013" s="36"/>
      <c r="AB1013" s="52"/>
      <c r="AC1013" s="16"/>
      <c r="AD1013" s="14"/>
      <c r="AE1013" s="62"/>
      <c r="AF1013" s="123"/>
      <c r="AG1013" s="16"/>
      <c r="AH1013" s="244"/>
      <c r="AJ1013" s="16"/>
      <c r="AK1013" s="16"/>
      <c r="AL1013" s="16"/>
      <c r="AM1013" s="16"/>
      <c r="AO1013" s="239"/>
    </row>
    <row r="1014" spans="2:41" s="3" customFormat="1" ht="1.5" customHeight="1" x14ac:dyDescent="0.2">
      <c r="P1014" s="71"/>
      <c r="Q1014" s="81"/>
      <c r="R1014" s="27"/>
      <c r="S1014" s="36"/>
      <c r="T1014" s="6"/>
      <c r="U1014" s="34"/>
      <c r="V1014" s="49"/>
      <c r="W1014" s="53"/>
      <c r="X1014" s="14"/>
      <c r="Y1014" s="49"/>
      <c r="Z1014" s="36"/>
      <c r="AA1014" s="36"/>
      <c r="AB1014" s="52"/>
      <c r="AC1014" s="36"/>
      <c r="AD1014" s="14"/>
      <c r="AE1014" s="72"/>
      <c r="AF1014" s="124"/>
      <c r="AG1014" s="36"/>
      <c r="AH1014" s="244"/>
      <c r="AJ1014" s="36"/>
      <c r="AK1014" s="36"/>
      <c r="AL1014" s="36"/>
      <c r="AM1014" s="36"/>
      <c r="AO1014" s="239"/>
    </row>
    <row r="1015" spans="2:41" s="3" customFormat="1" ht="9.9499999999999993" customHeight="1" x14ac:dyDescent="0.2">
      <c r="B1015" s="112" t="s">
        <v>151</v>
      </c>
      <c r="D1015" s="37"/>
      <c r="E1015" s="71" t="s">
        <v>269</v>
      </c>
      <c r="F1015" s="71"/>
      <c r="G1015" s="28" t="s">
        <v>144</v>
      </c>
      <c r="H1015" s="28"/>
      <c r="I1015" s="28"/>
      <c r="J1015" s="28"/>
      <c r="K1015" s="28"/>
      <c r="L1015" s="28"/>
      <c r="M1015" s="28">
        <v>18135</v>
      </c>
      <c r="N1015" s="28"/>
      <c r="P1015" s="71"/>
      <c r="Q1015" s="81"/>
      <c r="R1015" s="27"/>
      <c r="S1015" s="36">
        <f>IF(Suggested="Yes",AA1015,AG1015)</f>
        <v>49.25</v>
      </c>
      <c r="T1015" s="34" t="s">
        <v>143</v>
      </c>
      <c r="U1015" s="5" t="str">
        <f>+Instructions!$B$3</f>
        <v>A</v>
      </c>
      <c r="V1015" s="49"/>
      <c r="W1015" s="53">
        <f>+Instructions!$C$22</f>
        <v>0</v>
      </c>
      <c r="X1015" s="16">
        <f>ROUND($AA1015*(1-W1015)+0.004999,2)</f>
        <v>49.25</v>
      </c>
      <c r="Y1015" s="49"/>
      <c r="Z1015" s="6" t="s">
        <v>1386</v>
      </c>
      <c r="AA1015" s="36">
        <v>49.25</v>
      </c>
      <c r="AB1015" s="57">
        <f t="shared" ref="AB1015:AC1017" si="632">+W1015</f>
        <v>0</v>
      </c>
      <c r="AC1015" s="16">
        <f t="shared" si="632"/>
        <v>49.25</v>
      </c>
      <c r="AD1015" s="11">
        <f>(AG1015-AC1015)/AG1015</f>
        <v>0</v>
      </c>
      <c r="AE1015" s="120"/>
      <c r="AF1015" s="128">
        <v>1</v>
      </c>
      <c r="AG1015" s="35">
        <f>SUM(AJ1015:AL1015)+AE1015</f>
        <v>49.25</v>
      </c>
      <c r="AH1015" s="244"/>
      <c r="AJ1015" s="16">
        <f>ROUND(AC1015/(1-VLOOKUP(AF1015,Group,2,FALSE)),2)</f>
        <v>49.25</v>
      </c>
      <c r="AK1015" s="16">
        <f>IF(VLOOKUP(AF1015,Group,5,FALSE)="YES",VLOOKUP(ROUND(ROUND(AJ1015,1)-AJ1015,2),Round,2,FALSE)+VLOOKUP(AF1015,Group,6,FALSE),0)</f>
        <v>0</v>
      </c>
      <c r="AL1015" s="16">
        <f>IF(VLOOKUP(AF1015,Group,7,FALSE)="",0,ROUND(AJ1015-0.04999,1)-AJ1015+AM1015)</f>
        <v>0</v>
      </c>
      <c r="AM1015" s="16" t="str">
        <f>IF(VLOOKUP(AF1015,Group,7,FALSE)="","",VLOOKUP(AF1015,Group,7,FALSE))</f>
        <v/>
      </c>
      <c r="AO1015" s="239" t="s">
        <v>155</v>
      </c>
    </row>
    <row r="1016" spans="2:41" s="3" customFormat="1" ht="9.9499999999999993" customHeight="1" x14ac:dyDescent="0.2">
      <c r="B1016" s="112" t="s">
        <v>151</v>
      </c>
      <c r="D1016" s="37"/>
      <c r="E1016" s="71" t="s">
        <v>312</v>
      </c>
      <c r="F1016" s="71"/>
      <c r="G1016" s="28" t="s">
        <v>144</v>
      </c>
      <c r="H1016" s="28"/>
      <c r="I1016" s="28"/>
      <c r="J1016" s="28"/>
      <c r="K1016" s="28"/>
      <c r="L1016" s="28"/>
      <c r="M1016" s="28">
        <v>18136</v>
      </c>
      <c r="N1016" s="28"/>
      <c r="P1016" s="71"/>
      <c r="Q1016" s="81"/>
      <c r="R1016" s="27"/>
      <c r="S1016" s="36">
        <f>IF(Suggested="Yes",AA1016,AG1016)</f>
        <v>53.2</v>
      </c>
      <c r="T1016" s="34" t="s">
        <v>143</v>
      </c>
      <c r="U1016" s="5" t="str">
        <f>+Instructions!$B$3</f>
        <v>A</v>
      </c>
      <c r="V1016" s="49"/>
      <c r="W1016" s="53">
        <f>+Instructions!$C$22</f>
        <v>0</v>
      </c>
      <c r="X1016" s="16">
        <f>ROUND($AA1016*(1-W1016)+0.004999,2)</f>
        <v>53.2</v>
      </c>
      <c r="Y1016" s="49"/>
      <c r="Z1016" s="6" t="s">
        <v>1386</v>
      </c>
      <c r="AA1016" s="36">
        <v>53.2</v>
      </c>
      <c r="AB1016" s="57">
        <f t="shared" si="632"/>
        <v>0</v>
      </c>
      <c r="AC1016" s="16">
        <f t="shared" si="632"/>
        <v>53.2</v>
      </c>
      <c r="AD1016" s="11">
        <f>(AG1016-AC1016)/AG1016</f>
        <v>0</v>
      </c>
      <c r="AE1016" s="120"/>
      <c r="AF1016" s="128">
        <v>1</v>
      </c>
      <c r="AG1016" s="35">
        <f>SUM(AJ1016:AL1016)+AE1016</f>
        <v>53.2</v>
      </c>
      <c r="AH1016" s="244"/>
      <c r="AJ1016" s="16">
        <f>ROUND(AC1016/(1-VLOOKUP(AF1016,Group,2,FALSE)),2)</f>
        <v>53.2</v>
      </c>
      <c r="AK1016" s="16">
        <f>IF(VLOOKUP(AF1016,Group,5,FALSE)="YES",VLOOKUP(ROUND(ROUND(AJ1016,1)-AJ1016,2),Round,2,FALSE)+VLOOKUP(AF1016,Group,6,FALSE),0)</f>
        <v>0</v>
      </c>
      <c r="AL1016" s="16">
        <f>IF(VLOOKUP(AF1016,Group,7,FALSE)="",0,ROUND(AJ1016-0.04999,1)-AJ1016+AM1016)</f>
        <v>0</v>
      </c>
      <c r="AM1016" s="16" t="str">
        <f>IF(VLOOKUP(AF1016,Group,7,FALSE)="","",VLOOKUP(AF1016,Group,7,FALSE))</f>
        <v/>
      </c>
      <c r="AO1016" s="239" t="s">
        <v>155</v>
      </c>
    </row>
    <row r="1017" spans="2:41" s="3" customFormat="1" ht="9.9499999999999993" customHeight="1" x14ac:dyDescent="0.2">
      <c r="B1017" s="112" t="s">
        <v>151</v>
      </c>
      <c r="D1017" s="37"/>
      <c r="E1017" s="71" t="s">
        <v>1175</v>
      </c>
      <c r="F1017" s="71"/>
      <c r="G1017" s="28" t="s">
        <v>585</v>
      </c>
      <c r="H1017" s="28"/>
      <c r="I1017" s="28"/>
      <c r="J1017" s="28"/>
      <c r="K1017" s="28"/>
      <c r="L1017" s="28"/>
      <c r="M1017" s="28">
        <v>18137</v>
      </c>
      <c r="N1017" s="28"/>
      <c r="P1017" s="71"/>
      <c r="Q1017" s="81"/>
      <c r="R1017" s="27"/>
      <c r="S1017" s="36">
        <f>IF(Suggested="Yes",AA1017,AG1017)</f>
        <v>62.95</v>
      </c>
      <c r="T1017" s="34" t="s">
        <v>143</v>
      </c>
      <c r="U1017" s="5" t="str">
        <f>+Instructions!$B$3</f>
        <v>A</v>
      </c>
      <c r="V1017" s="49"/>
      <c r="W1017" s="53">
        <f>+Instructions!$C$22</f>
        <v>0</v>
      </c>
      <c r="X1017" s="16">
        <f>ROUND($AA1017*(1-W1017)+0.004999,2)</f>
        <v>62.95</v>
      </c>
      <c r="Y1017" s="49"/>
      <c r="Z1017" s="6" t="s">
        <v>1386</v>
      </c>
      <c r="AA1017" s="36">
        <v>62.95</v>
      </c>
      <c r="AB1017" s="57">
        <f t="shared" si="632"/>
        <v>0</v>
      </c>
      <c r="AC1017" s="16">
        <f t="shared" si="632"/>
        <v>62.95</v>
      </c>
      <c r="AD1017" s="11">
        <f>(AG1017-AC1017)/AG1017</f>
        <v>0</v>
      </c>
      <c r="AE1017" s="120"/>
      <c r="AF1017" s="128">
        <v>1</v>
      </c>
      <c r="AG1017" s="35">
        <f>SUM(AJ1017:AL1017)+AE1017</f>
        <v>62.95</v>
      </c>
      <c r="AH1017" s="244"/>
      <c r="AJ1017" s="16">
        <f>ROUND(AC1017/(1-VLOOKUP(AF1017,Group,2,FALSE)),2)</f>
        <v>62.95</v>
      </c>
      <c r="AK1017" s="16">
        <f>IF(VLOOKUP(AF1017,Group,5,FALSE)="YES",VLOOKUP(ROUND(ROUND(AJ1017,1)-AJ1017,2),Round,2,FALSE)+VLOOKUP(AF1017,Group,6,FALSE),0)</f>
        <v>0</v>
      </c>
      <c r="AL1017" s="16">
        <f>IF(VLOOKUP(AF1017,Group,7,FALSE)="",0,ROUND(AJ1017-0.04999,1)-AJ1017+AM1017)</f>
        <v>0</v>
      </c>
      <c r="AM1017" s="16" t="str">
        <f>IF(VLOOKUP(AF1017,Group,7,FALSE)="","",VLOOKUP(AF1017,Group,7,FALSE))</f>
        <v/>
      </c>
      <c r="AO1017" s="239" t="s">
        <v>155</v>
      </c>
    </row>
    <row r="1018" spans="2:41" s="3" customFormat="1" ht="1.5" customHeight="1" x14ac:dyDescent="0.2">
      <c r="M1018" s="76"/>
      <c r="P1018" s="71"/>
      <c r="Q1018" s="81"/>
      <c r="R1018" s="27"/>
      <c r="S1018" s="36"/>
      <c r="T1018" s="6"/>
      <c r="U1018" s="34"/>
      <c r="V1018" s="49"/>
      <c r="W1018" s="53"/>
      <c r="X1018" s="14"/>
      <c r="Y1018" s="49"/>
      <c r="Z1018" s="36"/>
      <c r="AA1018" s="36"/>
      <c r="AB1018" s="52"/>
      <c r="AC1018" s="36"/>
      <c r="AD1018" s="14"/>
      <c r="AE1018" s="72"/>
      <c r="AF1018" s="124"/>
      <c r="AG1018" s="36"/>
      <c r="AH1018" s="244"/>
      <c r="AJ1018" s="36"/>
      <c r="AK1018" s="36"/>
      <c r="AL1018" s="36"/>
      <c r="AM1018" s="36"/>
      <c r="AO1018" s="239"/>
    </row>
    <row r="1019" spans="2:41" s="3" customFormat="1" ht="9.9499999999999993" customHeight="1" x14ac:dyDescent="0.2">
      <c r="B1019" s="111" t="s">
        <v>104</v>
      </c>
      <c r="D1019" s="37"/>
      <c r="E1019" s="71" t="s">
        <v>588</v>
      </c>
      <c r="F1019" s="71"/>
      <c r="G1019" s="28" t="s">
        <v>220</v>
      </c>
      <c r="H1019" s="28"/>
      <c r="I1019" s="28"/>
      <c r="J1019" s="28" t="s">
        <v>586</v>
      </c>
      <c r="L1019" s="28"/>
      <c r="M1019" s="28">
        <v>18138</v>
      </c>
      <c r="N1019" s="28"/>
      <c r="P1019" s="71" t="s">
        <v>591</v>
      </c>
      <c r="Q1019" s="81"/>
      <c r="R1019" s="27"/>
      <c r="S1019" s="36">
        <f t="shared" ref="S1019:S1027" si="633">IF(Suggested="Yes",AA1019,AG1019)</f>
        <v>63.85</v>
      </c>
      <c r="T1019" s="34" t="s">
        <v>142</v>
      </c>
      <c r="U1019" s="5" t="str">
        <f>+Instructions!$B$3</f>
        <v>A</v>
      </c>
      <c r="V1019" s="49"/>
      <c r="W1019" s="53">
        <f>+Instructions!$C$22</f>
        <v>0</v>
      </c>
      <c r="X1019" s="16">
        <f t="shared" ref="X1019:X1027" si="634">ROUND($AA1019*(1-W1019)+0.004999,2)</f>
        <v>63.85</v>
      </c>
      <c r="Y1019" s="49"/>
      <c r="Z1019" s="6" t="s">
        <v>1386</v>
      </c>
      <c r="AA1019" s="36">
        <v>63.85</v>
      </c>
      <c r="AB1019" s="57">
        <f t="shared" ref="AB1019:AC1021" si="635">+W1019</f>
        <v>0</v>
      </c>
      <c r="AC1019" s="16">
        <f t="shared" si="635"/>
        <v>63.85</v>
      </c>
      <c r="AD1019" s="11">
        <f t="shared" ref="AD1019:AD1027" si="636">(AG1019-AC1019)/AG1019</f>
        <v>0</v>
      </c>
      <c r="AE1019" s="120"/>
      <c r="AF1019" s="129">
        <v>3</v>
      </c>
      <c r="AG1019" s="50">
        <f t="shared" ref="AG1019:AG1027" si="637">SUM(AJ1019:AL1019)+AE1019</f>
        <v>63.85</v>
      </c>
      <c r="AH1019" s="244"/>
      <c r="AJ1019" s="16">
        <f t="shared" ref="AJ1019:AJ1027" si="638">ROUND(AC1019/(1-VLOOKUP(AF1019,Group,2,FALSE)),2)</f>
        <v>63.85</v>
      </c>
      <c r="AK1019" s="16">
        <f t="shared" ref="AK1019:AK1027" si="639">IF(VLOOKUP(AF1019,Group,5,FALSE)="YES",VLOOKUP(ROUND(ROUND(AJ1019,1)-AJ1019,2),Round,2,FALSE)+VLOOKUP(AF1019,Group,6,FALSE),0)</f>
        <v>0</v>
      </c>
      <c r="AL1019" s="16">
        <f t="shared" ref="AL1019:AL1027" si="640">IF(VLOOKUP(AF1019,Group,7,FALSE)="",0,ROUND(AJ1019-0.04999,1)-AJ1019+AM1019)</f>
        <v>0</v>
      </c>
      <c r="AM1019" s="16" t="str">
        <f t="shared" ref="AM1019:AM1027" si="641">IF(VLOOKUP(AF1019,Group,7,FALSE)="","",VLOOKUP(AF1019,Group,7,FALSE))</f>
        <v/>
      </c>
      <c r="AO1019" s="239" t="s">
        <v>155</v>
      </c>
    </row>
    <row r="1020" spans="2:41" s="3" customFormat="1" ht="9.9499999999999993" customHeight="1" x14ac:dyDescent="0.2">
      <c r="B1020" s="111" t="s">
        <v>104</v>
      </c>
      <c r="D1020" s="37"/>
      <c r="E1020" s="71" t="s">
        <v>589</v>
      </c>
      <c r="F1020" s="71"/>
      <c r="G1020" s="28" t="s">
        <v>220</v>
      </c>
      <c r="H1020" s="28"/>
      <c r="I1020" s="28"/>
      <c r="J1020" s="28" t="s">
        <v>472</v>
      </c>
      <c r="L1020" s="28"/>
      <c r="M1020" s="28">
        <v>18139</v>
      </c>
      <c r="N1020" s="28"/>
      <c r="P1020" s="71" t="s">
        <v>592</v>
      </c>
      <c r="Q1020" s="81"/>
      <c r="R1020" s="27"/>
      <c r="S1020" s="36">
        <f t="shared" si="633"/>
        <v>59.4</v>
      </c>
      <c r="T1020" s="34" t="s">
        <v>142</v>
      </c>
      <c r="U1020" s="5" t="str">
        <f>+Instructions!$B$3</f>
        <v>A</v>
      </c>
      <c r="V1020" s="49"/>
      <c r="W1020" s="53">
        <f>+Instructions!$C$22</f>
        <v>0</v>
      </c>
      <c r="X1020" s="16">
        <f t="shared" si="634"/>
        <v>59.4</v>
      </c>
      <c r="Y1020" s="49"/>
      <c r="Z1020" s="6" t="s">
        <v>1386</v>
      </c>
      <c r="AA1020" s="36">
        <v>59.4</v>
      </c>
      <c r="AB1020" s="57">
        <f t="shared" si="635"/>
        <v>0</v>
      </c>
      <c r="AC1020" s="16">
        <f t="shared" si="635"/>
        <v>59.4</v>
      </c>
      <c r="AD1020" s="11">
        <f t="shared" si="636"/>
        <v>0</v>
      </c>
      <c r="AE1020" s="120"/>
      <c r="AF1020" s="129">
        <v>3</v>
      </c>
      <c r="AG1020" s="50">
        <f t="shared" si="637"/>
        <v>59.4</v>
      </c>
      <c r="AH1020" s="244"/>
      <c r="AJ1020" s="16">
        <f t="shared" si="638"/>
        <v>59.4</v>
      </c>
      <c r="AK1020" s="16">
        <f t="shared" si="639"/>
        <v>0</v>
      </c>
      <c r="AL1020" s="16">
        <f t="shared" si="640"/>
        <v>0</v>
      </c>
      <c r="AM1020" s="16" t="str">
        <f t="shared" si="641"/>
        <v/>
      </c>
      <c r="AO1020" s="239" t="s">
        <v>155</v>
      </c>
    </row>
    <row r="1021" spans="2:41" s="3" customFormat="1" ht="9.9499999999999993" customHeight="1" x14ac:dyDescent="0.2">
      <c r="B1021" s="111" t="s">
        <v>104</v>
      </c>
      <c r="D1021" s="37"/>
      <c r="E1021" s="71" t="s">
        <v>590</v>
      </c>
      <c r="F1021" s="71"/>
      <c r="G1021" s="28" t="s">
        <v>220</v>
      </c>
      <c r="H1021" s="28"/>
      <c r="I1021" s="28"/>
      <c r="J1021" s="28" t="s">
        <v>587</v>
      </c>
      <c r="L1021" s="28"/>
      <c r="M1021" s="28">
        <v>18140</v>
      </c>
      <c r="N1021" s="28"/>
      <c r="P1021" s="71" t="s">
        <v>359</v>
      </c>
      <c r="Q1021" s="81"/>
      <c r="R1021" s="27"/>
      <c r="S1021" s="36">
        <f t="shared" si="633"/>
        <v>68.849999999999994</v>
      </c>
      <c r="T1021" s="34" t="s">
        <v>142</v>
      </c>
      <c r="U1021" s="5" t="str">
        <f>+Instructions!$B$3</f>
        <v>A</v>
      </c>
      <c r="V1021" s="49"/>
      <c r="W1021" s="53">
        <f>+Instructions!$C$22</f>
        <v>0</v>
      </c>
      <c r="X1021" s="16">
        <f t="shared" si="634"/>
        <v>68.849999999999994</v>
      </c>
      <c r="Y1021" s="49"/>
      <c r="Z1021" s="6" t="s">
        <v>1386</v>
      </c>
      <c r="AA1021" s="36">
        <v>68.849999999999994</v>
      </c>
      <c r="AB1021" s="57">
        <f t="shared" si="635"/>
        <v>0</v>
      </c>
      <c r="AC1021" s="16">
        <f t="shared" si="635"/>
        <v>68.849999999999994</v>
      </c>
      <c r="AD1021" s="11">
        <f t="shared" si="636"/>
        <v>0</v>
      </c>
      <c r="AE1021" s="120"/>
      <c r="AF1021" s="129">
        <v>3</v>
      </c>
      <c r="AG1021" s="50">
        <f t="shared" si="637"/>
        <v>68.849999999999994</v>
      </c>
      <c r="AH1021" s="244"/>
      <c r="AJ1021" s="16">
        <f t="shared" si="638"/>
        <v>68.849999999999994</v>
      </c>
      <c r="AK1021" s="16">
        <f t="shared" si="639"/>
        <v>0</v>
      </c>
      <c r="AL1021" s="16">
        <f t="shared" si="640"/>
        <v>0</v>
      </c>
      <c r="AM1021" s="16" t="str">
        <f t="shared" si="641"/>
        <v/>
      </c>
      <c r="AO1021" s="239" t="s">
        <v>155</v>
      </c>
    </row>
    <row r="1022" spans="2:41" s="3" customFormat="1" ht="9.9499999999999993" customHeight="1" x14ac:dyDescent="0.2">
      <c r="B1022" s="111" t="s">
        <v>104</v>
      </c>
      <c r="D1022" s="37"/>
      <c r="E1022" s="71" t="s">
        <v>588</v>
      </c>
      <c r="F1022" s="71"/>
      <c r="G1022" s="28" t="s">
        <v>220</v>
      </c>
      <c r="H1022" s="28"/>
      <c r="I1022" s="28"/>
      <c r="J1022" s="28" t="s">
        <v>601</v>
      </c>
      <c r="L1022" s="28"/>
      <c r="M1022" s="28">
        <v>18166</v>
      </c>
      <c r="N1022" s="28"/>
      <c r="P1022" s="71" t="s">
        <v>591</v>
      </c>
      <c r="Q1022" s="81"/>
      <c r="R1022" s="27"/>
      <c r="S1022" s="36">
        <f t="shared" si="633"/>
        <v>83.1</v>
      </c>
      <c r="T1022" s="34" t="s">
        <v>142</v>
      </c>
      <c r="U1022" s="5" t="str">
        <f>+Instructions!$B$3</f>
        <v>A</v>
      </c>
      <c r="V1022" s="49"/>
      <c r="W1022" s="53">
        <f>+Instructions!$C$22</f>
        <v>0</v>
      </c>
      <c r="X1022" s="16">
        <f t="shared" si="634"/>
        <v>83.1</v>
      </c>
      <c r="Y1022" s="49"/>
      <c r="Z1022" s="6" t="s">
        <v>1386</v>
      </c>
      <c r="AA1022" s="36">
        <v>83.1</v>
      </c>
      <c r="AB1022" s="57">
        <f t="shared" ref="AB1022:AC1027" si="642">+W1022</f>
        <v>0</v>
      </c>
      <c r="AC1022" s="16">
        <f t="shared" si="642"/>
        <v>83.1</v>
      </c>
      <c r="AD1022" s="11">
        <f t="shared" si="636"/>
        <v>0</v>
      </c>
      <c r="AE1022" s="120"/>
      <c r="AF1022" s="129">
        <v>3</v>
      </c>
      <c r="AG1022" s="50">
        <f t="shared" si="637"/>
        <v>83.1</v>
      </c>
      <c r="AH1022" s="244"/>
      <c r="AJ1022" s="16">
        <f t="shared" si="638"/>
        <v>83.1</v>
      </c>
      <c r="AK1022" s="16">
        <f t="shared" si="639"/>
        <v>0</v>
      </c>
      <c r="AL1022" s="16">
        <f t="shared" si="640"/>
        <v>0</v>
      </c>
      <c r="AM1022" s="16" t="str">
        <f t="shared" si="641"/>
        <v/>
      </c>
      <c r="AO1022" s="239" t="s">
        <v>155</v>
      </c>
    </row>
    <row r="1023" spans="2:41" s="3" customFormat="1" ht="9.9499999999999993" customHeight="1" x14ac:dyDescent="0.2">
      <c r="B1023" s="111" t="s">
        <v>104</v>
      </c>
      <c r="D1023" s="37"/>
      <c r="E1023" s="71" t="s">
        <v>860</v>
      </c>
      <c r="F1023" s="71"/>
      <c r="G1023" s="28" t="s">
        <v>220</v>
      </c>
      <c r="H1023" s="28"/>
      <c r="I1023" s="28"/>
      <c r="J1023" s="28" t="s">
        <v>861</v>
      </c>
      <c r="K1023" s="28"/>
      <c r="L1023" s="28"/>
      <c r="M1023" s="28">
        <v>18187</v>
      </c>
      <c r="N1023" s="28"/>
      <c r="P1023" s="71" t="s">
        <v>862</v>
      </c>
      <c r="Q1023" s="81"/>
      <c r="R1023" s="27"/>
      <c r="S1023" s="36">
        <f t="shared" si="633"/>
        <v>123.75</v>
      </c>
      <c r="T1023" s="34" t="s">
        <v>142</v>
      </c>
      <c r="U1023" s="5" t="str">
        <f>+Instructions!$B$3</f>
        <v>A</v>
      </c>
      <c r="V1023" s="49"/>
      <c r="W1023" s="53">
        <f>+Instructions!$C$22</f>
        <v>0</v>
      </c>
      <c r="X1023" s="16">
        <f t="shared" si="634"/>
        <v>123.75</v>
      </c>
      <c r="Y1023" s="49"/>
      <c r="Z1023" s="6" t="s">
        <v>1386</v>
      </c>
      <c r="AA1023" s="36">
        <v>123.75</v>
      </c>
      <c r="AB1023" s="57">
        <f t="shared" si="642"/>
        <v>0</v>
      </c>
      <c r="AC1023" s="16">
        <f t="shared" si="642"/>
        <v>123.75</v>
      </c>
      <c r="AD1023" s="11">
        <f t="shared" si="636"/>
        <v>0</v>
      </c>
      <c r="AE1023" s="120"/>
      <c r="AF1023" s="129">
        <v>3</v>
      </c>
      <c r="AG1023" s="50">
        <f t="shared" si="637"/>
        <v>123.75</v>
      </c>
      <c r="AH1023" s="244"/>
      <c r="AJ1023" s="16">
        <f t="shared" si="638"/>
        <v>123.75</v>
      </c>
      <c r="AK1023" s="16">
        <f t="shared" si="639"/>
        <v>0</v>
      </c>
      <c r="AL1023" s="16">
        <f t="shared" si="640"/>
        <v>0</v>
      </c>
      <c r="AM1023" s="16" t="str">
        <f t="shared" si="641"/>
        <v/>
      </c>
      <c r="AO1023" s="239" t="s">
        <v>155</v>
      </c>
    </row>
    <row r="1024" spans="2:41" s="3" customFormat="1" ht="9.9499999999999993" customHeight="1" x14ac:dyDescent="0.2">
      <c r="B1024" s="111" t="s">
        <v>104</v>
      </c>
      <c r="D1024" s="37"/>
      <c r="E1024" s="71" t="s">
        <v>604</v>
      </c>
      <c r="F1024" s="71"/>
      <c r="G1024" s="28" t="s">
        <v>220</v>
      </c>
      <c r="H1024" s="28"/>
      <c r="I1024" s="28"/>
      <c r="J1024" s="28" t="s">
        <v>602</v>
      </c>
      <c r="L1024" s="28"/>
      <c r="M1024" s="28">
        <v>18170</v>
      </c>
      <c r="N1024" s="28"/>
      <c r="P1024" s="71" t="s">
        <v>356</v>
      </c>
      <c r="Q1024" s="81"/>
      <c r="R1024" s="27"/>
      <c r="S1024" s="36">
        <f t="shared" si="633"/>
        <v>76.400000000000006</v>
      </c>
      <c r="T1024" s="34" t="s">
        <v>142</v>
      </c>
      <c r="U1024" s="5" t="str">
        <f>+Instructions!$B$3</f>
        <v>A</v>
      </c>
      <c r="V1024" s="49"/>
      <c r="W1024" s="53">
        <f>+Instructions!$C$22</f>
        <v>0</v>
      </c>
      <c r="X1024" s="16">
        <f t="shared" si="634"/>
        <v>76.400000000000006</v>
      </c>
      <c r="Y1024" s="49"/>
      <c r="Z1024" s="6" t="s">
        <v>1386</v>
      </c>
      <c r="AA1024" s="36">
        <v>76.400000000000006</v>
      </c>
      <c r="AB1024" s="57">
        <f t="shared" si="642"/>
        <v>0</v>
      </c>
      <c r="AC1024" s="16">
        <f t="shared" si="642"/>
        <v>76.400000000000006</v>
      </c>
      <c r="AD1024" s="11">
        <f t="shared" si="636"/>
        <v>0</v>
      </c>
      <c r="AE1024" s="120"/>
      <c r="AF1024" s="129">
        <v>3</v>
      </c>
      <c r="AG1024" s="50">
        <f t="shared" si="637"/>
        <v>76.400000000000006</v>
      </c>
      <c r="AH1024" s="244"/>
      <c r="AJ1024" s="16">
        <f t="shared" si="638"/>
        <v>76.400000000000006</v>
      </c>
      <c r="AK1024" s="16">
        <f t="shared" si="639"/>
        <v>0</v>
      </c>
      <c r="AL1024" s="16">
        <f t="shared" si="640"/>
        <v>0</v>
      </c>
      <c r="AM1024" s="16" t="str">
        <f t="shared" si="641"/>
        <v/>
      </c>
      <c r="AO1024" s="239" t="s">
        <v>155</v>
      </c>
    </row>
    <row r="1025" spans="1:41" s="3" customFormat="1" ht="9.9499999999999993" customHeight="1" x14ac:dyDescent="0.2">
      <c r="B1025" s="111" t="s">
        <v>104</v>
      </c>
      <c r="D1025" s="37"/>
      <c r="E1025" s="71" t="s">
        <v>588</v>
      </c>
      <c r="F1025" s="71"/>
      <c r="G1025" s="28" t="s">
        <v>220</v>
      </c>
      <c r="H1025" s="28"/>
      <c r="I1025" s="28"/>
      <c r="J1025" s="28" t="s">
        <v>603</v>
      </c>
      <c r="L1025" s="28"/>
      <c r="M1025" s="28">
        <v>18168</v>
      </c>
      <c r="N1025" s="28"/>
      <c r="P1025" s="71" t="s">
        <v>591</v>
      </c>
      <c r="Q1025" s="81"/>
      <c r="R1025" s="27"/>
      <c r="S1025" s="36">
        <f t="shared" si="633"/>
        <v>83</v>
      </c>
      <c r="T1025" s="34" t="s">
        <v>142</v>
      </c>
      <c r="U1025" s="5" t="str">
        <f>+Instructions!$B$3</f>
        <v>A</v>
      </c>
      <c r="V1025" s="49"/>
      <c r="W1025" s="53">
        <f>+Instructions!$C$22</f>
        <v>0</v>
      </c>
      <c r="X1025" s="16">
        <f t="shared" si="634"/>
        <v>83</v>
      </c>
      <c r="Y1025" s="49"/>
      <c r="Z1025" s="6" t="s">
        <v>1386</v>
      </c>
      <c r="AA1025" s="36">
        <v>83</v>
      </c>
      <c r="AB1025" s="57">
        <f t="shared" si="642"/>
        <v>0</v>
      </c>
      <c r="AC1025" s="16">
        <f t="shared" si="642"/>
        <v>83</v>
      </c>
      <c r="AD1025" s="11">
        <f t="shared" si="636"/>
        <v>0</v>
      </c>
      <c r="AE1025" s="120"/>
      <c r="AF1025" s="129">
        <v>3</v>
      </c>
      <c r="AG1025" s="50">
        <f t="shared" si="637"/>
        <v>83</v>
      </c>
      <c r="AH1025" s="244"/>
      <c r="AJ1025" s="16">
        <f t="shared" si="638"/>
        <v>83</v>
      </c>
      <c r="AK1025" s="16">
        <f t="shared" si="639"/>
        <v>0</v>
      </c>
      <c r="AL1025" s="16">
        <f t="shared" si="640"/>
        <v>0</v>
      </c>
      <c r="AM1025" s="16" t="str">
        <f t="shared" si="641"/>
        <v/>
      </c>
      <c r="AO1025" s="239" t="s">
        <v>155</v>
      </c>
    </row>
    <row r="1026" spans="1:41" s="3" customFormat="1" ht="9.9499999999999993" customHeight="1" x14ac:dyDescent="0.2">
      <c r="B1026" s="111" t="s">
        <v>104</v>
      </c>
      <c r="D1026" s="37"/>
      <c r="E1026" s="71" t="s">
        <v>588</v>
      </c>
      <c r="F1026" s="71"/>
      <c r="G1026" s="28" t="s">
        <v>220</v>
      </c>
      <c r="H1026" s="28"/>
      <c r="I1026" s="28"/>
      <c r="J1026" s="28" t="s">
        <v>866</v>
      </c>
      <c r="K1026" s="28"/>
      <c r="L1026" s="28"/>
      <c r="M1026" s="28">
        <v>18192</v>
      </c>
      <c r="N1026" s="28"/>
      <c r="P1026" s="71" t="s">
        <v>591</v>
      </c>
      <c r="Q1026" s="81"/>
      <c r="R1026" s="27"/>
      <c r="S1026" s="36">
        <f t="shared" si="633"/>
        <v>96.3</v>
      </c>
      <c r="T1026" s="34" t="s">
        <v>142</v>
      </c>
      <c r="U1026" s="5" t="str">
        <f>+Instructions!$B$3</f>
        <v>A</v>
      </c>
      <c r="V1026" s="49"/>
      <c r="W1026" s="53">
        <f>+Instructions!$C$22</f>
        <v>0</v>
      </c>
      <c r="X1026" s="16">
        <f t="shared" si="634"/>
        <v>96.3</v>
      </c>
      <c r="Y1026" s="49"/>
      <c r="Z1026" s="6" t="s">
        <v>1386</v>
      </c>
      <c r="AA1026" s="36">
        <v>96.3</v>
      </c>
      <c r="AB1026" s="57">
        <f t="shared" si="642"/>
        <v>0</v>
      </c>
      <c r="AC1026" s="16">
        <f t="shared" si="642"/>
        <v>96.3</v>
      </c>
      <c r="AD1026" s="11">
        <f t="shared" si="636"/>
        <v>0</v>
      </c>
      <c r="AE1026" s="120"/>
      <c r="AF1026" s="129">
        <v>3</v>
      </c>
      <c r="AG1026" s="50">
        <f t="shared" si="637"/>
        <v>96.3</v>
      </c>
      <c r="AH1026" s="244"/>
      <c r="AJ1026" s="16">
        <f t="shared" si="638"/>
        <v>96.3</v>
      </c>
      <c r="AK1026" s="16">
        <f t="shared" si="639"/>
        <v>0</v>
      </c>
      <c r="AL1026" s="16">
        <f t="shared" si="640"/>
        <v>0</v>
      </c>
      <c r="AM1026" s="16" t="str">
        <f t="shared" si="641"/>
        <v/>
      </c>
      <c r="AO1026" s="239" t="s">
        <v>155</v>
      </c>
    </row>
    <row r="1027" spans="1:41" s="3" customFormat="1" ht="9.9499999999999993" customHeight="1" x14ac:dyDescent="0.2">
      <c r="B1027" s="111" t="s">
        <v>104</v>
      </c>
      <c r="D1027" s="37"/>
      <c r="E1027" s="71" t="s">
        <v>863</v>
      </c>
      <c r="F1027" s="71"/>
      <c r="G1027" s="28" t="s">
        <v>220</v>
      </c>
      <c r="H1027" s="28"/>
      <c r="I1027" s="28"/>
      <c r="J1027" s="28" t="s">
        <v>864</v>
      </c>
      <c r="K1027" s="28"/>
      <c r="L1027" s="28"/>
      <c r="M1027" s="28">
        <v>18190</v>
      </c>
      <c r="N1027" s="28"/>
      <c r="P1027" s="71" t="s">
        <v>865</v>
      </c>
      <c r="Q1027" s="81"/>
      <c r="R1027" s="27"/>
      <c r="S1027" s="36">
        <f t="shared" si="633"/>
        <v>105.5</v>
      </c>
      <c r="T1027" s="34" t="s">
        <v>142</v>
      </c>
      <c r="U1027" s="5" t="str">
        <f>+Instructions!$B$3</f>
        <v>A</v>
      </c>
      <c r="V1027" s="49"/>
      <c r="W1027" s="53">
        <f>+Instructions!$C$22</f>
        <v>0</v>
      </c>
      <c r="X1027" s="16">
        <f t="shared" si="634"/>
        <v>105.5</v>
      </c>
      <c r="Y1027" s="49"/>
      <c r="Z1027" s="6" t="s">
        <v>1386</v>
      </c>
      <c r="AA1027" s="36">
        <v>105.5</v>
      </c>
      <c r="AB1027" s="57">
        <f t="shared" si="642"/>
        <v>0</v>
      </c>
      <c r="AC1027" s="16">
        <f t="shared" si="642"/>
        <v>105.5</v>
      </c>
      <c r="AD1027" s="11">
        <f t="shared" si="636"/>
        <v>0</v>
      </c>
      <c r="AE1027" s="120"/>
      <c r="AF1027" s="129">
        <v>3</v>
      </c>
      <c r="AG1027" s="50">
        <f t="shared" si="637"/>
        <v>105.5</v>
      </c>
      <c r="AH1027" s="244"/>
      <c r="AJ1027" s="16">
        <f t="shared" si="638"/>
        <v>105.5</v>
      </c>
      <c r="AK1027" s="16">
        <f t="shared" si="639"/>
        <v>0</v>
      </c>
      <c r="AL1027" s="16">
        <f t="shared" si="640"/>
        <v>0</v>
      </c>
      <c r="AM1027" s="16" t="str">
        <f t="shared" si="641"/>
        <v/>
      </c>
      <c r="AO1027" s="239" t="s">
        <v>155</v>
      </c>
    </row>
    <row r="1028" spans="1:41" s="3" customFormat="1" ht="2.4500000000000002" customHeight="1" x14ac:dyDescent="0.2">
      <c r="A1028" s="3" t="s">
        <v>182</v>
      </c>
      <c r="P1028" s="71"/>
      <c r="Q1028" s="81"/>
      <c r="R1028" s="27"/>
      <c r="S1028" s="36"/>
      <c r="T1028" s="6"/>
      <c r="U1028" s="34"/>
      <c r="V1028" s="49"/>
      <c r="W1028" s="53"/>
      <c r="X1028" s="14"/>
      <c r="Y1028" s="49"/>
      <c r="Z1028" s="36"/>
      <c r="AA1028" s="36"/>
      <c r="AB1028" s="52"/>
      <c r="AC1028" s="36"/>
      <c r="AD1028" s="14"/>
      <c r="AE1028" s="72"/>
      <c r="AF1028" s="124"/>
      <c r="AG1028" s="36"/>
      <c r="AH1028" s="244"/>
      <c r="AJ1028" s="36"/>
      <c r="AK1028" s="36"/>
      <c r="AL1028" s="36"/>
      <c r="AM1028" s="36"/>
      <c r="AO1028" s="239"/>
    </row>
    <row r="1029" spans="1:41" s="3" customFormat="1" ht="9.75" customHeight="1" x14ac:dyDescent="0.2">
      <c r="E1029" s="37" t="s">
        <v>606</v>
      </c>
      <c r="N1029" s="28"/>
      <c r="O1029" s="28"/>
      <c r="P1029" s="166"/>
      <c r="Q1029" s="6"/>
      <c r="R1029" s="28"/>
      <c r="S1029" s="36"/>
      <c r="U1029" s="5"/>
      <c r="V1029" s="49"/>
      <c r="W1029" s="53"/>
      <c r="X1029" s="14"/>
      <c r="Y1029" s="49"/>
      <c r="Z1029" s="36"/>
      <c r="AA1029" s="36"/>
      <c r="AB1029" s="52"/>
      <c r="AC1029" s="16"/>
      <c r="AD1029" s="14"/>
      <c r="AE1029" s="62"/>
      <c r="AF1029" s="62"/>
      <c r="AG1029" s="16"/>
      <c r="AH1029" s="245"/>
      <c r="AI1029" s="123"/>
      <c r="AJ1029" s="16"/>
      <c r="AK1029" s="16"/>
      <c r="AL1029" s="16"/>
      <c r="AM1029" s="16"/>
      <c r="AO1029" s="239"/>
    </row>
    <row r="1030" spans="1:41" s="3" customFormat="1" ht="0.95" customHeight="1" x14ac:dyDescent="0.2">
      <c r="M1030" s="76"/>
      <c r="P1030" s="71"/>
      <c r="Q1030" s="81"/>
      <c r="R1030" s="27"/>
      <c r="S1030" s="36"/>
      <c r="T1030" s="6"/>
      <c r="U1030" s="34"/>
      <c r="V1030" s="49"/>
      <c r="W1030" s="53"/>
      <c r="X1030" s="14"/>
      <c r="Y1030" s="49"/>
      <c r="Z1030" s="36"/>
      <c r="AA1030" s="36"/>
      <c r="AB1030" s="52"/>
      <c r="AC1030" s="36"/>
      <c r="AD1030" s="14"/>
      <c r="AE1030" s="72"/>
      <c r="AF1030" s="124"/>
      <c r="AG1030" s="36"/>
      <c r="AH1030" s="244"/>
      <c r="AJ1030" s="36"/>
      <c r="AK1030" s="36"/>
      <c r="AL1030" s="36"/>
      <c r="AM1030" s="36"/>
      <c r="AO1030" s="239"/>
    </row>
    <row r="1031" spans="1:41" s="3" customFormat="1" ht="9.9499999999999993" customHeight="1" x14ac:dyDescent="0.2">
      <c r="B1031" s="111" t="s">
        <v>104</v>
      </c>
      <c r="D1031" s="37"/>
      <c r="E1031" s="71" t="s">
        <v>598</v>
      </c>
      <c r="F1031" s="71"/>
      <c r="G1031" s="28" t="s">
        <v>220</v>
      </c>
      <c r="H1031" s="28"/>
      <c r="I1031" s="28"/>
      <c r="J1031" s="28" t="s">
        <v>595</v>
      </c>
      <c r="L1031" s="28"/>
      <c r="M1031" s="28">
        <v>18164</v>
      </c>
      <c r="N1031" s="28"/>
      <c r="P1031" s="71" t="s">
        <v>357</v>
      </c>
      <c r="Q1031" s="81"/>
      <c r="R1031" s="27"/>
      <c r="S1031" s="36">
        <f>IF(Suggested="Yes",AA1031,AG1031)</f>
        <v>139.69999999999999</v>
      </c>
      <c r="T1031" s="34" t="s">
        <v>142</v>
      </c>
      <c r="U1031" s="5" t="str">
        <f>+Instructions!$B$3</f>
        <v>A</v>
      </c>
      <c r="V1031" s="49"/>
      <c r="W1031" s="53">
        <f>+Instructions!$C$22</f>
        <v>0</v>
      </c>
      <c r="X1031" s="16">
        <f>ROUND($AA1031*(1-W1031)+0.004999,2)</f>
        <v>139.69999999999999</v>
      </c>
      <c r="Y1031" s="49"/>
      <c r="Z1031" s="6" t="s">
        <v>1386</v>
      </c>
      <c r="AA1031" s="36">
        <v>139.69999999999999</v>
      </c>
      <c r="AB1031" s="57">
        <f t="shared" ref="AB1031:AC1033" si="643">+W1031</f>
        <v>0</v>
      </c>
      <c r="AC1031" s="16">
        <f t="shared" si="643"/>
        <v>139.69999999999999</v>
      </c>
      <c r="AD1031" s="11">
        <f>(AG1031-AC1031)/AG1031</f>
        <v>0</v>
      </c>
      <c r="AE1031" s="120"/>
      <c r="AF1031" s="129">
        <v>3</v>
      </c>
      <c r="AG1031" s="50">
        <f>SUM(AJ1031:AL1031)+AE1031</f>
        <v>139.69999999999999</v>
      </c>
      <c r="AH1031" s="244"/>
      <c r="AJ1031" s="16">
        <f>ROUND(AC1031/(1-VLOOKUP(AF1031,Group,2,FALSE)),2)</f>
        <v>139.69999999999999</v>
      </c>
      <c r="AK1031" s="16">
        <f>IF(VLOOKUP(AF1031,Group,5,FALSE)="YES",VLOOKUP(ROUND(ROUND(AJ1031,1)-AJ1031,2),Round,2,FALSE)+VLOOKUP(AF1031,Group,6,FALSE),0)</f>
        <v>0</v>
      </c>
      <c r="AL1031" s="16">
        <f>IF(VLOOKUP(AF1031,Group,7,FALSE)="",0,ROUND(AJ1031-0.04999,1)-AJ1031+AM1031)</f>
        <v>0</v>
      </c>
      <c r="AM1031" s="16" t="str">
        <f>IF(VLOOKUP(AF1031,Group,7,FALSE)="","",VLOOKUP(AF1031,Group,7,FALSE))</f>
        <v/>
      </c>
      <c r="AO1031" s="239" t="s">
        <v>155</v>
      </c>
    </row>
    <row r="1032" spans="1:41" s="3" customFormat="1" ht="9.9499999999999993" customHeight="1" x14ac:dyDescent="0.2">
      <c r="B1032" s="111" t="s">
        <v>104</v>
      </c>
      <c r="D1032" s="37"/>
      <c r="E1032" s="71" t="s">
        <v>1176</v>
      </c>
      <c r="F1032" s="71"/>
      <c r="G1032" s="28" t="s">
        <v>220</v>
      </c>
      <c r="H1032" s="28"/>
      <c r="I1032" s="28"/>
      <c r="J1032" s="28" t="s">
        <v>596</v>
      </c>
      <c r="L1032" s="28"/>
      <c r="M1032" s="28">
        <v>18161</v>
      </c>
      <c r="N1032" s="28"/>
      <c r="P1032" s="71" t="s">
        <v>948</v>
      </c>
      <c r="Q1032" s="81"/>
      <c r="R1032" s="27"/>
      <c r="S1032" s="36">
        <f>IF(Suggested="Yes",AA1032,AG1032)</f>
        <v>67.900000000000006</v>
      </c>
      <c r="T1032" s="34" t="s">
        <v>142</v>
      </c>
      <c r="U1032" s="5" t="str">
        <f>+Instructions!$B$3</f>
        <v>A</v>
      </c>
      <c r="V1032" s="49"/>
      <c r="W1032" s="53">
        <f>+Instructions!$C$22</f>
        <v>0</v>
      </c>
      <c r="X1032" s="16">
        <f>ROUND($AA1032*(1-W1032)+0.004999,2)</f>
        <v>67.900000000000006</v>
      </c>
      <c r="Y1032" s="49"/>
      <c r="Z1032" s="6" t="s">
        <v>1386</v>
      </c>
      <c r="AA1032" s="36">
        <v>67.900000000000006</v>
      </c>
      <c r="AB1032" s="57">
        <f t="shared" si="643"/>
        <v>0</v>
      </c>
      <c r="AC1032" s="16">
        <f t="shared" si="643"/>
        <v>67.900000000000006</v>
      </c>
      <c r="AD1032" s="11">
        <f>(AG1032-AC1032)/AG1032</f>
        <v>0</v>
      </c>
      <c r="AE1032" s="120"/>
      <c r="AF1032" s="129">
        <v>3</v>
      </c>
      <c r="AG1032" s="50">
        <f>SUM(AJ1032:AL1032)+AE1032</f>
        <v>67.900000000000006</v>
      </c>
      <c r="AH1032" s="244"/>
      <c r="AJ1032" s="16">
        <f>ROUND(AC1032/(1-VLOOKUP(AF1032,Group,2,FALSE)),2)</f>
        <v>67.900000000000006</v>
      </c>
      <c r="AK1032" s="16">
        <f>IF(VLOOKUP(AF1032,Group,5,FALSE)="YES",VLOOKUP(ROUND(ROUND(AJ1032,1)-AJ1032,2),Round,2,FALSE)+VLOOKUP(AF1032,Group,6,FALSE),0)</f>
        <v>0</v>
      </c>
      <c r="AL1032" s="16">
        <f>IF(VLOOKUP(AF1032,Group,7,FALSE)="",0,ROUND(AJ1032-0.04999,1)-AJ1032+AM1032)</f>
        <v>0</v>
      </c>
      <c r="AM1032" s="16" t="str">
        <f>IF(VLOOKUP(AF1032,Group,7,FALSE)="","",VLOOKUP(AF1032,Group,7,FALSE))</f>
        <v/>
      </c>
      <c r="AO1032" s="239" t="s">
        <v>155</v>
      </c>
    </row>
    <row r="1033" spans="1:41" s="3" customFormat="1" ht="9.9499999999999993" customHeight="1" x14ac:dyDescent="0.2">
      <c r="B1033" s="111" t="s">
        <v>104</v>
      </c>
      <c r="D1033" s="37"/>
      <c r="E1033" s="71" t="s">
        <v>599</v>
      </c>
      <c r="F1033" s="71"/>
      <c r="G1033" s="28" t="s">
        <v>220</v>
      </c>
      <c r="H1033" s="28"/>
      <c r="I1033" s="28"/>
      <c r="J1033" s="28" t="s">
        <v>597</v>
      </c>
      <c r="L1033" s="28"/>
      <c r="M1033" s="28">
        <v>18158</v>
      </c>
      <c r="N1033" s="28"/>
      <c r="P1033" s="71" t="s">
        <v>516</v>
      </c>
      <c r="Q1033" s="81"/>
      <c r="R1033" s="27"/>
      <c r="S1033" s="36">
        <f>IF(Suggested="Yes",AA1033,AG1033)</f>
        <v>47.15</v>
      </c>
      <c r="T1033" s="34" t="s">
        <v>142</v>
      </c>
      <c r="U1033" s="5" t="str">
        <f>+Instructions!$B$3</f>
        <v>A</v>
      </c>
      <c r="V1033" s="49"/>
      <c r="W1033" s="53">
        <f>+Instructions!$C$22</f>
        <v>0</v>
      </c>
      <c r="X1033" s="16">
        <f>ROUND($AA1033*(1-W1033)+0.004999,2)</f>
        <v>47.15</v>
      </c>
      <c r="Y1033" s="49"/>
      <c r="Z1033" s="6" t="s">
        <v>1386</v>
      </c>
      <c r="AA1033" s="36">
        <v>47.15</v>
      </c>
      <c r="AB1033" s="57">
        <f t="shared" si="643"/>
        <v>0</v>
      </c>
      <c r="AC1033" s="16">
        <f t="shared" si="643"/>
        <v>47.15</v>
      </c>
      <c r="AD1033" s="11">
        <f>(AG1033-AC1033)/AG1033</f>
        <v>0</v>
      </c>
      <c r="AE1033" s="120"/>
      <c r="AF1033" s="129">
        <v>3</v>
      </c>
      <c r="AG1033" s="50">
        <f>SUM(AJ1033:AL1033)+AE1033</f>
        <v>47.15</v>
      </c>
      <c r="AH1033" s="244"/>
      <c r="AJ1033" s="16">
        <f>ROUND(AC1033/(1-VLOOKUP(AF1033,Group,2,FALSE)),2)</f>
        <v>47.15</v>
      </c>
      <c r="AK1033" s="16">
        <f>IF(VLOOKUP(AF1033,Group,5,FALSE)="YES",VLOOKUP(ROUND(ROUND(AJ1033,1)-AJ1033,2),Round,2,FALSE)+VLOOKUP(AF1033,Group,6,FALSE),0)</f>
        <v>0</v>
      </c>
      <c r="AL1033" s="16">
        <f>IF(VLOOKUP(AF1033,Group,7,FALSE)="",0,ROUND(AJ1033-0.04999,1)-AJ1033+AM1033)</f>
        <v>0</v>
      </c>
      <c r="AM1033" s="16" t="str">
        <f>IF(VLOOKUP(AF1033,Group,7,FALSE)="","",VLOOKUP(AF1033,Group,7,FALSE))</f>
        <v/>
      </c>
      <c r="AO1033" s="239" t="s">
        <v>155</v>
      </c>
    </row>
    <row r="1034" spans="1:41" s="3" customFormat="1" ht="1.5" customHeight="1" x14ac:dyDescent="0.2">
      <c r="M1034" s="76"/>
      <c r="P1034" s="71"/>
      <c r="Q1034" s="81"/>
      <c r="R1034" s="27"/>
      <c r="S1034" s="36"/>
      <c r="T1034" s="6"/>
      <c r="U1034" s="34"/>
      <c r="V1034" s="49"/>
      <c r="W1034" s="53"/>
      <c r="X1034" s="14"/>
      <c r="Y1034" s="49"/>
      <c r="Z1034" s="36"/>
      <c r="AA1034" s="36"/>
      <c r="AB1034" s="52"/>
      <c r="AC1034" s="36"/>
      <c r="AD1034" s="14"/>
      <c r="AE1034" s="72"/>
      <c r="AF1034" s="124"/>
      <c r="AG1034" s="36"/>
      <c r="AH1034" s="244"/>
      <c r="AJ1034" s="36"/>
      <c r="AK1034" s="36"/>
      <c r="AL1034" s="36"/>
      <c r="AM1034" s="36"/>
      <c r="AO1034" s="239"/>
    </row>
    <row r="1035" spans="1:41" s="3" customFormat="1" ht="9.9499999999999993" customHeight="1" x14ac:dyDescent="0.2">
      <c r="B1035" s="111" t="s">
        <v>104</v>
      </c>
      <c r="D1035" s="37"/>
      <c r="E1035" s="71" t="s">
        <v>45</v>
      </c>
      <c r="F1035" s="71"/>
      <c r="G1035" s="28" t="s">
        <v>201</v>
      </c>
      <c r="H1035" s="28"/>
      <c r="I1035" s="28"/>
      <c r="J1035" s="28"/>
      <c r="K1035" s="28"/>
      <c r="L1035" s="28"/>
      <c r="M1035" s="28">
        <v>18134</v>
      </c>
      <c r="N1035" s="28"/>
      <c r="P1035" s="71"/>
      <c r="Q1035" s="81"/>
      <c r="R1035" s="27"/>
      <c r="S1035" s="36">
        <f>IF(Suggested="Yes",AA1035,AG1035)</f>
        <v>44.85</v>
      </c>
      <c r="T1035" s="34" t="s">
        <v>142</v>
      </c>
      <c r="U1035" s="5" t="str">
        <f>+Instructions!$B$3</f>
        <v>A</v>
      </c>
      <c r="V1035" s="49"/>
      <c r="W1035" s="53">
        <f>+Instructions!$C$22</f>
        <v>0</v>
      </c>
      <c r="X1035" s="16">
        <f>ROUND($AA1035*(1-W1035)+0.004999,2)</f>
        <v>44.85</v>
      </c>
      <c r="Y1035" s="49"/>
      <c r="Z1035" s="6" t="s">
        <v>1386</v>
      </c>
      <c r="AA1035" s="36">
        <v>44.85</v>
      </c>
      <c r="AB1035" s="57">
        <f>+W1035</f>
        <v>0</v>
      </c>
      <c r="AC1035" s="16">
        <f>+X1035</f>
        <v>44.85</v>
      </c>
      <c r="AD1035" s="11">
        <f>(AG1035-AC1035)/AG1035</f>
        <v>0</v>
      </c>
      <c r="AE1035" s="120"/>
      <c r="AF1035" s="129">
        <v>3</v>
      </c>
      <c r="AG1035" s="50">
        <f>SUM(AJ1035:AL1035)+AE1035</f>
        <v>44.85</v>
      </c>
      <c r="AH1035" s="244"/>
      <c r="AJ1035" s="16">
        <f>ROUND(AC1035/(1-VLOOKUP(AF1035,Group,2,FALSE)),2)</f>
        <v>44.85</v>
      </c>
      <c r="AK1035" s="16">
        <f>IF(VLOOKUP(AF1035,Group,5,FALSE)="YES",VLOOKUP(ROUND(ROUND(AJ1035,1)-AJ1035,2),Round,2,FALSE)+VLOOKUP(AF1035,Group,6,FALSE),0)</f>
        <v>0</v>
      </c>
      <c r="AL1035" s="16">
        <f>IF(VLOOKUP(AF1035,Group,7,FALSE)="",0,ROUND(AJ1035-0.04999,1)-AJ1035+AM1035)</f>
        <v>0</v>
      </c>
      <c r="AM1035" s="16" t="str">
        <f>IF(VLOOKUP(AF1035,Group,7,FALSE)="","",VLOOKUP(AF1035,Group,7,FALSE))</f>
        <v/>
      </c>
      <c r="AO1035" s="239" t="s">
        <v>155</v>
      </c>
    </row>
    <row r="1036" spans="1:41" s="3" customFormat="1" ht="9.9499999999999993" customHeight="1" x14ac:dyDescent="0.2">
      <c r="B1036" s="111" t="s">
        <v>104</v>
      </c>
      <c r="D1036" s="37"/>
      <c r="E1036" s="71" t="s">
        <v>202</v>
      </c>
      <c r="F1036" s="71"/>
      <c r="G1036" s="28" t="s">
        <v>200</v>
      </c>
      <c r="H1036" s="28"/>
      <c r="I1036" s="28"/>
      <c r="J1036" s="28"/>
      <c r="K1036" s="28"/>
      <c r="L1036" s="28"/>
      <c r="M1036" s="28">
        <v>18133</v>
      </c>
      <c r="N1036" s="28"/>
      <c r="P1036" s="71"/>
      <c r="Q1036" s="81"/>
      <c r="R1036" s="27"/>
      <c r="S1036" s="36">
        <f>IF(Suggested="Yes",AA1036,AG1036)</f>
        <v>23.85</v>
      </c>
      <c r="T1036" s="34" t="s">
        <v>142</v>
      </c>
      <c r="U1036" s="5" t="str">
        <f>+Instructions!$B$3</f>
        <v>A</v>
      </c>
      <c r="V1036" s="49"/>
      <c r="W1036" s="53">
        <f>+Instructions!$C$22</f>
        <v>0</v>
      </c>
      <c r="X1036" s="16">
        <f>ROUND($AA1036*(1-W1036)+0.004999,2)</f>
        <v>23.85</v>
      </c>
      <c r="Y1036" s="49"/>
      <c r="Z1036" s="6" t="s">
        <v>1386</v>
      </c>
      <c r="AA1036" s="36">
        <v>23.85</v>
      </c>
      <c r="AB1036" s="57">
        <f>+W1036</f>
        <v>0</v>
      </c>
      <c r="AC1036" s="16">
        <f>+X1036</f>
        <v>23.85</v>
      </c>
      <c r="AD1036" s="11">
        <f>(AG1036-AC1036)/AG1036</f>
        <v>0</v>
      </c>
      <c r="AE1036" s="120"/>
      <c r="AF1036" s="129">
        <v>3</v>
      </c>
      <c r="AG1036" s="50">
        <f>SUM(AJ1036:AL1036)+AE1036</f>
        <v>23.85</v>
      </c>
      <c r="AH1036" s="244"/>
      <c r="AJ1036" s="16">
        <f>ROUND(AC1036/(1-VLOOKUP(AF1036,Group,2,FALSE)),2)</f>
        <v>23.85</v>
      </c>
      <c r="AK1036" s="16">
        <f>IF(VLOOKUP(AF1036,Group,5,FALSE)="YES",VLOOKUP(ROUND(ROUND(AJ1036,1)-AJ1036,2),Round,2,FALSE)+VLOOKUP(AF1036,Group,6,FALSE),0)</f>
        <v>0</v>
      </c>
      <c r="AL1036" s="16">
        <f>IF(VLOOKUP(AF1036,Group,7,FALSE)="",0,ROUND(AJ1036-0.04999,1)-AJ1036+AM1036)</f>
        <v>0</v>
      </c>
      <c r="AM1036" s="16" t="str">
        <f>IF(VLOOKUP(AF1036,Group,7,FALSE)="","",VLOOKUP(AF1036,Group,7,FALSE))</f>
        <v/>
      </c>
      <c r="AO1036" s="239" t="s">
        <v>155</v>
      </c>
    </row>
    <row r="1037" spans="1:41" s="3" customFormat="1" ht="2.4500000000000002" customHeight="1" x14ac:dyDescent="0.2">
      <c r="P1037" s="71"/>
      <c r="Q1037" s="81"/>
      <c r="R1037" s="27"/>
      <c r="S1037" s="36"/>
      <c r="T1037" s="6"/>
      <c r="U1037" s="34"/>
      <c r="V1037" s="49"/>
      <c r="W1037" s="53"/>
      <c r="X1037" s="14"/>
      <c r="Y1037" s="49"/>
      <c r="Z1037" s="36"/>
      <c r="AA1037" s="36"/>
      <c r="AB1037" s="52"/>
      <c r="AC1037" s="36"/>
      <c r="AD1037" s="14"/>
      <c r="AE1037" s="72"/>
      <c r="AF1037" s="124"/>
      <c r="AG1037" s="36"/>
      <c r="AH1037" s="244"/>
      <c r="AJ1037" s="36"/>
      <c r="AK1037" s="36"/>
      <c r="AL1037" s="36"/>
      <c r="AM1037" s="36"/>
      <c r="AO1037" s="239"/>
    </row>
    <row r="1038" spans="1:41" s="3" customFormat="1" ht="9.9499999999999993" customHeight="1" x14ac:dyDescent="0.2">
      <c r="C1038" s="32"/>
      <c r="D1038" s="37" t="s">
        <v>186</v>
      </c>
      <c r="E1038" s="167" t="s">
        <v>605</v>
      </c>
      <c r="F1038" s="167"/>
      <c r="G1038" s="167"/>
      <c r="H1038" s="172"/>
      <c r="I1038" s="172"/>
      <c r="K1038" s="172"/>
      <c r="L1038" s="172"/>
      <c r="M1038" s="172"/>
      <c r="N1038" s="172"/>
      <c r="O1038" s="28"/>
      <c r="P1038" s="28"/>
      <c r="Q1038" s="28"/>
      <c r="R1038" s="28"/>
      <c r="S1038" s="28"/>
      <c r="T1038" s="28"/>
      <c r="U1038" s="5"/>
      <c r="V1038" s="49"/>
      <c r="W1038" s="67"/>
      <c r="X1038" s="67"/>
      <c r="Y1038" s="49"/>
      <c r="Z1038" s="36"/>
      <c r="AA1038" s="36"/>
      <c r="AB1038" s="52"/>
      <c r="AC1038" s="16"/>
      <c r="AD1038" s="14"/>
      <c r="AE1038" s="62"/>
      <c r="AF1038" s="123"/>
      <c r="AG1038" s="16"/>
      <c r="AH1038" s="244"/>
      <c r="AJ1038" s="16"/>
      <c r="AK1038" s="16"/>
      <c r="AL1038" s="16"/>
      <c r="AM1038" s="16"/>
      <c r="AO1038" s="239"/>
    </row>
    <row r="1039" spans="1:41" s="3" customFormat="1" ht="1.5" customHeight="1" x14ac:dyDescent="0.2">
      <c r="P1039" s="71"/>
      <c r="Q1039" s="81"/>
      <c r="R1039" s="27"/>
      <c r="S1039" s="36"/>
      <c r="T1039" s="6"/>
      <c r="U1039" s="34"/>
      <c r="V1039" s="49"/>
      <c r="W1039" s="53"/>
      <c r="X1039" s="14"/>
      <c r="Y1039" s="49"/>
      <c r="Z1039" s="36"/>
      <c r="AA1039" s="36"/>
      <c r="AB1039" s="52"/>
      <c r="AC1039" s="36"/>
      <c r="AD1039" s="14"/>
      <c r="AE1039" s="72"/>
      <c r="AF1039" s="124"/>
      <c r="AG1039" s="36"/>
      <c r="AH1039" s="244"/>
      <c r="AJ1039" s="36"/>
      <c r="AK1039" s="36"/>
      <c r="AL1039" s="36"/>
      <c r="AM1039" s="36"/>
      <c r="AO1039" s="239"/>
    </row>
    <row r="1040" spans="1:41" s="3" customFormat="1" ht="9.9499999999999993" customHeight="1" x14ac:dyDescent="0.2">
      <c r="B1040" s="112" t="s">
        <v>151</v>
      </c>
      <c r="D1040" s="37"/>
      <c r="E1040" s="71" t="s">
        <v>269</v>
      </c>
      <c r="F1040" s="71"/>
      <c r="G1040" s="28" t="s">
        <v>144</v>
      </c>
      <c r="H1040" s="28"/>
      <c r="I1040" s="28"/>
      <c r="J1040" s="28"/>
      <c r="K1040" s="28"/>
      <c r="L1040" s="28"/>
      <c r="M1040" s="28">
        <v>18151</v>
      </c>
      <c r="N1040" s="28"/>
      <c r="P1040" s="71"/>
      <c r="Q1040" s="81"/>
      <c r="R1040" s="27"/>
      <c r="S1040" s="36">
        <f>IF(Suggested="Yes",AA1040,AG1040)</f>
        <v>48.1</v>
      </c>
      <c r="T1040" s="34" t="s">
        <v>143</v>
      </c>
      <c r="U1040" s="5" t="str">
        <f>+Instructions!$B$3</f>
        <v>A</v>
      </c>
      <c r="V1040" s="49"/>
      <c r="W1040" s="53">
        <f>+Instructions!$C$22</f>
        <v>0</v>
      </c>
      <c r="X1040" s="16">
        <f>ROUND($AA1040*(1-W1040)+0.004999,2)</f>
        <v>48.1</v>
      </c>
      <c r="Y1040" s="49"/>
      <c r="Z1040" s="6" t="s">
        <v>1386</v>
      </c>
      <c r="AA1040" s="36">
        <v>48.1</v>
      </c>
      <c r="AB1040" s="57">
        <f t="shared" ref="AB1040:AC1042" si="644">+W1040</f>
        <v>0</v>
      </c>
      <c r="AC1040" s="16">
        <f t="shared" si="644"/>
        <v>48.1</v>
      </c>
      <c r="AD1040" s="11">
        <f>(AG1040-AC1040)/AG1040</f>
        <v>0</v>
      </c>
      <c r="AE1040" s="120"/>
      <c r="AF1040" s="128">
        <v>1</v>
      </c>
      <c r="AG1040" s="35">
        <f>SUM(AJ1040:AL1040)+AE1040</f>
        <v>48.1</v>
      </c>
      <c r="AH1040" s="244"/>
      <c r="AJ1040" s="16">
        <f>ROUND(AC1040/(1-VLOOKUP(AF1040,Group,2,FALSE)),2)</f>
        <v>48.1</v>
      </c>
      <c r="AK1040" s="16">
        <f>IF(VLOOKUP(AF1040,Group,5,FALSE)="YES",VLOOKUP(ROUND(ROUND(AJ1040,1)-AJ1040,2),Round,2,FALSE)+VLOOKUP(AF1040,Group,6,FALSE),0)</f>
        <v>0</v>
      </c>
      <c r="AL1040" s="16">
        <f>IF(VLOOKUP(AF1040,Group,7,FALSE)="",0,ROUND(AJ1040-0.04999,1)-AJ1040+AM1040)</f>
        <v>0</v>
      </c>
      <c r="AM1040" s="16" t="str">
        <f>IF(VLOOKUP(AF1040,Group,7,FALSE)="","",VLOOKUP(AF1040,Group,7,FALSE))</f>
        <v/>
      </c>
      <c r="AO1040" s="239" t="s">
        <v>155</v>
      </c>
    </row>
    <row r="1041" spans="2:41" s="3" customFormat="1" ht="9.9499999999999993" customHeight="1" x14ac:dyDescent="0.2">
      <c r="B1041" s="112" t="s">
        <v>151</v>
      </c>
      <c r="D1041" s="37"/>
      <c r="E1041" s="71" t="s">
        <v>312</v>
      </c>
      <c r="F1041" s="71"/>
      <c r="G1041" s="28" t="s">
        <v>144</v>
      </c>
      <c r="H1041" s="28"/>
      <c r="I1041" s="28"/>
      <c r="J1041" s="28"/>
      <c r="K1041" s="28"/>
      <c r="L1041" s="28"/>
      <c r="M1041" s="28">
        <v>18152</v>
      </c>
      <c r="N1041" s="28"/>
      <c r="P1041" s="71"/>
      <c r="Q1041" s="81"/>
      <c r="R1041" s="27"/>
      <c r="S1041" s="36">
        <f>IF(Suggested="Yes",AA1041,AG1041)</f>
        <v>53.05</v>
      </c>
      <c r="T1041" s="34" t="s">
        <v>143</v>
      </c>
      <c r="U1041" s="5" t="str">
        <f>+Instructions!$B$3</f>
        <v>A</v>
      </c>
      <c r="V1041" s="49"/>
      <c r="W1041" s="53">
        <f>+Instructions!$C$22</f>
        <v>0</v>
      </c>
      <c r="X1041" s="16">
        <f>ROUND($AA1041*(1-W1041)+0.004999,2)</f>
        <v>53.05</v>
      </c>
      <c r="Y1041" s="49"/>
      <c r="Z1041" s="6" t="s">
        <v>1386</v>
      </c>
      <c r="AA1041" s="36">
        <v>53.05</v>
      </c>
      <c r="AB1041" s="57">
        <f t="shared" si="644"/>
        <v>0</v>
      </c>
      <c r="AC1041" s="16">
        <f t="shared" si="644"/>
        <v>53.05</v>
      </c>
      <c r="AD1041" s="11">
        <f>(AG1041-AC1041)/AG1041</f>
        <v>0</v>
      </c>
      <c r="AE1041" s="120"/>
      <c r="AF1041" s="128">
        <v>1</v>
      </c>
      <c r="AG1041" s="35">
        <f>SUM(AJ1041:AL1041)+AE1041</f>
        <v>53.05</v>
      </c>
      <c r="AH1041" s="244"/>
      <c r="AJ1041" s="16">
        <f>ROUND(AC1041/(1-VLOOKUP(AF1041,Group,2,FALSE)),2)</f>
        <v>53.05</v>
      </c>
      <c r="AK1041" s="16">
        <f>IF(VLOOKUP(AF1041,Group,5,FALSE)="YES",VLOOKUP(ROUND(ROUND(AJ1041,1)-AJ1041,2),Round,2,FALSE)+VLOOKUP(AF1041,Group,6,FALSE),0)</f>
        <v>0</v>
      </c>
      <c r="AL1041" s="16">
        <f>IF(VLOOKUP(AF1041,Group,7,FALSE)="",0,ROUND(AJ1041-0.04999,1)-AJ1041+AM1041)</f>
        <v>0</v>
      </c>
      <c r="AM1041" s="16" t="str">
        <f>IF(VLOOKUP(AF1041,Group,7,FALSE)="","",VLOOKUP(AF1041,Group,7,FALSE))</f>
        <v/>
      </c>
      <c r="AO1041" s="239" t="s">
        <v>155</v>
      </c>
    </row>
    <row r="1042" spans="2:41" s="3" customFormat="1" ht="9.9499999999999993" customHeight="1" x14ac:dyDescent="0.2">
      <c r="B1042" s="112" t="s">
        <v>151</v>
      </c>
      <c r="D1042" s="37"/>
      <c r="E1042" s="71" t="s">
        <v>1175</v>
      </c>
      <c r="F1042" s="71"/>
      <c r="G1042" s="28" t="s">
        <v>585</v>
      </c>
      <c r="H1042" s="28"/>
      <c r="I1042" s="28"/>
      <c r="J1042" s="28"/>
      <c r="K1042" s="28"/>
      <c r="L1042" s="28"/>
      <c r="M1042" s="28">
        <v>18153</v>
      </c>
      <c r="N1042" s="28"/>
      <c r="P1042" s="71"/>
      <c r="Q1042" s="81"/>
      <c r="R1042" s="27"/>
      <c r="S1042" s="36">
        <f>IF(Suggested="Yes",AA1042,AG1042)</f>
        <v>62.05</v>
      </c>
      <c r="T1042" s="34" t="s">
        <v>143</v>
      </c>
      <c r="U1042" s="5" t="str">
        <f>+Instructions!$B$3</f>
        <v>A</v>
      </c>
      <c r="V1042" s="49"/>
      <c r="W1042" s="53">
        <f>+Instructions!$C$22</f>
        <v>0</v>
      </c>
      <c r="X1042" s="16">
        <f>ROUND($AA1042*(1-W1042)+0.004999,2)</f>
        <v>62.05</v>
      </c>
      <c r="Y1042" s="49"/>
      <c r="Z1042" s="6" t="s">
        <v>1386</v>
      </c>
      <c r="AA1042" s="36">
        <v>62.05</v>
      </c>
      <c r="AB1042" s="57">
        <f t="shared" si="644"/>
        <v>0</v>
      </c>
      <c r="AC1042" s="16">
        <f t="shared" si="644"/>
        <v>62.05</v>
      </c>
      <c r="AD1042" s="11">
        <f>(AG1042-AC1042)/AG1042</f>
        <v>0</v>
      </c>
      <c r="AE1042" s="120"/>
      <c r="AF1042" s="128">
        <v>1</v>
      </c>
      <c r="AG1042" s="35">
        <f>SUM(AJ1042:AL1042)+AE1042</f>
        <v>62.05</v>
      </c>
      <c r="AH1042" s="244"/>
      <c r="AJ1042" s="16">
        <f>ROUND(AC1042/(1-VLOOKUP(AF1042,Group,2,FALSE)),2)</f>
        <v>62.05</v>
      </c>
      <c r="AK1042" s="16">
        <f>IF(VLOOKUP(AF1042,Group,5,FALSE)="YES",VLOOKUP(ROUND(ROUND(AJ1042,1)-AJ1042,2),Round,2,FALSE)+VLOOKUP(AF1042,Group,6,FALSE),0)</f>
        <v>0</v>
      </c>
      <c r="AL1042" s="16">
        <f>IF(VLOOKUP(AF1042,Group,7,FALSE)="",0,ROUND(AJ1042-0.04999,1)-AJ1042+AM1042)</f>
        <v>0</v>
      </c>
      <c r="AM1042" s="16" t="str">
        <f>IF(VLOOKUP(AF1042,Group,7,FALSE)="","",VLOOKUP(AF1042,Group,7,FALSE))</f>
        <v/>
      </c>
      <c r="AO1042" s="239" t="s">
        <v>155</v>
      </c>
    </row>
    <row r="1043" spans="2:41" s="3" customFormat="1" ht="1.5" customHeight="1" x14ac:dyDescent="0.2">
      <c r="M1043" s="76"/>
      <c r="P1043" s="71"/>
      <c r="Q1043" s="81"/>
      <c r="R1043" s="27"/>
      <c r="S1043" s="36"/>
      <c r="T1043" s="6"/>
      <c r="U1043" s="34"/>
      <c r="V1043" s="49"/>
      <c r="W1043" s="53"/>
      <c r="X1043" s="14"/>
      <c r="Y1043" s="49"/>
      <c r="Z1043" s="36"/>
      <c r="AA1043" s="36"/>
      <c r="AB1043" s="52"/>
      <c r="AC1043" s="36"/>
      <c r="AD1043" s="14"/>
      <c r="AE1043" s="72"/>
      <c r="AF1043" s="124"/>
      <c r="AG1043" s="36"/>
      <c r="AH1043" s="244"/>
      <c r="AJ1043" s="36"/>
      <c r="AK1043" s="36"/>
      <c r="AL1043" s="36"/>
      <c r="AM1043" s="36"/>
      <c r="AO1043" s="239"/>
    </row>
    <row r="1044" spans="2:41" s="3" customFormat="1" ht="9.9499999999999993" customHeight="1" x14ac:dyDescent="0.2">
      <c r="B1044" s="111" t="s">
        <v>104</v>
      </c>
      <c r="D1044" s="37"/>
      <c r="E1044" s="71" t="s">
        <v>588</v>
      </c>
      <c r="F1044" s="71"/>
      <c r="G1044" s="28" t="s">
        <v>220</v>
      </c>
      <c r="H1044" s="28"/>
      <c r="I1044" s="28"/>
      <c r="J1044" s="28" t="s">
        <v>586</v>
      </c>
      <c r="L1044" s="28"/>
      <c r="M1044" s="28">
        <v>18154</v>
      </c>
      <c r="N1044" s="28"/>
      <c r="P1044" s="71" t="s">
        <v>591</v>
      </c>
      <c r="Q1044" s="81"/>
      <c r="R1044" s="27"/>
      <c r="S1044" s="36">
        <f t="shared" ref="S1044:S1052" si="645">IF(Suggested="Yes",AA1044,AG1044)</f>
        <v>63.4</v>
      </c>
      <c r="T1044" s="34" t="s">
        <v>142</v>
      </c>
      <c r="U1044" s="5" t="str">
        <f>+Instructions!$B$3</f>
        <v>A</v>
      </c>
      <c r="V1044" s="49"/>
      <c r="W1044" s="53">
        <f>+Instructions!$C$22</f>
        <v>0</v>
      </c>
      <c r="X1044" s="16">
        <f t="shared" ref="X1044:X1052" si="646">ROUND($AA1044*(1-W1044)+0.004999,2)</f>
        <v>63.4</v>
      </c>
      <c r="Y1044" s="49"/>
      <c r="Z1044" s="6" t="s">
        <v>1386</v>
      </c>
      <c r="AA1044" s="36">
        <v>63.4</v>
      </c>
      <c r="AB1044" s="57">
        <f t="shared" ref="AB1044:AB1052" si="647">+W1044</f>
        <v>0</v>
      </c>
      <c r="AC1044" s="16">
        <f t="shared" ref="AC1044:AC1052" si="648">+X1044</f>
        <v>63.4</v>
      </c>
      <c r="AD1044" s="11">
        <f t="shared" ref="AD1044:AD1052" si="649">(AG1044-AC1044)/AG1044</f>
        <v>0</v>
      </c>
      <c r="AE1044" s="120"/>
      <c r="AF1044" s="129">
        <v>3</v>
      </c>
      <c r="AG1044" s="50">
        <f t="shared" ref="AG1044:AG1052" si="650">SUM(AJ1044:AL1044)+AE1044</f>
        <v>63.4</v>
      </c>
      <c r="AH1044" s="244"/>
      <c r="AJ1044" s="16">
        <f t="shared" ref="AJ1044:AJ1052" si="651">ROUND(AC1044/(1-VLOOKUP(AF1044,Group,2,FALSE)),2)</f>
        <v>63.4</v>
      </c>
      <c r="AK1044" s="16">
        <f t="shared" ref="AK1044:AK1052" si="652">IF(VLOOKUP(AF1044,Group,5,FALSE)="YES",VLOOKUP(ROUND(ROUND(AJ1044,1)-AJ1044,2),Round,2,FALSE)+VLOOKUP(AF1044,Group,6,FALSE),0)</f>
        <v>0</v>
      </c>
      <c r="AL1044" s="16">
        <f t="shared" ref="AL1044:AL1052" si="653">IF(VLOOKUP(AF1044,Group,7,FALSE)="",0,ROUND(AJ1044-0.04999,1)-AJ1044+AM1044)</f>
        <v>0</v>
      </c>
      <c r="AM1044" s="16" t="str">
        <f t="shared" ref="AM1044:AM1052" si="654">IF(VLOOKUP(AF1044,Group,7,FALSE)="","",VLOOKUP(AF1044,Group,7,FALSE))</f>
        <v/>
      </c>
      <c r="AO1044" s="239" t="s">
        <v>155</v>
      </c>
    </row>
    <row r="1045" spans="2:41" s="3" customFormat="1" ht="9.9499999999999993" customHeight="1" x14ac:dyDescent="0.2">
      <c r="B1045" s="111" t="s">
        <v>104</v>
      </c>
      <c r="D1045" s="37"/>
      <c r="E1045" s="71" t="s">
        <v>589</v>
      </c>
      <c r="F1045" s="71"/>
      <c r="G1045" s="28" t="s">
        <v>220</v>
      </c>
      <c r="H1045" s="28"/>
      <c r="I1045" s="28"/>
      <c r="J1045" s="28" t="s">
        <v>472</v>
      </c>
      <c r="L1045" s="28"/>
      <c r="M1045" s="28">
        <v>18155</v>
      </c>
      <c r="N1045" s="28"/>
      <c r="P1045" s="71" t="s">
        <v>592</v>
      </c>
      <c r="Q1045" s="81"/>
      <c r="R1045" s="27"/>
      <c r="S1045" s="36">
        <f t="shared" si="645"/>
        <v>58.7</v>
      </c>
      <c r="T1045" s="34" t="s">
        <v>142</v>
      </c>
      <c r="U1045" s="5" t="str">
        <f>+Instructions!$B$3</f>
        <v>A</v>
      </c>
      <c r="V1045" s="49"/>
      <c r="W1045" s="53">
        <f>+Instructions!$C$22</f>
        <v>0</v>
      </c>
      <c r="X1045" s="16">
        <f t="shared" si="646"/>
        <v>58.7</v>
      </c>
      <c r="Y1045" s="49"/>
      <c r="Z1045" s="6" t="s">
        <v>1386</v>
      </c>
      <c r="AA1045" s="36">
        <v>58.7</v>
      </c>
      <c r="AB1045" s="57">
        <f t="shared" si="647"/>
        <v>0</v>
      </c>
      <c r="AC1045" s="16">
        <f t="shared" si="648"/>
        <v>58.7</v>
      </c>
      <c r="AD1045" s="11">
        <f t="shared" si="649"/>
        <v>0</v>
      </c>
      <c r="AE1045" s="120"/>
      <c r="AF1045" s="129">
        <v>3</v>
      </c>
      <c r="AG1045" s="50">
        <f t="shared" si="650"/>
        <v>58.7</v>
      </c>
      <c r="AH1045" s="244"/>
      <c r="AJ1045" s="16">
        <f t="shared" si="651"/>
        <v>58.7</v>
      </c>
      <c r="AK1045" s="16">
        <f t="shared" si="652"/>
        <v>0</v>
      </c>
      <c r="AL1045" s="16">
        <f t="shared" si="653"/>
        <v>0</v>
      </c>
      <c r="AM1045" s="16" t="str">
        <f t="shared" si="654"/>
        <v/>
      </c>
      <c r="AO1045" s="239" t="s">
        <v>155</v>
      </c>
    </row>
    <row r="1046" spans="2:41" s="3" customFormat="1" ht="9.9499999999999993" customHeight="1" x14ac:dyDescent="0.2">
      <c r="B1046" s="111" t="s">
        <v>104</v>
      </c>
      <c r="D1046" s="37"/>
      <c r="E1046" s="71" t="s">
        <v>590</v>
      </c>
      <c r="F1046" s="71"/>
      <c r="G1046" s="28" t="s">
        <v>220</v>
      </c>
      <c r="H1046" s="28"/>
      <c r="I1046" s="28"/>
      <c r="J1046" s="28" t="s">
        <v>587</v>
      </c>
      <c r="L1046" s="28"/>
      <c r="M1046" s="28">
        <v>18156</v>
      </c>
      <c r="N1046" s="28"/>
      <c r="P1046" s="71" t="s">
        <v>359</v>
      </c>
      <c r="Q1046" s="81"/>
      <c r="R1046" s="27"/>
      <c r="S1046" s="36">
        <f t="shared" si="645"/>
        <v>68.400000000000006</v>
      </c>
      <c r="T1046" s="34" t="s">
        <v>142</v>
      </c>
      <c r="U1046" s="5" t="str">
        <f>+Instructions!$B$3</f>
        <v>A</v>
      </c>
      <c r="V1046" s="49"/>
      <c r="W1046" s="53">
        <f>+Instructions!$C$22</f>
        <v>0</v>
      </c>
      <c r="X1046" s="16">
        <f t="shared" si="646"/>
        <v>68.400000000000006</v>
      </c>
      <c r="Y1046" s="49"/>
      <c r="Z1046" s="6" t="s">
        <v>1386</v>
      </c>
      <c r="AA1046" s="36">
        <v>68.400000000000006</v>
      </c>
      <c r="AB1046" s="57">
        <f t="shared" si="647"/>
        <v>0</v>
      </c>
      <c r="AC1046" s="16">
        <f t="shared" si="648"/>
        <v>68.400000000000006</v>
      </c>
      <c r="AD1046" s="11">
        <f t="shared" si="649"/>
        <v>0</v>
      </c>
      <c r="AE1046" s="120"/>
      <c r="AF1046" s="129">
        <v>3</v>
      </c>
      <c r="AG1046" s="50">
        <f t="shared" si="650"/>
        <v>68.400000000000006</v>
      </c>
      <c r="AH1046" s="244"/>
      <c r="AJ1046" s="16">
        <f t="shared" si="651"/>
        <v>68.400000000000006</v>
      </c>
      <c r="AK1046" s="16">
        <f t="shared" si="652"/>
        <v>0</v>
      </c>
      <c r="AL1046" s="16">
        <f t="shared" si="653"/>
        <v>0</v>
      </c>
      <c r="AM1046" s="16" t="str">
        <f t="shared" si="654"/>
        <v/>
      </c>
      <c r="AO1046" s="239" t="s">
        <v>155</v>
      </c>
    </row>
    <row r="1047" spans="2:41" s="3" customFormat="1" ht="9.9499999999999993" customHeight="1" x14ac:dyDescent="0.2">
      <c r="B1047" s="111" t="s">
        <v>104</v>
      </c>
      <c r="D1047" s="37"/>
      <c r="E1047" s="71" t="s">
        <v>588</v>
      </c>
      <c r="F1047" s="71"/>
      <c r="G1047" s="28" t="s">
        <v>220</v>
      </c>
      <c r="H1047" s="28"/>
      <c r="I1047" s="28"/>
      <c r="J1047" s="28" t="s">
        <v>601</v>
      </c>
      <c r="L1047" s="28"/>
      <c r="M1047" s="28">
        <v>18167</v>
      </c>
      <c r="N1047" s="28"/>
      <c r="P1047" s="71" t="s">
        <v>591</v>
      </c>
      <c r="Q1047" s="81"/>
      <c r="R1047" s="27"/>
      <c r="S1047" s="36">
        <f t="shared" si="645"/>
        <v>83.05</v>
      </c>
      <c r="T1047" s="34" t="s">
        <v>142</v>
      </c>
      <c r="U1047" s="5" t="str">
        <f>+Instructions!$B$3</f>
        <v>A</v>
      </c>
      <c r="V1047" s="49"/>
      <c r="W1047" s="53">
        <f>+Instructions!$C$22</f>
        <v>0</v>
      </c>
      <c r="X1047" s="16">
        <f t="shared" si="646"/>
        <v>83.05</v>
      </c>
      <c r="Y1047" s="49"/>
      <c r="Z1047" s="6" t="s">
        <v>1386</v>
      </c>
      <c r="AA1047" s="36">
        <v>83.05</v>
      </c>
      <c r="AB1047" s="57">
        <f t="shared" si="647"/>
        <v>0</v>
      </c>
      <c r="AC1047" s="16">
        <f t="shared" si="648"/>
        <v>83.05</v>
      </c>
      <c r="AD1047" s="11">
        <f t="shared" si="649"/>
        <v>0</v>
      </c>
      <c r="AE1047" s="120"/>
      <c r="AF1047" s="129">
        <v>3</v>
      </c>
      <c r="AG1047" s="50">
        <f t="shared" si="650"/>
        <v>83.05</v>
      </c>
      <c r="AH1047" s="244"/>
      <c r="AJ1047" s="16">
        <f t="shared" si="651"/>
        <v>83.05</v>
      </c>
      <c r="AK1047" s="16">
        <f t="shared" si="652"/>
        <v>0</v>
      </c>
      <c r="AL1047" s="16">
        <f t="shared" si="653"/>
        <v>0</v>
      </c>
      <c r="AM1047" s="16" t="str">
        <f t="shared" si="654"/>
        <v/>
      </c>
      <c r="AO1047" s="239" t="s">
        <v>155</v>
      </c>
    </row>
    <row r="1048" spans="2:41" s="3" customFormat="1" ht="9.9499999999999993" customHeight="1" x14ac:dyDescent="0.2">
      <c r="B1048" s="111" t="s">
        <v>104</v>
      </c>
      <c r="D1048" s="37"/>
      <c r="E1048" s="71" t="s">
        <v>860</v>
      </c>
      <c r="F1048" s="71"/>
      <c r="G1048" s="28" t="s">
        <v>220</v>
      </c>
      <c r="H1048" s="28"/>
      <c r="I1048" s="28"/>
      <c r="J1048" s="28" t="s">
        <v>861</v>
      </c>
      <c r="K1048" s="28"/>
      <c r="L1048" s="28"/>
      <c r="M1048" s="28">
        <v>18186</v>
      </c>
      <c r="N1048" s="28"/>
      <c r="P1048" s="71" t="s">
        <v>862</v>
      </c>
      <c r="Q1048" s="81"/>
      <c r="R1048" s="27"/>
      <c r="S1048" s="36">
        <f t="shared" si="645"/>
        <v>123.65</v>
      </c>
      <c r="T1048" s="34" t="s">
        <v>142</v>
      </c>
      <c r="U1048" s="5" t="str">
        <f>+Instructions!$B$3</f>
        <v>A</v>
      </c>
      <c r="V1048" s="49"/>
      <c r="W1048" s="53">
        <f>+Instructions!$C$22</f>
        <v>0</v>
      </c>
      <c r="X1048" s="16">
        <f t="shared" si="646"/>
        <v>123.65</v>
      </c>
      <c r="Y1048" s="49"/>
      <c r="Z1048" s="6" t="s">
        <v>1386</v>
      </c>
      <c r="AA1048" s="36">
        <v>123.65</v>
      </c>
      <c r="AB1048" s="57">
        <f t="shared" si="647"/>
        <v>0</v>
      </c>
      <c r="AC1048" s="16">
        <f t="shared" si="648"/>
        <v>123.65</v>
      </c>
      <c r="AD1048" s="11">
        <f t="shared" si="649"/>
        <v>0</v>
      </c>
      <c r="AE1048" s="120"/>
      <c r="AF1048" s="129">
        <v>3</v>
      </c>
      <c r="AG1048" s="50">
        <f t="shared" si="650"/>
        <v>123.65</v>
      </c>
      <c r="AH1048" s="244"/>
      <c r="AJ1048" s="16">
        <f t="shared" si="651"/>
        <v>123.65</v>
      </c>
      <c r="AK1048" s="16">
        <f t="shared" si="652"/>
        <v>0</v>
      </c>
      <c r="AL1048" s="16">
        <f t="shared" si="653"/>
        <v>0</v>
      </c>
      <c r="AM1048" s="16" t="str">
        <f t="shared" si="654"/>
        <v/>
      </c>
      <c r="AO1048" s="239" t="s">
        <v>155</v>
      </c>
    </row>
    <row r="1049" spans="2:41" s="3" customFormat="1" ht="9.9499999999999993" customHeight="1" x14ac:dyDescent="0.2">
      <c r="B1049" s="111" t="s">
        <v>104</v>
      </c>
      <c r="D1049" s="37"/>
      <c r="E1049" s="71" t="s">
        <v>604</v>
      </c>
      <c r="F1049" s="71"/>
      <c r="G1049" s="28" t="s">
        <v>220</v>
      </c>
      <c r="H1049" s="28"/>
      <c r="I1049" s="28"/>
      <c r="J1049" s="28" t="s">
        <v>602</v>
      </c>
      <c r="L1049" s="28"/>
      <c r="M1049" s="28">
        <v>18171</v>
      </c>
      <c r="N1049" s="28"/>
      <c r="P1049" s="71" t="s">
        <v>356</v>
      </c>
      <c r="Q1049" s="81"/>
      <c r="R1049" s="27"/>
      <c r="S1049" s="36">
        <f t="shared" si="645"/>
        <v>76.3</v>
      </c>
      <c r="T1049" s="34" t="s">
        <v>142</v>
      </c>
      <c r="U1049" s="5" t="str">
        <f>+Instructions!$B$3</f>
        <v>A</v>
      </c>
      <c r="V1049" s="49"/>
      <c r="W1049" s="53">
        <f>+Instructions!$C$22</f>
        <v>0</v>
      </c>
      <c r="X1049" s="16">
        <f t="shared" si="646"/>
        <v>76.3</v>
      </c>
      <c r="Y1049" s="49"/>
      <c r="Z1049" s="6" t="s">
        <v>1386</v>
      </c>
      <c r="AA1049" s="36">
        <v>76.3</v>
      </c>
      <c r="AB1049" s="57">
        <f t="shared" si="647"/>
        <v>0</v>
      </c>
      <c r="AC1049" s="16">
        <f t="shared" si="648"/>
        <v>76.3</v>
      </c>
      <c r="AD1049" s="11">
        <f t="shared" si="649"/>
        <v>0</v>
      </c>
      <c r="AE1049" s="120"/>
      <c r="AF1049" s="129">
        <v>3</v>
      </c>
      <c r="AG1049" s="50">
        <f t="shared" si="650"/>
        <v>76.3</v>
      </c>
      <c r="AH1049" s="244"/>
      <c r="AJ1049" s="16">
        <f t="shared" si="651"/>
        <v>76.3</v>
      </c>
      <c r="AK1049" s="16">
        <f t="shared" si="652"/>
        <v>0</v>
      </c>
      <c r="AL1049" s="16">
        <f t="shared" si="653"/>
        <v>0</v>
      </c>
      <c r="AM1049" s="16" t="str">
        <f t="shared" si="654"/>
        <v/>
      </c>
      <c r="AO1049" s="239" t="s">
        <v>155</v>
      </c>
    </row>
    <row r="1050" spans="2:41" s="3" customFormat="1" ht="9.9499999999999993" customHeight="1" x14ac:dyDescent="0.2">
      <c r="B1050" s="111" t="s">
        <v>104</v>
      </c>
      <c r="D1050" s="37"/>
      <c r="E1050" s="71" t="s">
        <v>588</v>
      </c>
      <c r="F1050" s="71"/>
      <c r="G1050" s="28" t="s">
        <v>220</v>
      </c>
      <c r="H1050" s="28"/>
      <c r="I1050" s="28"/>
      <c r="J1050" s="28" t="s">
        <v>603</v>
      </c>
      <c r="L1050" s="28"/>
      <c r="M1050" s="28">
        <v>18169</v>
      </c>
      <c r="N1050" s="28"/>
      <c r="P1050" s="71" t="s">
        <v>591</v>
      </c>
      <c r="Q1050" s="81"/>
      <c r="R1050" s="27"/>
      <c r="S1050" s="36">
        <f t="shared" si="645"/>
        <v>83</v>
      </c>
      <c r="T1050" s="34" t="s">
        <v>142</v>
      </c>
      <c r="U1050" s="5" t="str">
        <f>+Instructions!$B$3</f>
        <v>A</v>
      </c>
      <c r="V1050" s="49"/>
      <c r="W1050" s="53">
        <f>+Instructions!$C$22</f>
        <v>0</v>
      </c>
      <c r="X1050" s="16">
        <f t="shared" si="646"/>
        <v>83</v>
      </c>
      <c r="Y1050" s="49"/>
      <c r="Z1050" s="6" t="s">
        <v>1386</v>
      </c>
      <c r="AA1050" s="36">
        <v>83</v>
      </c>
      <c r="AB1050" s="57">
        <f t="shared" si="647"/>
        <v>0</v>
      </c>
      <c r="AC1050" s="16">
        <f t="shared" si="648"/>
        <v>83</v>
      </c>
      <c r="AD1050" s="11">
        <f t="shared" si="649"/>
        <v>0</v>
      </c>
      <c r="AE1050" s="120"/>
      <c r="AF1050" s="129">
        <v>3</v>
      </c>
      <c r="AG1050" s="50">
        <f t="shared" si="650"/>
        <v>83</v>
      </c>
      <c r="AH1050" s="244"/>
      <c r="AJ1050" s="16">
        <f t="shared" si="651"/>
        <v>83</v>
      </c>
      <c r="AK1050" s="16">
        <f t="shared" si="652"/>
        <v>0</v>
      </c>
      <c r="AL1050" s="16">
        <f t="shared" si="653"/>
        <v>0</v>
      </c>
      <c r="AM1050" s="16" t="str">
        <f t="shared" si="654"/>
        <v/>
      </c>
      <c r="AO1050" s="239" t="s">
        <v>155</v>
      </c>
    </row>
    <row r="1051" spans="2:41" s="3" customFormat="1" ht="9.9499999999999993" customHeight="1" x14ac:dyDescent="0.2">
      <c r="B1051" s="111" t="s">
        <v>104</v>
      </c>
      <c r="D1051" s="37"/>
      <c r="E1051" s="71" t="s">
        <v>588</v>
      </c>
      <c r="F1051" s="71"/>
      <c r="G1051" s="28" t="s">
        <v>220</v>
      </c>
      <c r="H1051" s="28"/>
      <c r="I1051" s="28"/>
      <c r="J1051" s="28" t="s">
        <v>866</v>
      </c>
      <c r="K1051" s="28"/>
      <c r="L1051" s="28"/>
      <c r="M1051" s="28">
        <v>18191</v>
      </c>
      <c r="N1051" s="28"/>
      <c r="P1051" s="71" t="s">
        <v>591</v>
      </c>
      <c r="Q1051" s="81"/>
      <c r="R1051" s="27"/>
      <c r="S1051" s="36">
        <f t="shared" si="645"/>
        <v>96.25</v>
      </c>
      <c r="T1051" s="34" t="s">
        <v>142</v>
      </c>
      <c r="U1051" s="5" t="str">
        <f>+Instructions!$B$3</f>
        <v>A</v>
      </c>
      <c r="V1051" s="49"/>
      <c r="W1051" s="53">
        <f>+Instructions!$C$22</f>
        <v>0</v>
      </c>
      <c r="X1051" s="16">
        <f t="shared" si="646"/>
        <v>96.25</v>
      </c>
      <c r="Y1051" s="49"/>
      <c r="Z1051" s="6" t="s">
        <v>1386</v>
      </c>
      <c r="AA1051" s="36">
        <v>96.25</v>
      </c>
      <c r="AB1051" s="57">
        <f t="shared" si="647"/>
        <v>0</v>
      </c>
      <c r="AC1051" s="16">
        <f t="shared" si="648"/>
        <v>96.25</v>
      </c>
      <c r="AD1051" s="11">
        <f t="shared" si="649"/>
        <v>0</v>
      </c>
      <c r="AE1051" s="120"/>
      <c r="AF1051" s="129">
        <v>3</v>
      </c>
      <c r="AG1051" s="50">
        <f t="shared" si="650"/>
        <v>96.25</v>
      </c>
      <c r="AH1051" s="244"/>
      <c r="AJ1051" s="16">
        <f t="shared" si="651"/>
        <v>96.25</v>
      </c>
      <c r="AK1051" s="16">
        <f t="shared" si="652"/>
        <v>0</v>
      </c>
      <c r="AL1051" s="16">
        <f t="shared" si="653"/>
        <v>0</v>
      </c>
      <c r="AM1051" s="16" t="str">
        <f t="shared" si="654"/>
        <v/>
      </c>
      <c r="AO1051" s="239" t="s">
        <v>155</v>
      </c>
    </row>
    <row r="1052" spans="2:41" s="3" customFormat="1" ht="9.9499999999999993" customHeight="1" x14ac:dyDescent="0.2">
      <c r="B1052" s="111" t="s">
        <v>104</v>
      </c>
      <c r="D1052" s="37"/>
      <c r="E1052" s="71" t="s">
        <v>863</v>
      </c>
      <c r="F1052" s="71"/>
      <c r="G1052" s="28" t="s">
        <v>220</v>
      </c>
      <c r="H1052" s="28"/>
      <c r="I1052" s="28"/>
      <c r="J1052" s="28" t="s">
        <v>864</v>
      </c>
      <c r="K1052" s="28"/>
      <c r="L1052" s="28"/>
      <c r="M1052" s="28">
        <v>18189</v>
      </c>
      <c r="N1052" s="28"/>
      <c r="P1052" s="71" t="s">
        <v>865</v>
      </c>
      <c r="Q1052" s="81"/>
      <c r="R1052" s="27"/>
      <c r="S1052" s="36">
        <f t="shared" si="645"/>
        <v>105.4</v>
      </c>
      <c r="T1052" s="34" t="s">
        <v>142</v>
      </c>
      <c r="U1052" s="5" t="str">
        <f>+Instructions!$B$3</f>
        <v>A</v>
      </c>
      <c r="V1052" s="49"/>
      <c r="W1052" s="53">
        <f>+Instructions!$C$22</f>
        <v>0</v>
      </c>
      <c r="X1052" s="16">
        <f t="shared" si="646"/>
        <v>105.4</v>
      </c>
      <c r="Y1052" s="49"/>
      <c r="Z1052" s="6" t="s">
        <v>1386</v>
      </c>
      <c r="AA1052" s="36">
        <v>105.4</v>
      </c>
      <c r="AB1052" s="57">
        <f t="shared" si="647"/>
        <v>0</v>
      </c>
      <c r="AC1052" s="16">
        <f t="shared" si="648"/>
        <v>105.4</v>
      </c>
      <c r="AD1052" s="11">
        <f t="shared" si="649"/>
        <v>0</v>
      </c>
      <c r="AE1052" s="120"/>
      <c r="AF1052" s="129">
        <v>3</v>
      </c>
      <c r="AG1052" s="50">
        <f t="shared" si="650"/>
        <v>105.4</v>
      </c>
      <c r="AH1052" s="244"/>
      <c r="AJ1052" s="16">
        <f t="shared" si="651"/>
        <v>105.4</v>
      </c>
      <c r="AK1052" s="16">
        <f t="shared" si="652"/>
        <v>0</v>
      </c>
      <c r="AL1052" s="16">
        <f t="shared" si="653"/>
        <v>0</v>
      </c>
      <c r="AM1052" s="16" t="str">
        <f t="shared" si="654"/>
        <v/>
      </c>
      <c r="AO1052" s="239" t="s">
        <v>155</v>
      </c>
    </row>
    <row r="1053" spans="2:41" s="3" customFormat="1" ht="2.4500000000000002" customHeight="1" x14ac:dyDescent="0.2">
      <c r="J1053" s="3" t="s">
        <v>187</v>
      </c>
      <c r="P1053" s="71"/>
      <c r="Q1053" s="81"/>
      <c r="R1053" s="27"/>
      <c r="S1053" s="36"/>
      <c r="T1053" s="6"/>
      <c r="U1053" s="34"/>
      <c r="V1053" s="49"/>
      <c r="W1053" s="53"/>
      <c r="X1053" s="14"/>
      <c r="Y1053" s="49"/>
      <c r="Z1053" s="36"/>
      <c r="AA1053" s="36"/>
      <c r="AB1053" s="52"/>
      <c r="AC1053" s="36"/>
      <c r="AD1053" s="14"/>
      <c r="AE1053" s="72"/>
      <c r="AF1053" s="124"/>
      <c r="AG1053" s="36"/>
      <c r="AH1053" s="244"/>
      <c r="AJ1053" s="36"/>
      <c r="AK1053" s="36"/>
      <c r="AL1053" s="36"/>
      <c r="AM1053" s="36"/>
      <c r="AO1053" s="239"/>
    </row>
    <row r="1054" spans="2:41" s="3" customFormat="1" ht="9.9499999999999993" customHeight="1" x14ac:dyDescent="0.2">
      <c r="E1054" s="37" t="s">
        <v>606</v>
      </c>
      <c r="N1054" s="28"/>
      <c r="O1054" s="28"/>
      <c r="P1054" s="166"/>
      <c r="Q1054" s="6"/>
      <c r="R1054" s="28"/>
      <c r="S1054" s="36"/>
      <c r="U1054" s="5"/>
      <c r="V1054" s="49"/>
      <c r="W1054" s="53"/>
      <c r="X1054" s="14"/>
      <c r="Y1054" s="49"/>
      <c r="Z1054" s="36"/>
      <c r="AA1054" s="36"/>
      <c r="AB1054" s="52"/>
      <c r="AC1054" s="16"/>
      <c r="AD1054" s="14"/>
      <c r="AE1054" s="62"/>
      <c r="AF1054" s="62"/>
      <c r="AG1054" s="16"/>
      <c r="AH1054" s="245"/>
      <c r="AI1054" s="123"/>
      <c r="AJ1054" s="16"/>
      <c r="AK1054" s="16"/>
      <c r="AL1054" s="16"/>
      <c r="AM1054" s="16"/>
      <c r="AO1054" s="239"/>
    </row>
    <row r="1055" spans="2:41" s="3" customFormat="1" ht="1.5" customHeight="1" x14ac:dyDescent="0.2">
      <c r="M1055" s="76"/>
      <c r="P1055" s="71"/>
      <c r="Q1055" s="81"/>
      <c r="R1055" s="27"/>
      <c r="S1055" s="36"/>
      <c r="T1055" s="6"/>
      <c r="U1055" s="34"/>
      <c r="V1055" s="49"/>
      <c r="W1055" s="53"/>
      <c r="X1055" s="14"/>
      <c r="Y1055" s="49"/>
      <c r="Z1055" s="36"/>
      <c r="AA1055" s="36"/>
      <c r="AB1055" s="52"/>
      <c r="AC1055" s="36"/>
      <c r="AD1055" s="14"/>
      <c r="AE1055" s="72"/>
      <c r="AF1055" s="124"/>
      <c r="AG1055" s="36"/>
      <c r="AH1055" s="244"/>
      <c r="AJ1055" s="36"/>
      <c r="AK1055" s="36"/>
      <c r="AL1055" s="36"/>
      <c r="AM1055" s="36"/>
      <c r="AO1055" s="239"/>
    </row>
    <row r="1056" spans="2:41" s="3" customFormat="1" ht="9.9499999999999993" customHeight="1" x14ac:dyDescent="0.2">
      <c r="B1056" s="111" t="s">
        <v>104</v>
      </c>
      <c r="D1056" s="37"/>
      <c r="E1056" s="71" t="s">
        <v>598</v>
      </c>
      <c r="F1056" s="71"/>
      <c r="G1056" s="28" t="s">
        <v>220</v>
      </c>
      <c r="H1056" s="28"/>
      <c r="I1056" s="28"/>
      <c r="J1056" s="28" t="s">
        <v>595</v>
      </c>
      <c r="L1056" s="28"/>
      <c r="M1056" s="28">
        <v>18165</v>
      </c>
      <c r="N1056" s="28"/>
      <c r="P1056" s="71" t="s">
        <v>357</v>
      </c>
      <c r="Q1056" s="81"/>
      <c r="R1056" s="27"/>
      <c r="S1056" s="36">
        <f>IF(Suggested="Yes",AA1056,AG1056)</f>
        <v>139.65</v>
      </c>
      <c r="T1056" s="34" t="s">
        <v>142</v>
      </c>
      <c r="U1056" s="5" t="str">
        <f>+Instructions!$B$3</f>
        <v>A</v>
      </c>
      <c r="V1056" s="49"/>
      <c r="W1056" s="53">
        <f>+Instructions!$C$22</f>
        <v>0</v>
      </c>
      <c r="X1056" s="16">
        <f>ROUND($AA1056*(1-W1056)+0.004999,2)</f>
        <v>139.65</v>
      </c>
      <c r="Y1056" s="49"/>
      <c r="Z1056" s="6" t="s">
        <v>1386</v>
      </c>
      <c r="AA1056" s="36">
        <v>139.65</v>
      </c>
      <c r="AB1056" s="57">
        <f t="shared" ref="AB1056:AC1058" si="655">+W1056</f>
        <v>0</v>
      </c>
      <c r="AC1056" s="16">
        <f t="shared" si="655"/>
        <v>139.65</v>
      </c>
      <c r="AD1056" s="11">
        <f>(AG1056-AC1056)/AG1056</f>
        <v>0</v>
      </c>
      <c r="AE1056" s="120"/>
      <c r="AF1056" s="129">
        <v>3</v>
      </c>
      <c r="AG1056" s="50">
        <f>SUM(AJ1056:AL1056)+AE1056</f>
        <v>139.65</v>
      </c>
      <c r="AH1056" s="244"/>
      <c r="AJ1056" s="16">
        <f>ROUND(AC1056/(1-VLOOKUP(AF1056,Group,2,FALSE)),2)</f>
        <v>139.65</v>
      </c>
      <c r="AK1056" s="16">
        <f>IF(VLOOKUP(AF1056,Group,5,FALSE)="YES",VLOOKUP(ROUND(ROUND(AJ1056,1)-AJ1056,2),Round,2,FALSE)+VLOOKUP(AF1056,Group,6,FALSE),0)</f>
        <v>0</v>
      </c>
      <c r="AL1056" s="16">
        <f>IF(VLOOKUP(AF1056,Group,7,FALSE)="",0,ROUND(AJ1056-0.04999,1)-AJ1056+AM1056)</f>
        <v>0</v>
      </c>
      <c r="AM1056" s="16" t="str">
        <f>IF(VLOOKUP(AF1056,Group,7,FALSE)="","",VLOOKUP(AF1056,Group,7,FALSE))</f>
        <v/>
      </c>
      <c r="AO1056" s="239" t="s">
        <v>155</v>
      </c>
    </row>
    <row r="1057" spans="1:41" s="3" customFormat="1" ht="9.9499999999999993" customHeight="1" x14ac:dyDescent="0.2">
      <c r="B1057" s="111" t="s">
        <v>104</v>
      </c>
      <c r="D1057" s="37"/>
      <c r="E1057" s="71" t="s">
        <v>1176</v>
      </c>
      <c r="F1057" s="71"/>
      <c r="G1057" s="28" t="s">
        <v>220</v>
      </c>
      <c r="H1057" s="28"/>
      <c r="I1057" s="28"/>
      <c r="J1057" s="28" t="s">
        <v>596</v>
      </c>
      <c r="L1057" s="28"/>
      <c r="M1057" s="28">
        <v>18162</v>
      </c>
      <c r="N1057" s="28"/>
      <c r="P1057" s="71" t="s">
        <v>948</v>
      </c>
      <c r="Q1057" s="81"/>
      <c r="R1057" s="27"/>
      <c r="S1057" s="36">
        <f>IF(Suggested="Yes",AA1057,AG1057)</f>
        <v>67.95</v>
      </c>
      <c r="T1057" s="34" t="s">
        <v>142</v>
      </c>
      <c r="U1057" s="5" t="str">
        <f>+Instructions!$B$3</f>
        <v>A</v>
      </c>
      <c r="V1057" s="49"/>
      <c r="W1057" s="53">
        <f>+Instructions!$C$22</f>
        <v>0</v>
      </c>
      <c r="X1057" s="16">
        <f>ROUND($AA1057*(1-W1057)+0.004999,2)</f>
        <v>67.95</v>
      </c>
      <c r="Y1057" s="49"/>
      <c r="Z1057" s="6" t="s">
        <v>1386</v>
      </c>
      <c r="AA1057" s="36">
        <v>67.95</v>
      </c>
      <c r="AB1057" s="57">
        <f t="shared" si="655"/>
        <v>0</v>
      </c>
      <c r="AC1057" s="16">
        <f t="shared" si="655"/>
        <v>67.95</v>
      </c>
      <c r="AD1057" s="11">
        <f>(AG1057-AC1057)/AG1057</f>
        <v>0</v>
      </c>
      <c r="AE1057" s="120"/>
      <c r="AF1057" s="129">
        <v>3</v>
      </c>
      <c r="AG1057" s="50">
        <f>SUM(AJ1057:AL1057)+AE1057</f>
        <v>67.95</v>
      </c>
      <c r="AH1057" s="244"/>
      <c r="AJ1057" s="16">
        <f>ROUND(AC1057/(1-VLOOKUP(AF1057,Group,2,FALSE)),2)</f>
        <v>67.95</v>
      </c>
      <c r="AK1057" s="16">
        <f>IF(VLOOKUP(AF1057,Group,5,FALSE)="YES",VLOOKUP(ROUND(ROUND(AJ1057,1)-AJ1057,2),Round,2,FALSE)+VLOOKUP(AF1057,Group,6,FALSE),0)</f>
        <v>0</v>
      </c>
      <c r="AL1057" s="16">
        <f>IF(VLOOKUP(AF1057,Group,7,FALSE)="",0,ROUND(AJ1057-0.04999,1)-AJ1057+AM1057)</f>
        <v>0</v>
      </c>
      <c r="AM1057" s="16" t="str">
        <f>IF(VLOOKUP(AF1057,Group,7,FALSE)="","",VLOOKUP(AF1057,Group,7,FALSE))</f>
        <v/>
      </c>
      <c r="AO1057" s="239" t="s">
        <v>155</v>
      </c>
    </row>
    <row r="1058" spans="1:41" s="3" customFormat="1" ht="9.9499999999999993" customHeight="1" x14ac:dyDescent="0.2">
      <c r="B1058" s="111" t="s">
        <v>104</v>
      </c>
      <c r="D1058" s="37"/>
      <c r="E1058" s="71" t="s">
        <v>599</v>
      </c>
      <c r="F1058" s="71"/>
      <c r="G1058" s="28" t="s">
        <v>220</v>
      </c>
      <c r="H1058" s="28"/>
      <c r="I1058" s="28"/>
      <c r="J1058" s="28" t="s">
        <v>597</v>
      </c>
      <c r="L1058" s="28"/>
      <c r="M1058" s="28">
        <v>18159</v>
      </c>
      <c r="N1058" s="28"/>
      <c r="P1058" s="71" t="s">
        <v>516</v>
      </c>
      <c r="Q1058" s="81"/>
      <c r="R1058" s="27"/>
      <c r="S1058" s="36">
        <f>IF(Suggested="Yes",AA1058,AG1058)</f>
        <v>47.1</v>
      </c>
      <c r="T1058" s="34" t="s">
        <v>142</v>
      </c>
      <c r="U1058" s="5" t="str">
        <f>+Instructions!$B$3</f>
        <v>A</v>
      </c>
      <c r="V1058" s="49"/>
      <c r="W1058" s="53">
        <f>+Instructions!$C$22</f>
        <v>0</v>
      </c>
      <c r="X1058" s="16">
        <f>ROUND($AA1058*(1-W1058)+0.004999,2)</f>
        <v>47.1</v>
      </c>
      <c r="Y1058" s="49"/>
      <c r="Z1058" s="6" t="s">
        <v>1386</v>
      </c>
      <c r="AA1058" s="36">
        <v>47.1</v>
      </c>
      <c r="AB1058" s="57">
        <f t="shared" si="655"/>
        <v>0</v>
      </c>
      <c r="AC1058" s="16">
        <f t="shared" si="655"/>
        <v>47.1</v>
      </c>
      <c r="AD1058" s="11">
        <f>(AG1058-AC1058)/AG1058</f>
        <v>0</v>
      </c>
      <c r="AE1058" s="120"/>
      <c r="AF1058" s="129">
        <v>3</v>
      </c>
      <c r="AG1058" s="50">
        <f>SUM(AJ1058:AL1058)+AE1058</f>
        <v>47.1</v>
      </c>
      <c r="AH1058" s="244"/>
      <c r="AJ1058" s="16">
        <f>ROUND(AC1058/(1-VLOOKUP(AF1058,Group,2,FALSE)),2)</f>
        <v>47.1</v>
      </c>
      <c r="AK1058" s="16">
        <f>IF(VLOOKUP(AF1058,Group,5,FALSE)="YES",VLOOKUP(ROUND(ROUND(AJ1058,1)-AJ1058,2),Round,2,FALSE)+VLOOKUP(AF1058,Group,6,FALSE),0)</f>
        <v>0</v>
      </c>
      <c r="AL1058" s="16">
        <f>IF(VLOOKUP(AF1058,Group,7,FALSE)="",0,ROUND(AJ1058-0.04999,1)-AJ1058+AM1058)</f>
        <v>0</v>
      </c>
      <c r="AM1058" s="16" t="str">
        <f>IF(VLOOKUP(AF1058,Group,7,FALSE)="","",VLOOKUP(AF1058,Group,7,FALSE))</f>
        <v/>
      </c>
      <c r="AO1058" s="239" t="s">
        <v>155</v>
      </c>
    </row>
    <row r="1059" spans="1:41" s="3" customFormat="1" ht="1.5" customHeight="1" x14ac:dyDescent="0.2">
      <c r="M1059" s="76"/>
      <c r="P1059" s="71"/>
      <c r="Q1059" s="81"/>
      <c r="R1059" s="27"/>
      <c r="S1059" s="36"/>
      <c r="T1059" s="6"/>
      <c r="U1059" s="34"/>
      <c r="V1059" s="49"/>
      <c r="W1059" s="53"/>
      <c r="X1059" s="14"/>
      <c r="Y1059" s="49"/>
      <c r="Z1059" s="36"/>
      <c r="AA1059" s="36"/>
      <c r="AB1059" s="52"/>
      <c r="AC1059" s="36"/>
      <c r="AD1059" s="14"/>
      <c r="AE1059" s="72"/>
      <c r="AF1059" s="124"/>
      <c r="AG1059" s="36"/>
      <c r="AH1059" s="244"/>
      <c r="AJ1059" s="36"/>
      <c r="AK1059" s="36"/>
      <c r="AL1059" s="36"/>
      <c r="AM1059" s="36"/>
      <c r="AO1059" s="239"/>
    </row>
    <row r="1060" spans="1:41" s="3" customFormat="1" ht="9.9499999999999993" customHeight="1" x14ac:dyDescent="0.2">
      <c r="B1060" s="111" t="s">
        <v>104</v>
      </c>
      <c r="D1060" s="37"/>
      <c r="E1060" s="71" t="s">
        <v>45</v>
      </c>
      <c r="F1060" s="71"/>
      <c r="G1060" s="28" t="s">
        <v>201</v>
      </c>
      <c r="H1060" s="28"/>
      <c r="I1060" s="28"/>
      <c r="J1060" s="28"/>
      <c r="K1060" s="28"/>
      <c r="L1060" s="28"/>
      <c r="M1060" s="28">
        <v>18150</v>
      </c>
      <c r="N1060" s="28"/>
      <c r="P1060" s="71"/>
      <c r="Q1060" s="81"/>
      <c r="R1060" s="27"/>
      <c r="S1060" s="36">
        <f>IF(Suggested="Yes",AA1060,AG1060)</f>
        <v>44.75</v>
      </c>
      <c r="T1060" s="34" t="s">
        <v>142</v>
      </c>
      <c r="U1060" s="5" t="str">
        <f>+Instructions!$B$3</f>
        <v>A</v>
      </c>
      <c r="V1060" s="49"/>
      <c r="W1060" s="53">
        <f>+Instructions!$C$22</f>
        <v>0</v>
      </c>
      <c r="X1060" s="16">
        <f>ROUND($AA1060*(1-W1060)+0.004999,2)</f>
        <v>44.75</v>
      </c>
      <c r="Y1060" s="49"/>
      <c r="Z1060" s="6" t="s">
        <v>1386</v>
      </c>
      <c r="AA1060" s="36">
        <v>44.75</v>
      </c>
      <c r="AB1060" s="57">
        <f>+W1060</f>
        <v>0</v>
      </c>
      <c r="AC1060" s="16">
        <f>+X1060</f>
        <v>44.75</v>
      </c>
      <c r="AD1060" s="11">
        <f>(AG1060-AC1060)/AG1060</f>
        <v>0</v>
      </c>
      <c r="AE1060" s="120"/>
      <c r="AF1060" s="129">
        <v>3</v>
      </c>
      <c r="AG1060" s="50">
        <f>SUM(AJ1060:AL1060)+AE1060</f>
        <v>44.75</v>
      </c>
      <c r="AH1060" s="244"/>
      <c r="AJ1060" s="16">
        <f>ROUND(AC1060/(1-VLOOKUP(AF1060,Group,2,FALSE)),2)</f>
        <v>44.75</v>
      </c>
      <c r="AK1060" s="16">
        <f>IF(VLOOKUP(AF1060,Group,5,FALSE)="YES",VLOOKUP(ROUND(ROUND(AJ1060,1)-AJ1060,2),Round,2,FALSE)+VLOOKUP(AF1060,Group,6,FALSE),0)</f>
        <v>0</v>
      </c>
      <c r="AL1060" s="16">
        <f>IF(VLOOKUP(AF1060,Group,7,FALSE)="",0,ROUND(AJ1060-0.04999,1)-AJ1060+AM1060)</f>
        <v>0</v>
      </c>
      <c r="AM1060" s="16" t="str">
        <f>IF(VLOOKUP(AF1060,Group,7,FALSE)="","",VLOOKUP(AF1060,Group,7,FALSE))</f>
        <v/>
      </c>
      <c r="AO1060" s="239" t="s">
        <v>155</v>
      </c>
    </row>
    <row r="1061" spans="1:41" s="3" customFormat="1" ht="9.9499999999999993" customHeight="1" x14ac:dyDescent="0.2">
      <c r="B1061" s="111" t="s">
        <v>104</v>
      </c>
      <c r="D1061" s="37"/>
      <c r="E1061" s="71" t="s">
        <v>202</v>
      </c>
      <c r="F1061" s="71"/>
      <c r="G1061" s="28" t="s">
        <v>200</v>
      </c>
      <c r="H1061" s="28"/>
      <c r="I1061" s="28"/>
      <c r="J1061" s="28"/>
      <c r="K1061" s="28"/>
      <c r="L1061" s="28"/>
      <c r="M1061" s="28">
        <v>18149</v>
      </c>
      <c r="N1061" s="28"/>
      <c r="P1061" s="71"/>
      <c r="Q1061" s="81"/>
      <c r="R1061" s="27"/>
      <c r="S1061" s="36">
        <f>IF(Suggested="Yes",AA1061,AG1061)</f>
        <v>23.8</v>
      </c>
      <c r="T1061" s="34" t="s">
        <v>142</v>
      </c>
      <c r="U1061" s="5" t="str">
        <f>+Instructions!$B$3</f>
        <v>A</v>
      </c>
      <c r="V1061" s="49"/>
      <c r="W1061" s="53">
        <f>+Instructions!$C$22</f>
        <v>0</v>
      </c>
      <c r="X1061" s="16">
        <f>ROUND($AA1061*(1-W1061)+0.004999,2)</f>
        <v>23.8</v>
      </c>
      <c r="Y1061" s="49"/>
      <c r="Z1061" s="6" t="s">
        <v>1386</v>
      </c>
      <c r="AA1061" s="36">
        <v>23.8</v>
      </c>
      <c r="AB1061" s="57">
        <f>+W1061</f>
        <v>0</v>
      </c>
      <c r="AC1061" s="16">
        <f>+X1061</f>
        <v>23.8</v>
      </c>
      <c r="AD1061" s="11">
        <f>(AG1061-AC1061)/AG1061</f>
        <v>0</v>
      </c>
      <c r="AE1061" s="120"/>
      <c r="AF1061" s="129">
        <v>3</v>
      </c>
      <c r="AG1061" s="50">
        <f>SUM(AJ1061:AL1061)+AE1061</f>
        <v>23.8</v>
      </c>
      <c r="AH1061" s="244"/>
      <c r="AJ1061" s="16">
        <f>ROUND(AC1061/(1-VLOOKUP(AF1061,Group,2,FALSE)),2)</f>
        <v>23.8</v>
      </c>
      <c r="AK1061" s="16">
        <f>IF(VLOOKUP(AF1061,Group,5,FALSE)="YES",VLOOKUP(ROUND(ROUND(AJ1061,1)-AJ1061,2),Round,2,FALSE)+VLOOKUP(AF1061,Group,6,FALSE),0)</f>
        <v>0</v>
      </c>
      <c r="AL1061" s="16">
        <f>IF(VLOOKUP(AF1061,Group,7,FALSE)="",0,ROUND(AJ1061-0.04999,1)-AJ1061+AM1061)</f>
        <v>0</v>
      </c>
      <c r="AM1061" s="16" t="str">
        <f>IF(VLOOKUP(AF1061,Group,7,FALSE)="","",VLOOKUP(AF1061,Group,7,FALSE))</f>
        <v/>
      </c>
      <c r="AO1061" s="239" t="s">
        <v>155</v>
      </c>
    </row>
    <row r="1062" spans="1:41" s="3" customFormat="1" ht="2.4500000000000002" customHeight="1" x14ac:dyDescent="0.2">
      <c r="A1062" s="3" t="s">
        <v>182</v>
      </c>
      <c r="P1062" s="71"/>
      <c r="Q1062" s="81"/>
      <c r="R1062" s="27"/>
      <c r="S1062" s="36"/>
      <c r="T1062" s="6"/>
      <c r="U1062" s="34"/>
      <c r="V1062" s="49"/>
      <c r="W1062" s="53"/>
      <c r="X1062" s="14"/>
      <c r="Y1062" s="49"/>
      <c r="Z1062" s="36"/>
      <c r="AA1062" s="36"/>
      <c r="AB1062" s="52"/>
      <c r="AC1062" s="36"/>
      <c r="AD1062" s="14"/>
      <c r="AE1062" s="72"/>
      <c r="AF1062" s="124"/>
      <c r="AG1062" s="36"/>
      <c r="AH1062" s="244"/>
      <c r="AJ1062" s="36"/>
      <c r="AK1062" s="36"/>
      <c r="AL1062" s="36"/>
      <c r="AM1062" s="36"/>
      <c r="AO1062" s="239"/>
    </row>
    <row r="1063" spans="1:41" s="3" customFormat="1" ht="9.9499999999999993" customHeight="1" x14ac:dyDescent="0.2">
      <c r="G1063" s="37" t="s">
        <v>607</v>
      </c>
      <c r="N1063" s="28"/>
      <c r="O1063" s="28"/>
      <c r="P1063" s="166"/>
      <c r="Q1063" s="6"/>
      <c r="R1063" s="28"/>
      <c r="S1063" s="36"/>
      <c r="U1063" s="5"/>
      <c r="V1063" s="49"/>
      <c r="W1063" s="53"/>
      <c r="X1063" s="14"/>
      <c r="Y1063" s="49"/>
      <c r="Z1063" s="36"/>
      <c r="AA1063" s="36"/>
      <c r="AB1063" s="52"/>
      <c r="AC1063" s="16"/>
      <c r="AD1063" s="14"/>
      <c r="AE1063" s="62"/>
      <c r="AF1063" s="62"/>
      <c r="AG1063" s="16"/>
      <c r="AH1063" s="245"/>
      <c r="AI1063" s="123"/>
      <c r="AJ1063" s="16"/>
      <c r="AK1063" s="16"/>
      <c r="AL1063" s="16"/>
      <c r="AM1063" s="16"/>
      <c r="AO1063" s="239"/>
    </row>
    <row r="1064" spans="1:41" s="3" customFormat="1" ht="1.5" customHeight="1" x14ac:dyDescent="0.2">
      <c r="P1064" s="71"/>
      <c r="Q1064" s="81"/>
      <c r="R1064" s="27"/>
      <c r="S1064" s="36"/>
      <c r="T1064" s="6"/>
      <c r="U1064" s="34"/>
      <c r="V1064" s="49"/>
      <c r="W1064" s="53"/>
      <c r="X1064" s="14"/>
      <c r="Y1064" s="49"/>
      <c r="Z1064" s="36"/>
      <c r="AA1064" s="36"/>
      <c r="AB1064" s="52"/>
      <c r="AC1064" s="36"/>
      <c r="AD1064" s="14"/>
      <c r="AE1064" s="72"/>
      <c r="AF1064" s="124"/>
      <c r="AG1064" s="36"/>
      <c r="AH1064" s="244"/>
      <c r="AJ1064" s="36"/>
      <c r="AK1064" s="36"/>
      <c r="AL1064" s="36"/>
      <c r="AM1064" s="36"/>
      <c r="AO1064" s="239"/>
    </row>
    <row r="1065" spans="1:41" s="3" customFormat="1" ht="9.9499999999999993" customHeight="1" x14ac:dyDescent="0.2">
      <c r="B1065" s="111" t="s">
        <v>104</v>
      </c>
      <c r="D1065" s="37"/>
      <c r="E1065" s="71" t="s">
        <v>197</v>
      </c>
      <c r="F1065" s="71"/>
      <c r="G1065" s="28" t="s">
        <v>220</v>
      </c>
      <c r="H1065" s="28"/>
      <c r="I1065" s="28"/>
      <c r="J1065" s="28" t="s">
        <v>870</v>
      </c>
      <c r="K1065" s="28"/>
      <c r="L1065" s="28"/>
      <c r="M1065" s="28">
        <v>18195</v>
      </c>
      <c r="N1065" s="28"/>
      <c r="P1065" s="71" t="s">
        <v>562</v>
      </c>
      <c r="Q1065" s="81"/>
      <c r="R1065" s="27"/>
      <c r="S1065" s="36">
        <f t="shared" ref="S1065:S1071" si="656">IF(Suggested="Yes",AA1065,AG1065)</f>
        <v>121.6</v>
      </c>
      <c r="T1065" s="34" t="s">
        <v>142</v>
      </c>
      <c r="U1065" s="5" t="str">
        <f>+Instructions!$B$3</f>
        <v>A</v>
      </c>
      <c r="V1065" s="49"/>
      <c r="W1065" s="53">
        <f>+Instructions!$C$22</f>
        <v>0</v>
      </c>
      <c r="X1065" s="16">
        <f t="shared" ref="X1065:X1071" si="657">ROUND($AA1065*(1-W1065)+0.004999,2)</f>
        <v>121.6</v>
      </c>
      <c r="Y1065" s="49"/>
      <c r="Z1065" s="6" t="s">
        <v>1386</v>
      </c>
      <c r="AA1065" s="36">
        <v>121.6</v>
      </c>
      <c r="AB1065" s="57">
        <f t="shared" ref="AB1065:AC1071" si="658">+W1065</f>
        <v>0</v>
      </c>
      <c r="AC1065" s="16">
        <f t="shared" si="658"/>
        <v>121.6</v>
      </c>
      <c r="AD1065" s="11">
        <f t="shared" ref="AD1065:AD1071" si="659">(AG1065-AC1065)/AG1065</f>
        <v>0</v>
      </c>
      <c r="AE1065" s="120"/>
      <c r="AF1065" s="129">
        <v>3</v>
      </c>
      <c r="AG1065" s="50">
        <f t="shared" ref="AG1065:AG1071" si="660">SUM(AJ1065:AL1065)+AE1065</f>
        <v>121.6</v>
      </c>
      <c r="AH1065" s="244"/>
      <c r="AJ1065" s="16">
        <f t="shared" ref="AJ1065:AJ1071" si="661">ROUND(AC1065/(1-VLOOKUP(AF1065,Group,2,FALSE)),2)</f>
        <v>121.6</v>
      </c>
      <c r="AK1065" s="16">
        <f t="shared" ref="AK1065:AK1071" si="662">IF(VLOOKUP(AF1065,Group,5,FALSE)="YES",VLOOKUP(ROUND(ROUND(AJ1065,1)-AJ1065,2),Round,2,FALSE)+VLOOKUP(AF1065,Group,6,FALSE),0)</f>
        <v>0</v>
      </c>
      <c r="AL1065" s="16">
        <f t="shared" ref="AL1065:AL1071" si="663">IF(VLOOKUP(AF1065,Group,7,FALSE)="",0,ROUND(AJ1065-0.04999,1)-AJ1065+AM1065)</f>
        <v>0</v>
      </c>
      <c r="AM1065" s="16" t="str">
        <f t="shared" ref="AM1065:AM1071" si="664">IF(VLOOKUP(AF1065,Group,7,FALSE)="","",VLOOKUP(AF1065,Group,7,FALSE))</f>
        <v/>
      </c>
      <c r="AO1065" s="239" t="s">
        <v>155</v>
      </c>
    </row>
    <row r="1066" spans="1:41" s="3" customFormat="1" ht="9.9499999999999993" customHeight="1" x14ac:dyDescent="0.2">
      <c r="B1066" s="111" t="s">
        <v>104</v>
      </c>
      <c r="D1066" s="37"/>
      <c r="E1066" s="71" t="s">
        <v>608</v>
      </c>
      <c r="F1066" s="71"/>
      <c r="G1066" s="28" t="s">
        <v>220</v>
      </c>
      <c r="H1066" s="28"/>
      <c r="I1066" s="28"/>
      <c r="J1066" s="28" t="s">
        <v>856</v>
      </c>
      <c r="L1066" s="28"/>
      <c r="M1066" s="28">
        <v>18172</v>
      </c>
      <c r="N1066" s="28"/>
      <c r="P1066" s="71" t="s">
        <v>361</v>
      </c>
      <c r="Q1066" s="81"/>
      <c r="R1066" s="27"/>
      <c r="S1066" s="36">
        <f t="shared" si="656"/>
        <v>116.65</v>
      </c>
      <c r="T1066" s="34" t="s">
        <v>142</v>
      </c>
      <c r="U1066" s="5" t="str">
        <f>+Instructions!$B$3</f>
        <v>A</v>
      </c>
      <c r="V1066" s="49"/>
      <c r="W1066" s="53">
        <f>+Instructions!$C$22</f>
        <v>0</v>
      </c>
      <c r="X1066" s="16">
        <f t="shared" si="657"/>
        <v>116.65</v>
      </c>
      <c r="Y1066" s="49"/>
      <c r="Z1066" s="6" t="s">
        <v>1386</v>
      </c>
      <c r="AA1066" s="36">
        <v>116.65</v>
      </c>
      <c r="AB1066" s="57">
        <f t="shared" si="658"/>
        <v>0</v>
      </c>
      <c r="AC1066" s="16">
        <f t="shared" si="658"/>
        <v>116.65</v>
      </c>
      <c r="AD1066" s="11">
        <f t="shared" si="659"/>
        <v>0</v>
      </c>
      <c r="AE1066" s="120"/>
      <c r="AF1066" s="129">
        <v>3</v>
      </c>
      <c r="AG1066" s="50">
        <f t="shared" si="660"/>
        <v>116.65</v>
      </c>
      <c r="AH1066" s="244"/>
      <c r="AJ1066" s="16">
        <f t="shared" si="661"/>
        <v>116.65</v>
      </c>
      <c r="AK1066" s="16">
        <f t="shared" si="662"/>
        <v>0</v>
      </c>
      <c r="AL1066" s="16">
        <f t="shared" si="663"/>
        <v>0</v>
      </c>
      <c r="AM1066" s="16" t="str">
        <f t="shared" si="664"/>
        <v/>
      </c>
      <c r="AO1066" s="239" t="s">
        <v>155</v>
      </c>
    </row>
    <row r="1067" spans="1:41" s="3" customFormat="1" ht="9.9499999999999993" customHeight="1" x14ac:dyDescent="0.2">
      <c r="B1067" s="111" t="s">
        <v>104</v>
      </c>
      <c r="D1067" s="37"/>
      <c r="E1067" s="71" t="s">
        <v>608</v>
      </c>
      <c r="F1067" s="71"/>
      <c r="G1067" s="28" t="s">
        <v>220</v>
      </c>
      <c r="H1067" s="28"/>
      <c r="I1067" s="28"/>
      <c r="J1067" s="28" t="s">
        <v>857</v>
      </c>
      <c r="L1067" s="28"/>
      <c r="M1067" s="28">
        <v>18173</v>
      </c>
      <c r="N1067" s="28"/>
      <c r="P1067" s="71" t="s">
        <v>361</v>
      </c>
      <c r="Q1067" s="81"/>
      <c r="R1067" s="27"/>
      <c r="S1067" s="36">
        <f t="shared" si="656"/>
        <v>116.65</v>
      </c>
      <c r="T1067" s="34" t="s">
        <v>142</v>
      </c>
      <c r="U1067" s="5" t="str">
        <f>+Instructions!$B$3</f>
        <v>A</v>
      </c>
      <c r="V1067" s="49"/>
      <c r="W1067" s="53">
        <f>+Instructions!$C$22</f>
        <v>0</v>
      </c>
      <c r="X1067" s="16">
        <f t="shared" si="657"/>
        <v>116.65</v>
      </c>
      <c r="Y1067" s="49"/>
      <c r="Z1067" s="6" t="s">
        <v>1386</v>
      </c>
      <c r="AA1067" s="36">
        <v>116.65</v>
      </c>
      <c r="AB1067" s="57">
        <f t="shared" si="658"/>
        <v>0</v>
      </c>
      <c r="AC1067" s="16">
        <f t="shared" si="658"/>
        <v>116.65</v>
      </c>
      <c r="AD1067" s="11">
        <f t="shared" si="659"/>
        <v>0</v>
      </c>
      <c r="AE1067" s="120"/>
      <c r="AF1067" s="129">
        <v>3</v>
      </c>
      <c r="AG1067" s="50">
        <f t="shared" si="660"/>
        <v>116.65</v>
      </c>
      <c r="AH1067" s="244"/>
      <c r="AJ1067" s="16">
        <f t="shared" si="661"/>
        <v>116.65</v>
      </c>
      <c r="AK1067" s="16">
        <f t="shared" si="662"/>
        <v>0</v>
      </c>
      <c r="AL1067" s="16">
        <f t="shared" si="663"/>
        <v>0</v>
      </c>
      <c r="AM1067" s="16" t="str">
        <f t="shared" si="664"/>
        <v/>
      </c>
      <c r="AO1067" s="239" t="s">
        <v>155</v>
      </c>
    </row>
    <row r="1068" spans="1:41" s="3" customFormat="1" ht="9.9499999999999993" customHeight="1" x14ac:dyDescent="0.2">
      <c r="B1068" s="111" t="s">
        <v>104</v>
      </c>
      <c r="D1068" s="37"/>
      <c r="E1068" s="71" t="s">
        <v>609</v>
      </c>
      <c r="F1068" s="71"/>
      <c r="G1068" s="28" t="s">
        <v>220</v>
      </c>
      <c r="H1068" s="28"/>
      <c r="I1068" s="28"/>
      <c r="J1068" s="28" t="s">
        <v>858</v>
      </c>
      <c r="L1068" s="28"/>
      <c r="M1068" s="28">
        <v>18174</v>
      </c>
      <c r="N1068" s="28"/>
      <c r="P1068" s="71" t="s">
        <v>77</v>
      </c>
      <c r="Q1068" s="81"/>
      <c r="R1068" s="27"/>
      <c r="S1068" s="36">
        <f t="shared" si="656"/>
        <v>131.69999999999999</v>
      </c>
      <c r="T1068" s="34" t="s">
        <v>142</v>
      </c>
      <c r="U1068" s="5" t="str">
        <f>+Instructions!$B$3</f>
        <v>A</v>
      </c>
      <c r="V1068" s="49"/>
      <c r="W1068" s="53">
        <f>+Instructions!$C$22</f>
        <v>0</v>
      </c>
      <c r="X1068" s="16">
        <f t="shared" si="657"/>
        <v>131.69999999999999</v>
      </c>
      <c r="Y1068" s="49"/>
      <c r="Z1068" s="6" t="s">
        <v>1386</v>
      </c>
      <c r="AA1068" s="36">
        <v>131.69999999999999</v>
      </c>
      <c r="AB1068" s="57">
        <f t="shared" si="658"/>
        <v>0</v>
      </c>
      <c r="AC1068" s="16">
        <f t="shared" si="658"/>
        <v>131.69999999999999</v>
      </c>
      <c r="AD1068" s="11">
        <f t="shared" si="659"/>
        <v>0</v>
      </c>
      <c r="AE1068" s="120"/>
      <c r="AF1068" s="129">
        <v>3</v>
      </c>
      <c r="AG1068" s="50">
        <f t="shared" si="660"/>
        <v>131.69999999999999</v>
      </c>
      <c r="AH1068" s="244"/>
      <c r="AJ1068" s="16">
        <f t="shared" si="661"/>
        <v>131.69999999999999</v>
      </c>
      <c r="AK1068" s="16">
        <f t="shared" si="662"/>
        <v>0</v>
      </c>
      <c r="AL1068" s="16">
        <f t="shared" si="663"/>
        <v>0</v>
      </c>
      <c r="AM1068" s="16" t="str">
        <f t="shared" si="664"/>
        <v/>
      </c>
      <c r="AO1068" s="239" t="s">
        <v>155</v>
      </c>
    </row>
    <row r="1069" spans="1:41" s="3" customFormat="1" ht="9.9499999999999993" customHeight="1" x14ac:dyDescent="0.2">
      <c r="B1069" s="111" t="s">
        <v>104</v>
      </c>
      <c r="D1069" s="37"/>
      <c r="E1069" s="71" t="s">
        <v>609</v>
      </c>
      <c r="F1069" s="71"/>
      <c r="G1069" s="28" t="s">
        <v>220</v>
      </c>
      <c r="H1069" s="28"/>
      <c r="I1069" s="28"/>
      <c r="J1069" s="28" t="s">
        <v>859</v>
      </c>
      <c r="L1069" s="28"/>
      <c r="M1069" s="28">
        <v>18175</v>
      </c>
      <c r="N1069" s="28"/>
      <c r="P1069" s="71" t="s">
        <v>77</v>
      </c>
      <c r="Q1069" s="81"/>
      <c r="R1069" s="27"/>
      <c r="S1069" s="36">
        <f t="shared" si="656"/>
        <v>131.69999999999999</v>
      </c>
      <c r="T1069" s="34" t="s">
        <v>142</v>
      </c>
      <c r="U1069" s="5" t="str">
        <f>+Instructions!$B$3</f>
        <v>A</v>
      </c>
      <c r="V1069" s="49"/>
      <c r="W1069" s="53">
        <f>+Instructions!$C$22</f>
        <v>0</v>
      </c>
      <c r="X1069" s="16">
        <f t="shared" si="657"/>
        <v>131.69999999999999</v>
      </c>
      <c r="Y1069" s="49"/>
      <c r="Z1069" s="6" t="s">
        <v>1386</v>
      </c>
      <c r="AA1069" s="36">
        <v>131.69999999999999</v>
      </c>
      <c r="AB1069" s="57">
        <f t="shared" si="658"/>
        <v>0</v>
      </c>
      <c r="AC1069" s="16">
        <f t="shared" si="658"/>
        <v>131.69999999999999</v>
      </c>
      <c r="AD1069" s="11">
        <f t="shared" si="659"/>
        <v>0</v>
      </c>
      <c r="AE1069" s="120"/>
      <c r="AF1069" s="129">
        <v>3</v>
      </c>
      <c r="AG1069" s="50">
        <f t="shared" si="660"/>
        <v>131.69999999999999</v>
      </c>
      <c r="AH1069" s="244"/>
      <c r="AJ1069" s="16">
        <f t="shared" si="661"/>
        <v>131.69999999999999</v>
      </c>
      <c r="AK1069" s="16">
        <f t="shared" si="662"/>
        <v>0</v>
      </c>
      <c r="AL1069" s="16">
        <f t="shared" si="663"/>
        <v>0</v>
      </c>
      <c r="AM1069" s="16" t="str">
        <f t="shared" si="664"/>
        <v/>
      </c>
      <c r="AO1069" s="239" t="s">
        <v>155</v>
      </c>
    </row>
    <row r="1070" spans="1:41" s="3" customFormat="1" ht="9.9499999999999993" customHeight="1" x14ac:dyDescent="0.2">
      <c r="B1070" s="111" t="s">
        <v>104</v>
      </c>
      <c r="D1070" s="37"/>
      <c r="E1070" s="71" t="s">
        <v>867</v>
      </c>
      <c r="F1070" s="71"/>
      <c r="G1070" s="28" t="s">
        <v>220</v>
      </c>
      <c r="H1070" s="28"/>
      <c r="I1070" s="28"/>
      <c r="J1070" s="28" t="s">
        <v>868</v>
      </c>
      <c r="K1070" s="28"/>
      <c r="L1070" s="28"/>
      <c r="M1070" s="28">
        <v>18194</v>
      </c>
      <c r="N1070" s="28"/>
      <c r="P1070" s="71" t="s">
        <v>346</v>
      </c>
      <c r="Q1070" s="81"/>
      <c r="R1070" s="27"/>
      <c r="S1070" s="36">
        <f t="shared" si="656"/>
        <v>108.6</v>
      </c>
      <c r="T1070" s="34" t="s">
        <v>142</v>
      </c>
      <c r="U1070" s="5" t="str">
        <f>+Instructions!$B$3</f>
        <v>A</v>
      </c>
      <c r="V1070" s="49"/>
      <c r="W1070" s="53">
        <f>+Instructions!$C$22</f>
        <v>0</v>
      </c>
      <c r="X1070" s="16">
        <f t="shared" si="657"/>
        <v>108.6</v>
      </c>
      <c r="Y1070" s="49"/>
      <c r="Z1070" s="6" t="s">
        <v>1386</v>
      </c>
      <c r="AA1070" s="36">
        <v>108.6</v>
      </c>
      <c r="AB1070" s="57">
        <f t="shared" si="658"/>
        <v>0</v>
      </c>
      <c r="AC1070" s="16">
        <f t="shared" si="658"/>
        <v>108.6</v>
      </c>
      <c r="AD1070" s="11">
        <f t="shared" si="659"/>
        <v>0</v>
      </c>
      <c r="AE1070" s="120"/>
      <c r="AF1070" s="129">
        <v>3</v>
      </c>
      <c r="AG1070" s="50">
        <f t="shared" si="660"/>
        <v>108.6</v>
      </c>
      <c r="AH1070" s="244"/>
      <c r="AJ1070" s="16">
        <f t="shared" si="661"/>
        <v>108.6</v>
      </c>
      <c r="AK1070" s="16">
        <f t="shared" si="662"/>
        <v>0</v>
      </c>
      <c r="AL1070" s="16">
        <f t="shared" si="663"/>
        <v>0</v>
      </c>
      <c r="AM1070" s="16" t="str">
        <f t="shared" si="664"/>
        <v/>
      </c>
      <c r="AO1070" s="239" t="s">
        <v>155</v>
      </c>
    </row>
    <row r="1071" spans="1:41" s="3" customFormat="1" ht="9.9499999999999993" customHeight="1" x14ac:dyDescent="0.2">
      <c r="B1071" s="111" t="s">
        <v>104</v>
      </c>
      <c r="D1071" s="37"/>
      <c r="E1071" s="71" t="s">
        <v>867</v>
      </c>
      <c r="F1071" s="71"/>
      <c r="G1071" s="28" t="s">
        <v>220</v>
      </c>
      <c r="H1071" s="28"/>
      <c r="I1071" s="28"/>
      <c r="J1071" s="28" t="s">
        <v>869</v>
      </c>
      <c r="K1071" s="28"/>
      <c r="L1071" s="28"/>
      <c r="M1071" s="28">
        <v>18193</v>
      </c>
      <c r="N1071" s="28"/>
      <c r="P1071" s="71" t="s">
        <v>346</v>
      </c>
      <c r="Q1071" s="81"/>
      <c r="R1071" s="27"/>
      <c r="S1071" s="36">
        <f t="shared" si="656"/>
        <v>108.6</v>
      </c>
      <c r="T1071" s="34" t="s">
        <v>142</v>
      </c>
      <c r="U1071" s="5" t="str">
        <f>+Instructions!$B$3</f>
        <v>A</v>
      </c>
      <c r="V1071" s="49"/>
      <c r="W1071" s="53">
        <f>+Instructions!$C$22</f>
        <v>0</v>
      </c>
      <c r="X1071" s="16">
        <f t="shared" si="657"/>
        <v>108.6</v>
      </c>
      <c r="Y1071" s="49"/>
      <c r="Z1071" s="6" t="s">
        <v>1386</v>
      </c>
      <c r="AA1071" s="36">
        <v>108.6</v>
      </c>
      <c r="AB1071" s="57">
        <f t="shared" si="658"/>
        <v>0</v>
      </c>
      <c r="AC1071" s="16">
        <f t="shared" si="658"/>
        <v>108.6</v>
      </c>
      <c r="AD1071" s="11">
        <f t="shared" si="659"/>
        <v>0</v>
      </c>
      <c r="AE1071" s="120"/>
      <c r="AF1071" s="129">
        <v>3</v>
      </c>
      <c r="AG1071" s="50">
        <f t="shared" si="660"/>
        <v>108.6</v>
      </c>
      <c r="AH1071" s="244"/>
      <c r="AJ1071" s="16">
        <f t="shared" si="661"/>
        <v>108.6</v>
      </c>
      <c r="AK1071" s="16">
        <f t="shared" si="662"/>
        <v>0</v>
      </c>
      <c r="AL1071" s="16">
        <f t="shared" si="663"/>
        <v>0</v>
      </c>
      <c r="AM1071" s="16" t="str">
        <f t="shared" si="664"/>
        <v/>
      </c>
      <c r="AO1071" s="239" t="s">
        <v>155</v>
      </c>
    </row>
    <row r="1072" spans="1:41" s="3" customFormat="1" ht="1.5" customHeight="1" x14ac:dyDescent="0.2">
      <c r="N1072" s="3" t="s">
        <v>187</v>
      </c>
      <c r="P1072" s="71"/>
      <c r="Q1072" s="81"/>
      <c r="R1072" s="27"/>
      <c r="S1072" s="36"/>
      <c r="T1072" s="6"/>
      <c r="U1072" s="34"/>
      <c r="V1072" s="49"/>
      <c r="W1072" s="53"/>
      <c r="X1072" s="14"/>
      <c r="Y1072" s="49"/>
      <c r="Z1072" s="36"/>
      <c r="AA1072" s="36"/>
      <c r="AB1072" s="52"/>
      <c r="AC1072" s="36"/>
      <c r="AD1072" s="14"/>
      <c r="AE1072" s="72"/>
      <c r="AF1072" s="124"/>
      <c r="AG1072" s="36"/>
      <c r="AH1072" s="244"/>
      <c r="AJ1072" s="36"/>
      <c r="AK1072" s="36"/>
      <c r="AL1072" s="36"/>
      <c r="AM1072" s="36"/>
      <c r="AO1072" s="239"/>
    </row>
    <row r="1073" spans="1:41" s="3" customFormat="1" ht="9.75" customHeight="1" x14ac:dyDescent="0.2">
      <c r="D1073" s="98" t="s">
        <v>148</v>
      </c>
      <c r="E1073" s="190" t="s">
        <v>610</v>
      </c>
      <c r="F1073" s="28"/>
      <c r="G1073" s="28"/>
      <c r="J1073" s="28"/>
      <c r="K1073" s="28"/>
      <c r="L1073" s="28"/>
      <c r="M1073" s="28"/>
      <c r="N1073" s="28"/>
      <c r="P1073" s="71"/>
      <c r="Q1073" s="81"/>
      <c r="R1073" s="27"/>
      <c r="S1073" s="36"/>
      <c r="T1073" s="34"/>
      <c r="U1073" s="34"/>
      <c r="V1073" s="49"/>
      <c r="W1073" s="53"/>
      <c r="X1073" s="36"/>
      <c r="Y1073" s="49"/>
      <c r="Z1073" s="36"/>
      <c r="AA1073" s="36"/>
      <c r="AB1073" s="57"/>
      <c r="AC1073" s="36"/>
      <c r="AD1073" s="57"/>
      <c r="AE1073" s="72"/>
      <c r="AF1073" s="124"/>
      <c r="AG1073" s="36"/>
      <c r="AH1073" s="244"/>
      <c r="AJ1073" s="36"/>
      <c r="AK1073" s="36"/>
      <c r="AL1073" s="36"/>
      <c r="AM1073" s="36"/>
      <c r="AO1073" s="239" t="s">
        <v>155</v>
      </c>
    </row>
    <row r="1074" spans="1:41" s="3" customFormat="1" ht="9.75" customHeight="1" x14ac:dyDescent="0.2">
      <c r="E1074" s="190" t="s">
        <v>611</v>
      </c>
      <c r="F1074" s="28"/>
      <c r="G1074" s="28"/>
      <c r="I1074" s="3" t="s">
        <v>187</v>
      </c>
      <c r="J1074" s="28"/>
      <c r="K1074" s="28"/>
      <c r="L1074" s="28"/>
      <c r="M1074" s="28"/>
      <c r="N1074" s="28"/>
      <c r="P1074" s="71"/>
      <c r="Q1074" s="81"/>
      <c r="R1074" s="27"/>
      <c r="S1074" s="36"/>
      <c r="T1074" s="34"/>
      <c r="U1074" s="34"/>
      <c r="V1074" s="49"/>
      <c r="W1074" s="53"/>
      <c r="X1074" s="36"/>
      <c r="Y1074" s="49"/>
      <c r="Z1074" s="36"/>
      <c r="AA1074" s="36"/>
      <c r="AB1074" s="57"/>
      <c r="AC1074" s="36"/>
      <c r="AD1074" s="57"/>
      <c r="AE1074" s="72"/>
      <c r="AF1074" s="124"/>
      <c r="AG1074" s="36"/>
      <c r="AH1074" s="244"/>
      <c r="AJ1074" s="36"/>
      <c r="AK1074" s="36"/>
      <c r="AL1074" s="36"/>
      <c r="AM1074" s="36"/>
      <c r="AO1074" s="239" t="s">
        <v>155</v>
      </c>
    </row>
    <row r="1075" spans="1:41" s="3" customFormat="1" ht="3.95" customHeight="1" x14ac:dyDescent="0.2">
      <c r="P1075" s="71"/>
      <c r="Q1075" s="81"/>
      <c r="R1075" s="27"/>
      <c r="S1075" s="36"/>
      <c r="T1075" s="6"/>
      <c r="U1075" s="34"/>
      <c r="V1075" s="49"/>
      <c r="W1075" s="53"/>
      <c r="X1075" s="14"/>
      <c r="Y1075" s="49"/>
      <c r="Z1075" s="36"/>
      <c r="AA1075" s="36"/>
      <c r="AB1075" s="52"/>
      <c r="AC1075" s="36"/>
      <c r="AD1075" s="14"/>
      <c r="AE1075" s="72"/>
      <c r="AF1075" s="124"/>
      <c r="AG1075" s="36"/>
      <c r="AH1075" s="244"/>
      <c r="AJ1075" s="36"/>
      <c r="AK1075" s="36"/>
      <c r="AL1075" s="36"/>
      <c r="AM1075" s="36"/>
      <c r="AO1075" s="239"/>
    </row>
    <row r="1076" spans="1:41" s="3" customFormat="1" ht="12" customHeight="1" x14ac:dyDescent="0.2">
      <c r="C1076" s="157" t="s">
        <v>1247</v>
      </c>
      <c r="D1076" s="10"/>
      <c r="E1076" s="158"/>
      <c r="F1076" s="159"/>
      <c r="L1076" s="3" t="s">
        <v>187</v>
      </c>
      <c r="O1076" s="3" t="s">
        <v>187</v>
      </c>
      <c r="Q1076" s="169"/>
      <c r="R1076" s="228" t="s">
        <v>565</v>
      </c>
      <c r="S1076" s="229" t="s">
        <v>1256</v>
      </c>
      <c r="T1076" s="263"/>
      <c r="U1076" s="146"/>
      <c r="V1076" s="49"/>
      <c r="W1076" s="53"/>
      <c r="X1076" s="14"/>
      <c r="Y1076" s="49"/>
      <c r="AB1076" s="52"/>
      <c r="AC1076" s="16"/>
      <c r="AD1076" s="14"/>
      <c r="AE1076" s="62"/>
      <c r="AF1076" s="62"/>
      <c r="AG1076" s="16"/>
      <c r="AH1076" s="244"/>
      <c r="AO1076" s="241"/>
    </row>
    <row r="1077" spans="1:41" s="3" customFormat="1" ht="2.4500000000000002" customHeight="1" x14ac:dyDescent="0.2">
      <c r="A1077" s="3" t="s">
        <v>182</v>
      </c>
      <c r="P1077" s="71"/>
      <c r="Q1077" s="81"/>
      <c r="R1077" s="27"/>
      <c r="S1077" s="36"/>
      <c r="T1077" s="264"/>
      <c r="U1077" s="34"/>
      <c r="V1077" s="49"/>
      <c r="W1077" s="53"/>
      <c r="X1077" s="14"/>
      <c r="Y1077" s="49"/>
      <c r="Z1077" s="36"/>
      <c r="AA1077" s="36"/>
      <c r="AB1077" s="52"/>
      <c r="AC1077" s="36"/>
      <c r="AD1077" s="14"/>
      <c r="AE1077" s="72"/>
      <c r="AF1077" s="124"/>
      <c r="AG1077" s="36"/>
      <c r="AH1077" s="244"/>
      <c r="AJ1077" s="36"/>
      <c r="AK1077" s="36"/>
      <c r="AL1077" s="36"/>
      <c r="AM1077" s="36"/>
      <c r="AO1077" s="239"/>
    </row>
    <row r="1078" spans="1:41" s="3" customFormat="1" ht="9.75" customHeight="1" x14ac:dyDescent="0.2">
      <c r="C1078" s="174" t="s">
        <v>1259</v>
      </c>
      <c r="E1078" s="37"/>
      <c r="N1078" s="28"/>
      <c r="O1078" s="28"/>
      <c r="P1078" s="166"/>
      <c r="Q1078" s="6"/>
      <c r="R1078" s="28"/>
      <c r="S1078" s="36"/>
      <c r="T1078" s="187"/>
      <c r="U1078" s="5"/>
      <c r="V1078" s="49"/>
      <c r="W1078" s="53"/>
      <c r="X1078" s="14"/>
      <c r="Y1078" s="49"/>
      <c r="Z1078" s="36"/>
      <c r="AA1078" s="36"/>
      <c r="AB1078" s="52"/>
      <c r="AC1078" s="16"/>
      <c r="AD1078" s="14"/>
      <c r="AE1078" s="62"/>
      <c r="AF1078" s="62"/>
      <c r="AG1078" s="16"/>
      <c r="AH1078" s="245"/>
      <c r="AI1078" s="123"/>
      <c r="AJ1078" s="16"/>
      <c r="AK1078" s="16"/>
      <c r="AL1078" s="16"/>
      <c r="AM1078" s="16"/>
      <c r="AO1078" s="239"/>
    </row>
    <row r="1079" spans="1:41" s="3" customFormat="1" ht="1.5" customHeight="1" x14ac:dyDescent="0.2">
      <c r="M1079" s="76"/>
      <c r="P1079" s="71"/>
      <c r="Q1079" s="81"/>
      <c r="R1079" s="27"/>
      <c r="S1079" s="36"/>
      <c r="T1079" s="264"/>
      <c r="U1079" s="34"/>
      <c r="V1079" s="49"/>
      <c r="W1079" s="53"/>
      <c r="X1079" s="14"/>
      <c r="Y1079" s="49"/>
      <c r="Z1079" s="36"/>
      <c r="AA1079" s="36"/>
      <c r="AB1079" s="52"/>
      <c r="AC1079" s="36"/>
      <c r="AD1079" s="14"/>
      <c r="AE1079" s="72"/>
      <c r="AF1079" s="124"/>
      <c r="AG1079" s="36"/>
      <c r="AH1079" s="244"/>
      <c r="AJ1079" s="36"/>
      <c r="AK1079" s="36"/>
      <c r="AL1079" s="36"/>
      <c r="AM1079" s="36"/>
      <c r="AO1079" s="239"/>
    </row>
    <row r="1080" spans="1:41" s="3" customFormat="1" ht="9.9499999999999993" customHeight="1" x14ac:dyDescent="0.2">
      <c r="C1080" s="32"/>
      <c r="D1080" s="37" t="s">
        <v>186</v>
      </c>
      <c r="E1080" s="167" t="s">
        <v>1255</v>
      </c>
      <c r="F1080" s="172"/>
      <c r="G1080" s="172"/>
      <c r="H1080" s="172"/>
      <c r="I1080" s="172"/>
      <c r="J1080" s="172"/>
      <c r="K1080" s="172"/>
      <c r="L1080" s="172"/>
      <c r="M1080" s="172"/>
      <c r="N1080" s="172" t="s">
        <v>187</v>
      </c>
      <c r="O1080" s="28"/>
      <c r="P1080" s="28"/>
      <c r="Q1080" s="28"/>
      <c r="R1080" s="28"/>
      <c r="S1080" s="28"/>
      <c r="T1080" s="265"/>
      <c r="U1080" s="5"/>
      <c r="V1080" s="49"/>
      <c r="W1080" s="67"/>
      <c r="X1080" s="67"/>
      <c r="Y1080" s="49"/>
      <c r="Z1080" s="36"/>
      <c r="AA1080" s="36"/>
      <c r="AB1080" s="52"/>
      <c r="AC1080" s="16"/>
      <c r="AD1080" s="14"/>
      <c r="AE1080" s="62"/>
      <c r="AF1080" s="123"/>
      <c r="AG1080" s="16"/>
      <c r="AH1080" s="244"/>
      <c r="AJ1080" s="16"/>
      <c r="AK1080" s="16"/>
      <c r="AL1080" s="16"/>
      <c r="AM1080" s="16"/>
      <c r="AO1080" s="239"/>
    </row>
    <row r="1081" spans="1:41" s="3" customFormat="1" ht="1.5" customHeight="1" x14ac:dyDescent="0.2">
      <c r="A1081" s="3" t="s">
        <v>182</v>
      </c>
      <c r="P1081" s="71"/>
      <c r="Q1081" s="81"/>
      <c r="R1081" s="27"/>
      <c r="S1081" s="36"/>
      <c r="T1081" s="264"/>
      <c r="U1081" s="34"/>
      <c r="V1081" s="49"/>
      <c r="W1081" s="53"/>
      <c r="X1081" s="14"/>
      <c r="Y1081" s="49"/>
      <c r="Z1081" s="36"/>
      <c r="AA1081" s="36"/>
      <c r="AB1081" s="52"/>
      <c r="AC1081" s="36"/>
      <c r="AD1081" s="14"/>
      <c r="AE1081" s="72"/>
      <c r="AF1081" s="124"/>
      <c r="AG1081" s="36"/>
      <c r="AH1081" s="244"/>
      <c r="AJ1081" s="36"/>
      <c r="AK1081" s="36"/>
      <c r="AL1081" s="36"/>
      <c r="AM1081" s="36"/>
      <c r="AO1081" s="239"/>
    </row>
    <row r="1082" spans="1:41" s="3" customFormat="1" ht="9.9499999999999993" customHeight="1" x14ac:dyDescent="0.2">
      <c r="B1082" s="112" t="s">
        <v>151</v>
      </c>
      <c r="D1082" s="37"/>
      <c r="E1082" s="71" t="s">
        <v>1249</v>
      </c>
      <c r="F1082" s="71"/>
      <c r="G1082" s="28" t="s">
        <v>144</v>
      </c>
      <c r="H1082" s="28"/>
      <c r="I1082" s="28"/>
      <c r="J1082" s="28" t="s">
        <v>1252</v>
      </c>
      <c r="K1082" s="28"/>
      <c r="L1082" s="28"/>
      <c r="M1082" s="28">
        <v>19008</v>
      </c>
      <c r="N1082" s="28"/>
      <c r="P1082" s="71"/>
      <c r="Q1082" s="81"/>
      <c r="R1082" s="27"/>
      <c r="S1082" s="36">
        <f t="shared" ref="S1082:S1084" si="665">IF(Suggested="Yes",AA1082,AG1082)</f>
        <v>63.1</v>
      </c>
      <c r="T1082" s="34" t="s">
        <v>143</v>
      </c>
      <c r="U1082" s="5" t="str">
        <f>+Instructions!$B$3</f>
        <v>A</v>
      </c>
      <c r="V1082" s="49"/>
      <c r="W1082" s="53">
        <f>+Instructions!$C$22</f>
        <v>0</v>
      </c>
      <c r="X1082" s="16">
        <f t="shared" ref="X1082:X1084" si="666">ROUND($AA1082*(1-W1082)+0.004999,2)</f>
        <v>63.1</v>
      </c>
      <c r="Y1082" s="49"/>
      <c r="Z1082" s="6" t="s">
        <v>1386</v>
      </c>
      <c r="AA1082" s="36">
        <v>63.1</v>
      </c>
      <c r="AB1082" s="57">
        <f t="shared" ref="AB1082:AB1084" si="667">+W1082</f>
        <v>0</v>
      </c>
      <c r="AC1082" s="16">
        <f t="shared" ref="AC1082:AC1084" si="668">+X1082</f>
        <v>63.1</v>
      </c>
      <c r="AD1082" s="11">
        <f t="shared" ref="AD1082:AD1084" si="669">(AG1082-AC1082)/AG1082</f>
        <v>0</v>
      </c>
      <c r="AE1082" s="120"/>
      <c r="AF1082" s="128">
        <v>1</v>
      </c>
      <c r="AG1082" s="35">
        <f t="shared" ref="AG1082:AG1084" si="670">SUM(AJ1082:AL1082)+AE1082</f>
        <v>63.1</v>
      </c>
      <c r="AH1082" s="244"/>
      <c r="AJ1082" s="16">
        <f t="shared" ref="AJ1082:AJ1084" si="671">ROUND(AC1082/(1-VLOOKUP(AF1082,Group,2,FALSE)),2)</f>
        <v>63.1</v>
      </c>
      <c r="AK1082" s="16">
        <f t="shared" ref="AK1082:AK1084" si="672">IF(VLOOKUP(AF1082,Group,5,FALSE)="YES",VLOOKUP(ROUND(ROUND(AJ1082,1)-AJ1082,2),Round,2,FALSE)+VLOOKUP(AF1082,Group,6,FALSE),0)</f>
        <v>0</v>
      </c>
      <c r="AL1082" s="16">
        <f t="shared" ref="AL1082:AL1084" si="673">IF(VLOOKUP(AF1082,Group,7,FALSE)="",0,ROUND(AJ1082-0.04999,1)-AJ1082+AM1082)</f>
        <v>0</v>
      </c>
      <c r="AM1082" s="16" t="str">
        <f t="shared" ref="AM1082:AM1084" si="674">IF(VLOOKUP(AF1082,Group,7,FALSE)="","",VLOOKUP(AF1082,Group,7,FALSE))</f>
        <v/>
      </c>
      <c r="AO1082" s="239" t="s">
        <v>155</v>
      </c>
    </row>
    <row r="1083" spans="1:41" s="3" customFormat="1" ht="9.9499999999999993" customHeight="1" x14ac:dyDescent="0.2">
      <c r="B1083" s="112" t="s">
        <v>151</v>
      </c>
      <c r="D1083" s="37"/>
      <c r="E1083" s="71" t="s">
        <v>1250</v>
      </c>
      <c r="F1083" s="71"/>
      <c r="G1083" s="28" t="s">
        <v>144</v>
      </c>
      <c r="H1083" s="28"/>
      <c r="I1083" s="28"/>
      <c r="J1083" s="28" t="s">
        <v>1253</v>
      </c>
      <c r="K1083" s="28"/>
      <c r="L1083" s="28"/>
      <c r="M1083" s="28">
        <v>19011</v>
      </c>
      <c r="N1083" s="28"/>
      <c r="P1083" s="71"/>
      <c r="Q1083" s="81"/>
      <c r="R1083" s="27"/>
      <c r="S1083" s="36">
        <f t="shared" si="665"/>
        <v>67.75</v>
      </c>
      <c r="T1083" s="34" t="s">
        <v>143</v>
      </c>
      <c r="U1083" s="5" t="str">
        <f>+Instructions!$B$3</f>
        <v>A</v>
      </c>
      <c r="V1083" s="49"/>
      <c r="W1083" s="53">
        <f>+Instructions!$C$22</f>
        <v>0</v>
      </c>
      <c r="X1083" s="16">
        <f t="shared" si="666"/>
        <v>67.75</v>
      </c>
      <c r="Y1083" s="49"/>
      <c r="Z1083" s="6" t="s">
        <v>1386</v>
      </c>
      <c r="AA1083" s="36">
        <v>67.75</v>
      </c>
      <c r="AB1083" s="57">
        <f t="shared" si="667"/>
        <v>0</v>
      </c>
      <c r="AC1083" s="16">
        <f t="shared" si="668"/>
        <v>67.75</v>
      </c>
      <c r="AD1083" s="11">
        <f t="shared" si="669"/>
        <v>0</v>
      </c>
      <c r="AE1083" s="120"/>
      <c r="AF1083" s="128">
        <v>1</v>
      </c>
      <c r="AG1083" s="35">
        <f t="shared" si="670"/>
        <v>67.75</v>
      </c>
      <c r="AH1083" s="244"/>
      <c r="AJ1083" s="16">
        <f t="shared" si="671"/>
        <v>67.75</v>
      </c>
      <c r="AK1083" s="16">
        <f t="shared" si="672"/>
        <v>0</v>
      </c>
      <c r="AL1083" s="16">
        <f t="shared" si="673"/>
        <v>0</v>
      </c>
      <c r="AM1083" s="16" t="str">
        <f t="shared" si="674"/>
        <v/>
      </c>
      <c r="AO1083" s="239" t="s">
        <v>155</v>
      </c>
    </row>
    <row r="1084" spans="1:41" s="3" customFormat="1" ht="9.9499999999999993" customHeight="1" x14ac:dyDescent="0.2">
      <c r="B1084" s="112" t="s">
        <v>151</v>
      </c>
      <c r="D1084" s="37"/>
      <c r="E1084" s="71" t="s">
        <v>1251</v>
      </c>
      <c r="F1084" s="71"/>
      <c r="G1084" s="28" t="s">
        <v>144</v>
      </c>
      <c r="H1084" s="28"/>
      <c r="I1084" s="28"/>
      <c r="J1084" s="28" t="s">
        <v>1254</v>
      </c>
      <c r="K1084" s="28"/>
      <c r="L1084" s="28"/>
      <c r="M1084" s="28">
        <v>19014</v>
      </c>
      <c r="N1084" s="28"/>
      <c r="P1084" s="71"/>
      <c r="Q1084" s="81"/>
      <c r="R1084" s="27"/>
      <c r="S1084" s="36">
        <f t="shared" si="665"/>
        <v>58.2</v>
      </c>
      <c r="T1084" s="34" t="s">
        <v>143</v>
      </c>
      <c r="U1084" s="5" t="str">
        <f>+Instructions!$B$3</f>
        <v>A</v>
      </c>
      <c r="V1084" s="49"/>
      <c r="W1084" s="53">
        <f>+Instructions!$C$22</f>
        <v>0</v>
      </c>
      <c r="X1084" s="16">
        <f t="shared" si="666"/>
        <v>58.2</v>
      </c>
      <c r="Y1084" s="49"/>
      <c r="Z1084" s="6" t="s">
        <v>1386</v>
      </c>
      <c r="AA1084" s="36">
        <v>58.2</v>
      </c>
      <c r="AB1084" s="57">
        <f t="shared" si="667"/>
        <v>0</v>
      </c>
      <c r="AC1084" s="16">
        <f t="shared" si="668"/>
        <v>58.2</v>
      </c>
      <c r="AD1084" s="11">
        <f t="shared" si="669"/>
        <v>0</v>
      </c>
      <c r="AE1084" s="120"/>
      <c r="AF1084" s="128">
        <v>1</v>
      </c>
      <c r="AG1084" s="35">
        <f t="shared" si="670"/>
        <v>58.2</v>
      </c>
      <c r="AH1084" s="244"/>
      <c r="AJ1084" s="16">
        <f t="shared" si="671"/>
        <v>58.2</v>
      </c>
      <c r="AK1084" s="16">
        <f t="shared" si="672"/>
        <v>0</v>
      </c>
      <c r="AL1084" s="16">
        <f t="shared" si="673"/>
        <v>0</v>
      </c>
      <c r="AM1084" s="16" t="str">
        <f t="shared" si="674"/>
        <v/>
      </c>
      <c r="AO1084" s="239" t="s">
        <v>155</v>
      </c>
    </row>
    <row r="1085" spans="1:41" s="3" customFormat="1" ht="2.4500000000000002" customHeight="1" x14ac:dyDescent="0.2">
      <c r="M1085" s="76"/>
      <c r="P1085" s="71"/>
      <c r="Q1085" s="81"/>
      <c r="R1085" s="27"/>
      <c r="S1085" s="36"/>
      <c r="T1085" s="6"/>
      <c r="U1085" s="34"/>
      <c r="V1085" s="49"/>
      <c r="W1085" s="53"/>
      <c r="X1085" s="14"/>
      <c r="Y1085" s="49"/>
      <c r="Z1085" s="36"/>
      <c r="AA1085" s="36"/>
      <c r="AB1085" s="52"/>
      <c r="AC1085" s="36"/>
      <c r="AD1085" s="14"/>
      <c r="AE1085" s="72"/>
      <c r="AF1085" s="124"/>
      <c r="AG1085" s="36"/>
      <c r="AH1085" s="244"/>
      <c r="AJ1085" s="36"/>
      <c r="AK1085" s="36"/>
      <c r="AL1085" s="36"/>
      <c r="AM1085" s="36"/>
      <c r="AO1085" s="239"/>
    </row>
    <row r="1086" spans="1:41" s="3" customFormat="1" ht="9.9499999999999993" customHeight="1" x14ac:dyDescent="0.2">
      <c r="C1086" s="32"/>
      <c r="D1086" s="37" t="s">
        <v>186</v>
      </c>
      <c r="E1086" s="167" t="s">
        <v>1257</v>
      </c>
      <c r="F1086" s="172"/>
      <c r="G1086" s="172"/>
      <c r="H1086" s="172"/>
      <c r="I1086" s="172"/>
      <c r="J1086" s="172"/>
      <c r="K1086" s="172"/>
      <c r="L1086" s="172"/>
      <c r="M1086" s="172"/>
      <c r="N1086" s="172" t="s">
        <v>187</v>
      </c>
      <c r="O1086" s="28"/>
      <c r="P1086" s="28"/>
      <c r="Q1086" s="28"/>
      <c r="R1086" s="28"/>
      <c r="S1086" s="28"/>
      <c r="T1086" s="28"/>
      <c r="U1086" s="5"/>
      <c r="V1086" s="49"/>
      <c r="W1086" s="67"/>
      <c r="X1086" s="67"/>
      <c r="Y1086" s="49"/>
      <c r="Z1086" s="36"/>
      <c r="AA1086" s="36"/>
      <c r="AB1086" s="52"/>
      <c r="AC1086" s="16"/>
      <c r="AD1086" s="14"/>
      <c r="AE1086" s="62"/>
      <c r="AF1086" s="123"/>
      <c r="AG1086" s="16"/>
      <c r="AH1086" s="244"/>
      <c r="AJ1086" s="16"/>
      <c r="AK1086" s="16"/>
      <c r="AL1086" s="16"/>
      <c r="AM1086" s="16"/>
      <c r="AO1086" s="239"/>
    </row>
    <row r="1087" spans="1:41" s="3" customFormat="1" ht="1.5" customHeight="1" x14ac:dyDescent="0.2">
      <c r="A1087" s="3" t="s">
        <v>182</v>
      </c>
      <c r="P1087" s="71"/>
      <c r="Q1087" s="81"/>
      <c r="R1087" s="27"/>
      <c r="S1087" s="36"/>
      <c r="T1087" s="6"/>
      <c r="U1087" s="34"/>
      <c r="V1087" s="49"/>
      <c r="W1087" s="53"/>
      <c r="X1087" s="14"/>
      <c r="Y1087" s="49"/>
      <c r="Z1087" s="36"/>
      <c r="AA1087" s="36"/>
      <c r="AB1087" s="52"/>
      <c r="AC1087" s="36"/>
      <c r="AD1087" s="14"/>
      <c r="AE1087" s="72"/>
      <c r="AF1087" s="124"/>
      <c r="AG1087" s="36"/>
      <c r="AH1087" s="244"/>
      <c r="AJ1087" s="36"/>
      <c r="AK1087" s="36"/>
      <c r="AL1087" s="36"/>
      <c r="AM1087" s="36"/>
      <c r="AO1087" s="239"/>
    </row>
    <row r="1088" spans="1:41" s="3" customFormat="1" ht="9.9499999999999993" customHeight="1" x14ac:dyDescent="0.2">
      <c r="B1088" s="112" t="s">
        <v>151</v>
      </c>
      <c r="D1088" s="37"/>
      <c r="E1088" s="71" t="s">
        <v>1249</v>
      </c>
      <c r="F1088" s="71"/>
      <c r="G1088" s="28" t="s">
        <v>144</v>
      </c>
      <c r="H1088" s="28"/>
      <c r="I1088" s="28"/>
      <c r="J1088" s="28" t="s">
        <v>1252</v>
      </c>
      <c r="K1088" s="28"/>
      <c r="L1088" s="28"/>
      <c r="M1088" s="28">
        <v>19007</v>
      </c>
      <c r="N1088" s="28"/>
      <c r="P1088" s="71"/>
      <c r="Q1088" s="81"/>
      <c r="R1088" s="27"/>
      <c r="S1088" s="36">
        <f t="shared" ref="S1088:S1090" si="675">IF(Suggested="Yes",AA1088,AG1088)</f>
        <v>63.1</v>
      </c>
      <c r="T1088" s="34" t="s">
        <v>143</v>
      </c>
      <c r="U1088" s="5" t="str">
        <f>+Instructions!$B$3</f>
        <v>A</v>
      </c>
      <c r="V1088" s="49"/>
      <c r="W1088" s="53">
        <f>+Instructions!$C$22</f>
        <v>0</v>
      </c>
      <c r="X1088" s="16">
        <f t="shared" ref="X1088:X1090" si="676">ROUND($AA1088*(1-W1088)+0.004999,2)</f>
        <v>63.1</v>
      </c>
      <c r="Y1088" s="49"/>
      <c r="Z1088" s="6" t="s">
        <v>1386</v>
      </c>
      <c r="AA1088" s="36">
        <v>63.1</v>
      </c>
      <c r="AB1088" s="57">
        <f t="shared" ref="AB1088:AB1090" si="677">+W1088</f>
        <v>0</v>
      </c>
      <c r="AC1088" s="16">
        <f t="shared" ref="AC1088:AC1090" si="678">+X1088</f>
        <v>63.1</v>
      </c>
      <c r="AD1088" s="11">
        <f t="shared" ref="AD1088:AD1090" si="679">(AG1088-AC1088)/AG1088</f>
        <v>0</v>
      </c>
      <c r="AE1088" s="120"/>
      <c r="AF1088" s="128">
        <v>1</v>
      </c>
      <c r="AG1088" s="35">
        <f t="shared" ref="AG1088:AG1090" si="680">SUM(AJ1088:AL1088)+AE1088</f>
        <v>63.1</v>
      </c>
      <c r="AH1088" s="244"/>
      <c r="AJ1088" s="16">
        <f t="shared" ref="AJ1088:AJ1090" si="681">ROUND(AC1088/(1-VLOOKUP(AF1088,Group,2,FALSE)),2)</f>
        <v>63.1</v>
      </c>
      <c r="AK1088" s="16">
        <f t="shared" ref="AK1088:AK1090" si="682">IF(VLOOKUP(AF1088,Group,5,FALSE)="YES",VLOOKUP(ROUND(ROUND(AJ1088,1)-AJ1088,2),Round,2,FALSE)+VLOOKUP(AF1088,Group,6,FALSE),0)</f>
        <v>0</v>
      </c>
      <c r="AL1088" s="16">
        <f t="shared" ref="AL1088:AL1090" si="683">IF(VLOOKUP(AF1088,Group,7,FALSE)="",0,ROUND(AJ1088-0.04999,1)-AJ1088+AM1088)</f>
        <v>0</v>
      </c>
      <c r="AM1088" s="16" t="str">
        <f t="shared" ref="AM1088:AM1090" si="684">IF(VLOOKUP(AF1088,Group,7,FALSE)="","",VLOOKUP(AF1088,Group,7,FALSE))</f>
        <v/>
      </c>
      <c r="AO1088" s="239" t="s">
        <v>155</v>
      </c>
    </row>
    <row r="1089" spans="1:41" s="3" customFormat="1" ht="9.9499999999999993" customHeight="1" x14ac:dyDescent="0.2">
      <c r="B1089" s="112" t="s">
        <v>151</v>
      </c>
      <c r="D1089" s="37"/>
      <c r="E1089" s="71" t="s">
        <v>1250</v>
      </c>
      <c r="F1089" s="71"/>
      <c r="G1089" s="28" t="s">
        <v>144</v>
      </c>
      <c r="H1089" s="28"/>
      <c r="I1089" s="28"/>
      <c r="J1089" s="28" t="s">
        <v>1253</v>
      </c>
      <c r="K1089" s="28"/>
      <c r="L1089" s="28"/>
      <c r="M1089" s="28">
        <v>19010</v>
      </c>
      <c r="N1089" s="28"/>
      <c r="P1089" s="71"/>
      <c r="Q1089" s="81"/>
      <c r="R1089" s="27"/>
      <c r="S1089" s="36">
        <f t="shared" si="675"/>
        <v>67.75</v>
      </c>
      <c r="T1089" s="34" t="s">
        <v>143</v>
      </c>
      <c r="U1089" s="5" t="str">
        <f>+Instructions!$B$3</f>
        <v>A</v>
      </c>
      <c r="V1089" s="49"/>
      <c r="W1089" s="53">
        <f>+Instructions!$C$22</f>
        <v>0</v>
      </c>
      <c r="X1089" s="16">
        <f t="shared" si="676"/>
        <v>67.75</v>
      </c>
      <c r="Y1089" s="49"/>
      <c r="Z1089" s="6" t="s">
        <v>1386</v>
      </c>
      <c r="AA1089" s="36">
        <v>67.75</v>
      </c>
      <c r="AB1089" s="57">
        <f t="shared" si="677"/>
        <v>0</v>
      </c>
      <c r="AC1089" s="16">
        <f t="shared" si="678"/>
        <v>67.75</v>
      </c>
      <c r="AD1089" s="11">
        <f t="shared" si="679"/>
        <v>0</v>
      </c>
      <c r="AE1089" s="120"/>
      <c r="AF1089" s="128">
        <v>1</v>
      </c>
      <c r="AG1089" s="35">
        <f t="shared" si="680"/>
        <v>67.75</v>
      </c>
      <c r="AH1089" s="244"/>
      <c r="AJ1089" s="16">
        <f t="shared" si="681"/>
        <v>67.75</v>
      </c>
      <c r="AK1089" s="16">
        <f t="shared" si="682"/>
        <v>0</v>
      </c>
      <c r="AL1089" s="16">
        <f t="shared" si="683"/>
        <v>0</v>
      </c>
      <c r="AM1089" s="16" t="str">
        <f t="shared" si="684"/>
        <v/>
      </c>
      <c r="AO1089" s="239" t="s">
        <v>155</v>
      </c>
    </row>
    <row r="1090" spans="1:41" s="3" customFormat="1" ht="9.9499999999999993" customHeight="1" x14ac:dyDescent="0.2">
      <c r="B1090" s="112" t="s">
        <v>151</v>
      </c>
      <c r="D1090" s="37"/>
      <c r="E1090" s="71" t="s">
        <v>1251</v>
      </c>
      <c r="F1090" s="71"/>
      <c r="G1090" s="28" t="s">
        <v>144</v>
      </c>
      <c r="H1090" s="28"/>
      <c r="I1090" s="28"/>
      <c r="J1090" s="28" t="s">
        <v>1254</v>
      </c>
      <c r="K1090" s="28"/>
      <c r="L1090" s="28"/>
      <c r="M1090" s="28">
        <v>19013</v>
      </c>
      <c r="N1090" s="28"/>
      <c r="P1090" s="71"/>
      <c r="Q1090" s="81"/>
      <c r="R1090" s="27"/>
      <c r="S1090" s="36">
        <f t="shared" si="675"/>
        <v>58.2</v>
      </c>
      <c r="T1090" s="34" t="s">
        <v>143</v>
      </c>
      <c r="U1090" s="5" t="str">
        <f>+Instructions!$B$3</f>
        <v>A</v>
      </c>
      <c r="V1090" s="49"/>
      <c r="W1090" s="53">
        <f>+Instructions!$C$22</f>
        <v>0</v>
      </c>
      <c r="X1090" s="16">
        <f t="shared" si="676"/>
        <v>58.2</v>
      </c>
      <c r="Y1090" s="49"/>
      <c r="Z1090" s="6" t="s">
        <v>1386</v>
      </c>
      <c r="AA1090" s="36">
        <v>58.2</v>
      </c>
      <c r="AB1090" s="57">
        <f t="shared" si="677"/>
        <v>0</v>
      </c>
      <c r="AC1090" s="16">
        <f t="shared" si="678"/>
        <v>58.2</v>
      </c>
      <c r="AD1090" s="11">
        <f t="shared" si="679"/>
        <v>0</v>
      </c>
      <c r="AE1090" s="120"/>
      <c r="AF1090" s="128">
        <v>1</v>
      </c>
      <c r="AG1090" s="35">
        <f t="shared" si="680"/>
        <v>58.2</v>
      </c>
      <c r="AH1090" s="244"/>
      <c r="AJ1090" s="16">
        <f t="shared" si="681"/>
        <v>58.2</v>
      </c>
      <c r="AK1090" s="16">
        <f t="shared" si="682"/>
        <v>0</v>
      </c>
      <c r="AL1090" s="16">
        <f t="shared" si="683"/>
        <v>0</v>
      </c>
      <c r="AM1090" s="16" t="str">
        <f t="shared" si="684"/>
        <v/>
      </c>
      <c r="AO1090" s="239" t="s">
        <v>155</v>
      </c>
    </row>
    <row r="1091" spans="1:41" s="3" customFormat="1" ht="2.4500000000000002" customHeight="1" x14ac:dyDescent="0.2">
      <c r="M1091" s="76"/>
      <c r="P1091" s="71"/>
      <c r="Q1091" s="81"/>
      <c r="R1091" s="27"/>
      <c r="S1091" s="36"/>
      <c r="T1091" s="6"/>
      <c r="U1091" s="34"/>
      <c r="V1091" s="49"/>
      <c r="W1091" s="53"/>
      <c r="X1091" s="14"/>
      <c r="Y1091" s="49"/>
      <c r="Z1091" s="36"/>
      <c r="AA1091" s="36"/>
      <c r="AB1091" s="52"/>
      <c r="AC1091" s="36"/>
      <c r="AD1091" s="14"/>
      <c r="AE1091" s="72"/>
      <c r="AF1091" s="124"/>
      <c r="AG1091" s="36"/>
      <c r="AH1091" s="244"/>
      <c r="AJ1091" s="36"/>
      <c r="AK1091" s="36"/>
      <c r="AL1091" s="36"/>
      <c r="AM1091" s="36"/>
      <c r="AO1091" s="239"/>
    </row>
    <row r="1092" spans="1:41" s="3" customFormat="1" ht="9.9499999999999993" customHeight="1" x14ac:dyDescent="0.2">
      <c r="C1092" s="32"/>
      <c r="D1092" s="37" t="s">
        <v>186</v>
      </c>
      <c r="E1092" s="167" t="s">
        <v>1258</v>
      </c>
      <c r="F1092" s="172"/>
      <c r="G1092" s="172"/>
      <c r="H1092" s="172"/>
      <c r="I1092" s="172"/>
      <c r="J1092" s="172"/>
      <c r="K1092" s="172"/>
      <c r="L1092" s="172"/>
      <c r="M1092" s="172"/>
      <c r="N1092" s="172" t="s">
        <v>187</v>
      </c>
      <c r="O1092" s="28"/>
      <c r="P1092" s="28"/>
      <c r="Q1092" s="28"/>
      <c r="R1092" s="28"/>
      <c r="S1092" s="28"/>
      <c r="T1092" s="28"/>
      <c r="U1092" s="5"/>
      <c r="V1092" s="49"/>
      <c r="W1092" s="67"/>
      <c r="X1092" s="67"/>
      <c r="Y1092" s="49"/>
      <c r="Z1092" s="36"/>
      <c r="AA1092" s="36"/>
      <c r="AB1092" s="52"/>
      <c r="AC1092" s="16"/>
      <c r="AD1092" s="14"/>
      <c r="AE1092" s="62"/>
      <c r="AF1092" s="123"/>
      <c r="AG1092" s="16"/>
      <c r="AH1092" s="244"/>
      <c r="AJ1092" s="16"/>
      <c r="AK1092" s="16"/>
      <c r="AL1092" s="16"/>
      <c r="AM1092" s="16"/>
      <c r="AO1092" s="239"/>
    </row>
    <row r="1093" spans="1:41" s="3" customFormat="1" ht="1.5" customHeight="1" x14ac:dyDescent="0.2">
      <c r="A1093" s="3" t="s">
        <v>182</v>
      </c>
      <c r="P1093" s="71"/>
      <c r="Q1093" s="81"/>
      <c r="R1093" s="27"/>
      <c r="S1093" s="36"/>
      <c r="T1093" s="6"/>
      <c r="U1093" s="34"/>
      <c r="V1093" s="49"/>
      <c r="W1093" s="53"/>
      <c r="X1093" s="14"/>
      <c r="Y1093" s="49"/>
      <c r="Z1093" s="36"/>
      <c r="AA1093" s="36"/>
      <c r="AB1093" s="52"/>
      <c r="AC1093" s="36"/>
      <c r="AD1093" s="14"/>
      <c r="AE1093" s="72"/>
      <c r="AF1093" s="124"/>
      <c r="AG1093" s="36"/>
      <c r="AH1093" s="244"/>
      <c r="AJ1093" s="36"/>
      <c r="AK1093" s="36"/>
      <c r="AL1093" s="36"/>
      <c r="AM1093" s="36"/>
      <c r="AO1093" s="239"/>
    </row>
    <row r="1094" spans="1:41" s="3" customFormat="1" ht="9.9499999999999993" customHeight="1" x14ac:dyDescent="0.2">
      <c r="B1094" s="112" t="s">
        <v>151</v>
      </c>
      <c r="D1094" s="37"/>
      <c r="E1094" s="71" t="s">
        <v>1249</v>
      </c>
      <c r="F1094" s="71"/>
      <c r="G1094" s="28" t="s">
        <v>144</v>
      </c>
      <c r="H1094" s="28"/>
      <c r="I1094" s="28"/>
      <c r="J1094" s="28" t="s">
        <v>1252</v>
      </c>
      <c r="K1094" s="28"/>
      <c r="L1094" s="28"/>
      <c r="M1094" s="28">
        <v>19006</v>
      </c>
      <c r="N1094" s="28"/>
      <c r="P1094" s="71"/>
      <c r="Q1094" s="81"/>
      <c r="R1094" s="27"/>
      <c r="S1094" s="36">
        <f t="shared" ref="S1094:S1096" si="685">IF(Suggested="Yes",AA1094,AG1094)</f>
        <v>63.1</v>
      </c>
      <c r="T1094" s="34" t="s">
        <v>143</v>
      </c>
      <c r="U1094" s="5" t="str">
        <f>+Instructions!$B$3</f>
        <v>A</v>
      </c>
      <c r="V1094" s="49"/>
      <c r="W1094" s="53">
        <f>+Instructions!$C$22</f>
        <v>0</v>
      </c>
      <c r="X1094" s="16">
        <f t="shared" ref="X1094:X1096" si="686">ROUND($AA1094*(1-W1094)+0.004999,2)</f>
        <v>63.1</v>
      </c>
      <c r="Y1094" s="49"/>
      <c r="Z1094" s="6" t="s">
        <v>1386</v>
      </c>
      <c r="AA1094" s="36">
        <v>63.1</v>
      </c>
      <c r="AB1094" s="57">
        <f t="shared" ref="AB1094:AB1096" si="687">+W1094</f>
        <v>0</v>
      </c>
      <c r="AC1094" s="16">
        <f t="shared" ref="AC1094:AC1096" si="688">+X1094</f>
        <v>63.1</v>
      </c>
      <c r="AD1094" s="11">
        <f t="shared" ref="AD1094:AD1096" si="689">(AG1094-AC1094)/AG1094</f>
        <v>0</v>
      </c>
      <c r="AE1094" s="120"/>
      <c r="AF1094" s="128">
        <v>1</v>
      </c>
      <c r="AG1094" s="35">
        <f t="shared" ref="AG1094:AG1096" si="690">SUM(AJ1094:AL1094)+AE1094</f>
        <v>63.1</v>
      </c>
      <c r="AH1094" s="244"/>
      <c r="AJ1094" s="16">
        <f t="shared" ref="AJ1094:AJ1096" si="691">ROUND(AC1094/(1-VLOOKUP(AF1094,Group,2,FALSE)),2)</f>
        <v>63.1</v>
      </c>
      <c r="AK1094" s="16">
        <f t="shared" ref="AK1094:AK1096" si="692">IF(VLOOKUP(AF1094,Group,5,FALSE)="YES",VLOOKUP(ROUND(ROUND(AJ1094,1)-AJ1094,2),Round,2,FALSE)+VLOOKUP(AF1094,Group,6,FALSE),0)</f>
        <v>0</v>
      </c>
      <c r="AL1094" s="16">
        <f t="shared" ref="AL1094:AL1096" si="693">IF(VLOOKUP(AF1094,Group,7,FALSE)="",0,ROUND(AJ1094-0.04999,1)-AJ1094+AM1094)</f>
        <v>0</v>
      </c>
      <c r="AM1094" s="16" t="str">
        <f t="shared" ref="AM1094:AM1096" si="694">IF(VLOOKUP(AF1094,Group,7,FALSE)="","",VLOOKUP(AF1094,Group,7,FALSE))</f>
        <v/>
      </c>
      <c r="AO1094" s="239" t="s">
        <v>155</v>
      </c>
    </row>
    <row r="1095" spans="1:41" s="3" customFormat="1" ht="9.9499999999999993" customHeight="1" x14ac:dyDescent="0.2">
      <c r="B1095" s="112" t="s">
        <v>151</v>
      </c>
      <c r="D1095" s="37"/>
      <c r="E1095" s="71" t="s">
        <v>1250</v>
      </c>
      <c r="F1095" s="71"/>
      <c r="G1095" s="28" t="s">
        <v>144</v>
      </c>
      <c r="H1095" s="28"/>
      <c r="I1095" s="28"/>
      <c r="J1095" s="28" t="s">
        <v>1253</v>
      </c>
      <c r="K1095" s="28"/>
      <c r="L1095" s="28"/>
      <c r="M1095" s="28">
        <v>19009</v>
      </c>
      <c r="N1095" s="28"/>
      <c r="P1095" s="71"/>
      <c r="Q1095" s="81"/>
      <c r="R1095" s="27"/>
      <c r="S1095" s="36">
        <f t="shared" si="685"/>
        <v>67.75</v>
      </c>
      <c r="T1095" s="34" t="s">
        <v>143</v>
      </c>
      <c r="U1095" s="5" t="str">
        <f>+Instructions!$B$3</f>
        <v>A</v>
      </c>
      <c r="V1095" s="49"/>
      <c r="W1095" s="53">
        <f>+Instructions!$C$22</f>
        <v>0</v>
      </c>
      <c r="X1095" s="16">
        <f t="shared" si="686"/>
        <v>67.75</v>
      </c>
      <c r="Y1095" s="49"/>
      <c r="Z1095" s="6" t="s">
        <v>1386</v>
      </c>
      <c r="AA1095" s="36">
        <v>67.75</v>
      </c>
      <c r="AB1095" s="57">
        <f t="shared" si="687"/>
        <v>0</v>
      </c>
      <c r="AC1095" s="16">
        <f t="shared" si="688"/>
        <v>67.75</v>
      </c>
      <c r="AD1095" s="11">
        <f t="shared" si="689"/>
        <v>0</v>
      </c>
      <c r="AE1095" s="120"/>
      <c r="AF1095" s="128">
        <v>1</v>
      </c>
      <c r="AG1095" s="35">
        <f t="shared" si="690"/>
        <v>67.75</v>
      </c>
      <c r="AH1095" s="244"/>
      <c r="AJ1095" s="16">
        <f t="shared" si="691"/>
        <v>67.75</v>
      </c>
      <c r="AK1095" s="16">
        <f t="shared" si="692"/>
        <v>0</v>
      </c>
      <c r="AL1095" s="16">
        <f t="shared" si="693"/>
        <v>0</v>
      </c>
      <c r="AM1095" s="16" t="str">
        <f t="shared" si="694"/>
        <v/>
      </c>
      <c r="AO1095" s="239" t="s">
        <v>155</v>
      </c>
    </row>
    <row r="1096" spans="1:41" s="3" customFormat="1" ht="9.9499999999999993" customHeight="1" x14ac:dyDescent="0.2">
      <c r="B1096" s="112" t="s">
        <v>151</v>
      </c>
      <c r="D1096" s="37"/>
      <c r="E1096" s="71" t="s">
        <v>1251</v>
      </c>
      <c r="F1096" s="71"/>
      <c r="G1096" s="28" t="s">
        <v>144</v>
      </c>
      <c r="H1096" s="28"/>
      <c r="I1096" s="28"/>
      <c r="J1096" s="28" t="s">
        <v>1254</v>
      </c>
      <c r="K1096" s="28"/>
      <c r="L1096" s="28"/>
      <c r="M1096" s="28">
        <v>19012</v>
      </c>
      <c r="N1096" s="28"/>
      <c r="P1096" s="71"/>
      <c r="Q1096" s="81"/>
      <c r="R1096" s="27"/>
      <c r="S1096" s="36">
        <f t="shared" si="685"/>
        <v>58.2</v>
      </c>
      <c r="T1096" s="34" t="s">
        <v>143</v>
      </c>
      <c r="U1096" s="5" t="str">
        <f>+Instructions!$B$3</f>
        <v>A</v>
      </c>
      <c r="V1096" s="49"/>
      <c r="W1096" s="53">
        <f>+Instructions!$C$22</f>
        <v>0</v>
      </c>
      <c r="X1096" s="16">
        <f t="shared" si="686"/>
        <v>58.2</v>
      </c>
      <c r="Y1096" s="49"/>
      <c r="Z1096" s="6" t="s">
        <v>1386</v>
      </c>
      <c r="AA1096" s="36">
        <v>58.2</v>
      </c>
      <c r="AB1096" s="57">
        <f t="shared" si="687"/>
        <v>0</v>
      </c>
      <c r="AC1096" s="16">
        <f t="shared" si="688"/>
        <v>58.2</v>
      </c>
      <c r="AD1096" s="11">
        <f t="shared" si="689"/>
        <v>0</v>
      </c>
      <c r="AE1096" s="120"/>
      <c r="AF1096" s="128">
        <v>1</v>
      </c>
      <c r="AG1096" s="35">
        <f t="shared" si="690"/>
        <v>58.2</v>
      </c>
      <c r="AH1096" s="244"/>
      <c r="AJ1096" s="16">
        <f t="shared" si="691"/>
        <v>58.2</v>
      </c>
      <c r="AK1096" s="16">
        <f t="shared" si="692"/>
        <v>0</v>
      </c>
      <c r="AL1096" s="16">
        <f t="shared" si="693"/>
        <v>0</v>
      </c>
      <c r="AM1096" s="16" t="str">
        <f t="shared" si="694"/>
        <v/>
      </c>
      <c r="AO1096" s="239" t="s">
        <v>155</v>
      </c>
    </row>
    <row r="1097" spans="1:41" s="3" customFormat="1" ht="2.85" customHeight="1" x14ac:dyDescent="0.2">
      <c r="A1097" s="3" t="s">
        <v>182</v>
      </c>
      <c r="P1097" s="71"/>
      <c r="Q1097" s="81"/>
      <c r="R1097" s="27"/>
      <c r="S1097" s="36"/>
      <c r="T1097" s="6"/>
      <c r="U1097" s="34"/>
      <c r="V1097" s="49"/>
      <c r="W1097" s="53"/>
      <c r="X1097" s="14"/>
      <c r="Y1097" s="49"/>
      <c r="Z1097" s="36"/>
      <c r="AA1097" s="36"/>
      <c r="AB1097" s="52"/>
      <c r="AC1097" s="36"/>
      <c r="AD1097" s="14"/>
      <c r="AE1097" s="72"/>
      <c r="AF1097" s="124"/>
      <c r="AG1097" s="36"/>
      <c r="AH1097" s="244"/>
      <c r="AJ1097" s="36"/>
      <c r="AK1097" s="36"/>
      <c r="AL1097" s="36"/>
      <c r="AM1097" s="36"/>
      <c r="AO1097" s="239"/>
    </row>
    <row r="1098" spans="1:41" s="3" customFormat="1" ht="9.75" customHeight="1" x14ac:dyDescent="0.2">
      <c r="C1098" s="174" t="s">
        <v>1272</v>
      </c>
      <c r="E1098" s="37"/>
      <c r="N1098" s="28"/>
      <c r="O1098" s="28"/>
      <c r="P1098" s="166"/>
      <c r="Q1098" s="6"/>
      <c r="R1098" s="28"/>
      <c r="S1098" s="36"/>
      <c r="U1098" s="5"/>
      <c r="V1098" s="49"/>
      <c r="W1098" s="53"/>
      <c r="X1098" s="14"/>
      <c r="Y1098" s="49"/>
      <c r="Z1098" s="36"/>
      <c r="AA1098" s="36"/>
      <c r="AB1098" s="52"/>
      <c r="AC1098" s="16"/>
      <c r="AD1098" s="14"/>
      <c r="AE1098" s="62"/>
      <c r="AF1098" s="62"/>
      <c r="AG1098" s="16"/>
      <c r="AH1098" s="245"/>
      <c r="AI1098" s="123"/>
      <c r="AJ1098" s="16"/>
      <c r="AK1098" s="16"/>
      <c r="AL1098" s="16"/>
      <c r="AM1098" s="16"/>
      <c r="AO1098" s="239"/>
    </row>
    <row r="1099" spans="1:41" s="3" customFormat="1" ht="2.85" customHeight="1" x14ac:dyDescent="0.2">
      <c r="M1099" s="76"/>
      <c r="P1099" s="71"/>
      <c r="Q1099" s="81"/>
      <c r="R1099" s="27"/>
      <c r="S1099" s="36"/>
      <c r="T1099" s="6"/>
      <c r="U1099" s="34"/>
      <c r="V1099" s="49"/>
      <c r="W1099" s="53"/>
      <c r="X1099" s="14"/>
      <c r="Y1099" s="49"/>
      <c r="Z1099" s="36"/>
      <c r="AA1099" s="36"/>
      <c r="AB1099" s="52"/>
      <c r="AC1099" s="36"/>
      <c r="AD1099" s="14"/>
      <c r="AE1099" s="72"/>
      <c r="AF1099" s="124"/>
      <c r="AG1099" s="36"/>
      <c r="AH1099" s="244"/>
      <c r="AJ1099" s="36"/>
      <c r="AK1099" s="36"/>
      <c r="AL1099" s="36"/>
      <c r="AM1099" s="36"/>
      <c r="AO1099" s="239"/>
    </row>
    <row r="1100" spans="1:41" s="3" customFormat="1" ht="9.75" customHeight="1" x14ac:dyDescent="0.2">
      <c r="C1100" s="32"/>
      <c r="D1100" s="37" t="s">
        <v>186</v>
      </c>
      <c r="E1100" s="167" t="s">
        <v>1260</v>
      </c>
      <c r="F1100" s="172"/>
      <c r="G1100" s="172"/>
      <c r="H1100" s="172"/>
      <c r="I1100" s="172"/>
      <c r="J1100" s="172"/>
      <c r="K1100" s="172"/>
      <c r="L1100" s="172"/>
      <c r="M1100" s="172"/>
      <c r="N1100" s="172" t="s">
        <v>187</v>
      </c>
      <c r="O1100" s="28"/>
      <c r="P1100" s="28"/>
      <c r="Q1100" s="28"/>
      <c r="R1100" s="28"/>
      <c r="S1100" s="28"/>
      <c r="T1100" s="28"/>
      <c r="U1100" s="5"/>
      <c r="V1100" s="49"/>
      <c r="W1100" s="67"/>
      <c r="X1100" s="67"/>
      <c r="Y1100" s="49"/>
      <c r="Z1100" s="36"/>
      <c r="AA1100" s="36"/>
      <c r="AB1100" s="52"/>
      <c r="AC1100" s="16"/>
      <c r="AD1100" s="14"/>
      <c r="AE1100" s="62"/>
      <c r="AF1100" s="123"/>
      <c r="AG1100" s="16"/>
      <c r="AH1100" s="244"/>
      <c r="AJ1100" s="16"/>
      <c r="AK1100" s="16"/>
      <c r="AL1100" s="16"/>
      <c r="AM1100" s="16"/>
      <c r="AO1100" s="239"/>
    </row>
    <row r="1101" spans="1:41" s="3" customFormat="1" ht="1.5" customHeight="1" x14ac:dyDescent="0.2">
      <c r="M1101" s="76"/>
      <c r="P1101" s="71"/>
      <c r="Q1101" s="81"/>
      <c r="R1101" s="27"/>
      <c r="S1101" s="36"/>
      <c r="T1101" s="6"/>
      <c r="U1101" s="34"/>
      <c r="V1101" s="49"/>
      <c r="W1101" s="53"/>
      <c r="X1101" s="14"/>
      <c r="Y1101" s="49"/>
      <c r="Z1101" s="36"/>
      <c r="AA1101" s="36"/>
      <c r="AB1101" s="52"/>
      <c r="AC1101" s="36"/>
      <c r="AD1101" s="14"/>
      <c r="AE1101" s="72"/>
      <c r="AF1101" s="124"/>
      <c r="AG1101" s="36"/>
      <c r="AH1101" s="244"/>
      <c r="AJ1101" s="36"/>
      <c r="AK1101" s="36"/>
      <c r="AL1101" s="36"/>
      <c r="AM1101" s="36"/>
      <c r="AO1101" s="239"/>
    </row>
    <row r="1102" spans="1:41" s="3" customFormat="1" ht="9.9499999999999993" customHeight="1" x14ac:dyDescent="0.2">
      <c r="B1102" s="111" t="s">
        <v>104</v>
      </c>
      <c r="D1102" s="37"/>
      <c r="E1102" s="71" t="s">
        <v>1261</v>
      </c>
      <c r="F1102" s="71"/>
      <c r="G1102" s="28" t="s">
        <v>144</v>
      </c>
      <c r="H1102" s="28"/>
      <c r="I1102" s="28"/>
      <c r="J1102" s="28" t="s">
        <v>1262</v>
      </c>
      <c r="K1102" s="28"/>
      <c r="L1102" s="28"/>
      <c r="M1102" s="28">
        <v>19018</v>
      </c>
      <c r="N1102" s="28"/>
      <c r="P1102" s="71"/>
      <c r="Q1102" s="81"/>
      <c r="R1102" s="27"/>
      <c r="S1102" s="36">
        <f t="shared" ref="S1102" si="695">IF(Suggested="Yes",AA1102,AG1102)</f>
        <v>48.05</v>
      </c>
      <c r="T1102" s="34" t="s">
        <v>142</v>
      </c>
      <c r="U1102" s="5" t="str">
        <f>+Instructions!$B$3</f>
        <v>A</v>
      </c>
      <c r="V1102" s="49"/>
      <c r="W1102" s="53">
        <f>+Instructions!$C$22</f>
        <v>0</v>
      </c>
      <c r="X1102" s="16">
        <f t="shared" ref="X1102" si="696">ROUND($AA1102*(1-W1102)+0.004999,2)</f>
        <v>48.05</v>
      </c>
      <c r="Y1102" s="49"/>
      <c r="Z1102" s="6" t="s">
        <v>1386</v>
      </c>
      <c r="AA1102" s="36">
        <v>48.05</v>
      </c>
      <c r="AB1102" s="57">
        <f t="shared" ref="AB1102" si="697">+W1102</f>
        <v>0</v>
      </c>
      <c r="AC1102" s="16">
        <f t="shared" ref="AC1102" si="698">+X1102</f>
        <v>48.05</v>
      </c>
      <c r="AD1102" s="11">
        <f t="shared" ref="AD1102" si="699">(AG1102-AC1102)/AG1102</f>
        <v>0</v>
      </c>
      <c r="AE1102" s="120"/>
      <c r="AF1102" s="129">
        <v>3</v>
      </c>
      <c r="AG1102" s="50">
        <f t="shared" ref="AG1102" si="700">SUM(AJ1102:AL1102)+AE1102</f>
        <v>48.05</v>
      </c>
      <c r="AH1102" s="49"/>
      <c r="AJ1102" s="16">
        <f t="shared" ref="AJ1102" si="701">ROUND(AC1102/(1-VLOOKUP(AF1102,Group,2,FALSE)),2)</f>
        <v>48.05</v>
      </c>
      <c r="AK1102" s="16">
        <f t="shared" ref="AK1102" si="702">IF(VLOOKUP(AF1102,Group,5,FALSE)="YES",VLOOKUP(ROUND(ROUND(AJ1102,1)-AJ1102,2),Round,2,FALSE)+VLOOKUP(AF1102,Group,6,FALSE),0)</f>
        <v>0</v>
      </c>
      <c r="AL1102" s="16">
        <f t="shared" ref="AL1102" si="703">IF(VLOOKUP(AF1102,Group,7,FALSE)="",0,ROUND(AJ1102-0.04999,1)-AJ1102+AM1102)</f>
        <v>0</v>
      </c>
      <c r="AM1102" s="16" t="str">
        <f t="shared" ref="AM1102" si="704">IF(VLOOKUP(AF1102,Group,7,FALSE)="","",VLOOKUP(AF1102,Group,7,FALSE))</f>
        <v/>
      </c>
      <c r="AO1102" s="239" t="s">
        <v>155</v>
      </c>
    </row>
    <row r="1103" spans="1:41" s="3" customFormat="1" ht="1.5" customHeight="1" x14ac:dyDescent="0.2">
      <c r="A1103" s="3" t="s">
        <v>182</v>
      </c>
      <c r="P1103" s="71"/>
      <c r="Q1103" s="81"/>
      <c r="R1103" s="27"/>
      <c r="S1103" s="36"/>
      <c r="T1103" s="6"/>
      <c r="U1103" s="34"/>
      <c r="V1103" s="49"/>
      <c r="W1103" s="53"/>
      <c r="X1103" s="14"/>
      <c r="Y1103" s="49"/>
      <c r="Z1103" s="36"/>
      <c r="AA1103" s="36"/>
      <c r="AB1103" s="52"/>
      <c r="AC1103" s="36"/>
      <c r="AD1103" s="14"/>
      <c r="AE1103" s="72"/>
      <c r="AF1103" s="124"/>
      <c r="AG1103" s="36"/>
      <c r="AH1103" s="244"/>
      <c r="AJ1103" s="36"/>
      <c r="AK1103" s="36"/>
      <c r="AL1103" s="36"/>
      <c r="AM1103" s="36"/>
      <c r="AO1103" s="239"/>
    </row>
    <row r="1104" spans="1:41" s="3" customFormat="1" ht="9.9499999999999993" customHeight="1" x14ac:dyDescent="0.2">
      <c r="B1104" s="111" t="s">
        <v>104</v>
      </c>
      <c r="D1104" s="37"/>
      <c r="E1104" s="71" t="s">
        <v>983</v>
      </c>
      <c r="F1104" s="71"/>
      <c r="G1104" s="28" t="s">
        <v>220</v>
      </c>
      <c r="H1104" s="28"/>
      <c r="I1104" s="28"/>
      <c r="J1104" s="28" t="s">
        <v>1263</v>
      </c>
      <c r="K1104" s="28"/>
      <c r="L1104" s="28"/>
      <c r="M1104" s="28">
        <v>19015</v>
      </c>
      <c r="N1104" s="173"/>
      <c r="P1104" s="71" t="s">
        <v>534</v>
      </c>
      <c r="Q1104" s="81"/>
      <c r="R1104" s="27"/>
      <c r="S1104" s="36">
        <f t="shared" ref="S1104" si="705">IF(Suggested="Yes",AA1104,AG1104)</f>
        <v>73.75</v>
      </c>
      <c r="T1104" s="34" t="s">
        <v>142</v>
      </c>
      <c r="U1104" s="5" t="str">
        <f>+Instructions!$B$3</f>
        <v>A</v>
      </c>
      <c r="V1104" s="49"/>
      <c r="W1104" s="53">
        <f>+Instructions!$C$22</f>
        <v>0</v>
      </c>
      <c r="X1104" s="16">
        <f t="shared" ref="X1104:X1106" si="706">ROUND($AA1104*(1-W1104)+0.004999,2)</f>
        <v>73.75</v>
      </c>
      <c r="Y1104" s="49"/>
      <c r="Z1104" s="6" t="s">
        <v>1386</v>
      </c>
      <c r="AA1104" s="36">
        <v>73.75</v>
      </c>
      <c r="AB1104" s="57">
        <f t="shared" ref="AB1104:AB1106" si="707">+W1104</f>
        <v>0</v>
      </c>
      <c r="AC1104" s="16">
        <f t="shared" ref="AC1104:AC1106" si="708">+X1104</f>
        <v>73.75</v>
      </c>
      <c r="AD1104" s="11">
        <f t="shared" ref="AD1104:AD1106" si="709">(AG1104-AC1104)/AG1104</f>
        <v>0</v>
      </c>
      <c r="AE1104" s="120"/>
      <c r="AF1104" s="129">
        <v>3</v>
      </c>
      <c r="AG1104" s="50">
        <f t="shared" ref="AG1104:AG1106" si="710">SUM(AJ1104:AL1104)+AE1104</f>
        <v>73.75</v>
      </c>
      <c r="AH1104" s="49"/>
      <c r="AJ1104" s="16">
        <f t="shared" ref="AJ1104:AJ1106" si="711">ROUND(AC1104/(1-VLOOKUP(AF1104,Group,2,FALSE)),2)</f>
        <v>73.75</v>
      </c>
      <c r="AK1104" s="16">
        <f t="shared" ref="AK1104:AK1106" si="712">IF(VLOOKUP(AF1104,Group,5,FALSE)="YES",VLOOKUP(ROUND(ROUND(AJ1104,1)-AJ1104,2),Round,2,FALSE)+VLOOKUP(AF1104,Group,6,FALSE),0)</f>
        <v>0</v>
      </c>
      <c r="AL1104" s="16">
        <f t="shared" ref="AL1104:AL1106" si="713">IF(VLOOKUP(AF1104,Group,7,FALSE)="",0,ROUND(AJ1104-0.04999,1)-AJ1104+AM1104)</f>
        <v>0</v>
      </c>
      <c r="AM1104" s="16" t="str">
        <f t="shared" ref="AM1104:AM1106" si="714">IF(VLOOKUP(AF1104,Group,7,FALSE)="","",VLOOKUP(AF1104,Group,7,FALSE))</f>
        <v/>
      </c>
      <c r="AO1104" s="239" t="s">
        <v>155</v>
      </c>
    </row>
    <row r="1105" spans="1:41" s="3" customFormat="1" ht="9.9499999999999993" customHeight="1" x14ac:dyDescent="0.2">
      <c r="B1105" s="111" t="s">
        <v>104</v>
      </c>
      <c r="D1105" s="37"/>
      <c r="E1105" s="71" t="s">
        <v>1264</v>
      </c>
      <c r="F1105" s="71"/>
      <c r="G1105" s="28" t="s">
        <v>220</v>
      </c>
      <c r="H1105" s="28"/>
      <c r="I1105" s="28"/>
      <c r="J1105" s="28" t="s">
        <v>1265</v>
      </c>
      <c r="K1105" s="28"/>
      <c r="L1105" s="28"/>
      <c r="M1105" s="28">
        <v>19016</v>
      </c>
      <c r="N1105" s="173"/>
      <c r="P1105" s="71" t="s">
        <v>434</v>
      </c>
      <c r="Q1105" s="81"/>
      <c r="R1105" s="27"/>
      <c r="S1105" s="36">
        <f t="shared" ref="S1105" si="715">IF(Suggested="Yes",AA1105,AG1105)</f>
        <v>72.650000000000006</v>
      </c>
      <c r="T1105" s="34" t="s">
        <v>142</v>
      </c>
      <c r="U1105" s="5" t="str">
        <f>+Instructions!$B$3</f>
        <v>A</v>
      </c>
      <c r="V1105" s="49"/>
      <c r="W1105" s="53">
        <f>+Instructions!$C$22</f>
        <v>0</v>
      </c>
      <c r="X1105" s="16">
        <f t="shared" ref="X1105" si="716">ROUND($AA1105*(1-W1105)+0.004999,2)</f>
        <v>72.650000000000006</v>
      </c>
      <c r="Y1105" s="49"/>
      <c r="Z1105" s="6" t="s">
        <v>1386</v>
      </c>
      <c r="AA1105" s="36">
        <v>72.650000000000006</v>
      </c>
      <c r="AB1105" s="57">
        <f t="shared" ref="AB1105" si="717">+W1105</f>
        <v>0</v>
      </c>
      <c r="AC1105" s="16">
        <f t="shared" ref="AC1105" si="718">+X1105</f>
        <v>72.650000000000006</v>
      </c>
      <c r="AD1105" s="11">
        <f t="shared" ref="AD1105" si="719">(AG1105-AC1105)/AG1105</f>
        <v>0</v>
      </c>
      <c r="AE1105" s="120"/>
      <c r="AF1105" s="129">
        <v>3</v>
      </c>
      <c r="AG1105" s="50">
        <f t="shared" ref="AG1105" si="720">SUM(AJ1105:AL1105)+AE1105</f>
        <v>72.650000000000006</v>
      </c>
      <c r="AH1105" s="49"/>
      <c r="AJ1105" s="16">
        <f t="shared" ref="AJ1105" si="721">ROUND(AC1105/(1-VLOOKUP(AF1105,Group,2,FALSE)),2)</f>
        <v>72.650000000000006</v>
      </c>
      <c r="AK1105" s="16">
        <f t="shared" ref="AK1105" si="722">IF(VLOOKUP(AF1105,Group,5,FALSE)="YES",VLOOKUP(ROUND(ROUND(AJ1105,1)-AJ1105,2),Round,2,FALSE)+VLOOKUP(AF1105,Group,6,FALSE),0)</f>
        <v>0</v>
      </c>
      <c r="AL1105" s="16">
        <f t="shared" ref="AL1105" si="723">IF(VLOOKUP(AF1105,Group,7,FALSE)="",0,ROUND(AJ1105-0.04999,1)-AJ1105+AM1105)</f>
        <v>0</v>
      </c>
      <c r="AM1105" s="16" t="str">
        <f t="shared" ref="AM1105" si="724">IF(VLOOKUP(AF1105,Group,7,FALSE)="","",VLOOKUP(AF1105,Group,7,FALSE))</f>
        <v/>
      </c>
      <c r="AO1105" s="239" t="s">
        <v>155</v>
      </c>
    </row>
    <row r="1106" spans="1:41" s="3" customFormat="1" ht="9.9499999999999993" customHeight="1" x14ac:dyDescent="0.2">
      <c r="B1106" s="111" t="s">
        <v>104</v>
      </c>
      <c r="D1106" s="37"/>
      <c r="E1106" s="71" t="s">
        <v>1266</v>
      </c>
      <c r="F1106" s="71"/>
      <c r="G1106" s="28" t="s">
        <v>220</v>
      </c>
      <c r="H1106" s="28"/>
      <c r="I1106" s="28"/>
      <c r="J1106" s="28" t="s">
        <v>1267</v>
      </c>
      <c r="K1106" s="28"/>
      <c r="L1106" s="28"/>
      <c r="M1106" s="28">
        <v>19017</v>
      </c>
      <c r="N1106" s="173"/>
      <c r="P1106" s="71" t="s">
        <v>1268</v>
      </c>
      <c r="Q1106" s="81"/>
      <c r="R1106" s="27"/>
      <c r="S1106" s="36">
        <f t="shared" ref="S1106" si="725">IF(Suggested="Yes",AA1106,AG1106)</f>
        <v>88.45</v>
      </c>
      <c r="T1106" s="34" t="s">
        <v>142</v>
      </c>
      <c r="U1106" s="5" t="str">
        <f>+Instructions!$B$3</f>
        <v>A</v>
      </c>
      <c r="V1106" s="49"/>
      <c r="W1106" s="53">
        <f>+Instructions!$C$22</f>
        <v>0</v>
      </c>
      <c r="X1106" s="16">
        <f t="shared" si="706"/>
        <v>88.45</v>
      </c>
      <c r="Y1106" s="49"/>
      <c r="Z1106" s="6" t="s">
        <v>1386</v>
      </c>
      <c r="AA1106" s="36">
        <v>88.45</v>
      </c>
      <c r="AB1106" s="57">
        <f t="shared" si="707"/>
        <v>0</v>
      </c>
      <c r="AC1106" s="16">
        <f t="shared" si="708"/>
        <v>88.45</v>
      </c>
      <c r="AD1106" s="11">
        <f t="shared" si="709"/>
        <v>0</v>
      </c>
      <c r="AE1106" s="120"/>
      <c r="AF1106" s="129">
        <v>3</v>
      </c>
      <c r="AG1106" s="50">
        <f t="shared" si="710"/>
        <v>88.45</v>
      </c>
      <c r="AH1106" s="49"/>
      <c r="AJ1106" s="16">
        <f t="shared" si="711"/>
        <v>88.45</v>
      </c>
      <c r="AK1106" s="16">
        <f t="shared" si="712"/>
        <v>0</v>
      </c>
      <c r="AL1106" s="16">
        <f t="shared" si="713"/>
        <v>0</v>
      </c>
      <c r="AM1106" s="16" t="str">
        <f t="shared" si="714"/>
        <v/>
      </c>
      <c r="AO1106" s="239" t="s">
        <v>155</v>
      </c>
    </row>
    <row r="1107" spans="1:41" s="3" customFormat="1" ht="2.85" customHeight="1" x14ac:dyDescent="0.2">
      <c r="M1107" s="76"/>
      <c r="P1107" s="71"/>
      <c r="Q1107" s="81"/>
      <c r="R1107" s="27"/>
      <c r="S1107" s="36"/>
      <c r="T1107" s="6"/>
      <c r="U1107" s="34"/>
      <c r="V1107" s="49"/>
      <c r="W1107" s="53"/>
      <c r="X1107" s="14"/>
      <c r="Y1107" s="49"/>
      <c r="Z1107" s="36"/>
      <c r="AA1107" s="36"/>
      <c r="AB1107" s="52"/>
      <c r="AC1107" s="36"/>
      <c r="AD1107" s="14"/>
      <c r="AE1107" s="72"/>
      <c r="AF1107" s="124"/>
      <c r="AG1107" s="36"/>
      <c r="AH1107" s="244"/>
      <c r="AJ1107" s="36"/>
      <c r="AK1107" s="36"/>
      <c r="AL1107" s="36"/>
      <c r="AM1107" s="36"/>
      <c r="AO1107" s="239"/>
    </row>
    <row r="1108" spans="1:41" s="3" customFormat="1" ht="9.75" customHeight="1" x14ac:dyDescent="0.2">
      <c r="C1108" s="32"/>
      <c r="D1108" s="37" t="s">
        <v>186</v>
      </c>
      <c r="E1108" s="167" t="s">
        <v>1269</v>
      </c>
      <c r="F1108" s="172"/>
      <c r="G1108" s="172"/>
      <c r="H1108" s="172"/>
      <c r="I1108" s="172"/>
      <c r="J1108" s="172"/>
      <c r="K1108" s="172"/>
      <c r="L1108" s="172"/>
      <c r="M1108" s="172"/>
      <c r="N1108" s="172" t="s">
        <v>187</v>
      </c>
      <c r="O1108" s="28"/>
      <c r="P1108" s="28"/>
      <c r="Q1108" s="28"/>
      <c r="R1108" s="28"/>
      <c r="S1108" s="28"/>
      <c r="T1108" s="28"/>
      <c r="U1108" s="5"/>
      <c r="V1108" s="49"/>
      <c r="W1108" s="67"/>
      <c r="X1108" s="67"/>
      <c r="Y1108" s="49"/>
      <c r="Z1108" s="36"/>
      <c r="AA1108" s="36"/>
      <c r="AB1108" s="52"/>
      <c r="AC1108" s="16"/>
      <c r="AD1108" s="14"/>
      <c r="AE1108" s="62"/>
      <c r="AF1108" s="123"/>
      <c r="AG1108" s="16"/>
      <c r="AH1108" s="244"/>
      <c r="AJ1108" s="16"/>
      <c r="AK1108" s="16"/>
      <c r="AL1108" s="16"/>
      <c r="AM1108" s="16"/>
      <c r="AO1108" s="239"/>
    </row>
    <row r="1109" spans="1:41" s="3" customFormat="1" ht="1.5" customHeight="1" x14ac:dyDescent="0.2">
      <c r="M1109" s="76"/>
      <c r="P1109" s="71"/>
      <c r="Q1109" s="81"/>
      <c r="R1109" s="27"/>
      <c r="S1109" s="36"/>
      <c r="T1109" s="6"/>
      <c r="U1109" s="34"/>
      <c r="V1109" s="49"/>
      <c r="W1109" s="53"/>
      <c r="X1109" s="14"/>
      <c r="Y1109" s="49"/>
      <c r="Z1109" s="36"/>
      <c r="AA1109" s="36"/>
      <c r="AB1109" s="52"/>
      <c r="AC1109" s="36"/>
      <c r="AD1109" s="14"/>
      <c r="AE1109" s="72"/>
      <c r="AF1109" s="124"/>
      <c r="AG1109" s="36"/>
      <c r="AH1109" s="244"/>
      <c r="AJ1109" s="36"/>
      <c r="AK1109" s="36"/>
      <c r="AL1109" s="36"/>
      <c r="AM1109" s="36"/>
      <c r="AO1109" s="239"/>
    </row>
    <row r="1110" spans="1:41" s="3" customFormat="1" ht="9.9499999999999993" customHeight="1" x14ac:dyDescent="0.2">
      <c r="B1110" s="112" t="s">
        <v>151</v>
      </c>
      <c r="D1110" s="37"/>
      <c r="E1110" s="71" t="s">
        <v>1270</v>
      </c>
      <c r="F1110" s="71"/>
      <c r="G1110" s="28" t="s">
        <v>144</v>
      </c>
      <c r="H1110" s="28"/>
      <c r="I1110" s="28"/>
      <c r="J1110" s="28"/>
      <c r="K1110" s="28"/>
      <c r="L1110" s="28"/>
      <c r="M1110" s="28">
        <v>19019</v>
      </c>
      <c r="N1110" s="28"/>
      <c r="P1110" s="71"/>
      <c r="Q1110" s="81"/>
      <c r="R1110" s="27"/>
      <c r="S1110" s="36">
        <f>IF(Suggested="Yes",AA1110,AG1110)</f>
        <v>45.05</v>
      </c>
      <c r="T1110" s="34" t="s">
        <v>143</v>
      </c>
      <c r="U1110" s="5" t="str">
        <f>+Instructions!$B$3</f>
        <v>A</v>
      </c>
      <c r="V1110" s="49"/>
      <c r="W1110" s="53">
        <f>+Instructions!$C$22</f>
        <v>0</v>
      </c>
      <c r="X1110" s="16">
        <f t="shared" ref="X1110" si="726">ROUND($AA1110*(1-W1110)+0.004999,2)</f>
        <v>45.05</v>
      </c>
      <c r="Y1110" s="49"/>
      <c r="Z1110" s="6" t="s">
        <v>1386</v>
      </c>
      <c r="AA1110" s="36">
        <v>45.05</v>
      </c>
      <c r="AB1110" s="57">
        <f t="shared" ref="AB1110" si="727">+W1110</f>
        <v>0</v>
      </c>
      <c r="AC1110" s="16">
        <f t="shared" ref="AC1110" si="728">+X1110</f>
        <v>45.05</v>
      </c>
      <c r="AD1110" s="11">
        <f t="shared" ref="AD1110" si="729">(AG1110-AC1110)/AG1110</f>
        <v>0</v>
      </c>
      <c r="AE1110" s="120"/>
      <c r="AF1110" s="128">
        <v>1</v>
      </c>
      <c r="AG1110" s="35">
        <f t="shared" ref="AG1110" si="730">SUM(AJ1110:AL1110)+AE1110</f>
        <v>45.05</v>
      </c>
      <c r="AH1110" s="49"/>
      <c r="AJ1110" s="16">
        <f t="shared" ref="AJ1110" si="731">ROUND(AC1110/(1-VLOOKUP(AF1110,Group,2,FALSE)),2)</f>
        <v>45.05</v>
      </c>
      <c r="AK1110" s="16">
        <f t="shared" ref="AK1110" si="732">IF(VLOOKUP(AF1110,Group,5,FALSE)="YES",VLOOKUP(ROUND(ROUND(AJ1110,1)-AJ1110,2),Round,2,FALSE)+VLOOKUP(AF1110,Group,6,FALSE),0)</f>
        <v>0</v>
      </c>
      <c r="AL1110" s="16">
        <f t="shared" ref="AL1110" si="733">IF(VLOOKUP(AF1110,Group,7,FALSE)="",0,ROUND(AJ1110-0.04999,1)-AJ1110+AM1110)</f>
        <v>0</v>
      </c>
      <c r="AM1110" s="16" t="str">
        <f t="shared" ref="AM1110" si="734">IF(VLOOKUP(AF1110,Group,7,FALSE)="","",VLOOKUP(AF1110,Group,7,FALSE))</f>
        <v/>
      </c>
      <c r="AO1110" s="239" t="s">
        <v>155</v>
      </c>
    </row>
    <row r="1111" spans="1:41" s="3" customFormat="1" ht="9.9499999999999993" customHeight="1" x14ac:dyDescent="0.2">
      <c r="B1111" s="112" t="s">
        <v>151</v>
      </c>
      <c r="D1111" s="37"/>
      <c r="E1111" s="71" t="s">
        <v>1271</v>
      </c>
      <c r="F1111" s="71"/>
      <c r="G1111" s="28" t="s">
        <v>144</v>
      </c>
      <c r="H1111" s="28"/>
      <c r="I1111" s="28"/>
      <c r="J1111" s="28"/>
      <c r="K1111" s="28"/>
      <c r="L1111" s="28"/>
      <c r="M1111" s="28">
        <v>19020</v>
      </c>
      <c r="N1111" s="28"/>
      <c r="P1111" s="71"/>
      <c r="Q1111" s="81"/>
      <c r="R1111" s="27"/>
      <c r="S1111" s="36">
        <f>IF(Suggested="Yes",AA1111,AG1111)</f>
        <v>49.15</v>
      </c>
      <c r="T1111" s="34" t="s">
        <v>143</v>
      </c>
      <c r="U1111" s="5" t="str">
        <f>+Instructions!$B$3</f>
        <v>A</v>
      </c>
      <c r="V1111" s="49"/>
      <c r="W1111" s="53">
        <f>+Instructions!$C$22</f>
        <v>0</v>
      </c>
      <c r="X1111" s="16">
        <f t="shared" ref="X1111" si="735">ROUND($AA1111*(1-W1111)+0.004999,2)</f>
        <v>49.15</v>
      </c>
      <c r="Y1111" s="49"/>
      <c r="Z1111" s="6" t="s">
        <v>1386</v>
      </c>
      <c r="AA1111" s="36">
        <v>49.15</v>
      </c>
      <c r="AB1111" s="57">
        <f t="shared" ref="AB1111" si="736">+W1111</f>
        <v>0</v>
      </c>
      <c r="AC1111" s="16">
        <f t="shared" ref="AC1111" si="737">+X1111</f>
        <v>49.15</v>
      </c>
      <c r="AD1111" s="11">
        <f t="shared" ref="AD1111" si="738">(AG1111-AC1111)/AG1111</f>
        <v>0</v>
      </c>
      <c r="AE1111" s="120"/>
      <c r="AF1111" s="128">
        <v>1</v>
      </c>
      <c r="AG1111" s="35">
        <f t="shared" ref="AG1111" si="739">SUM(AJ1111:AL1111)+AE1111</f>
        <v>49.15</v>
      </c>
      <c r="AH1111" s="49"/>
      <c r="AJ1111" s="16">
        <f t="shared" ref="AJ1111" si="740">ROUND(AC1111/(1-VLOOKUP(AF1111,Group,2,FALSE)),2)</f>
        <v>49.15</v>
      </c>
      <c r="AK1111" s="16">
        <f t="shared" ref="AK1111" si="741">IF(VLOOKUP(AF1111,Group,5,FALSE)="YES",VLOOKUP(ROUND(ROUND(AJ1111,1)-AJ1111,2),Round,2,FALSE)+VLOOKUP(AF1111,Group,6,FALSE),0)</f>
        <v>0</v>
      </c>
      <c r="AL1111" s="16">
        <f t="shared" ref="AL1111" si="742">IF(VLOOKUP(AF1111,Group,7,FALSE)="",0,ROUND(AJ1111-0.04999,1)-AJ1111+AM1111)</f>
        <v>0</v>
      </c>
      <c r="AM1111" s="16" t="str">
        <f t="shared" ref="AM1111" si="743">IF(VLOOKUP(AF1111,Group,7,FALSE)="","",VLOOKUP(AF1111,Group,7,FALSE))</f>
        <v/>
      </c>
      <c r="AO1111" s="239" t="s">
        <v>155</v>
      </c>
    </row>
    <row r="1112" spans="1:41" s="3" customFormat="1" ht="1.5" customHeight="1" x14ac:dyDescent="0.2">
      <c r="A1112" s="3" t="s">
        <v>182</v>
      </c>
      <c r="P1112" s="71"/>
      <c r="Q1112" s="81"/>
      <c r="R1112" s="27"/>
      <c r="S1112" s="36"/>
      <c r="T1112" s="6"/>
      <c r="U1112" s="34"/>
      <c r="V1112" s="49"/>
      <c r="W1112" s="53"/>
      <c r="X1112" s="14"/>
      <c r="Y1112" s="49"/>
      <c r="Z1112" s="36"/>
      <c r="AA1112" s="36"/>
      <c r="AB1112" s="52"/>
      <c r="AC1112" s="36"/>
      <c r="AD1112" s="14"/>
      <c r="AE1112" s="72"/>
      <c r="AF1112" s="124"/>
      <c r="AG1112" s="36"/>
      <c r="AH1112" s="244"/>
      <c r="AJ1112" s="36"/>
      <c r="AK1112" s="36"/>
      <c r="AL1112" s="36"/>
      <c r="AM1112" s="36"/>
      <c r="AO1112" s="239"/>
    </row>
    <row r="1113" spans="1:41" s="3" customFormat="1" ht="9.9499999999999993" customHeight="1" x14ac:dyDescent="0.2">
      <c r="B1113" s="111" t="s">
        <v>104</v>
      </c>
      <c r="D1113" s="37"/>
      <c r="E1113" s="71" t="s">
        <v>1261</v>
      </c>
      <c r="F1113" s="71"/>
      <c r="G1113" s="28" t="s">
        <v>144</v>
      </c>
      <c r="H1113" s="28"/>
      <c r="I1113" s="28"/>
      <c r="J1113" s="28" t="s">
        <v>1262</v>
      </c>
      <c r="K1113" s="28"/>
      <c r="L1113" s="28"/>
      <c r="M1113" s="28">
        <v>19021</v>
      </c>
      <c r="N1113" s="28"/>
      <c r="P1113" s="71"/>
      <c r="Q1113" s="81"/>
      <c r="R1113" s="27"/>
      <c r="S1113" s="36">
        <f t="shared" ref="S1113" si="744">IF(Suggested="Yes",AA1113,AG1113)</f>
        <v>48.8</v>
      </c>
      <c r="T1113" s="34" t="s">
        <v>142</v>
      </c>
      <c r="U1113" s="5" t="str">
        <f>+Instructions!$B$3</f>
        <v>A</v>
      </c>
      <c r="V1113" s="49"/>
      <c r="W1113" s="53">
        <f>+Instructions!$C$22</f>
        <v>0</v>
      </c>
      <c r="X1113" s="16">
        <f t="shared" ref="X1113" si="745">ROUND($AA1113*(1-W1113)+0.004999,2)</f>
        <v>48.8</v>
      </c>
      <c r="Y1113" s="49"/>
      <c r="Z1113" s="6" t="s">
        <v>1386</v>
      </c>
      <c r="AA1113" s="36">
        <v>48.8</v>
      </c>
      <c r="AB1113" s="57">
        <f t="shared" ref="AB1113" si="746">+W1113</f>
        <v>0</v>
      </c>
      <c r="AC1113" s="16">
        <f t="shared" ref="AC1113" si="747">+X1113</f>
        <v>48.8</v>
      </c>
      <c r="AD1113" s="11">
        <f t="shared" ref="AD1113" si="748">(AG1113-AC1113)/AG1113</f>
        <v>0</v>
      </c>
      <c r="AE1113" s="120"/>
      <c r="AF1113" s="129">
        <v>3</v>
      </c>
      <c r="AG1113" s="50">
        <f t="shared" ref="AG1113" si="749">SUM(AJ1113:AL1113)+AE1113</f>
        <v>48.8</v>
      </c>
      <c r="AH1113" s="49"/>
      <c r="AJ1113" s="16">
        <f t="shared" ref="AJ1113" si="750">ROUND(AC1113/(1-VLOOKUP(AF1113,Group,2,FALSE)),2)</f>
        <v>48.8</v>
      </c>
      <c r="AK1113" s="16">
        <f t="shared" ref="AK1113" si="751">IF(VLOOKUP(AF1113,Group,5,FALSE)="YES",VLOOKUP(ROUND(ROUND(AJ1113,1)-AJ1113,2),Round,2,FALSE)+VLOOKUP(AF1113,Group,6,FALSE),0)</f>
        <v>0</v>
      </c>
      <c r="AL1113" s="16">
        <f t="shared" ref="AL1113" si="752">IF(VLOOKUP(AF1113,Group,7,FALSE)="",0,ROUND(AJ1113-0.04999,1)-AJ1113+AM1113)</f>
        <v>0</v>
      </c>
      <c r="AM1113" s="16" t="str">
        <f t="shared" ref="AM1113" si="753">IF(VLOOKUP(AF1113,Group,7,FALSE)="","",VLOOKUP(AF1113,Group,7,FALSE))</f>
        <v/>
      </c>
      <c r="AO1113" s="239" t="s">
        <v>155</v>
      </c>
    </row>
    <row r="1114" spans="1:41" s="3" customFormat="1" ht="1.5" customHeight="1" x14ac:dyDescent="0.2">
      <c r="N1114" s="3" t="s">
        <v>187</v>
      </c>
      <c r="P1114" s="71"/>
      <c r="Q1114" s="81"/>
      <c r="R1114" s="27"/>
      <c r="S1114" s="36"/>
      <c r="T1114" s="6"/>
      <c r="U1114" s="34"/>
      <c r="V1114" s="49"/>
      <c r="W1114" s="53"/>
      <c r="X1114" s="14"/>
      <c r="Y1114" s="49"/>
      <c r="Z1114" s="36"/>
      <c r="AA1114" s="36"/>
      <c r="AB1114" s="52"/>
      <c r="AC1114" s="36"/>
      <c r="AD1114" s="14"/>
      <c r="AE1114" s="72"/>
      <c r="AF1114" s="124"/>
      <c r="AG1114" s="36"/>
      <c r="AH1114" s="244"/>
      <c r="AJ1114" s="36"/>
      <c r="AK1114" s="36"/>
      <c r="AL1114" s="36"/>
      <c r="AM1114" s="36"/>
      <c r="AO1114" s="239"/>
    </row>
    <row r="1115" spans="1:41" s="3" customFormat="1" ht="9.75" customHeight="1" x14ac:dyDescent="0.2">
      <c r="D1115" s="98" t="s">
        <v>226</v>
      </c>
      <c r="E1115" s="190" t="s">
        <v>1274</v>
      </c>
      <c r="F1115" s="28"/>
      <c r="G1115" s="28"/>
      <c r="J1115" s="28"/>
      <c r="K1115" s="28"/>
      <c r="L1115" s="28"/>
      <c r="M1115" s="28"/>
      <c r="N1115" s="28"/>
      <c r="P1115" s="71"/>
      <c r="Q1115" s="81"/>
      <c r="R1115" s="27"/>
      <c r="S1115" s="36"/>
      <c r="T1115" s="34"/>
      <c r="U1115" s="34"/>
      <c r="V1115" s="49"/>
      <c r="W1115" s="53"/>
      <c r="X1115" s="36"/>
      <c r="Y1115" s="49"/>
      <c r="Z1115" s="36"/>
      <c r="AA1115" s="36"/>
      <c r="AB1115" s="57"/>
      <c r="AC1115" s="36"/>
      <c r="AD1115" s="57"/>
      <c r="AE1115" s="72"/>
      <c r="AF1115" s="124"/>
      <c r="AG1115" s="36"/>
      <c r="AH1115" s="244"/>
      <c r="AJ1115" s="36"/>
      <c r="AK1115" s="36"/>
      <c r="AL1115" s="36"/>
      <c r="AM1115" s="36"/>
      <c r="AO1115" s="239" t="s">
        <v>155</v>
      </c>
    </row>
    <row r="1116" spans="1:41" s="3" customFormat="1" ht="3.95" customHeight="1" x14ac:dyDescent="0.2">
      <c r="P1116" s="71"/>
      <c r="Q1116" s="81"/>
      <c r="R1116" s="27"/>
      <c r="S1116" s="36"/>
      <c r="T1116" s="6"/>
      <c r="U1116" s="34"/>
      <c r="V1116" s="49"/>
      <c r="W1116" s="53"/>
      <c r="X1116" s="14"/>
      <c r="Y1116" s="49"/>
      <c r="Z1116" s="36"/>
      <c r="AA1116" s="36"/>
      <c r="AB1116" s="52"/>
      <c r="AC1116" s="36"/>
      <c r="AD1116" s="14"/>
      <c r="AE1116" s="72"/>
      <c r="AF1116" s="124"/>
      <c r="AG1116" s="36"/>
      <c r="AH1116" s="244"/>
      <c r="AJ1116" s="36"/>
      <c r="AK1116" s="36"/>
      <c r="AL1116" s="36"/>
      <c r="AM1116" s="36"/>
      <c r="AO1116" s="239"/>
    </row>
    <row r="1117" spans="1:41" s="3" customFormat="1" ht="9.9499999999999993" customHeight="1" x14ac:dyDescent="0.2">
      <c r="C1117" s="157" t="s">
        <v>1000</v>
      </c>
      <c r="D1117" s="10"/>
      <c r="E1117" s="158"/>
      <c r="F1117" s="159"/>
      <c r="L1117" s="65"/>
      <c r="Q1117" s="169"/>
      <c r="R1117" s="228" t="s">
        <v>565</v>
      </c>
      <c r="S1117" s="229" t="s">
        <v>1001</v>
      </c>
      <c r="T1117" s="230"/>
      <c r="U1117" s="146"/>
      <c r="V1117" s="49"/>
      <c r="W1117" s="53"/>
      <c r="X1117" s="14"/>
      <c r="Y1117" s="49"/>
      <c r="AB1117" s="52"/>
      <c r="AC1117" s="16"/>
      <c r="AD1117" s="14"/>
      <c r="AE1117" s="62"/>
      <c r="AF1117" s="62"/>
      <c r="AG1117" s="16"/>
      <c r="AH1117" s="244"/>
      <c r="AO1117" s="241"/>
    </row>
    <row r="1118" spans="1:41" s="3" customFormat="1" ht="2.85" customHeight="1" x14ac:dyDescent="0.2">
      <c r="P1118" s="71"/>
      <c r="Q1118" s="81"/>
      <c r="R1118" s="27"/>
      <c r="S1118" s="36"/>
      <c r="T1118" s="6"/>
      <c r="U1118" s="34"/>
      <c r="V1118" s="49"/>
      <c r="W1118" s="53"/>
      <c r="X1118" s="14"/>
      <c r="Y1118" s="49"/>
      <c r="Z1118" s="36"/>
      <c r="AA1118" s="36"/>
      <c r="AB1118" s="52"/>
      <c r="AC1118" s="36"/>
      <c r="AD1118" s="14"/>
      <c r="AE1118" s="72"/>
      <c r="AF1118" s="124"/>
      <c r="AG1118" s="36"/>
      <c r="AH1118" s="244"/>
      <c r="AJ1118" s="36"/>
      <c r="AK1118" s="36"/>
      <c r="AL1118" s="36"/>
      <c r="AM1118" s="36"/>
      <c r="AO1118" s="239"/>
    </row>
    <row r="1119" spans="1:41" s="3" customFormat="1" ht="9.9499999999999993" customHeight="1" x14ac:dyDescent="0.2">
      <c r="C1119" s="32"/>
      <c r="D1119" s="37" t="s">
        <v>186</v>
      </c>
      <c r="E1119" s="167" t="s">
        <v>1016</v>
      </c>
      <c r="F1119" s="167"/>
      <c r="G1119" s="167"/>
      <c r="H1119" s="172"/>
      <c r="I1119" s="172"/>
      <c r="K1119" s="172"/>
      <c r="L1119" s="172"/>
      <c r="M1119" s="172"/>
      <c r="N1119" s="172"/>
      <c r="O1119" s="28"/>
      <c r="P1119" s="28"/>
      <c r="Q1119" s="28"/>
      <c r="R1119" s="28"/>
      <c r="S1119" s="28"/>
      <c r="T1119" s="28"/>
      <c r="U1119" s="5"/>
      <c r="V1119" s="49"/>
      <c r="W1119" s="67"/>
      <c r="X1119" s="67"/>
      <c r="Y1119" s="49"/>
      <c r="Z1119" s="36"/>
      <c r="AA1119" s="36"/>
      <c r="AB1119" s="52"/>
      <c r="AC1119" s="16"/>
      <c r="AD1119" s="14"/>
      <c r="AE1119" s="62"/>
      <c r="AF1119" s="123"/>
      <c r="AG1119" s="16"/>
      <c r="AH1119" s="244"/>
      <c r="AJ1119" s="16"/>
      <c r="AK1119" s="16"/>
      <c r="AL1119" s="16"/>
      <c r="AM1119" s="16"/>
      <c r="AO1119" s="239"/>
    </row>
    <row r="1120" spans="1:41" s="3" customFormat="1" ht="0.95" customHeight="1" x14ac:dyDescent="0.2">
      <c r="P1120" s="71"/>
      <c r="Q1120" s="81"/>
      <c r="R1120" s="27"/>
      <c r="S1120" s="36"/>
      <c r="T1120" s="6"/>
      <c r="U1120" s="34"/>
      <c r="V1120" s="49"/>
      <c r="W1120" s="53"/>
      <c r="X1120" s="14"/>
      <c r="Y1120" s="49"/>
      <c r="Z1120" s="36"/>
      <c r="AA1120" s="36"/>
      <c r="AB1120" s="52"/>
      <c r="AC1120" s="36"/>
      <c r="AD1120" s="14"/>
      <c r="AE1120" s="72"/>
      <c r="AF1120" s="124"/>
      <c r="AG1120" s="36"/>
      <c r="AH1120" s="244"/>
      <c r="AJ1120" s="36"/>
      <c r="AK1120" s="36"/>
      <c r="AL1120" s="36"/>
      <c r="AM1120" s="36"/>
      <c r="AO1120" s="239"/>
    </row>
    <row r="1121" spans="2:41" s="3" customFormat="1" ht="9.9499999999999993" customHeight="1" x14ac:dyDescent="0.2">
      <c r="B1121" s="112" t="s">
        <v>151</v>
      </c>
      <c r="D1121" s="37"/>
      <c r="E1121" s="71" t="s">
        <v>193</v>
      </c>
      <c r="F1121" s="71"/>
      <c r="G1121" s="28" t="s">
        <v>144</v>
      </c>
      <c r="H1121" s="28"/>
      <c r="I1121" s="28"/>
      <c r="J1121" s="28"/>
      <c r="K1121" s="28"/>
      <c r="L1121" s="28"/>
      <c r="M1121" s="28">
        <v>82034</v>
      </c>
      <c r="N1121" s="28"/>
      <c r="P1121" s="71"/>
      <c r="Q1121" s="81"/>
      <c r="R1121" s="27"/>
      <c r="S1121" s="36">
        <f>IF(Suggested="Yes",AA1121,AG1121)</f>
        <v>34.5</v>
      </c>
      <c r="T1121" s="34" t="s">
        <v>143</v>
      </c>
      <c r="U1121" s="5" t="str">
        <f>+Instructions!$B$3</f>
        <v>A</v>
      </c>
      <c r="V1121" s="49"/>
      <c r="W1121" s="53">
        <f>+Instructions!$C$22</f>
        <v>0</v>
      </c>
      <c r="X1121" s="16">
        <f>ROUND($AA1121*(1-W1121)+0.004999,2)</f>
        <v>34.5</v>
      </c>
      <c r="Y1121" s="49"/>
      <c r="Z1121" s="6" t="s">
        <v>1386</v>
      </c>
      <c r="AA1121" s="36">
        <v>34.5</v>
      </c>
      <c r="AB1121" s="57">
        <f>+W1121</f>
        <v>0</v>
      </c>
      <c r="AC1121" s="16">
        <f>+X1121</f>
        <v>34.5</v>
      </c>
      <c r="AD1121" s="11">
        <f>(AG1121-AC1121)/AG1121</f>
        <v>0</v>
      </c>
      <c r="AE1121" s="120"/>
      <c r="AF1121" s="128">
        <v>1</v>
      </c>
      <c r="AG1121" s="35">
        <f>SUM(AJ1121:AL1121)+AE1121</f>
        <v>34.5</v>
      </c>
      <c r="AH1121" s="49"/>
      <c r="AJ1121" s="16">
        <f>ROUND(AC1121/(1-VLOOKUP(AF1121,Group,2,FALSE)),2)</f>
        <v>34.5</v>
      </c>
      <c r="AK1121" s="16">
        <f>IF(VLOOKUP(AF1121,Group,5,FALSE)="YES",VLOOKUP(ROUND(ROUND(AJ1121,1)-AJ1121,2),Round,2,FALSE)+VLOOKUP(AF1121,Group,6,FALSE),0)</f>
        <v>0</v>
      </c>
      <c r="AL1121" s="16">
        <f>IF(VLOOKUP(AF1121,Group,7,FALSE)="",0,ROUND(AJ1121-0.04999,1)-AJ1121+AM1121)</f>
        <v>0</v>
      </c>
      <c r="AM1121" s="16" t="str">
        <f>IF(VLOOKUP(AF1121,Group,7,FALSE)="","",VLOOKUP(AF1121,Group,7,FALSE))</f>
        <v/>
      </c>
      <c r="AO1121" s="239" t="s">
        <v>155</v>
      </c>
    </row>
    <row r="1122" spans="2:41" s="3" customFormat="1" ht="0.95" customHeight="1" x14ac:dyDescent="0.2">
      <c r="N1122" s="3" t="s">
        <v>187</v>
      </c>
      <c r="P1122" s="71"/>
      <c r="Q1122" s="81"/>
      <c r="R1122" s="27"/>
      <c r="S1122" s="36"/>
      <c r="T1122" s="6"/>
      <c r="U1122" s="34"/>
      <c r="V1122" s="49"/>
      <c r="W1122" s="53"/>
      <c r="X1122" s="14"/>
      <c r="Y1122" s="49"/>
      <c r="Z1122" s="36"/>
      <c r="AA1122" s="36"/>
      <c r="AB1122" s="52"/>
      <c r="AC1122" s="36"/>
      <c r="AD1122" s="14"/>
      <c r="AE1122" s="72"/>
      <c r="AF1122" s="124"/>
      <c r="AG1122" s="36"/>
      <c r="AH1122" s="244"/>
      <c r="AJ1122" s="36"/>
      <c r="AK1122" s="36"/>
      <c r="AL1122" s="36"/>
      <c r="AM1122" s="36"/>
      <c r="AO1122" s="239"/>
    </row>
    <row r="1123" spans="2:41" s="3" customFormat="1" ht="9.9499999999999993" customHeight="1" x14ac:dyDescent="0.2">
      <c r="B1123" s="111" t="s">
        <v>104</v>
      </c>
      <c r="D1123" s="37"/>
      <c r="E1123" s="71" t="s">
        <v>202</v>
      </c>
      <c r="F1123" s="71"/>
      <c r="G1123" s="28" t="s">
        <v>200</v>
      </c>
      <c r="H1123" s="28"/>
      <c r="I1123" s="28"/>
      <c r="J1123" s="28"/>
      <c r="K1123" s="28"/>
      <c r="L1123" s="28"/>
      <c r="M1123" s="28">
        <v>82035</v>
      </c>
      <c r="N1123" s="28"/>
      <c r="P1123" s="71"/>
      <c r="Q1123" s="81"/>
      <c r="R1123" s="27"/>
      <c r="S1123" s="36">
        <f>IF(Suggested="Yes",AA1123,AG1123)</f>
        <v>14.55</v>
      </c>
      <c r="T1123" s="34" t="s">
        <v>142</v>
      </c>
      <c r="U1123" s="5" t="str">
        <f>+Instructions!$B$3</f>
        <v>A</v>
      </c>
      <c r="V1123" s="49"/>
      <c r="W1123" s="53">
        <f>+Instructions!$C$22</f>
        <v>0</v>
      </c>
      <c r="X1123" s="16">
        <f>ROUND($AA1123*(1-W1123)+0.004999,2)</f>
        <v>14.55</v>
      </c>
      <c r="Y1123" s="49"/>
      <c r="Z1123" s="6" t="s">
        <v>1386</v>
      </c>
      <c r="AA1123" s="36">
        <v>14.55</v>
      </c>
      <c r="AB1123" s="57">
        <f>+W1123</f>
        <v>0</v>
      </c>
      <c r="AC1123" s="16">
        <f>+X1123</f>
        <v>14.55</v>
      </c>
      <c r="AD1123" s="11">
        <f>(AG1123-AC1123)/AG1123</f>
        <v>0</v>
      </c>
      <c r="AE1123" s="120"/>
      <c r="AF1123" s="129">
        <v>3</v>
      </c>
      <c r="AG1123" s="50">
        <f>SUM(AJ1123:AL1123)+AE1123</f>
        <v>14.55</v>
      </c>
      <c r="AH1123" s="49"/>
      <c r="AJ1123" s="16">
        <f>ROUND(AC1123/(1-VLOOKUP(AF1123,Group,2,FALSE)),2)</f>
        <v>14.55</v>
      </c>
      <c r="AK1123" s="16">
        <f>IF(VLOOKUP(AF1123,Group,5,FALSE)="YES",VLOOKUP(ROUND(ROUND(AJ1123,1)-AJ1123,2),Round,2,FALSE)+VLOOKUP(AF1123,Group,6,FALSE),0)</f>
        <v>0</v>
      </c>
      <c r="AL1123" s="16">
        <f>IF(VLOOKUP(AF1123,Group,7,FALSE)="",0,ROUND(AJ1123-0.04999,1)-AJ1123+AM1123)</f>
        <v>0</v>
      </c>
      <c r="AM1123" s="16" t="str">
        <f>IF(VLOOKUP(AF1123,Group,7,FALSE)="","",VLOOKUP(AF1123,Group,7,FALSE))</f>
        <v/>
      </c>
      <c r="AO1123" s="239" t="s">
        <v>155</v>
      </c>
    </row>
    <row r="1124" spans="2:41" s="3" customFormat="1" ht="0.95" customHeight="1" x14ac:dyDescent="0.2">
      <c r="P1124" s="71"/>
      <c r="Q1124" s="81"/>
      <c r="R1124" s="27"/>
      <c r="S1124" s="36"/>
      <c r="T1124" s="6"/>
      <c r="U1124" s="34"/>
      <c r="V1124" s="49"/>
      <c r="W1124" s="53"/>
      <c r="X1124" s="14"/>
      <c r="Y1124" s="49"/>
      <c r="Z1124" s="36"/>
      <c r="AA1124" s="36"/>
      <c r="AB1124" s="52"/>
      <c r="AC1124" s="36"/>
      <c r="AD1124" s="14"/>
      <c r="AE1124" s="72"/>
      <c r="AF1124" s="124"/>
      <c r="AG1124" s="36"/>
      <c r="AH1124" s="244"/>
      <c r="AJ1124" s="36"/>
      <c r="AK1124" s="36"/>
      <c r="AL1124" s="36"/>
      <c r="AM1124" s="36"/>
      <c r="AO1124" s="239"/>
    </row>
    <row r="1125" spans="2:41" s="3" customFormat="1" ht="9.9499999999999993" customHeight="1" x14ac:dyDescent="0.2">
      <c r="B1125" s="111" t="s">
        <v>104</v>
      </c>
      <c r="D1125" s="37"/>
      <c r="E1125" s="71" t="s">
        <v>1017</v>
      </c>
      <c r="F1125" s="71"/>
      <c r="G1125" s="28" t="s">
        <v>220</v>
      </c>
      <c r="H1125" s="28"/>
      <c r="I1125" s="28"/>
      <c r="J1125" s="28" t="s">
        <v>1018</v>
      </c>
      <c r="K1125" s="28"/>
      <c r="L1125" s="28"/>
      <c r="M1125" s="28">
        <v>82007</v>
      </c>
      <c r="N1125" s="28"/>
      <c r="P1125" s="71" t="s">
        <v>561</v>
      </c>
      <c r="Q1125" s="81"/>
      <c r="R1125" s="27"/>
      <c r="S1125" s="36">
        <f>IF(Suggested="Yes",AA1125,AG1125)</f>
        <v>34.15</v>
      </c>
      <c r="T1125" s="34" t="s">
        <v>142</v>
      </c>
      <c r="U1125" s="5" t="str">
        <f>+Instructions!$B$3</f>
        <v>A</v>
      </c>
      <c r="V1125" s="49"/>
      <c r="W1125" s="53">
        <f>+Instructions!$C$22</f>
        <v>0</v>
      </c>
      <c r="X1125" s="16">
        <f>ROUND($AA1125*(1-W1125)+0.004999,2)</f>
        <v>34.15</v>
      </c>
      <c r="Y1125" s="49"/>
      <c r="Z1125" s="6" t="s">
        <v>1386</v>
      </c>
      <c r="AA1125" s="36">
        <v>34.15</v>
      </c>
      <c r="AB1125" s="57">
        <f t="shared" ref="AB1125:AC1128" si="754">+W1125</f>
        <v>0</v>
      </c>
      <c r="AC1125" s="16">
        <f t="shared" si="754"/>
        <v>34.15</v>
      </c>
      <c r="AD1125" s="11">
        <f>(AG1125-AC1125)/AG1125</f>
        <v>0</v>
      </c>
      <c r="AE1125" s="120"/>
      <c r="AF1125" s="129">
        <v>3</v>
      </c>
      <c r="AG1125" s="50">
        <f>SUM(AJ1125:AL1125)+AE1125</f>
        <v>34.15</v>
      </c>
      <c r="AH1125" s="49"/>
      <c r="AJ1125" s="16">
        <f>ROUND(AC1125/(1-VLOOKUP(AF1125,Group,2,FALSE)),2)</f>
        <v>34.15</v>
      </c>
      <c r="AK1125" s="16">
        <f>IF(VLOOKUP(AF1125,Group,5,FALSE)="YES",VLOOKUP(ROUND(ROUND(AJ1125,1)-AJ1125,2),Round,2,FALSE)+VLOOKUP(AF1125,Group,6,FALSE),0)</f>
        <v>0</v>
      </c>
      <c r="AL1125" s="16">
        <f>IF(VLOOKUP(AF1125,Group,7,FALSE)="",0,ROUND(AJ1125-0.04999,1)-AJ1125+AM1125)</f>
        <v>0</v>
      </c>
      <c r="AM1125" s="16" t="str">
        <f>IF(VLOOKUP(AF1125,Group,7,FALSE)="","",VLOOKUP(AF1125,Group,7,FALSE))</f>
        <v/>
      </c>
      <c r="AO1125" s="239" t="s">
        <v>155</v>
      </c>
    </row>
    <row r="1126" spans="2:41" s="3" customFormat="1" ht="9.9499999999999993" customHeight="1" x14ac:dyDescent="0.2">
      <c r="B1126" s="111" t="s">
        <v>104</v>
      </c>
      <c r="D1126" s="37"/>
      <c r="E1126" s="71" t="s">
        <v>427</v>
      </c>
      <c r="F1126" s="71"/>
      <c r="G1126" s="28" t="s">
        <v>220</v>
      </c>
      <c r="H1126" s="28"/>
      <c r="I1126" s="28"/>
      <c r="J1126" s="28" t="s">
        <v>1019</v>
      </c>
      <c r="K1126" s="28"/>
      <c r="L1126" s="28"/>
      <c r="M1126" s="28">
        <v>82033</v>
      </c>
      <c r="N1126" s="28"/>
      <c r="P1126" s="71" t="s">
        <v>347</v>
      </c>
      <c r="Q1126" s="81"/>
      <c r="R1126" s="27"/>
      <c r="S1126" s="36">
        <f>IF(Suggested="Yes",AA1126,AG1126)</f>
        <v>37.75</v>
      </c>
      <c r="T1126" s="34" t="s">
        <v>142</v>
      </c>
      <c r="U1126" s="5" t="str">
        <f>+Instructions!$B$3</f>
        <v>A</v>
      </c>
      <c r="V1126" s="49"/>
      <c r="W1126" s="53">
        <f>+Instructions!$C$22</f>
        <v>0</v>
      </c>
      <c r="X1126" s="16">
        <f>ROUND($AA1126*(1-W1126)+0.004999,2)</f>
        <v>37.75</v>
      </c>
      <c r="Y1126" s="49"/>
      <c r="Z1126" s="6" t="s">
        <v>1386</v>
      </c>
      <c r="AA1126" s="36">
        <v>37.75</v>
      </c>
      <c r="AB1126" s="57">
        <f t="shared" si="754"/>
        <v>0</v>
      </c>
      <c r="AC1126" s="16">
        <f t="shared" si="754"/>
        <v>37.75</v>
      </c>
      <c r="AD1126" s="11">
        <f>(AG1126-AC1126)/AG1126</f>
        <v>0</v>
      </c>
      <c r="AE1126" s="120"/>
      <c r="AF1126" s="129">
        <v>3</v>
      </c>
      <c r="AG1126" s="50">
        <f>SUM(AJ1126:AL1126)+AE1126</f>
        <v>37.75</v>
      </c>
      <c r="AH1126" s="49"/>
      <c r="AJ1126" s="16">
        <f>ROUND(AC1126/(1-VLOOKUP(AF1126,Group,2,FALSE)),2)</f>
        <v>37.75</v>
      </c>
      <c r="AK1126" s="16">
        <f>IF(VLOOKUP(AF1126,Group,5,FALSE)="YES",VLOOKUP(ROUND(ROUND(AJ1126,1)-AJ1126,2),Round,2,FALSE)+VLOOKUP(AF1126,Group,6,FALSE),0)</f>
        <v>0</v>
      </c>
      <c r="AL1126" s="16">
        <f>IF(VLOOKUP(AF1126,Group,7,FALSE)="",0,ROUND(AJ1126-0.04999,1)-AJ1126+AM1126)</f>
        <v>0</v>
      </c>
      <c r="AM1126" s="16" t="str">
        <f>IF(VLOOKUP(AF1126,Group,7,FALSE)="","",VLOOKUP(AF1126,Group,7,FALSE))</f>
        <v/>
      </c>
      <c r="AO1126" s="239" t="s">
        <v>155</v>
      </c>
    </row>
    <row r="1127" spans="2:41" s="3" customFormat="1" ht="9.9499999999999993" customHeight="1" x14ac:dyDescent="0.2">
      <c r="B1127" s="111" t="s">
        <v>104</v>
      </c>
      <c r="D1127" s="37"/>
      <c r="E1127" s="71" t="s">
        <v>1021</v>
      </c>
      <c r="F1127" s="71"/>
      <c r="G1127" s="28" t="s">
        <v>220</v>
      </c>
      <c r="H1127" s="28"/>
      <c r="I1127" s="28"/>
      <c r="J1127" s="28" t="s">
        <v>1020</v>
      </c>
      <c r="K1127" s="28"/>
      <c r="L1127" s="28"/>
      <c r="M1127" s="28">
        <v>82022</v>
      </c>
      <c r="N1127" s="28"/>
      <c r="P1127" s="71" t="s">
        <v>659</v>
      </c>
      <c r="Q1127" s="81"/>
      <c r="R1127" s="27"/>
      <c r="S1127" s="36">
        <f>IF(Suggested="Yes",AA1127,AG1127)</f>
        <v>39.200000000000003</v>
      </c>
      <c r="T1127" s="34" t="s">
        <v>142</v>
      </c>
      <c r="U1127" s="5" t="str">
        <f>+Instructions!$B$3</f>
        <v>A</v>
      </c>
      <c r="V1127" s="49"/>
      <c r="W1127" s="53">
        <f>+Instructions!$C$22</f>
        <v>0</v>
      </c>
      <c r="X1127" s="16">
        <f>ROUND($AA1127*(1-W1127)+0.004999,2)</f>
        <v>39.200000000000003</v>
      </c>
      <c r="Y1127" s="49"/>
      <c r="Z1127" s="6" t="s">
        <v>1386</v>
      </c>
      <c r="AA1127" s="36">
        <v>39.200000000000003</v>
      </c>
      <c r="AB1127" s="57">
        <f t="shared" si="754"/>
        <v>0</v>
      </c>
      <c r="AC1127" s="16">
        <f t="shared" si="754"/>
        <v>39.200000000000003</v>
      </c>
      <c r="AD1127" s="11">
        <f>(AG1127-AC1127)/AG1127</f>
        <v>0</v>
      </c>
      <c r="AE1127" s="120"/>
      <c r="AF1127" s="129">
        <v>3</v>
      </c>
      <c r="AG1127" s="50">
        <f>SUM(AJ1127:AL1127)+AE1127</f>
        <v>39.200000000000003</v>
      </c>
      <c r="AH1127" s="49"/>
      <c r="AJ1127" s="16">
        <f>ROUND(AC1127/(1-VLOOKUP(AF1127,Group,2,FALSE)),2)</f>
        <v>39.200000000000003</v>
      </c>
      <c r="AK1127" s="16">
        <f>IF(VLOOKUP(AF1127,Group,5,FALSE)="YES",VLOOKUP(ROUND(ROUND(AJ1127,1)-AJ1127,2),Round,2,FALSE)+VLOOKUP(AF1127,Group,6,FALSE),0)</f>
        <v>0</v>
      </c>
      <c r="AL1127" s="16">
        <f>IF(VLOOKUP(AF1127,Group,7,FALSE)="",0,ROUND(AJ1127-0.04999,1)-AJ1127+AM1127)</f>
        <v>0</v>
      </c>
      <c r="AM1127" s="16" t="str">
        <f>IF(VLOOKUP(AF1127,Group,7,FALSE)="","",VLOOKUP(AF1127,Group,7,FALSE))</f>
        <v/>
      </c>
      <c r="AO1127" s="239" t="s">
        <v>155</v>
      </c>
    </row>
    <row r="1128" spans="2:41" s="3" customFormat="1" ht="9.9499999999999993" customHeight="1" x14ac:dyDescent="0.2">
      <c r="B1128" s="111" t="s">
        <v>104</v>
      </c>
      <c r="D1128" s="37"/>
      <c r="E1128" s="71" t="s">
        <v>860</v>
      </c>
      <c r="F1128" s="71"/>
      <c r="G1128" s="28" t="s">
        <v>220</v>
      </c>
      <c r="H1128" s="28"/>
      <c r="I1128" s="28"/>
      <c r="J1128" s="28" t="s">
        <v>1177</v>
      </c>
      <c r="K1128" s="28"/>
      <c r="L1128" s="28"/>
      <c r="M1128" s="28">
        <v>82010</v>
      </c>
      <c r="N1128" s="28"/>
      <c r="P1128" s="71" t="s">
        <v>434</v>
      </c>
      <c r="Q1128" s="81"/>
      <c r="R1128" s="27"/>
      <c r="S1128" s="36">
        <f>IF(Suggested="Yes",AA1128,AG1128)</f>
        <v>38.5</v>
      </c>
      <c r="T1128" s="34" t="s">
        <v>142</v>
      </c>
      <c r="U1128" s="5" t="str">
        <f>+Instructions!$B$3</f>
        <v>A</v>
      </c>
      <c r="V1128" s="49"/>
      <c r="W1128" s="53">
        <f>+Instructions!$C$22</f>
        <v>0</v>
      </c>
      <c r="X1128" s="16">
        <f>ROUND($AA1128*(1-W1128)+0.004999,2)</f>
        <v>38.5</v>
      </c>
      <c r="Y1128" s="49"/>
      <c r="Z1128" s="6" t="s">
        <v>1386</v>
      </c>
      <c r="AA1128" s="36">
        <v>38.5</v>
      </c>
      <c r="AB1128" s="57">
        <f t="shared" si="754"/>
        <v>0</v>
      </c>
      <c r="AC1128" s="16">
        <f t="shared" si="754"/>
        <v>38.5</v>
      </c>
      <c r="AD1128" s="11">
        <f>(AG1128-AC1128)/AG1128</f>
        <v>0</v>
      </c>
      <c r="AE1128" s="120"/>
      <c r="AF1128" s="129">
        <v>3</v>
      </c>
      <c r="AG1128" s="50">
        <f>SUM(AJ1128:AL1128)+AE1128</f>
        <v>38.5</v>
      </c>
      <c r="AH1128" s="49"/>
      <c r="AJ1128" s="16">
        <f>ROUND(AC1128/(1-VLOOKUP(AF1128,Group,2,FALSE)),2)</f>
        <v>38.5</v>
      </c>
      <c r="AK1128" s="16">
        <f>IF(VLOOKUP(AF1128,Group,5,FALSE)="YES",VLOOKUP(ROUND(ROUND(AJ1128,1)-AJ1128,2),Round,2,FALSE)+VLOOKUP(AF1128,Group,6,FALSE),0)</f>
        <v>0</v>
      </c>
      <c r="AL1128" s="16">
        <f>IF(VLOOKUP(AF1128,Group,7,FALSE)="",0,ROUND(AJ1128-0.04999,1)-AJ1128+AM1128)</f>
        <v>0</v>
      </c>
      <c r="AM1128" s="16" t="str">
        <f>IF(VLOOKUP(AF1128,Group,7,FALSE)="","",VLOOKUP(AF1128,Group,7,FALSE))</f>
        <v/>
      </c>
      <c r="AO1128" s="239" t="s">
        <v>155</v>
      </c>
    </row>
    <row r="1129" spans="2:41" s="3" customFormat="1" ht="2.85" customHeight="1" x14ac:dyDescent="0.2">
      <c r="P1129" s="71"/>
      <c r="Q1129" s="81"/>
      <c r="R1129" s="27"/>
      <c r="S1129" s="36"/>
      <c r="T1129" s="6"/>
      <c r="U1129" s="34"/>
      <c r="V1129" s="49"/>
      <c r="W1129" s="53"/>
      <c r="X1129" s="14"/>
      <c r="Y1129" s="49"/>
      <c r="Z1129" s="36"/>
      <c r="AA1129" s="36"/>
      <c r="AB1129" s="52"/>
      <c r="AC1129" s="36"/>
      <c r="AD1129" s="14"/>
      <c r="AE1129" s="72"/>
      <c r="AF1129" s="124"/>
      <c r="AG1129" s="36"/>
      <c r="AH1129" s="244"/>
      <c r="AJ1129" s="36"/>
      <c r="AK1129" s="36"/>
      <c r="AL1129" s="36"/>
      <c r="AM1129" s="36"/>
      <c r="AO1129" s="239"/>
    </row>
    <row r="1130" spans="2:41" s="3" customFormat="1" ht="9.9499999999999993" customHeight="1" x14ac:dyDescent="0.2">
      <c r="C1130" s="32"/>
      <c r="D1130" s="37" t="s">
        <v>186</v>
      </c>
      <c r="E1130" s="167" t="s">
        <v>1022</v>
      </c>
      <c r="F1130" s="167"/>
      <c r="G1130" s="167"/>
      <c r="H1130" s="172"/>
      <c r="I1130" s="172"/>
      <c r="K1130" s="172"/>
      <c r="L1130" s="172"/>
      <c r="M1130" s="172"/>
      <c r="N1130" s="172"/>
      <c r="O1130" s="28"/>
      <c r="P1130" s="28"/>
      <c r="Q1130" s="28"/>
      <c r="R1130" s="28"/>
      <c r="S1130" s="28"/>
      <c r="T1130" s="28"/>
      <c r="U1130" s="5"/>
      <c r="V1130" s="49"/>
      <c r="W1130" s="67"/>
      <c r="X1130" s="67"/>
      <c r="Y1130" s="49"/>
      <c r="Z1130" s="36"/>
      <c r="AA1130" s="36"/>
      <c r="AB1130" s="52"/>
      <c r="AC1130" s="16"/>
      <c r="AD1130" s="14"/>
      <c r="AE1130" s="62"/>
      <c r="AF1130" s="123"/>
      <c r="AG1130" s="16"/>
      <c r="AH1130" s="244"/>
      <c r="AJ1130" s="16"/>
      <c r="AK1130" s="16"/>
      <c r="AL1130" s="16"/>
      <c r="AM1130" s="16"/>
      <c r="AO1130" s="239"/>
    </row>
    <row r="1131" spans="2:41" s="3" customFormat="1" ht="0.95" customHeight="1" x14ac:dyDescent="0.2">
      <c r="P1131" s="71"/>
      <c r="Q1131" s="81"/>
      <c r="R1131" s="27"/>
      <c r="S1131" s="36"/>
      <c r="T1131" s="6"/>
      <c r="U1131" s="34"/>
      <c r="V1131" s="49"/>
      <c r="W1131" s="53"/>
      <c r="X1131" s="14"/>
      <c r="Y1131" s="49"/>
      <c r="Z1131" s="36"/>
      <c r="AA1131" s="36"/>
      <c r="AB1131" s="52"/>
      <c r="AC1131" s="36"/>
      <c r="AD1131" s="14"/>
      <c r="AE1131" s="72"/>
      <c r="AF1131" s="124"/>
      <c r="AG1131" s="36"/>
      <c r="AH1131" s="244"/>
      <c r="AJ1131" s="36"/>
      <c r="AK1131" s="36"/>
      <c r="AL1131" s="36"/>
      <c r="AM1131" s="36"/>
      <c r="AO1131" s="239"/>
    </row>
    <row r="1132" spans="2:41" s="3" customFormat="1" ht="9.9499999999999993" customHeight="1" x14ac:dyDescent="0.2">
      <c r="B1132" s="112" t="s">
        <v>151</v>
      </c>
      <c r="D1132" s="37"/>
      <c r="E1132" s="71" t="s">
        <v>193</v>
      </c>
      <c r="F1132" s="71"/>
      <c r="G1132" s="28" t="s">
        <v>144</v>
      </c>
      <c r="H1132" s="28"/>
      <c r="I1132" s="28"/>
      <c r="J1132" s="28"/>
      <c r="K1132" s="28"/>
      <c r="L1132" s="28"/>
      <c r="M1132" s="28">
        <v>30101</v>
      </c>
      <c r="N1132" s="28"/>
      <c r="P1132" s="71"/>
      <c r="Q1132" s="81"/>
      <c r="R1132" s="27"/>
      <c r="S1132" s="36">
        <f>IF(Suggested="Yes",AA1132,AG1132)</f>
        <v>41.75</v>
      </c>
      <c r="T1132" s="34" t="s">
        <v>143</v>
      </c>
      <c r="U1132" s="5" t="str">
        <f>+Instructions!$B$3</f>
        <v>A</v>
      </c>
      <c r="V1132" s="49"/>
      <c r="W1132" s="53">
        <f>+Instructions!$C$22</f>
        <v>0</v>
      </c>
      <c r="X1132" s="16">
        <f>ROUND($AA1132*(1-W1132)+0.004999,2)</f>
        <v>41.75</v>
      </c>
      <c r="Y1132" s="49"/>
      <c r="Z1132" s="6" t="s">
        <v>1386</v>
      </c>
      <c r="AA1132" s="36">
        <v>41.75</v>
      </c>
      <c r="AB1132" s="57">
        <f>+W1132</f>
        <v>0</v>
      </c>
      <c r="AC1132" s="16">
        <f>+X1132</f>
        <v>41.75</v>
      </c>
      <c r="AD1132" s="11">
        <f>(AG1132-AC1132)/AG1132</f>
        <v>0</v>
      </c>
      <c r="AE1132" s="120"/>
      <c r="AF1132" s="128">
        <v>1</v>
      </c>
      <c r="AG1132" s="35">
        <f>SUM(AJ1132:AL1132)+AE1132</f>
        <v>41.75</v>
      </c>
      <c r="AH1132" s="49"/>
      <c r="AJ1132" s="16">
        <f>ROUND(AC1132/(1-VLOOKUP(AF1132,Group,2,FALSE)),2)</f>
        <v>41.75</v>
      </c>
      <c r="AK1132" s="16">
        <f>IF(VLOOKUP(AF1132,Group,5,FALSE)="YES",VLOOKUP(ROUND(ROUND(AJ1132,1)-AJ1132,2),Round,2,FALSE)+VLOOKUP(AF1132,Group,6,FALSE),0)</f>
        <v>0</v>
      </c>
      <c r="AL1132" s="16">
        <f>IF(VLOOKUP(AF1132,Group,7,FALSE)="",0,ROUND(AJ1132-0.04999,1)-AJ1132+AM1132)</f>
        <v>0</v>
      </c>
      <c r="AM1132" s="16" t="str">
        <f>IF(VLOOKUP(AF1132,Group,7,FALSE)="","",VLOOKUP(AF1132,Group,7,FALSE))</f>
        <v/>
      </c>
      <c r="AO1132" s="239" t="s">
        <v>155</v>
      </c>
    </row>
    <row r="1133" spans="2:41" s="3" customFormat="1" ht="0.95" customHeight="1" x14ac:dyDescent="0.2">
      <c r="N1133" s="3" t="s">
        <v>187</v>
      </c>
      <c r="P1133" s="71"/>
      <c r="Q1133" s="81"/>
      <c r="R1133" s="27"/>
      <c r="S1133" s="36"/>
      <c r="T1133" s="6"/>
      <c r="U1133" s="34"/>
      <c r="V1133" s="49"/>
      <c r="W1133" s="53"/>
      <c r="X1133" s="14"/>
      <c r="Y1133" s="49"/>
      <c r="Z1133" s="36"/>
      <c r="AA1133" s="36"/>
      <c r="AB1133" s="52"/>
      <c r="AC1133" s="36"/>
      <c r="AD1133" s="14"/>
      <c r="AE1133" s="72"/>
      <c r="AF1133" s="124"/>
      <c r="AG1133" s="36"/>
      <c r="AH1133" s="244"/>
      <c r="AJ1133" s="36"/>
      <c r="AK1133" s="36"/>
      <c r="AL1133" s="36"/>
      <c r="AM1133" s="36"/>
      <c r="AO1133" s="239"/>
    </row>
    <row r="1134" spans="2:41" s="3" customFormat="1" ht="9.9499999999999993" customHeight="1" x14ac:dyDescent="0.2">
      <c r="B1134" s="111" t="s">
        <v>104</v>
      </c>
      <c r="D1134" s="37"/>
      <c r="E1134" s="71" t="s">
        <v>202</v>
      </c>
      <c r="F1134" s="71"/>
      <c r="G1134" s="28" t="s">
        <v>200</v>
      </c>
      <c r="H1134" s="28"/>
      <c r="I1134" s="28"/>
      <c r="J1134" s="28"/>
      <c r="K1134" s="28"/>
      <c r="L1134" s="28"/>
      <c r="M1134" s="28">
        <v>30106</v>
      </c>
      <c r="N1134" s="28"/>
      <c r="P1134" s="71"/>
      <c r="Q1134" s="81"/>
      <c r="R1134" s="27"/>
      <c r="S1134" s="36">
        <f>IF(Suggested="Yes",AA1134,AG1134)</f>
        <v>21.45</v>
      </c>
      <c r="T1134" s="34" t="s">
        <v>142</v>
      </c>
      <c r="U1134" s="5" t="str">
        <f>+Instructions!$B$3</f>
        <v>A</v>
      </c>
      <c r="V1134" s="49"/>
      <c r="W1134" s="53">
        <f>+Instructions!$C$22</f>
        <v>0</v>
      </c>
      <c r="X1134" s="16">
        <f>ROUND($AA1134*(1-W1134)+0.004999,2)</f>
        <v>21.45</v>
      </c>
      <c r="Y1134" s="49"/>
      <c r="Z1134" s="6" t="s">
        <v>1386</v>
      </c>
      <c r="AA1134" s="36">
        <v>21.45</v>
      </c>
      <c r="AB1134" s="57">
        <f>+W1134</f>
        <v>0</v>
      </c>
      <c r="AC1134" s="16">
        <f>+X1134</f>
        <v>21.45</v>
      </c>
      <c r="AD1134" s="11">
        <f>(AG1134-AC1134)/AG1134</f>
        <v>0</v>
      </c>
      <c r="AE1134" s="120"/>
      <c r="AF1134" s="129">
        <v>3</v>
      </c>
      <c r="AG1134" s="50">
        <f>SUM(AJ1134:AL1134)+AE1134</f>
        <v>21.45</v>
      </c>
      <c r="AH1134" s="49"/>
      <c r="AJ1134" s="16">
        <f>ROUND(AC1134/(1-VLOOKUP(AF1134,Group,2,FALSE)),2)</f>
        <v>21.45</v>
      </c>
      <c r="AK1134" s="16">
        <f>IF(VLOOKUP(AF1134,Group,5,FALSE)="YES",VLOOKUP(ROUND(ROUND(AJ1134,1)-AJ1134,2),Round,2,FALSE)+VLOOKUP(AF1134,Group,6,FALSE),0)</f>
        <v>0</v>
      </c>
      <c r="AL1134" s="16">
        <f>IF(VLOOKUP(AF1134,Group,7,FALSE)="",0,ROUND(AJ1134-0.04999,1)-AJ1134+AM1134)</f>
        <v>0</v>
      </c>
      <c r="AM1134" s="16" t="str">
        <f>IF(VLOOKUP(AF1134,Group,7,FALSE)="","",VLOOKUP(AF1134,Group,7,FALSE))</f>
        <v/>
      </c>
      <c r="AO1134" s="239" t="s">
        <v>155</v>
      </c>
    </row>
    <row r="1135" spans="2:41" s="3" customFormat="1" ht="0.95" customHeight="1" x14ac:dyDescent="0.2">
      <c r="P1135" s="71"/>
      <c r="Q1135" s="81"/>
      <c r="R1135" s="27"/>
      <c r="S1135" s="36"/>
      <c r="T1135" s="6"/>
      <c r="U1135" s="34"/>
      <c r="V1135" s="49"/>
      <c r="W1135" s="53"/>
      <c r="X1135" s="14"/>
      <c r="Y1135" s="49"/>
      <c r="Z1135" s="36"/>
      <c r="AA1135" s="36"/>
      <c r="AB1135" s="52"/>
      <c r="AC1135" s="36"/>
      <c r="AD1135" s="14"/>
      <c r="AE1135" s="72"/>
      <c r="AF1135" s="124"/>
      <c r="AG1135" s="36"/>
      <c r="AH1135" s="244"/>
      <c r="AJ1135" s="36"/>
      <c r="AK1135" s="36"/>
      <c r="AL1135" s="36"/>
      <c r="AM1135" s="36"/>
      <c r="AO1135" s="239"/>
    </row>
    <row r="1136" spans="2:41" s="3" customFormat="1" ht="9.9499999999999993" customHeight="1" x14ac:dyDescent="0.2">
      <c r="B1136" s="111" t="s">
        <v>104</v>
      </c>
      <c r="D1136" s="37"/>
      <c r="E1136" s="71" t="s">
        <v>1023</v>
      </c>
      <c r="F1136" s="71"/>
      <c r="G1136" s="28" t="s">
        <v>220</v>
      </c>
      <c r="H1136" s="28"/>
      <c r="I1136" s="28"/>
      <c r="J1136" s="28" t="s">
        <v>1024</v>
      </c>
      <c r="K1136" s="28"/>
      <c r="L1136" s="28"/>
      <c r="M1136" s="28">
        <v>82012</v>
      </c>
      <c r="N1136" s="28"/>
      <c r="P1136" s="71" t="s">
        <v>1025</v>
      </c>
      <c r="Q1136" s="81"/>
      <c r="R1136" s="27"/>
      <c r="S1136" s="36">
        <f>IF(Suggested="Yes",AA1136,AG1136)</f>
        <v>35.65</v>
      </c>
      <c r="T1136" s="34" t="s">
        <v>142</v>
      </c>
      <c r="U1136" s="5" t="str">
        <f>+Instructions!$B$3</f>
        <v>A</v>
      </c>
      <c r="V1136" s="49"/>
      <c r="W1136" s="53">
        <f>+Instructions!$C$22</f>
        <v>0</v>
      </c>
      <c r="X1136" s="16">
        <f>ROUND($AA1136*(1-W1136)+0.004999,2)</f>
        <v>35.65</v>
      </c>
      <c r="Y1136" s="49"/>
      <c r="Z1136" s="6" t="s">
        <v>1386</v>
      </c>
      <c r="AA1136" s="36">
        <v>35.65</v>
      </c>
      <c r="AB1136" s="57">
        <f t="shared" ref="AB1136:AC1139" si="755">+W1136</f>
        <v>0</v>
      </c>
      <c r="AC1136" s="16">
        <f t="shared" si="755"/>
        <v>35.65</v>
      </c>
      <c r="AD1136" s="11">
        <f>(AG1136-AC1136)/AG1136</f>
        <v>0</v>
      </c>
      <c r="AE1136" s="120"/>
      <c r="AF1136" s="129">
        <v>3</v>
      </c>
      <c r="AG1136" s="50">
        <f>SUM(AJ1136:AL1136)+AE1136</f>
        <v>35.65</v>
      </c>
      <c r="AH1136" s="49"/>
      <c r="AJ1136" s="16">
        <f>ROUND(AC1136/(1-VLOOKUP(AF1136,Group,2,FALSE)),2)</f>
        <v>35.65</v>
      </c>
      <c r="AK1136" s="16">
        <f>IF(VLOOKUP(AF1136,Group,5,FALSE)="YES",VLOOKUP(ROUND(ROUND(AJ1136,1)-AJ1136,2),Round,2,FALSE)+VLOOKUP(AF1136,Group,6,FALSE),0)</f>
        <v>0</v>
      </c>
      <c r="AL1136" s="16">
        <f>IF(VLOOKUP(AF1136,Group,7,FALSE)="",0,ROUND(AJ1136-0.04999,1)-AJ1136+AM1136)</f>
        <v>0</v>
      </c>
      <c r="AM1136" s="16" t="str">
        <f>IF(VLOOKUP(AF1136,Group,7,FALSE)="","",VLOOKUP(AF1136,Group,7,FALSE))</f>
        <v/>
      </c>
      <c r="AO1136" s="239" t="s">
        <v>155</v>
      </c>
    </row>
    <row r="1137" spans="2:41" s="3" customFormat="1" ht="9.9499999999999993" customHeight="1" x14ac:dyDescent="0.2">
      <c r="B1137" s="111" t="s">
        <v>104</v>
      </c>
      <c r="D1137" s="37"/>
      <c r="E1137" s="71" t="s">
        <v>197</v>
      </c>
      <c r="F1137" s="71"/>
      <c r="G1137" s="28" t="s">
        <v>220</v>
      </c>
      <c r="H1137" s="28"/>
      <c r="I1137" s="28"/>
      <c r="J1137" s="28" t="s">
        <v>1026</v>
      </c>
      <c r="K1137" s="28"/>
      <c r="L1137" s="28"/>
      <c r="M1137" s="28">
        <v>82032</v>
      </c>
      <c r="N1137" s="28"/>
      <c r="P1137" s="71" t="s">
        <v>562</v>
      </c>
      <c r="Q1137" s="81"/>
      <c r="R1137" s="27"/>
      <c r="S1137" s="36">
        <f>IF(Suggested="Yes",AA1137,AG1137)</f>
        <v>37.1</v>
      </c>
      <c r="T1137" s="34" t="s">
        <v>142</v>
      </c>
      <c r="U1137" s="5" t="str">
        <f>+Instructions!$B$3</f>
        <v>A</v>
      </c>
      <c r="V1137" s="49"/>
      <c r="W1137" s="53">
        <f>+Instructions!$C$22</f>
        <v>0</v>
      </c>
      <c r="X1137" s="16">
        <f>ROUND($AA1137*(1-W1137)+0.004999,2)</f>
        <v>37.1</v>
      </c>
      <c r="Y1137" s="49"/>
      <c r="Z1137" s="6" t="s">
        <v>1386</v>
      </c>
      <c r="AA1137" s="36">
        <v>37.1</v>
      </c>
      <c r="AB1137" s="57">
        <f t="shared" si="755"/>
        <v>0</v>
      </c>
      <c r="AC1137" s="16">
        <f t="shared" si="755"/>
        <v>37.1</v>
      </c>
      <c r="AD1137" s="11">
        <f>(AG1137-AC1137)/AG1137</f>
        <v>0</v>
      </c>
      <c r="AE1137" s="120"/>
      <c r="AF1137" s="129">
        <v>3</v>
      </c>
      <c r="AG1137" s="50">
        <f>SUM(AJ1137:AL1137)+AE1137</f>
        <v>37.1</v>
      </c>
      <c r="AH1137" s="49"/>
      <c r="AJ1137" s="16">
        <f>ROUND(AC1137/(1-VLOOKUP(AF1137,Group,2,FALSE)),2)</f>
        <v>37.1</v>
      </c>
      <c r="AK1137" s="16">
        <f>IF(VLOOKUP(AF1137,Group,5,FALSE)="YES",VLOOKUP(ROUND(ROUND(AJ1137,1)-AJ1137,2),Round,2,FALSE)+VLOOKUP(AF1137,Group,6,FALSE),0)</f>
        <v>0</v>
      </c>
      <c r="AL1137" s="16">
        <f>IF(VLOOKUP(AF1137,Group,7,FALSE)="",0,ROUND(AJ1137-0.04999,1)-AJ1137+AM1137)</f>
        <v>0</v>
      </c>
      <c r="AM1137" s="16" t="str">
        <f>IF(VLOOKUP(AF1137,Group,7,FALSE)="","",VLOOKUP(AF1137,Group,7,FALSE))</f>
        <v/>
      </c>
      <c r="AO1137" s="239" t="s">
        <v>155</v>
      </c>
    </row>
    <row r="1138" spans="2:41" s="3" customFormat="1" ht="9.9499999999999993" customHeight="1" x14ac:dyDescent="0.2">
      <c r="B1138" s="111" t="s">
        <v>104</v>
      </c>
      <c r="D1138" s="37"/>
      <c r="E1138" s="71" t="s">
        <v>1027</v>
      </c>
      <c r="F1138" s="71"/>
      <c r="G1138" s="28" t="s">
        <v>220</v>
      </c>
      <c r="H1138" s="28"/>
      <c r="I1138" s="28"/>
      <c r="J1138" s="28" t="s">
        <v>1028</v>
      </c>
      <c r="K1138" s="28"/>
      <c r="L1138" s="28"/>
      <c r="M1138" s="28">
        <v>82015</v>
      </c>
      <c r="N1138" s="28"/>
      <c r="P1138" s="71" t="s">
        <v>563</v>
      </c>
      <c r="Q1138" s="81"/>
      <c r="R1138" s="27"/>
      <c r="S1138" s="36">
        <f>IF(Suggested="Yes",AA1138,AG1138)</f>
        <v>35</v>
      </c>
      <c r="T1138" s="34" t="s">
        <v>142</v>
      </c>
      <c r="U1138" s="5" t="str">
        <f>+Instructions!$B$3</f>
        <v>A</v>
      </c>
      <c r="V1138" s="49"/>
      <c r="W1138" s="53">
        <f>+Instructions!$C$22</f>
        <v>0</v>
      </c>
      <c r="X1138" s="16">
        <f>ROUND($AA1138*(1-W1138)+0.004999,2)</f>
        <v>35</v>
      </c>
      <c r="Y1138" s="49"/>
      <c r="Z1138" s="6" t="s">
        <v>1386</v>
      </c>
      <c r="AA1138" s="36">
        <v>35</v>
      </c>
      <c r="AB1138" s="57">
        <f t="shared" si="755"/>
        <v>0</v>
      </c>
      <c r="AC1138" s="16">
        <f t="shared" si="755"/>
        <v>35</v>
      </c>
      <c r="AD1138" s="11">
        <f>(AG1138-AC1138)/AG1138</f>
        <v>0</v>
      </c>
      <c r="AE1138" s="120"/>
      <c r="AF1138" s="129">
        <v>3</v>
      </c>
      <c r="AG1138" s="50">
        <f>SUM(AJ1138:AL1138)+AE1138</f>
        <v>35</v>
      </c>
      <c r="AH1138" s="49"/>
      <c r="AJ1138" s="16">
        <f>ROUND(AC1138/(1-VLOOKUP(AF1138,Group,2,FALSE)),2)</f>
        <v>35</v>
      </c>
      <c r="AK1138" s="16">
        <f>IF(VLOOKUP(AF1138,Group,5,FALSE)="YES",VLOOKUP(ROUND(ROUND(AJ1138,1)-AJ1138,2),Round,2,FALSE)+VLOOKUP(AF1138,Group,6,FALSE),0)</f>
        <v>0</v>
      </c>
      <c r="AL1138" s="16">
        <f>IF(VLOOKUP(AF1138,Group,7,FALSE)="",0,ROUND(AJ1138-0.04999,1)-AJ1138+AM1138)</f>
        <v>0</v>
      </c>
      <c r="AM1138" s="16" t="str">
        <f>IF(VLOOKUP(AF1138,Group,7,FALSE)="","",VLOOKUP(AF1138,Group,7,FALSE))</f>
        <v/>
      </c>
      <c r="AO1138" s="239" t="s">
        <v>155</v>
      </c>
    </row>
    <row r="1139" spans="2:41" s="3" customFormat="1" ht="9.9499999999999993" customHeight="1" x14ac:dyDescent="0.2">
      <c r="B1139" s="111" t="s">
        <v>104</v>
      </c>
      <c r="D1139" s="37"/>
      <c r="E1139" s="71" t="s">
        <v>1030</v>
      </c>
      <c r="F1139" s="71"/>
      <c r="G1139" s="28" t="s">
        <v>220</v>
      </c>
      <c r="H1139" s="28"/>
      <c r="I1139" s="28"/>
      <c r="J1139" s="28" t="s">
        <v>1029</v>
      </c>
      <c r="K1139" s="28"/>
      <c r="L1139" s="28"/>
      <c r="M1139" s="28">
        <v>82023</v>
      </c>
      <c r="N1139" s="28"/>
      <c r="P1139" s="71" t="s">
        <v>449</v>
      </c>
      <c r="Q1139" s="81"/>
      <c r="R1139" s="27"/>
      <c r="S1139" s="36">
        <f>IF(Suggested="Yes",AA1139,AG1139)</f>
        <v>39.35</v>
      </c>
      <c r="T1139" s="34" t="s">
        <v>142</v>
      </c>
      <c r="U1139" s="5" t="str">
        <f>+Instructions!$B$3</f>
        <v>A</v>
      </c>
      <c r="V1139" s="49"/>
      <c r="W1139" s="53">
        <f>+Instructions!$C$22</f>
        <v>0</v>
      </c>
      <c r="X1139" s="16">
        <f>ROUND($AA1139*(1-W1139)+0.004999,2)</f>
        <v>39.35</v>
      </c>
      <c r="Y1139" s="49"/>
      <c r="Z1139" s="6" t="s">
        <v>1386</v>
      </c>
      <c r="AA1139" s="36">
        <v>39.35</v>
      </c>
      <c r="AB1139" s="57">
        <f t="shared" si="755"/>
        <v>0</v>
      </c>
      <c r="AC1139" s="16">
        <f t="shared" si="755"/>
        <v>39.35</v>
      </c>
      <c r="AD1139" s="11">
        <f>(AG1139-AC1139)/AG1139</f>
        <v>0</v>
      </c>
      <c r="AE1139" s="120"/>
      <c r="AF1139" s="129">
        <v>3</v>
      </c>
      <c r="AG1139" s="50">
        <f>SUM(AJ1139:AL1139)+AE1139</f>
        <v>39.35</v>
      </c>
      <c r="AH1139" s="49"/>
      <c r="AJ1139" s="16">
        <f>ROUND(AC1139/(1-VLOOKUP(AF1139,Group,2,FALSE)),2)</f>
        <v>39.35</v>
      </c>
      <c r="AK1139" s="16">
        <f>IF(VLOOKUP(AF1139,Group,5,FALSE)="YES",VLOOKUP(ROUND(ROUND(AJ1139,1)-AJ1139,2),Round,2,FALSE)+VLOOKUP(AF1139,Group,6,FALSE),0)</f>
        <v>0</v>
      </c>
      <c r="AL1139" s="16">
        <f>IF(VLOOKUP(AF1139,Group,7,FALSE)="",0,ROUND(AJ1139-0.04999,1)-AJ1139+AM1139)</f>
        <v>0</v>
      </c>
      <c r="AM1139" s="16" t="str">
        <f>IF(VLOOKUP(AF1139,Group,7,FALSE)="","",VLOOKUP(AF1139,Group,7,FALSE))</f>
        <v/>
      </c>
      <c r="AO1139" s="239" t="s">
        <v>155</v>
      </c>
    </row>
    <row r="1140" spans="2:41" s="3" customFormat="1" ht="2.85" customHeight="1" x14ac:dyDescent="0.2">
      <c r="P1140" s="71"/>
      <c r="Q1140" s="81"/>
      <c r="R1140" s="27"/>
      <c r="S1140" s="36"/>
      <c r="T1140" s="6"/>
      <c r="U1140" s="34"/>
      <c r="V1140" s="49"/>
      <c r="W1140" s="53"/>
      <c r="X1140" s="14"/>
      <c r="Y1140" s="49"/>
      <c r="Z1140" s="36"/>
      <c r="AA1140" s="36"/>
      <c r="AB1140" s="52"/>
      <c r="AC1140" s="36"/>
      <c r="AD1140" s="14"/>
      <c r="AE1140" s="72"/>
      <c r="AF1140" s="124"/>
      <c r="AG1140" s="36"/>
      <c r="AH1140" s="244"/>
      <c r="AJ1140" s="36"/>
      <c r="AK1140" s="36"/>
      <c r="AL1140" s="36"/>
      <c r="AM1140" s="36"/>
      <c r="AO1140" s="239"/>
    </row>
    <row r="1141" spans="2:41" s="3" customFormat="1" ht="9.9499999999999993" customHeight="1" x14ac:dyDescent="0.2">
      <c r="C1141" s="32"/>
      <c r="D1141" s="37" t="s">
        <v>186</v>
      </c>
      <c r="E1141" s="167" t="s">
        <v>1031</v>
      </c>
      <c r="F1141" s="167"/>
      <c r="G1141" s="167"/>
      <c r="H1141" s="172"/>
      <c r="I1141" s="172"/>
      <c r="K1141" s="172"/>
      <c r="L1141" s="172"/>
      <c r="M1141" s="172"/>
      <c r="N1141" s="172"/>
      <c r="O1141" s="28"/>
      <c r="P1141" s="28"/>
      <c r="Q1141" s="28"/>
      <c r="R1141" s="28"/>
      <c r="S1141" s="28"/>
      <c r="T1141" s="28"/>
      <c r="U1141" s="5"/>
      <c r="V1141" s="49"/>
      <c r="W1141" s="67"/>
      <c r="X1141" s="67"/>
      <c r="Y1141" s="49"/>
      <c r="Z1141" s="36"/>
      <c r="AA1141" s="36"/>
      <c r="AB1141" s="52"/>
      <c r="AC1141" s="16"/>
      <c r="AD1141" s="14"/>
      <c r="AE1141" s="62"/>
      <c r="AF1141" s="123"/>
      <c r="AG1141" s="16"/>
      <c r="AH1141" s="244"/>
      <c r="AJ1141" s="16"/>
      <c r="AK1141" s="16"/>
      <c r="AL1141" s="16"/>
      <c r="AM1141" s="16"/>
      <c r="AO1141" s="239"/>
    </row>
    <row r="1142" spans="2:41" s="3" customFormat="1" ht="0.95" customHeight="1" x14ac:dyDescent="0.2">
      <c r="P1142" s="71"/>
      <c r="Q1142" s="81"/>
      <c r="R1142" s="27"/>
      <c r="S1142" s="36"/>
      <c r="T1142" s="6"/>
      <c r="U1142" s="34"/>
      <c r="V1142" s="49"/>
      <c r="W1142" s="53"/>
      <c r="X1142" s="14"/>
      <c r="Y1142" s="49"/>
      <c r="Z1142" s="36"/>
      <c r="AA1142" s="36"/>
      <c r="AB1142" s="52"/>
      <c r="AC1142" s="36"/>
      <c r="AD1142" s="14"/>
      <c r="AE1142" s="72"/>
      <c r="AF1142" s="124"/>
      <c r="AG1142" s="36"/>
      <c r="AH1142" s="244"/>
      <c r="AJ1142" s="36"/>
      <c r="AK1142" s="36"/>
      <c r="AL1142" s="36"/>
      <c r="AM1142" s="36"/>
      <c r="AO1142" s="239"/>
    </row>
    <row r="1143" spans="2:41" s="3" customFormat="1" ht="9.9499999999999993" customHeight="1" x14ac:dyDescent="0.2">
      <c r="B1143" s="112" t="s">
        <v>151</v>
      </c>
      <c r="D1143" s="37"/>
      <c r="E1143" s="71" t="s">
        <v>194</v>
      </c>
      <c r="F1143" s="71"/>
      <c r="G1143" s="28" t="s">
        <v>144</v>
      </c>
      <c r="H1143" s="28"/>
      <c r="I1143" s="28"/>
      <c r="J1143" s="28"/>
      <c r="K1143" s="28"/>
      <c r="L1143" s="28"/>
      <c r="M1143" s="28">
        <v>82041</v>
      </c>
      <c r="N1143" s="28"/>
      <c r="P1143" s="71"/>
      <c r="Q1143" s="81"/>
      <c r="R1143" s="27"/>
      <c r="S1143" s="36">
        <f>IF(Suggested="Yes",AA1143,AG1143)</f>
        <v>31.7</v>
      </c>
      <c r="T1143" s="34" t="s">
        <v>143</v>
      </c>
      <c r="U1143" s="5" t="str">
        <f>+Instructions!$B$3</f>
        <v>A</v>
      </c>
      <c r="V1143" s="49"/>
      <c r="W1143" s="53">
        <f>+Instructions!$C$22</f>
        <v>0</v>
      </c>
      <c r="X1143" s="16">
        <f>ROUND($AA1143*(1-W1143)+0.004999,2)</f>
        <v>31.7</v>
      </c>
      <c r="Y1143" s="49"/>
      <c r="Z1143" s="6" t="s">
        <v>1386</v>
      </c>
      <c r="AA1143" s="36">
        <v>31.7</v>
      </c>
      <c r="AB1143" s="57">
        <f>+W1143</f>
        <v>0</v>
      </c>
      <c r="AC1143" s="16">
        <f>+X1143</f>
        <v>31.7</v>
      </c>
      <c r="AD1143" s="11">
        <f>(AG1143-AC1143)/AG1143</f>
        <v>0</v>
      </c>
      <c r="AE1143" s="120"/>
      <c r="AF1143" s="128">
        <v>1</v>
      </c>
      <c r="AG1143" s="35">
        <f>SUM(AJ1143:AL1143)+AE1143</f>
        <v>31.7</v>
      </c>
      <c r="AH1143" s="49"/>
      <c r="AJ1143" s="16">
        <f>ROUND(AC1143/(1-VLOOKUP(AF1143,Group,2,FALSE)),2)</f>
        <v>31.7</v>
      </c>
      <c r="AK1143" s="16">
        <f>IF(VLOOKUP(AF1143,Group,5,FALSE)="YES",VLOOKUP(ROUND(ROUND(AJ1143,1)-AJ1143,2),Round,2,FALSE)+VLOOKUP(AF1143,Group,6,FALSE),0)</f>
        <v>0</v>
      </c>
      <c r="AL1143" s="16">
        <f>IF(VLOOKUP(AF1143,Group,7,FALSE)="",0,ROUND(AJ1143-0.04999,1)-AJ1143+AM1143)</f>
        <v>0</v>
      </c>
      <c r="AM1143" s="16" t="str">
        <f>IF(VLOOKUP(AF1143,Group,7,FALSE)="","",VLOOKUP(AF1143,Group,7,FALSE))</f>
        <v/>
      </c>
      <c r="AO1143" s="239" t="s">
        <v>155</v>
      </c>
    </row>
    <row r="1144" spans="2:41" s="3" customFormat="1" ht="0.95" customHeight="1" x14ac:dyDescent="0.2">
      <c r="N1144" s="3" t="s">
        <v>187</v>
      </c>
      <c r="P1144" s="71"/>
      <c r="Q1144" s="81"/>
      <c r="R1144" s="27"/>
      <c r="S1144" s="36"/>
      <c r="T1144" s="6"/>
      <c r="U1144" s="34"/>
      <c r="V1144" s="49"/>
      <c r="W1144" s="53"/>
      <c r="X1144" s="14"/>
      <c r="Y1144" s="49"/>
      <c r="Z1144" s="36"/>
      <c r="AA1144" s="36"/>
      <c r="AB1144" s="52"/>
      <c r="AC1144" s="36"/>
      <c r="AD1144" s="14"/>
      <c r="AE1144" s="72"/>
      <c r="AF1144" s="124"/>
      <c r="AG1144" s="36"/>
      <c r="AH1144" s="244"/>
      <c r="AJ1144" s="36"/>
      <c r="AK1144" s="36"/>
      <c r="AL1144" s="36"/>
      <c r="AM1144" s="36"/>
      <c r="AO1144" s="239"/>
    </row>
    <row r="1145" spans="2:41" s="3" customFormat="1" ht="9.9499999999999993" customHeight="1" x14ac:dyDescent="0.2">
      <c r="B1145" s="111" t="s">
        <v>104</v>
      </c>
      <c r="D1145" s="37"/>
      <c r="E1145" s="71" t="s">
        <v>202</v>
      </c>
      <c r="F1145" s="71"/>
      <c r="G1145" s="28" t="s">
        <v>200</v>
      </c>
      <c r="H1145" s="28"/>
      <c r="I1145" s="28"/>
      <c r="J1145" s="28"/>
      <c r="K1145" s="28"/>
      <c r="L1145" s="28"/>
      <c r="M1145" s="28">
        <v>82042</v>
      </c>
      <c r="N1145" s="28"/>
      <c r="P1145" s="71"/>
      <c r="Q1145" s="81"/>
      <c r="R1145" s="27"/>
      <c r="S1145" s="36">
        <f>IF(Suggested="Yes",AA1145,AG1145)</f>
        <v>14.55</v>
      </c>
      <c r="T1145" s="34" t="s">
        <v>142</v>
      </c>
      <c r="U1145" s="5" t="str">
        <f>+Instructions!$B$3</f>
        <v>A</v>
      </c>
      <c r="V1145" s="49"/>
      <c r="W1145" s="53">
        <f>+Instructions!$C$22</f>
        <v>0</v>
      </c>
      <c r="X1145" s="16">
        <f>ROUND($AA1145*(1-W1145)+0.004999,2)</f>
        <v>14.55</v>
      </c>
      <c r="Y1145" s="49"/>
      <c r="Z1145" s="6" t="s">
        <v>1386</v>
      </c>
      <c r="AA1145" s="36">
        <v>14.55</v>
      </c>
      <c r="AB1145" s="57">
        <f>+W1145</f>
        <v>0</v>
      </c>
      <c r="AC1145" s="16">
        <f>+X1145</f>
        <v>14.55</v>
      </c>
      <c r="AD1145" s="11">
        <f>(AG1145-AC1145)/AG1145</f>
        <v>0</v>
      </c>
      <c r="AE1145" s="120"/>
      <c r="AF1145" s="129">
        <v>3</v>
      </c>
      <c r="AG1145" s="50">
        <f>SUM(AJ1145:AL1145)+AE1145</f>
        <v>14.55</v>
      </c>
      <c r="AH1145" s="49"/>
      <c r="AJ1145" s="16">
        <f>ROUND(AC1145/(1-VLOOKUP(AF1145,Group,2,FALSE)),2)</f>
        <v>14.55</v>
      </c>
      <c r="AK1145" s="16">
        <f>IF(VLOOKUP(AF1145,Group,5,FALSE)="YES",VLOOKUP(ROUND(ROUND(AJ1145,1)-AJ1145,2),Round,2,FALSE)+VLOOKUP(AF1145,Group,6,FALSE),0)</f>
        <v>0</v>
      </c>
      <c r="AL1145" s="16">
        <f>IF(VLOOKUP(AF1145,Group,7,FALSE)="",0,ROUND(AJ1145-0.04999,1)-AJ1145+AM1145)</f>
        <v>0</v>
      </c>
      <c r="AM1145" s="16" t="str">
        <f>IF(VLOOKUP(AF1145,Group,7,FALSE)="","",VLOOKUP(AF1145,Group,7,FALSE))</f>
        <v/>
      </c>
      <c r="AO1145" s="239" t="s">
        <v>155</v>
      </c>
    </row>
    <row r="1146" spans="2:41" s="3" customFormat="1" ht="0.95" customHeight="1" x14ac:dyDescent="0.2">
      <c r="P1146" s="71"/>
      <c r="Q1146" s="81"/>
      <c r="R1146" s="27"/>
      <c r="S1146" s="36"/>
      <c r="T1146" s="6"/>
      <c r="U1146" s="34"/>
      <c r="V1146" s="49"/>
      <c r="W1146" s="53"/>
      <c r="X1146" s="14"/>
      <c r="Y1146" s="49"/>
      <c r="Z1146" s="36"/>
      <c r="AA1146" s="36"/>
      <c r="AB1146" s="52"/>
      <c r="AC1146" s="36"/>
      <c r="AD1146" s="14"/>
      <c r="AE1146" s="72"/>
      <c r="AF1146" s="124"/>
      <c r="AG1146" s="36"/>
      <c r="AH1146" s="244"/>
      <c r="AJ1146" s="36"/>
      <c r="AK1146" s="36"/>
      <c r="AL1146" s="36"/>
      <c r="AM1146" s="36"/>
      <c r="AO1146" s="239"/>
    </row>
    <row r="1147" spans="2:41" s="3" customFormat="1" ht="9.9499999999999993" customHeight="1" x14ac:dyDescent="0.2">
      <c r="B1147" s="111" t="s">
        <v>104</v>
      </c>
      <c r="D1147" s="37"/>
      <c r="E1147" s="71" t="s">
        <v>1032</v>
      </c>
      <c r="F1147" s="71"/>
      <c r="G1147" s="28" t="s">
        <v>220</v>
      </c>
      <c r="H1147" s="28"/>
      <c r="I1147" s="28"/>
      <c r="J1147" s="28" t="s">
        <v>1033</v>
      </c>
      <c r="K1147" s="28"/>
      <c r="L1147" s="28"/>
      <c r="M1147" s="28">
        <v>82013</v>
      </c>
      <c r="N1147" s="28"/>
      <c r="P1147" s="71" t="s">
        <v>354</v>
      </c>
      <c r="Q1147" s="81"/>
      <c r="R1147" s="27"/>
      <c r="S1147" s="36">
        <f>IF(Suggested="Yes",AA1147,AG1147)</f>
        <v>34.5</v>
      </c>
      <c r="T1147" s="34" t="s">
        <v>142</v>
      </c>
      <c r="U1147" s="5" t="str">
        <f>+Instructions!$B$3</f>
        <v>A</v>
      </c>
      <c r="V1147" s="49"/>
      <c r="W1147" s="53">
        <f>+Instructions!$C$22</f>
        <v>0</v>
      </c>
      <c r="X1147" s="16">
        <f>ROUND($AA1147*(1-W1147)+0.004999,2)</f>
        <v>34.5</v>
      </c>
      <c r="Y1147" s="49"/>
      <c r="Z1147" s="6" t="s">
        <v>1386</v>
      </c>
      <c r="AA1147" s="36">
        <v>34.5</v>
      </c>
      <c r="AB1147" s="57">
        <f t="shared" ref="AB1147:AC1150" si="756">+W1147</f>
        <v>0</v>
      </c>
      <c r="AC1147" s="16">
        <f t="shared" si="756"/>
        <v>34.5</v>
      </c>
      <c r="AD1147" s="11">
        <f>(AG1147-AC1147)/AG1147</f>
        <v>0</v>
      </c>
      <c r="AE1147" s="120"/>
      <c r="AF1147" s="129">
        <v>3</v>
      </c>
      <c r="AG1147" s="50">
        <f>SUM(AJ1147:AL1147)+AE1147</f>
        <v>34.5</v>
      </c>
      <c r="AH1147" s="49"/>
      <c r="AJ1147" s="16">
        <f>ROUND(AC1147/(1-VLOOKUP(AF1147,Group,2,FALSE)),2)</f>
        <v>34.5</v>
      </c>
      <c r="AK1147" s="16">
        <f>IF(VLOOKUP(AF1147,Group,5,FALSE)="YES",VLOOKUP(ROUND(ROUND(AJ1147,1)-AJ1147,2),Round,2,FALSE)+VLOOKUP(AF1147,Group,6,FALSE),0)</f>
        <v>0</v>
      </c>
      <c r="AL1147" s="16">
        <f>IF(VLOOKUP(AF1147,Group,7,FALSE)="",0,ROUND(AJ1147-0.04999,1)-AJ1147+AM1147)</f>
        <v>0</v>
      </c>
      <c r="AM1147" s="16" t="str">
        <f>IF(VLOOKUP(AF1147,Group,7,FALSE)="","",VLOOKUP(AF1147,Group,7,FALSE))</f>
        <v/>
      </c>
      <c r="AO1147" s="239" t="s">
        <v>155</v>
      </c>
    </row>
    <row r="1148" spans="2:41" s="3" customFormat="1" ht="9.9499999999999993" customHeight="1" x14ac:dyDescent="0.2">
      <c r="B1148" s="111" t="s">
        <v>104</v>
      </c>
      <c r="D1148" s="37"/>
      <c r="E1148" s="71" t="s">
        <v>1035</v>
      </c>
      <c r="F1148" s="71"/>
      <c r="G1148" s="28" t="s">
        <v>220</v>
      </c>
      <c r="H1148" s="28"/>
      <c r="I1148" s="28"/>
      <c r="J1148" s="28" t="s">
        <v>1034</v>
      </c>
      <c r="K1148" s="28"/>
      <c r="L1148" s="28"/>
      <c r="M1148" s="28">
        <v>82014</v>
      </c>
      <c r="N1148" s="28"/>
      <c r="P1148" s="71" t="s">
        <v>434</v>
      </c>
      <c r="Q1148" s="81"/>
      <c r="R1148" s="27"/>
      <c r="S1148" s="36">
        <f>IF(Suggested="Yes",AA1148,AG1148)</f>
        <v>36.15</v>
      </c>
      <c r="T1148" s="34" t="s">
        <v>142</v>
      </c>
      <c r="U1148" s="5" t="str">
        <f>+Instructions!$B$3</f>
        <v>A</v>
      </c>
      <c r="V1148" s="49"/>
      <c r="W1148" s="53">
        <f>+Instructions!$C$22</f>
        <v>0</v>
      </c>
      <c r="X1148" s="16">
        <f>ROUND($AA1148*(1-W1148)+0.004999,2)</f>
        <v>36.15</v>
      </c>
      <c r="Y1148" s="49"/>
      <c r="Z1148" s="6" t="s">
        <v>1386</v>
      </c>
      <c r="AA1148" s="36">
        <v>36.15</v>
      </c>
      <c r="AB1148" s="57">
        <f t="shared" si="756"/>
        <v>0</v>
      </c>
      <c r="AC1148" s="16">
        <f t="shared" si="756"/>
        <v>36.15</v>
      </c>
      <c r="AD1148" s="11">
        <f>(AG1148-AC1148)/AG1148</f>
        <v>0</v>
      </c>
      <c r="AE1148" s="120"/>
      <c r="AF1148" s="129">
        <v>3</v>
      </c>
      <c r="AG1148" s="50">
        <f>SUM(AJ1148:AL1148)+AE1148</f>
        <v>36.15</v>
      </c>
      <c r="AH1148" s="49"/>
      <c r="AJ1148" s="16">
        <f>ROUND(AC1148/(1-VLOOKUP(AF1148,Group,2,FALSE)),2)</f>
        <v>36.15</v>
      </c>
      <c r="AK1148" s="16">
        <f>IF(VLOOKUP(AF1148,Group,5,FALSE)="YES",VLOOKUP(ROUND(ROUND(AJ1148,1)-AJ1148,2),Round,2,FALSE)+VLOOKUP(AF1148,Group,6,FALSE),0)</f>
        <v>0</v>
      </c>
      <c r="AL1148" s="16">
        <f>IF(VLOOKUP(AF1148,Group,7,FALSE)="",0,ROUND(AJ1148-0.04999,1)-AJ1148+AM1148)</f>
        <v>0</v>
      </c>
      <c r="AM1148" s="16" t="str">
        <f>IF(VLOOKUP(AF1148,Group,7,FALSE)="","",VLOOKUP(AF1148,Group,7,FALSE))</f>
        <v/>
      </c>
      <c r="AO1148" s="239" t="s">
        <v>155</v>
      </c>
    </row>
    <row r="1149" spans="2:41" s="3" customFormat="1" ht="9.9499999999999993" customHeight="1" x14ac:dyDescent="0.2">
      <c r="B1149" s="111" t="s">
        <v>104</v>
      </c>
      <c r="D1149" s="37"/>
      <c r="E1149" s="71" t="s">
        <v>1014</v>
      </c>
      <c r="F1149" s="71"/>
      <c r="G1149" s="28" t="s">
        <v>220</v>
      </c>
      <c r="H1149" s="28"/>
      <c r="I1149" s="28"/>
      <c r="J1149" s="28" t="s">
        <v>1178</v>
      </c>
      <c r="K1149" s="28"/>
      <c r="L1149" s="28"/>
      <c r="M1149" s="28">
        <v>82040</v>
      </c>
      <c r="N1149" s="28"/>
      <c r="P1149" s="71" t="s">
        <v>347</v>
      </c>
      <c r="Q1149" s="81"/>
      <c r="R1149" s="27"/>
      <c r="S1149" s="36">
        <f>IF(Suggested="Yes",AA1149,AG1149)</f>
        <v>39.6</v>
      </c>
      <c r="T1149" s="34" t="s">
        <v>142</v>
      </c>
      <c r="U1149" s="5" t="str">
        <f>+Instructions!$B$3</f>
        <v>A</v>
      </c>
      <c r="V1149" s="49"/>
      <c r="W1149" s="53">
        <f>+Instructions!$C$22</f>
        <v>0</v>
      </c>
      <c r="X1149" s="16">
        <f>ROUND($AA1149*(1-W1149)+0.004999,2)</f>
        <v>39.6</v>
      </c>
      <c r="Y1149" s="49"/>
      <c r="Z1149" s="6" t="s">
        <v>1386</v>
      </c>
      <c r="AA1149" s="36">
        <v>39.6</v>
      </c>
      <c r="AB1149" s="57">
        <f t="shared" si="756"/>
        <v>0</v>
      </c>
      <c r="AC1149" s="16">
        <f t="shared" si="756"/>
        <v>39.6</v>
      </c>
      <c r="AD1149" s="11">
        <f>(AG1149-AC1149)/AG1149</f>
        <v>0</v>
      </c>
      <c r="AE1149" s="120"/>
      <c r="AF1149" s="129">
        <v>3</v>
      </c>
      <c r="AG1149" s="50">
        <f>SUM(AJ1149:AL1149)+AE1149</f>
        <v>39.6</v>
      </c>
      <c r="AH1149" s="49"/>
      <c r="AJ1149" s="16">
        <f>ROUND(AC1149/(1-VLOOKUP(AF1149,Group,2,FALSE)),2)</f>
        <v>39.6</v>
      </c>
      <c r="AK1149" s="16">
        <f>IF(VLOOKUP(AF1149,Group,5,FALSE)="YES",VLOOKUP(ROUND(ROUND(AJ1149,1)-AJ1149,2),Round,2,FALSE)+VLOOKUP(AF1149,Group,6,FALSE),0)</f>
        <v>0</v>
      </c>
      <c r="AL1149" s="16">
        <f>IF(VLOOKUP(AF1149,Group,7,FALSE)="",0,ROUND(AJ1149-0.04999,1)-AJ1149+AM1149)</f>
        <v>0</v>
      </c>
      <c r="AM1149" s="16" t="str">
        <f>IF(VLOOKUP(AF1149,Group,7,FALSE)="","",VLOOKUP(AF1149,Group,7,FALSE))</f>
        <v/>
      </c>
      <c r="AO1149" s="239" t="s">
        <v>155</v>
      </c>
    </row>
    <row r="1150" spans="2:41" s="3" customFormat="1" ht="9.9499999999999993" customHeight="1" x14ac:dyDescent="0.2">
      <c r="B1150" s="111" t="s">
        <v>104</v>
      </c>
      <c r="D1150" s="37"/>
      <c r="E1150" s="71" t="s">
        <v>553</v>
      </c>
      <c r="F1150" s="71"/>
      <c r="G1150" s="28" t="s">
        <v>220</v>
      </c>
      <c r="H1150" s="28"/>
      <c r="I1150" s="28"/>
      <c r="J1150" s="28" t="s">
        <v>1036</v>
      </c>
      <c r="K1150" s="28"/>
      <c r="L1150" s="28"/>
      <c r="M1150" s="28">
        <v>82004</v>
      </c>
      <c r="N1150" s="28"/>
      <c r="P1150" s="71" t="s">
        <v>552</v>
      </c>
      <c r="Q1150" s="81"/>
      <c r="R1150" s="27"/>
      <c r="S1150" s="36">
        <f>IF(Suggested="Yes",AA1150,AG1150)</f>
        <v>22.5</v>
      </c>
      <c r="T1150" s="34" t="s">
        <v>142</v>
      </c>
      <c r="U1150" s="5" t="str">
        <f>+Instructions!$B$3</f>
        <v>A</v>
      </c>
      <c r="V1150" s="49"/>
      <c r="W1150" s="53">
        <f>+Instructions!$C$22</f>
        <v>0</v>
      </c>
      <c r="X1150" s="16">
        <f>ROUND($AA1150*(1-W1150)+0.004999,2)</f>
        <v>22.5</v>
      </c>
      <c r="Y1150" s="49"/>
      <c r="Z1150" s="6" t="s">
        <v>1386</v>
      </c>
      <c r="AA1150" s="36">
        <v>22.5</v>
      </c>
      <c r="AB1150" s="57">
        <f t="shared" si="756"/>
        <v>0</v>
      </c>
      <c r="AC1150" s="16">
        <f t="shared" si="756"/>
        <v>22.5</v>
      </c>
      <c r="AD1150" s="11">
        <f>(AG1150-AC1150)/AG1150</f>
        <v>0</v>
      </c>
      <c r="AE1150" s="120"/>
      <c r="AF1150" s="129">
        <v>3</v>
      </c>
      <c r="AG1150" s="50">
        <f>SUM(AJ1150:AL1150)+AE1150</f>
        <v>22.5</v>
      </c>
      <c r="AH1150" s="49"/>
      <c r="AJ1150" s="16">
        <f>ROUND(AC1150/(1-VLOOKUP(AF1150,Group,2,FALSE)),2)</f>
        <v>22.5</v>
      </c>
      <c r="AK1150" s="16">
        <f>IF(VLOOKUP(AF1150,Group,5,FALSE)="YES",VLOOKUP(ROUND(ROUND(AJ1150,1)-AJ1150,2),Round,2,FALSE)+VLOOKUP(AF1150,Group,6,FALSE),0)</f>
        <v>0</v>
      </c>
      <c r="AL1150" s="16">
        <f>IF(VLOOKUP(AF1150,Group,7,FALSE)="",0,ROUND(AJ1150-0.04999,1)-AJ1150+AM1150)</f>
        <v>0</v>
      </c>
      <c r="AM1150" s="16" t="str">
        <f>IF(VLOOKUP(AF1150,Group,7,FALSE)="","",VLOOKUP(AF1150,Group,7,FALSE))</f>
        <v/>
      </c>
      <c r="AO1150" s="239" t="s">
        <v>155</v>
      </c>
    </row>
    <row r="1151" spans="2:41" s="3" customFormat="1" ht="2.85" customHeight="1" x14ac:dyDescent="0.2">
      <c r="P1151" s="71"/>
      <c r="Q1151" s="81"/>
      <c r="R1151" s="27"/>
      <c r="S1151" s="36"/>
      <c r="T1151" s="6"/>
      <c r="U1151" s="34"/>
      <c r="V1151" s="49"/>
      <c r="W1151" s="53"/>
      <c r="X1151" s="14"/>
      <c r="Y1151" s="49"/>
      <c r="Z1151" s="36"/>
      <c r="AA1151" s="36"/>
      <c r="AB1151" s="52"/>
      <c r="AC1151" s="36"/>
      <c r="AD1151" s="14"/>
      <c r="AE1151" s="72"/>
      <c r="AF1151" s="124"/>
      <c r="AG1151" s="36"/>
      <c r="AH1151" s="244"/>
      <c r="AJ1151" s="36"/>
      <c r="AK1151" s="36"/>
      <c r="AL1151" s="36"/>
      <c r="AM1151" s="36"/>
      <c r="AO1151" s="239"/>
    </row>
    <row r="1152" spans="2:41" s="3" customFormat="1" ht="9.9499999999999993" customHeight="1" x14ac:dyDescent="0.2">
      <c r="C1152" s="32"/>
      <c r="D1152" s="37" t="s">
        <v>186</v>
      </c>
      <c r="E1152" s="167" t="s">
        <v>1002</v>
      </c>
      <c r="F1152" s="167"/>
      <c r="G1152" s="167"/>
      <c r="H1152" s="172"/>
      <c r="I1152" s="172"/>
      <c r="K1152" s="172"/>
      <c r="L1152" s="172"/>
      <c r="M1152" s="172"/>
      <c r="N1152" s="172"/>
      <c r="O1152" s="28"/>
      <c r="P1152" s="28"/>
      <c r="Q1152" s="28"/>
      <c r="R1152" s="28"/>
      <c r="S1152" s="28"/>
      <c r="T1152" s="28"/>
      <c r="U1152" s="5"/>
      <c r="V1152" s="49"/>
      <c r="W1152" s="67"/>
      <c r="X1152" s="67"/>
      <c r="Y1152" s="49"/>
      <c r="Z1152" s="36"/>
      <c r="AA1152" s="36"/>
      <c r="AB1152" s="52"/>
      <c r="AC1152" s="16"/>
      <c r="AD1152" s="14"/>
      <c r="AE1152" s="62"/>
      <c r="AF1152" s="123"/>
      <c r="AG1152" s="16"/>
      <c r="AH1152" s="244"/>
      <c r="AJ1152" s="16"/>
      <c r="AK1152" s="16"/>
      <c r="AL1152" s="16"/>
      <c r="AM1152" s="16"/>
      <c r="AO1152" s="239"/>
    </row>
    <row r="1153" spans="2:41" s="3" customFormat="1" ht="2.1" customHeight="1" x14ac:dyDescent="0.2">
      <c r="P1153" s="71"/>
      <c r="Q1153" s="81"/>
      <c r="R1153" s="27"/>
      <c r="S1153" s="36"/>
      <c r="T1153" s="6"/>
      <c r="U1153" s="34"/>
      <c r="V1153" s="49"/>
      <c r="W1153" s="53"/>
      <c r="X1153" s="14"/>
      <c r="Y1153" s="49"/>
      <c r="Z1153" s="36"/>
      <c r="AA1153" s="36"/>
      <c r="AB1153" s="52"/>
      <c r="AC1153" s="36"/>
      <c r="AD1153" s="14"/>
      <c r="AE1153" s="72"/>
      <c r="AF1153" s="124"/>
      <c r="AG1153" s="36"/>
      <c r="AH1153" s="244"/>
      <c r="AJ1153" s="36"/>
      <c r="AK1153" s="36"/>
      <c r="AL1153" s="36"/>
      <c r="AM1153" s="36"/>
      <c r="AO1153" s="239"/>
    </row>
    <row r="1154" spans="2:41" s="3" customFormat="1" ht="9.9499999999999993" customHeight="1" x14ac:dyDescent="0.2">
      <c r="B1154" s="112" t="s">
        <v>151</v>
      </c>
      <c r="D1154" s="37"/>
      <c r="E1154" s="71" t="s">
        <v>193</v>
      </c>
      <c r="F1154" s="71"/>
      <c r="G1154" s="28" t="s">
        <v>144</v>
      </c>
      <c r="H1154" s="28"/>
      <c r="I1154" s="28"/>
      <c r="J1154" s="28"/>
      <c r="K1154" s="28"/>
      <c r="L1154" s="28"/>
      <c r="M1154" s="28">
        <v>30301</v>
      </c>
      <c r="N1154" s="28"/>
      <c r="P1154" s="71"/>
      <c r="Q1154" s="81"/>
      <c r="R1154" s="27"/>
      <c r="S1154" s="36">
        <f>IF(Suggested="Yes",AA1154,AG1154)</f>
        <v>41.75</v>
      </c>
      <c r="T1154" s="34" t="s">
        <v>143</v>
      </c>
      <c r="U1154" s="5" t="str">
        <f>+Instructions!$B$3</f>
        <v>A</v>
      </c>
      <c r="V1154" s="49"/>
      <c r="W1154" s="53">
        <f>+Instructions!$C$22</f>
        <v>0</v>
      </c>
      <c r="X1154" s="16">
        <f>ROUND($AA1154*(1-W1154)+0.004999,2)</f>
        <v>41.75</v>
      </c>
      <c r="Y1154" s="49"/>
      <c r="Z1154" s="6" t="s">
        <v>1386</v>
      </c>
      <c r="AA1154" s="36">
        <v>41.75</v>
      </c>
      <c r="AB1154" s="57">
        <f>+W1154</f>
        <v>0</v>
      </c>
      <c r="AC1154" s="16">
        <f>+X1154</f>
        <v>41.75</v>
      </c>
      <c r="AD1154" s="11">
        <f>(AG1154-AC1154)/AG1154</f>
        <v>0</v>
      </c>
      <c r="AE1154" s="120"/>
      <c r="AF1154" s="128">
        <v>1</v>
      </c>
      <c r="AG1154" s="35">
        <f>SUM(AJ1154:AL1154)+AE1154</f>
        <v>41.75</v>
      </c>
      <c r="AH1154" s="49"/>
      <c r="AJ1154" s="16">
        <f>ROUND(AC1154/(1-VLOOKUP(AF1154,Group,2,FALSE)),2)</f>
        <v>41.75</v>
      </c>
      <c r="AK1154" s="16">
        <f>IF(VLOOKUP(AF1154,Group,5,FALSE)="YES",VLOOKUP(ROUND(ROUND(AJ1154,1)-AJ1154,2),Round,2,FALSE)+VLOOKUP(AF1154,Group,6,FALSE),0)</f>
        <v>0</v>
      </c>
      <c r="AL1154" s="16">
        <f>IF(VLOOKUP(AF1154,Group,7,FALSE)="",0,ROUND(AJ1154-0.04999,1)-AJ1154+AM1154)</f>
        <v>0</v>
      </c>
      <c r="AM1154" s="16" t="str">
        <f>IF(VLOOKUP(AF1154,Group,7,FALSE)="","",VLOOKUP(AF1154,Group,7,FALSE))</f>
        <v/>
      </c>
      <c r="AO1154" s="239" t="s">
        <v>155</v>
      </c>
    </row>
    <row r="1155" spans="2:41" s="3" customFormat="1" ht="0.95" customHeight="1" x14ac:dyDescent="0.2">
      <c r="N1155" s="3" t="s">
        <v>187</v>
      </c>
      <c r="P1155" s="71"/>
      <c r="Q1155" s="81"/>
      <c r="R1155" s="27"/>
      <c r="S1155" s="36"/>
      <c r="T1155" s="6"/>
      <c r="U1155" s="34"/>
      <c r="V1155" s="49"/>
      <c r="W1155" s="53"/>
      <c r="X1155" s="14"/>
      <c r="Y1155" s="49"/>
      <c r="Z1155" s="36"/>
      <c r="AA1155" s="36"/>
      <c r="AB1155" s="52"/>
      <c r="AC1155" s="36"/>
      <c r="AD1155" s="14"/>
      <c r="AE1155" s="72"/>
      <c r="AF1155" s="124"/>
      <c r="AG1155" s="36"/>
      <c r="AH1155" s="244"/>
      <c r="AJ1155" s="36"/>
      <c r="AK1155" s="36"/>
      <c r="AL1155" s="36"/>
      <c r="AM1155" s="36"/>
      <c r="AO1155" s="239"/>
    </row>
    <row r="1156" spans="2:41" s="3" customFormat="1" ht="9.9499999999999993" customHeight="1" x14ac:dyDescent="0.2">
      <c r="B1156" s="111" t="s">
        <v>104</v>
      </c>
      <c r="D1156" s="37"/>
      <c r="E1156" s="71" t="s">
        <v>202</v>
      </c>
      <c r="F1156" s="71"/>
      <c r="G1156" s="28" t="s">
        <v>200</v>
      </c>
      <c r="H1156" s="28"/>
      <c r="I1156" s="28"/>
      <c r="J1156" s="28"/>
      <c r="K1156" s="28"/>
      <c r="L1156" s="28"/>
      <c r="M1156" s="28">
        <v>18116</v>
      </c>
      <c r="N1156" s="28"/>
      <c r="P1156" s="71"/>
      <c r="Q1156" s="81"/>
      <c r="R1156" s="27"/>
      <c r="S1156" s="36">
        <f>IF(Suggested="Yes",AA1156,AG1156)</f>
        <v>20.149999999999999</v>
      </c>
      <c r="T1156" s="34" t="s">
        <v>142</v>
      </c>
      <c r="U1156" s="5" t="str">
        <f>+Instructions!$B$3</f>
        <v>A</v>
      </c>
      <c r="V1156" s="49"/>
      <c r="W1156" s="53">
        <f>+Instructions!$C$22</f>
        <v>0</v>
      </c>
      <c r="X1156" s="16">
        <f>ROUND($AA1156*(1-W1156)+0.004999,2)</f>
        <v>20.149999999999999</v>
      </c>
      <c r="Y1156" s="49"/>
      <c r="Z1156" s="6" t="s">
        <v>1386</v>
      </c>
      <c r="AA1156" s="36">
        <v>20.149999999999999</v>
      </c>
      <c r="AB1156" s="57">
        <f>+W1156</f>
        <v>0</v>
      </c>
      <c r="AC1156" s="16">
        <f>+X1156</f>
        <v>20.149999999999999</v>
      </c>
      <c r="AD1156" s="11">
        <f>(AG1156-AC1156)/AG1156</f>
        <v>0</v>
      </c>
      <c r="AE1156" s="120"/>
      <c r="AF1156" s="129">
        <v>3</v>
      </c>
      <c r="AG1156" s="50">
        <f>SUM(AJ1156:AL1156)+AE1156</f>
        <v>20.149999999999999</v>
      </c>
      <c r="AH1156" s="49"/>
      <c r="AJ1156" s="16">
        <f>ROUND(AC1156/(1-VLOOKUP(AF1156,Group,2,FALSE)),2)</f>
        <v>20.149999999999999</v>
      </c>
      <c r="AK1156" s="16">
        <f>IF(VLOOKUP(AF1156,Group,5,FALSE)="YES",VLOOKUP(ROUND(ROUND(AJ1156,1)-AJ1156,2),Round,2,FALSE)+VLOOKUP(AF1156,Group,6,FALSE),0)</f>
        <v>0</v>
      </c>
      <c r="AL1156" s="16">
        <f>IF(VLOOKUP(AF1156,Group,7,FALSE)="",0,ROUND(AJ1156-0.04999,1)-AJ1156+AM1156)</f>
        <v>0</v>
      </c>
      <c r="AM1156" s="16" t="str">
        <f>IF(VLOOKUP(AF1156,Group,7,FALSE)="","",VLOOKUP(AF1156,Group,7,FALSE))</f>
        <v/>
      </c>
      <c r="AO1156" s="239" t="s">
        <v>155</v>
      </c>
    </row>
    <row r="1157" spans="2:41" s="3" customFormat="1" ht="0.95" customHeight="1" x14ac:dyDescent="0.2">
      <c r="P1157" s="71"/>
      <c r="Q1157" s="81"/>
      <c r="R1157" s="27"/>
      <c r="S1157" s="36"/>
      <c r="T1157" s="6"/>
      <c r="U1157" s="34"/>
      <c r="V1157" s="49"/>
      <c r="W1157" s="53"/>
      <c r="X1157" s="14"/>
      <c r="Y1157" s="49"/>
      <c r="Z1157" s="36"/>
      <c r="AA1157" s="36"/>
      <c r="AB1157" s="52"/>
      <c r="AC1157" s="36"/>
      <c r="AD1157" s="14"/>
      <c r="AE1157" s="72"/>
      <c r="AF1157" s="124"/>
      <c r="AG1157" s="36"/>
      <c r="AH1157" s="244"/>
      <c r="AJ1157" s="36"/>
      <c r="AK1157" s="36"/>
      <c r="AL1157" s="36"/>
      <c r="AM1157" s="36"/>
      <c r="AO1157" s="239"/>
    </row>
    <row r="1158" spans="2:41" s="3" customFormat="1" ht="9.9499999999999993" customHeight="1" x14ac:dyDescent="0.2">
      <c r="B1158" s="111" t="s">
        <v>104</v>
      </c>
      <c r="D1158" s="37"/>
      <c r="E1158" s="71" t="s">
        <v>243</v>
      </c>
      <c r="F1158" s="71"/>
      <c r="G1158" s="28" t="s">
        <v>220</v>
      </c>
      <c r="H1158" s="28"/>
      <c r="I1158" s="28"/>
      <c r="J1158" s="28" t="s">
        <v>1003</v>
      </c>
      <c r="K1158" s="28"/>
      <c r="L1158" s="28"/>
      <c r="M1158" s="28">
        <v>82008</v>
      </c>
      <c r="N1158" s="28"/>
      <c r="P1158" s="71" t="s">
        <v>355</v>
      </c>
      <c r="Q1158" s="81"/>
      <c r="R1158" s="27"/>
      <c r="S1158" s="36">
        <f t="shared" ref="S1158:S1167" si="757">IF(Suggested="Yes",AA1158,AG1158)</f>
        <v>28.5</v>
      </c>
      <c r="T1158" s="34" t="s">
        <v>142</v>
      </c>
      <c r="U1158" s="5" t="str">
        <f>+Instructions!$B$3</f>
        <v>A</v>
      </c>
      <c r="V1158" s="49"/>
      <c r="W1158" s="53">
        <f>+Instructions!$C$22</f>
        <v>0</v>
      </c>
      <c r="X1158" s="16">
        <f t="shared" ref="X1158:X1167" si="758">ROUND($AA1158*(1-W1158)+0.004999,2)</f>
        <v>28.5</v>
      </c>
      <c r="Y1158" s="49"/>
      <c r="Z1158" s="6" t="s">
        <v>1386</v>
      </c>
      <c r="AA1158" s="36">
        <v>28.5</v>
      </c>
      <c r="AB1158" s="57">
        <f t="shared" ref="AB1158:AB1167" si="759">+W1158</f>
        <v>0</v>
      </c>
      <c r="AC1158" s="16">
        <f t="shared" ref="AC1158:AC1167" si="760">+X1158</f>
        <v>28.5</v>
      </c>
      <c r="AD1158" s="11">
        <f t="shared" ref="AD1158:AD1167" si="761">(AG1158-AC1158)/AG1158</f>
        <v>0</v>
      </c>
      <c r="AE1158" s="120"/>
      <c r="AF1158" s="129">
        <v>3</v>
      </c>
      <c r="AG1158" s="50">
        <f t="shared" ref="AG1158:AG1167" si="762">SUM(AJ1158:AL1158)+AE1158</f>
        <v>28.5</v>
      </c>
      <c r="AH1158" s="49"/>
      <c r="AJ1158" s="16">
        <f t="shared" ref="AJ1158:AJ1167" si="763">ROUND(AC1158/(1-VLOOKUP(AF1158,Group,2,FALSE)),2)</f>
        <v>28.5</v>
      </c>
      <c r="AK1158" s="16">
        <f t="shared" ref="AK1158:AK1167" si="764">IF(VLOOKUP(AF1158,Group,5,FALSE)="YES",VLOOKUP(ROUND(ROUND(AJ1158,1)-AJ1158,2),Round,2,FALSE)+VLOOKUP(AF1158,Group,6,FALSE),0)</f>
        <v>0</v>
      </c>
      <c r="AL1158" s="16">
        <f t="shared" ref="AL1158:AL1167" si="765">IF(VLOOKUP(AF1158,Group,7,FALSE)="",0,ROUND(AJ1158-0.04999,1)-AJ1158+AM1158)</f>
        <v>0</v>
      </c>
      <c r="AM1158" s="16" t="str">
        <f t="shared" ref="AM1158:AM1167" si="766">IF(VLOOKUP(AF1158,Group,7,FALSE)="","",VLOOKUP(AF1158,Group,7,FALSE))</f>
        <v/>
      </c>
      <c r="AO1158" s="239" t="s">
        <v>155</v>
      </c>
    </row>
    <row r="1159" spans="2:41" s="3" customFormat="1" ht="9.9499999999999993" customHeight="1" x14ac:dyDescent="0.2">
      <c r="B1159" s="111" t="s">
        <v>104</v>
      </c>
      <c r="D1159" s="37"/>
      <c r="E1159" s="71" t="s">
        <v>1149</v>
      </c>
      <c r="F1159" s="71"/>
      <c r="G1159" s="28" t="s">
        <v>220</v>
      </c>
      <c r="H1159" s="28"/>
      <c r="I1159" s="28"/>
      <c r="J1159" s="28" t="s">
        <v>1004</v>
      </c>
      <c r="K1159" s="28"/>
      <c r="L1159" s="28"/>
      <c r="M1159" s="28">
        <v>82029</v>
      </c>
      <c r="N1159" s="28"/>
      <c r="P1159" s="71" t="s">
        <v>361</v>
      </c>
      <c r="Q1159" s="81"/>
      <c r="R1159" s="27"/>
      <c r="S1159" s="36">
        <f t="shared" si="757"/>
        <v>76</v>
      </c>
      <c r="T1159" s="34" t="s">
        <v>142</v>
      </c>
      <c r="U1159" s="5" t="str">
        <f>+Instructions!$B$3</f>
        <v>A</v>
      </c>
      <c r="V1159" s="49"/>
      <c r="W1159" s="53">
        <f>+Instructions!$C$22</f>
        <v>0</v>
      </c>
      <c r="X1159" s="16">
        <f t="shared" si="758"/>
        <v>76</v>
      </c>
      <c r="Y1159" s="49"/>
      <c r="Z1159" s="6" t="s">
        <v>1386</v>
      </c>
      <c r="AA1159" s="36">
        <v>76</v>
      </c>
      <c r="AB1159" s="57">
        <f t="shared" si="759"/>
        <v>0</v>
      </c>
      <c r="AC1159" s="16">
        <f t="shared" si="760"/>
        <v>76</v>
      </c>
      <c r="AD1159" s="11">
        <f t="shared" si="761"/>
        <v>0</v>
      </c>
      <c r="AE1159" s="120"/>
      <c r="AF1159" s="129">
        <v>3</v>
      </c>
      <c r="AG1159" s="50">
        <f t="shared" si="762"/>
        <v>76</v>
      </c>
      <c r="AH1159" s="49"/>
      <c r="AJ1159" s="16">
        <f t="shared" si="763"/>
        <v>76</v>
      </c>
      <c r="AK1159" s="16">
        <f t="shared" si="764"/>
        <v>0</v>
      </c>
      <c r="AL1159" s="16">
        <f t="shared" si="765"/>
        <v>0</v>
      </c>
      <c r="AM1159" s="16" t="str">
        <f t="shared" si="766"/>
        <v/>
      </c>
      <c r="AO1159" s="239" t="s">
        <v>155</v>
      </c>
    </row>
    <row r="1160" spans="2:41" s="3" customFormat="1" ht="9.9499999999999993" customHeight="1" x14ac:dyDescent="0.2">
      <c r="B1160" s="111" t="s">
        <v>104</v>
      </c>
      <c r="D1160" s="37"/>
      <c r="E1160" s="71" t="s">
        <v>1011</v>
      </c>
      <c r="F1160" s="71"/>
      <c r="G1160" s="28" t="s">
        <v>220</v>
      </c>
      <c r="H1160" s="28"/>
      <c r="I1160" s="28"/>
      <c r="J1160" s="28" t="s">
        <v>1005</v>
      </c>
      <c r="K1160" s="28"/>
      <c r="L1160" s="28"/>
      <c r="M1160" s="28">
        <v>82021</v>
      </c>
      <c r="N1160" s="28"/>
      <c r="P1160" s="71" t="s">
        <v>360</v>
      </c>
      <c r="Q1160" s="81"/>
      <c r="R1160" s="27"/>
      <c r="S1160" s="36">
        <f t="shared" si="757"/>
        <v>37.6</v>
      </c>
      <c r="T1160" s="34" t="s">
        <v>142</v>
      </c>
      <c r="U1160" s="5" t="str">
        <f>+Instructions!$B$3</f>
        <v>A</v>
      </c>
      <c r="V1160" s="49"/>
      <c r="W1160" s="53">
        <f>+Instructions!$C$22</f>
        <v>0</v>
      </c>
      <c r="X1160" s="16">
        <f t="shared" si="758"/>
        <v>37.6</v>
      </c>
      <c r="Y1160" s="49"/>
      <c r="Z1160" s="6" t="s">
        <v>1386</v>
      </c>
      <c r="AA1160" s="36">
        <v>37.6</v>
      </c>
      <c r="AB1160" s="57">
        <f t="shared" si="759"/>
        <v>0</v>
      </c>
      <c r="AC1160" s="16">
        <f t="shared" si="760"/>
        <v>37.6</v>
      </c>
      <c r="AD1160" s="11">
        <f t="shared" si="761"/>
        <v>0</v>
      </c>
      <c r="AE1160" s="120"/>
      <c r="AF1160" s="129">
        <v>3</v>
      </c>
      <c r="AG1160" s="50">
        <f t="shared" si="762"/>
        <v>37.6</v>
      </c>
      <c r="AH1160" s="49"/>
      <c r="AJ1160" s="16">
        <f t="shared" si="763"/>
        <v>37.6</v>
      </c>
      <c r="AK1160" s="16">
        <f t="shared" si="764"/>
        <v>0</v>
      </c>
      <c r="AL1160" s="16">
        <f t="shared" si="765"/>
        <v>0</v>
      </c>
      <c r="AM1160" s="16" t="str">
        <f t="shared" si="766"/>
        <v/>
      </c>
      <c r="AO1160" s="239" t="s">
        <v>155</v>
      </c>
    </row>
    <row r="1161" spans="2:41" s="3" customFormat="1" ht="9.9499999999999993" customHeight="1" x14ac:dyDescent="0.2">
      <c r="B1161" s="111" t="s">
        <v>104</v>
      </c>
      <c r="D1161" s="37"/>
      <c r="E1161" s="71" t="s">
        <v>860</v>
      </c>
      <c r="F1161" s="71"/>
      <c r="G1161" s="28" t="s">
        <v>220</v>
      </c>
      <c r="H1161" s="28"/>
      <c r="I1161" s="28"/>
      <c r="J1161" s="28" t="s">
        <v>1006</v>
      </c>
      <c r="K1161" s="28"/>
      <c r="L1161" s="28"/>
      <c r="M1161" s="28">
        <v>82038</v>
      </c>
      <c r="N1161" s="28"/>
      <c r="P1161" s="71" t="s">
        <v>434</v>
      </c>
      <c r="Q1161" s="81"/>
      <c r="R1161" s="27"/>
      <c r="S1161" s="36">
        <f t="shared" si="757"/>
        <v>42.85</v>
      </c>
      <c r="T1161" s="34" t="s">
        <v>142</v>
      </c>
      <c r="U1161" s="5" t="str">
        <f>+Instructions!$B$3</f>
        <v>A</v>
      </c>
      <c r="V1161" s="49"/>
      <c r="W1161" s="53">
        <f>+Instructions!$C$22</f>
        <v>0</v>
      </c>
      <c r="X1161" s="16">
        <f t="shared" si="758"/>
        <v>42.85</v>
      </c>
      <c r="Y1161" s="49"/>
      <c r="Z1161" s="6" t="s">
        <v>1386</v>
      </c>
      <c r="AA1161" s="36">
        <v>42.85</v>
      </c>
      <c r="AB1161" s="57">
        <f t="shared" si="759"/>
        <v>0</v>
      </c>
      <c r="AC1161" s="16">
        <f t="shared" si="760"/>
        <v>42.85</v>
      </c>
      <c r="AD1161" s="11">
        <f t="shared" si="761"/>
        <v>0</v>
      </c>
      <c r="AE1161" s="120"/>
      <c r="AF1161" s="129">
        <v>3</v>
      </c>
      <c r="AG1161" s="50">
        <f t="shared" si="762"/>
        <v>42.85</v>
      </c>
      <c r="AH1161" s="49"/>
      <c r="AJ1161" s="16">
        <f t="shared" si="763"/>
        <v>42.85</v>
      </c>
      <c r="AK1161" s="16">
        <f t="shared" si="764"/>
        <v>0</v>
      </c>
      <c r="AL1161" s="16">
        <f t="shared" si="765"/>
        <v>0</v>
      </c>
      <c r="AM1161" s="16" t="str">
        <f t="shared" si="766"/>
        <v/>
      </c>
      <c r="AO1161" s="239" t="s">
        <v>155</v>
      </c>
    </row>
    <row r="1162" spans="2:41" s="3" customFormat="1" ht="9.9499999999999993" customHeight="1" x14ac:dyDescent="0.2">
      <c r="B1162" s="111" t="s">
        <v>104</v>
      </c>
      <c r="D1162" s="37"/>
      <c r="E1162" s="71" t="s">
        <v>243</v>
      </c>
      <c r="F1162" s="71"/>
      <c r="G1162" s="28" t="s">
        <v>220</v>
      </c>
      <c r="H1162" s="28"/>
      <c r="I1162" s="28"/>
      <c r="J1162" s="28" t="s">
        <v>1007</v>
      </c>
      <c r="K1162" s="28"/>
      <c r="L1162" s="28"/>
      <c r="M1162" s="28">
        <v>82016</v>
      </c>
      <c r="N1162" s="28"/>
      <c r="P1162" s="71" t="s">
        <v>355</v>
      </c>
      <c r="Q1162" s="81"/>
      <c r="R1162" s="27"/>
      <c r="S1162" s="36">
        <f t="shared" si="757"/>
        <v>38.5</v>
      </c>
      <c r="T1162" s="34" t="s">
        <v>142</v>
      </c>
      <c r="U1162" s="5" t="str">
        <f>+Instructions!$B$3</f>
        <v>A</v>
      </c>
      <c r="V1162" s="49"/>
      <c r="W1162" s="53">
        <f>+Instructions!$C$22</f>
        <v>0</v>
      </c>
      <c r="X1162" s="16">
        <f t="shared" si="758"/>
        <v>38.5</v>
      </c>
      <c r="Y1162" s="49"/>
      <c r="Z1162" s="6" t="s">
        <v>1386</v>
      </c>
      <c r="AA1162" s="36">
        <v>38.5</v>
      </c>
      <c r="AB1162" s="57">
        <f t="shared" si="759"/>
        <v>0</v>
      </c>
      <c r="AC1162" s="16">
        <f t="shared" si="760"/>
        <v>38.5</v>
      </c>
      <c r="AD1162" s="11">
        <f t="shared" si="761"/>
        <v>0</v>
      </c>
      <c r="AE1162" s="120"/>
      <c r="AF1162" s="129">
        <v>3</v>
      </c>
      <c r="AG1162" s="50">
        <f t="shared" si="762"/>
        <v>38.5</v>
      </c>
      <c r="AH1162" s="49"/>
      <c r="AJ1162" s="16">
        <f t="shared" si="763"/>
        <v>38.5</v>
      </c>
      <c r="AK1162" s="16">
        <f t="shared" si="764"/>
        <v>0</v>
      </c>
      <c r="AL1162" s="16">
        <f t="shared" si="765"/>
        <v>0</v>
      </c>
      <c r="AM1162" s="16" t="str">
        <f t="shared" si="766"/>
        <v/>
      </c>
      <c r="AO1162" s="239" t="s">
        <v>155</v>
      </c>
    </row>
    <row r="1163" spans="2:41" s="3" customFormat="1" ht="9.9499999999999993" customHeight="1" x14ac:dyDescent="0.2">
      <c r="B1163" s="111" t="s">
        <v>104</v>
      </c>
      <c r="D1163" s="37"/>
      <c r="E1163" s="71" t="s">
        <v>860</v>
      </c>
      <c r="F1163" s="71"/>
      <c r="G1163" s="28" t="s">
        <v>220</v>
      </c>
      <c r="H1163" s="28"/>
      <c r="I1163" s="28"/>
      <c r="J1163" s="28" t="s">
        <v>1179</v>
      </c>
      <c r="K1163" s="28"/>
      <c r="L1163" s="28"/>
      <c r="M1163" s="28">
        <v>82011</v>
      </c>
      <c r="N1163" s="28"/>
      <c r="P1163" s="71" t="s">
        <v>434</v>
      </c>
      <c r="Q1163" s="81"/>
      <c r="R1163" s="27"/>
      <c r="S1163" s="36">
        <f t="shared" si="757"/>
        <v>36.85</v>
      </c>
      <c r="T1163" s="34" t="s">
        <v>142</v>
      </c>
      <c r="U1163" s="5" t="str">
        <f>+Instructions!$B$3</f>
        <v>A</v>
      </c>
      <c r="V1163" s="49"/>
      <c r="W1163" s="53">
        <f>+Instructions!$C$22</f>
        <v>0</v>
      </c>
      <c r="X1163" s="16">
        <f t="shared" si="758"/>
        <v>36.85</v>
      </c>
      <c r="Y1163" s="49"/>
      <c r="Z1163" s="6" t="s">
        <v>1386</v>
      </c>
      <c r="AA1163" s="36">
        <v>36.85</v>
      </c>
      <c r="AB1163" s="57">
        <f t="shared" si="759"/>
        <v>0</v>
      </c>
      <c r="AC1163" s="16">
        <f t="shared" si="760"/>
        <v>36.85</v>
      </c>
      <c r="AD1163" s="11">
        <f t="shared" si="761"/>
        <v>0</v>
      </c>
      <c r="AE1163" s="120"/>
      <c r="AF1163" s="129">
        <v>3</v>
      </c>
      <c r="AG1163" s="50">
        <f t="shared" si="762"/>
        <v>36.85</v>
      </c>
      <c r="AH1163" s="49"/>
      <c r="AJ1163" s="16">
        <f t="shared" si="763"/>
        <v>36.85</v>
      </c>
      <c r="AK1163" s="16">
        <f t="shared" si="764"/>
        <v>0</v>
      </c>
      <c r="AL1163" s="16">
        <f t="shared" si="765"/>
        <v>0</v>
      </c>
      <c r="AM1163" s="16" t="str">
        <f t="shared" si="766"/>
        <v/>
      </c>
      <c r="AO1163" s="239" t="s">
        <v>155</v>
      </c>
    </row>
    <row r="1164" spans="2:41" s="3" customFormat="1" ht="9.9499999999999993" customHeight="1" x14ac:dyDescent="0.2">
      <c r="B1164" s="111" t="s">
        <v>104</v>
      </c>
      <c r="D1164" s="37"/>
      <c r="E1164" s="71" t="s">
        <v>1180</v>
      </c>
      <c r="F1164" s="71"/>
      <c r="G1164" s="28" t="s">
        <v>220</v>
      </c>
      <c r="H1164" s="28"/>
      <c r="I1164" s="28"/>
      <c r="J1164" s="28" t="s">
        <v>1008</v>
      </c>
      <c r="K1164" s="28"/>
      <c r="L1164" s="28"/>
      <c r="M1164" s="28">
        <v>82037</v>
      </c>
      <c r="N1164" s="28"/>
      <c r="P1164" s="71" t="s">
        <v>898</v>
      </c>
      <c r="Q1164" s="81"/>
      <c r="R1164" s="27"/>
      <c r="S1164" s="36">
        <f t="shared" si="757"/>
        <v>44.5</v>
      </c>
      <c r="T1164" s="34" t="s">
        <v>142</v>
      </c>
      <c r="U1164" s="5" t="str">
        <f>+Instructions!$B$3</f>
        <v>A</v>
      </c>
      <c r="V1164" s="49"/>
      <c r="W1164" s="53">
        <f>+Instructions!$C$22</f>
        <v>0</v>
      </c>
      <c r="X1164" s="16">
        <f t="shared" si="758"/>
        <v>44.5</v>
      </c>
      <c r="Y1164" s="49"/>
      <c r="Z1164" s="6" t="s">
        <v>1386</v>
      </c>
      <c r="AA1164" s="36">
        <v>44.5</v>
      </c>
      <c r="AB1164" s="57">
        <f t="shared" si="759"/>
        <v>0</v>
      </c>
      <c r="AC1164" s="16">
        <f t="shared" si="760"/>
        <v>44.5</v>
      </c>
      <c r="AD1164" s="11">
        <f t="shared" si="761"/>
        <v>0</v>
      </c>
      <c r="AE1164" s="120"/>
      <c r="AF1164" s="129">
        <v>3</v>
      </c>
      <c r="AG1164" s="50">
        <f t="shared" si="762"/>
        <v>44.5</v>
      </c>
      <c r="AH1164" s="49"/>
      <c r="AJ1164" s="16">
        <f t="shared" si="763"/>
        <v>44.5</v>
      </c>
      <c r="AK1164" s="16">
        <f t="shared" si="764"/>
        <v>0</v>
      </c>
      <c r="AL1164" s="16">
        <f t="shared" si="765"/>
        <v>0</v>
      </c>
      <c r="AM1164" s="16" t="str">
        <f t="shared" si="766"/>
        <v/>
      </c>
      <c r="AO1164" s="239" t="s">
        <v>155</v>
      </c>
    </row>
    <row r="1165" spans="2:41" s="3" customFormat="1" ht="9.9499999999999993" customHeight="1" x14ac:dyDescent="0.2">
      <c r="B1165" s="111" t="s">
        <v>104</v>
      </c>
      <c r="D1165" s="37"/>
      <c r="E1165" s="71" t="s">
        <v>1012</v>
      </c>
      <c r="F1165" s="71"/>
      <c r="G1165" s="28" t="s">
        <v>220</v>
      </c>
      <c r="H1165" s="28"/>
      <c r="I1165" s="28"/>
      <c r="J1165" s="28" t="s">
        <v>1009</v>
      </c>
      <c r="K1165" s="28"/>
      <c r="L1165" s="28"/>
      <c r="M1165" s="28">
        <v>82036</v>
      </c>
      <c r="N1165" s="28"/>
      <c r="P1165" s="71" t="s">
        <v>1013</v>
      </c>
      <c r="Q1165" s="81"/>
      <c r="R1165" s="27"/>
      <c r="S1165" s="36">
        <f t="shared" si="757"/>
        <v>34.1</v>
      </c>
      <c r="T1165" s="34" t="s">
        <v>142</v>
      </c>
      <c r="U1165" s="5" t="str">
        <f>+Instructions!$B$3</f>
        <v>A</v>
      </c>
      <c r="V1165" s="49"/>
      <c r="W1165" s="53">
        <f>+Instructions!$C$22</f>
        <v>0</v>
      </c>
      <c r="X1165" s="16">
        <f t="shared" si="758"/>
        <v>34.1</v>
      </c>
      <c r="Y1165" s="49"/>
      <c r="Z1165" s="6" t="s">
        <v>1386</v>
      </c>
      <c r="AA1165" s="36">
        <v>34.1</v>
      </c>
      <c r="AB1165" s="57">
        <f t="shared" si="759"/>
        <v>0</v>
      </c>
      <c r="AC1165" s="16">
        <f t="shared" si="760"/>
        <v>34.1</v>
      </c>
      <c r="AD1165" s="11">
        <f t="shared" si="761"/>
        <v>0</v>
      </c>
      <c r="AE1165" s="120"/>
      <c r="AF1165" s="129">
        <v>3</v>
      </c>
      <c r="AG1165" s="50">
        <f t="shared" si="762"/>
        <v>34.1</v>
      </c>
      <c r="AH1165" s="49"/>
      <c r="AJ1165" s="16">
        <f t="shared" si="763"/>
        <v>34.1</v>
      </c>
      <c r="AK1165" s="16">
        <f t="shared" si="764"/>
        <v>0</v>
      </c>
      <c r="AL1165" s="16">
        <f t="shared" si="765"/>
        <v>0</v>
      </c>
      <c r="AM1165" s="16" t="str">
        <f t="shared" si="766"/>
        <v/>
      </c>
      <c r="AO1165" s="239" t="s">
        <v>155</v>
      </c>
    </row>
    <row r="1166" spans="2:41" s="3" customFormat="1" ht="9.9499999999999993" customHeight="1" x14ac:dyDescent="0.2">
      <c r="B1166" s="111" t="s">
        <v>104</v>
      </c>
      <c r="D1166" s="37"/>
      <c r="E1166" s="71" t="s">
        <v>1014</v>
      </c>
      <c r="F1166" s="71"/>
      <c r="G1166" s="28" t="s">
        <v>220</v>
      </c>
      <c r="H1166" s="28"/>
      <c r="I1166" s="28"/>
      <c r="J1166" s="28" t="s">
        <v>1181</v>
      </c>
      <c r="K1166" s="28"/>
      <c r="L1166" s="28"/>
      <c r="M1166" s="28">
        <v>82039</v>
      </c>
      <c r="N1166" s="28"/>
      <c r="P1166" s="71" t="s">
        <v>347</v>
      </c>
      <c r="Q1166" s="81"/>
      <c r="R1166" s="27"/>
      <c r="S1166" s="36">
        <f t="shared" si="757"/>
        <v>39.950000000000003</v>
      </c>
      <c r="T1166" s="34" t="s">
        <v>142</v>
      </c>
      <c r="U1166" s="5" t="str">
        <f>+Instructions!$B$3</f>
        <v>A</v>
      </c>
      <c r="V1166" s="49"/>
      <c r="W1166" s="53">
        <f>+Instructions!$C$22</f>
        <v>0</v>
      </c>
      <c r="X1166" s="16">
        <f t="shared" si="758"/>
        <v>39.950000000000003</v>
      </c>
      <c r="Y1166" s="49"/>
      <c r="Z1166" s="6" t="s">
        <v>1386</v>
      </c>
      <c r="AA1166" s="36">
        <v>39.950000000000003</v>
      </c>
      <c r="AB1166" s="57">
        <f t="shared" si="759"/>
        <v>0</v>
      </c>
      <c r="AC1166" s="16">
        <f t="shared" si="760"/>
        <v>39.950000000000003</v>
      </c>
      <c r="AD1166" s="11">
        <f t="shared" si="761"/>
        <v>0</v>
      </c>
      <c r="AE1166" s="120"/>
      <c r="AF1166" s="129">
        <v>3</v>
      </c>
      <c r="AG1166" s="50">
        <f t="shared" si="762"/>
        <v>39.950000000000003</v>
      </c>
      <c r="AH1166" s="49"/>
      <c r="AJ1166" s="16">
        <f t="shared" si="763"/>
        <v>39.950000000000003</v>
      </c>
      <c r="AK1166" s="16">
        <f t="shared" si="764"/>
        <v>0</v>
      </c>
      <c r="AL1166" s="16">
        <f t="shared" si="765"/>
        <v>0</v>
      </c>
      <c r="AM1166" s="16" t="str">
        <f t="shared" si="766"/>
        <v/>
      </c>
      <c r="AO1166" s="239" t="s">
        <v>155</v>
      </c>
    </row>
    <row r="1167" spans="2:41" s="3" customFormat="1" ht="9.9499999999999993" customHeight="1" x14ac:dyDescent="0.2">
      <c r="B1167" s="111" t="s">
        <v>104</v>
      </c>
      <c r="D1167" s="37"/>
      <c r="E1167" s="71" t="s">
        <v>1015</v>
      </c>
      <c r="F1167" s="71"/>
      <c r="G1167" s="28" t="s">
        <v>220</v>
      </c>
      <c r="H1167" s="28"/>
      <c r="I1167" s="28"/>
      <c r="J1167" s="28" t="s">
        <v>1010</v>
      </c>
      <c r="K1167" s="28"/>
      <c r="L1167" s="28"/>
      <c r="M1167" s="28">
        <v>82009</v>
      </c>
      <c r="N1167" s="28"/>
      <c r="P1167" s="71" t="s">
        <v>592</v>
      </c>
      <c r="Q1167" s="81"/>
      <c r="R1167" s="27"/>
      <c r="S1167" s="36">
        <f t="shared" si="757"/>
        <v>33.25</v>
      </c>
      <c r="T1167" s="34" t="s">
        <v>142</v>
      </c>
      <c r="U1167" s="5" t="str">
        <f>+Instructions!$B$3</f>
        <v>A</v>
      </c>
      <c r="V1167" s="49"/>
      <c r="W1167" s="53">
        <f>+Instructions!$C$22</f>
        <v>0</v>
      </c>
      <c r="X1167" s="16">
        <f t="shared" si="758"/>
        <v>33.25</v>
      </c>
      <c r="Y1167" s="49"/>
      <c r="Z1167" s="6" t="s">
        <v>1386</v>
      </c>
      <c r="AA1167" s="36">
        <v>33.25</v>
      </c>
      <c r="AB1167" s="57">
        <f t="shared" si="759"/>
        <v>0</v>
      </c>
      <c r="AC1167" s="16">
        <f t="shared" si="760"/>
        <v>33.25</v>
      </c>
      <c r="AD1167" s="11">
        <f t="shared" si="761"/>
        <v>0</v>
      </c>
      <c r="AE1167" s="120"/>
      <c r="AF1167" s="129">
        <v>3</v>
      </c>
      <c r="AG1167" s="50">
        <f t="shared" si="762"/>
        <v>33.25</v>
      </c>
      <c r="AH1167" s="49"/>
      <c r="AJ1167" s="16">
        <f t="shared" si="763"/>
        <v>33.25</v>
      </c>
      <c r="AK1167" s="16">
        <f t="shared" si="764"/>
        <v>0</v>
      </c>
      <c r="AL1167" s="16">
        <f t="shared" si="765"/>
        <v>0</v>
      </c>
      <c r="AM1167" s="16" t="str">
        <f t="shared" si="766"/>
        <v/>
      </c>
      <c r="AO1167" s="239" t="s">
        <v>155</v>
      </c>
    </row>
    <row r="1168" spans="2:41" s="3" customFormat="1" ht="1.5" customHeight="1" x14ac:dyDescent="0.2">
      <c r="M1168" s="76"/>
      <c r="P1168" s="71"/>
      <c r="Q1168" s="81"/>
      <c r="R1168" s="27"/>
      <c r="S1168" s="36"/>
      <c r="T1168" s="6"/>
      <c r="U1168" s="34"/>
      <c r="V1168" s="49"/>
      <c r="W1168" s="53"/>
      <c r="X1168" s="14"/>
      <c r="Y1168" s="49"/>
      <c r="Z1168" s="36"/>
      <c r="AA1168" s="36"/>
      <c r="AB1168" s="52"/>
      <c r="AC1168" s="36"/>
      <c r="AD1168" s="14"/>
      <c r="AE1168" s="72"/>
      <c r="AF1168" s="124"/>
      <c r="AG1168" s="36"/>
      <c r="AH1168" s="244"/>
      <c r="AJ1168" s="36"/>
      <c r="AK1168" s="36"/>
      <c r="AL1168" s="36"/>
      <c r="AM1168" s="36"/>
      <c r="AO1168" s="239"/>
    </row>
    <row r="1169" spans="1:41" s="3" customFormat="1" ht="10.7" customHeight="1" x14ac:dyDescent="0.2">
      <c r="A1169" s="3" t="s">
        <v>182</v>
      </c>
      <c r="C1169" s="172" t="s">
        <v>219</v>
      </c>
      <c r="E1169" s="144"/>
      <c r="F1169" s="144"/>
      <c r="I1169" s="3" t="s">
        <v>187</v>
      </c>
      <c r="J1169" s="3" t="s">
        <v>187</v>
      </c>
      <c r="K1169" s="3" t="s">
        <v>187</v>
      </c>
      <c r="Q1169" s="170"/>
      <c r="R1169" s="28"/>
      <c r="T1169" s="171"/>
      <c r="U1169" s="146"/>
      <c r="V1169" s="49"/>
      <c r="W1169" s="53"/>
      <c r="X1169" s="14"/>
      <c r="Y1169" s="49"/>
      <c r="Z1169" s="156"/>
      <c r="AB1169" s="52"/>
      <c r="AC1169" s="16"/>
      <c r="AD1169" s="14"/>
      <c r="AE1169" s="62"/>
      <c r="AG1169" s="16"/>
      <c r="AH1169" s="244"/>
      <c r="AJ1169" s="6" t="s">
        <v>187</v>
      </c>
      <c r="AO1169" s="239"/>
    </row>
    <row r="1170" spans="1:41" s="3" customFormat="1" ht="9.9499999999999993" customHeight="1" x14ac:dyDescent="0.2">
      <c r="A1170" s="3" t="s">
        <v>182</v>
      </c>
      <c r="C1170" s="157" t="s">
        <v>1343</v>
      </c>
      <c r="P1170" s="76"/>
      <c r="Q1170" s="169"/>
      <c r="R1170" s="228" t="s">
        <v>565</v>
      </c>
      <c r="S1170" s="229" t="s">
        <v>1001</v>
      </c>
      <c r="T1170" s="230"/>
      <c r="U1170" s="5"/>
      <c r="V1170" s="49"/>
      <c r="W1170" s="53"/>
      <c r="X1170" s="14"/>
      <c r="Y1170" s="49"/>
      <c r="Z1170" s="36"/>
      <c r="AA1170" s="36"/>
      <c r="AB1170" s="52"/>
      <c r="AC1170" s="16"/>
      <c r="AD1170" s="14"/>
      <c r="AE1170" s="62"/>
      <c r="AF1170" s="62"/>
      <c r="AG1170" s="36"/>
      <c r="AH1170" s="244"/>
      <c r="AO1170" s="241"/>
    </row>
    <row r="1171" spans="1:41" s="3" customFormat="1" ht="2.4500000000000002" customHeight="1" x14ac:dyDescent="0.2">
      <c r="P1171" s="71"/>
      <c r="Q1171" s="81"/>
      <c r="R1171" s="27"/>
      <c r="S1171" s="36"/>
      <c r="T1171" s="6"/>
      <c r="U1171" s="34"/>
      <c r="V1171" s="49"/>
      <c r="W1171" s="53"/>
      <c r="X1171" s="14"/>
      <c r="Y1171" s="49"/>
      <c r="Z1171" s="36"/>
      <c r="AA1171" s="36"/>
      <c r="AB1171" s="52"/>
      <c r="AC1171" s="36"/>
      <c r="AD1171" s="14"/>
      <c r="AE1171" s="72"/>
      <c r="AF1171" s="124"/>
      <c r="AG1171" s="36"/>
      <c r="AH1171" s="244"/>
      <c r="AJ1171" s="36"/>
      <c r="AK1171" s="36"/>
      <c r="AL1171" s="36"/>
      <c r="AM1171" s="36"/>
      <c r="AO1171" s="239"/>
    </row>
    <row r="1172" spans="1:41" s="3" customFormat="1" ht="9.9499999999999993" customHeight="1" x14ac:dyDescent="0.2">
      <c r="C1172" s="174" t="s">
        <v>1058</v>
      </c>
      <c r="D1172" s="37"/>
      <c r="E1172" s="167"/>
      <c r="F1172" s="167"/>
      <c r="G1172" s="167"/>
      <c r="H1172" s="172"/>
      <c r="I1172" s="172"/>
      <c r="K1172" s="172"/>
      <c r="L1172" s="172"/>
      <c r="M1172" s="172"/>
      <c r="N1172" s="172"/>
      <c r="O1172" s="28"/>
      <c r="P1172" s="28"/>
      <c r="Q1172" s="28"/>
      <c r="R1172" s="28"/>
      <c r="S1172" s="28"/>
      <c r="T1172" s="28"/>
      <c r="U1172" s="5"/>
      <c r="V1172" s="49"/>
      <c r="W1172" s="67"/>
      <c r="X1172" s="67"/>
      <c r="Y1172" s="49"/>
      <c r="Z1172" s="36"/>
      <c r="AA1172" s="36"/>
      <c r="AB1172" s="52"/>
      <c r="AC1172" s="16"/>
      <c r="AD1172" s="14"/>
      <c r="AE1172" s="62"/>
      <c r="AF1172" s="123"/>
      <c r="AG1172" s="16"/>
      <c r="AH1172" s="244"/>
      <c r="AJ1172" s="16"/>
      <c r="AK1172" s="16"/>
      <c r="AL1172" s="16"/>
      <c r="AM1172" s="16"/>
      <c r="AO1172" s="239"/>
    </row>
    <row r="1173" spans="1:41" s="3" customFormat="1" ht="0.95" customHeight="1" x14ac:dyDescent="0.2">
      <c r="P1173" s="71"/>
      <c r="Q1173" s="81"/>
      <c r="R1173" s="27"/>
      <c r="S1173" s="36"/>
      <c r="T1173" s="6"/>
      <c r="U1173" s="34"/>
      <c r="V1173" s="49"/>
      <c r="W1173" s="53"/>
      <c r="X1173" s="14"/>
      <c r="Y1173" s="49"/>
      <c r="Z1173" s="36"/>
      <c r="AA1173" s="36"/>
      <c r="AB1173" s="52"/>
      <c r="AC1173" s="36"/>
      <c r="AD1173" s="14"/>
      <c r="AE1173" s="72"/>
      <c r="AF1173" s="124"/>
      <c r="AG1173" s="36"/>
      <c r="AH1173" s="244"/>
      <c r="AJ1173" s="36"/>
      <c r="AK1173" s="36"/>
      <c r="AL1173" s="36"/>
      <c r="AM1173" s="36"/>
      <c r="AO1173" s="239"/>
    </row>
    <row r="1174" spans="1:41" s="3" customFormat="1" ht="9.9499999999999993" customHeight="1" x14ac:dyDescent="0.2">
      <c r="C1174" s="32"/>
      <c r="D1174" s="37" t="s">
        <v>186</v>
      </c>
      <c r="E1174" s="167" t="s">
        <v>1059</v>
      </c>
      <c r="F1174" s="167"/>
      <c r="G1174" s="167"/>
      <c r="H1174" s="172"/>
      <c r="I1174" s="172"/>
      <c r="K1174" s="172"/>
      <c r="L1174" s="172"/>
      <c r="M1174" s="172"/>
      <c r="N1174" s="172"/>
      <c r="O1174" s="28"/>
      <c r="P1174" s="28"/>
      <c r="Q1174" s="28"/>
      <c r="R1174" s="28"/>
      <c r="S1174" s="28"/>
      <c r="T1174" s="28"/>
      <c r="U1174" s="5"/>
      <c r="V1174" s="49"/>
      <c r="W1174" s="67"/>
      <c r="X1174" s="67"/>
      <c r="Y1174" s="49"/>
      <c r="Z1174" s="36"/>
      <c r="AA1174" s="36"/>
      <c r="AB1174" s="52"/>
      <c r="AC1174" s="16"/>
      <c r="AD1174" s="14"/>
      <c r="AE1174" s="62"/>
      <c r="AF1174" s="123"/>
      <c r="AG1174" s="16"/>
      <c r="AH1174" s="244"/>
      <c r="AJ1174" s="16"/>
      <c r="AK1174" s="16"/>
      <c r="AL1174" s="16"/>
      <c r="AM1174" s="16"/>
      <c r="AO1174" s="239"/>
    </row>
    <row r="1175" spans="1:41" s="3" customFormat="1" ht="0.95" customHeight="1" x14ac:dyDescent="0.2">
      <c r="P1175" s="71"/>
      <c r="Q1175" s="81"/>
      <c r="R1175" s="27"/>
      <c r="S1175" s="36"/>
      <c r="T1175" s="6"/>
      <c r="U1175" s="34"/>
      <c r="V1175" s="49"/>
      <c r="W1175" s="53"/>
      <c r="X1175" s="14"/>
      <c r="Y1175" s="49"/>
      <c r="Z1175" s="36"/>
      <c r="AA1175" s="36"/>
      <c r="AB1175" s="52"/>
      <c r="AC1175" s="36"/>
      <c r="AD1175" s="14"/>
      <c r="AE1175" s="72"/>
      <c r="AF1175" s="124"/>
      <c r="AG1175" s="36"/>
      <c r="AH1175" s="244"/>
      <c r="AJ1175" s="36"/>
      <c r="AK1175" s="36"/>
      <c r="AL1175" s="36"/>
      <c r="AM1175" s="36"/>
      <c r="AO1175" s="239"/>
    </row>
    <row r="1176" spans="1:41" s="3" customFormat="1" ht="9.9499999999999993" customHeight="1" x14ac:dyDescent="0.2">
      <c r="B1176" s="112" t="s">
        <v>151</v>
      </c>
      <c r="D1176" s="37"/>
      <c r="E1176" s="71" t="s">
        <v>194</v>
      </c>
      <c r="F1176" s="71"/>
      <c r="G1176" s="28" t="s">
        <v>144</v>
      </c>
      <c r="H1176" s="28"/>
      <c r="I1176" s="28"/>
      <c r="J1176" s="28"/>
      <c r="K1176" s="28"/>
      <c r="L1176" s="28"/>
      <c r="M1176" s="28">
        <v>82043</v>
      </c>
      <c r="N1176" s="28"/>
      <c r="P1176" s="71"/>
      <c r="Q1176" s="81"/>
      <c r="R1176" s="27"/>
      <c r="S1176" s="36">
        <f>IF(Suggested="Yes",AA1176,AG1176)</f>
        <v>9.9</v>
      </c>
      <c r="T1176" s="34" t="s">
        <v>143</v>
      </c>
      <c r="U1176" s="5" t="str">
        <f>+Instructions!$B$3</f>
        <v>A</v>
      </c>
      <c r="V1176" s="49"/>
      <c r="W1176" s="53">
        <f>+Instructions!$C$22</f>
        <v>0</v>
      </c>
      <c r="X1176" s="16">
        <f>ROUND($AA1176*(1-W1176)+0.004999,2)</f>
        <v>9.9</v>
      </c>
      <c r="Y1176" s="49"/>
      <c r="Z1176" s="6" t="s">
        <v>1386</v>
      </c>
      <c r="AA1176" s="36">
        <v>9.9</v>
      </c>
      <c r="AB1176" s="57">
        <f t="shared" ref="AB1176:AC1179" si="767">+W1176</f>
        <v>0</v>
      </c>
      <c r="AC1176" s="16">
        <f t="shared" si="767"/>
        <v>9.9</v>
      </c>
      <c r="AD1176" s="11">
        <f>(AG1176-AC1176)/AG1176</f>
        <v>0</v>
      </c>
      <c r="AE1176" s="120"/>
      <c r="AF1176" s="128">
        <v>1</v>
      </c>
      <c r="AG1176" s="35">
        <f>SUM(AJ1176:AL1176)+AE1176</f>
        <v>9.9</v>
      </c>
      <c r="AH1176" s="49"/>
      <c r="AJ1176" s="16">
        <f>ROUND(AC1176/(1-VLOOKUP(AF1176,Group,2,FALSE)),2)</f>
        <v>9.9</v>
      </c>
      <c r="AK1176" s="16">
        <f>IF(VLOOKUP(AF1176,Group,5,FALSE)="YES",VLOOKUP(ROUND(ROUND(AJ1176,1)-AJ1176,2),Round,2,FALSE)+VLOOKUP(AF1176,Group,6,FALSE),0)</f>
        <v>0</v>
      </c>
      <c r="AL1176" s="16">
        <f>IF(VLOOKUP(AF1176,Group,7,FALSE)="",0,ROUND(AJ1176-0.04999,1)-AJ1176+AM1176)</f>
        <v>0</v>
      </c>
      <c r="AM1176" s="16" t="str">
        <f>IF(VLOOKUP(AF1176,Group,7,FALSE)="","",VLOOKUP(AF1176,Group,7,FALSE))</f>
        <v/>
      </c>
      <c r="AO1176" s="239" t="s">
        <v>155</v>
      </c>
    </row>
    <row r="1177" spans="1:41" s="3" customFormat="1" ht="9.9499999999999993" customHeight="1" x14ac:dyDescent="0.2">
      <c r="B1177" s="112" t="s">
        <v>151</v>
      </c>
      <c r="D1177" s="37"/>
      <c r="E1177" s="71" t="s">
        <v>194</v>
      </c>
      <c r="F1177" s="71"/>
      <c r="G1177" s="28" t="s">
        <v>426</v>
      </c>
      <c r="H1177" s="28"/>
      <c r="I1177" s="28"/>
      <c r="J1177" s="28"/>
      <c r="K1177" s="28"/>
      <c r="L1177" s="28"/>
      <c r="M1177" s="28">
        <v>82044</v>
      </c>
      <c r="N1177" s="28"/>
      <c r="P1177" s="71"/>
      <c r="Q1177" s="81"/>
      <c r="R1177" s="27"/>
      <c r="S1177" s="36">
        <f>IF(Suggested="Yes",AA1177,AG1177)</f>
        <v>12.1</v>
      </c>
      <c r="T1177" s="34" t="s">
        <v>143</v>
      </c>
      <c r="U1177" s="5" t="str">
        <f>+Instructions!$B$3</f>
        <v>A</v>
      </c>
      <c r="V1177" s="49"/>
      <c r="W1177" s="53">
        <f>+Instructions!$C$22</f>
        <v>0</v>
      </c>
      <c r="X1177" s="16">
        <f>ROUND($AA1177*(1-W1177)+0.004999,2)</f>
        <v>12.1</v>
      </c>
      <c r="Y1177" s="49"/>
      <c r="Z1177" s="6" t="s">
        <v>1386</v>
      </c>
      <c r="AA1177" s="36">
        <v>12.1</v>
      </c>
      <c r="AB1177" s="57">
        <f t="shared" si="767"/>
        <v>0</v>
      </c>
      <c r="AC1177" s="16">
        <f t="shared" si="767"/>
        <v>12.1</v>
      </c>
      <c r="AD1177" s="11">
        <f>(AG1177-AC1177)/AG1177</f>
        <v>0</v>
      </c>
      <c r="AE1177" s="120"/>
      <c r="AF1177" s="128">
        <v>1</v>
      </c>
      <c r="AG1177" s="35">
        <f>SUM(AJ1177:AL1177)+AE1177</f>
        <v>12.1</v>
      </c>
      <c r="AH1177" s="49"/>
      <c r="AJ1177" s="16">
        <f>ROUND(AC1177/(1-VLOOKUP(AF1177,Group,2,FALSE)),2)</f>
        <v>12.1</v>
      </c>
      <c r="AK1177" s="16">
        <f>IF(VLOOKUP(AF1177,Group,5,FALSE)="YES",VLOOKUP(ROUND(ROUND(AJ1177,1)-AJ1177,2),Round,2,FALSE)+VLOOKUP(AF1177,Group,6,FALSE),0)</f>
        <v>0</v>
      </c>
      <c r="AL1177" s="16">
        <f>IF(VLOOKUP(AF1177,Group,7,FALSE)="",0,ROUND(AJ1177-0.04999,1)-AJ1177+AM1177)</f>
        <v>0</v>
      </c>
      <c r="AM1177" s="16" t="str">
        <f>IF(VLOOKUP(AF1177,Group,7,FALSE)="","",VLOOKUP(AF1177,Group,7,FALSE))</f>
        <v/>
      </c>
      <c r="AO1177" s="239" t="s">
        <v>155</v>
      </c>
    </row>
    <row r="1178" spans="1:41" s="3" customFormat="1" ht="9.9499999999999993" customHeight="1" x14ac:dyDescent="0.2">
      <c r="B1178" s="112" t="s">
        <v>151</v>
      </c>
      <c r="D1178" s="37"/>
      <c r="E1178" s="71" t="s">
        <v>193</v>
      </c>
      <c r="F1178" s="71"/>
      <c r="G1178" s="28" t="s">
        <v>144</v>
      </c>
      <c r="H1178" s="28"/>
      <c r="I1178" s="28"/>
      <c r="J1178" s="28"/>
      <c r="K1178" s="28"/>
      <c r="L1178" s="28"/>
      <c r="M1178" s="28">
        <v>82045</v>
      </c>
      <c r="N1178" s="28"/>
      <c r="P1178" s="71"/>
      <c r="Q1178" s="81"/>
      <c r="R1178" s="27"/>
      <c r="S1178" s="36">
        <f>IF(Suggested="Yes",AA1178,AG1178)</f>
        <v>11.1</v>
      </c>
      <c r="T1178" s="34" t="s">
        <v>143</v>
      </c>
      <c r="U1178" s="5" t="str">
        <f>+Instructions!$B$3</f>
        <v>A</v>
      </c>
      <c r="V1178" s="49"/>
      <c r="W1178" s="53">
        <f>+Instructions!$C$22</f>
        <v>0</v>
      </c>
      <c r="X1178" s="16">
        <f>ROUND($AA1178*(1-W1178)+0.004999,2)</f>
        <v>11.1</v>
      </c>
      <c r="Y1178" s="49"/>
      <c r="Z1178" s="6" t="s">
        <v>1386</v>
      </c>
      <c r="AA1178" s="36">
        <v>11.1</v>
      </c>
      <c r="AB1178" s="57">
        <f t="shared" si="767"/>
        <v>0</v>
      </c>
      <c r="AC1178" s="16">
        <f t="shared" si="767"/>
        <v>11.1</v>
      </c>
      <c r="AD1178" s="11">
        <f>(AG1178-AC1178)/AG1178</f>
        <v>0</v>
      </c>
      <c r="AE1178" s="120"/>
      <c r="AF1178" s="128">
        <v>1</v>
      </c>
      <c r="AG1178" s="35">
        <f>SUM(AJ1178:AL1178)+AE1178</f>
        <v>11.1</v>
      </c>
      <c r="AH1178" s="49"/>
      <c r="AJ1178" s="16">
        <f>ROUND(AC1178/(1-VLOOKUP(AF1178,Group,2,FALSE)),2)</f>
        <v>11.1</v>
      </c>
      <c r="AK1178" s="16">
        <f>IF(VLOOKUP(AF1178,Group,5,FALSE)="YES",VLOOKUP(ROUND(ROUND(AJ1178,1)-AJ1178,2),Round,2,FALSE)+VLOOKUP(AF1178,Group,6,FALSE),0)</f>
        <v>0</v>
      </c>
      <c r="AL1178" s="16">
        <f>IF(VLOOKUP(AF1178,Group,7,FALSE)="",0,ROUND(AJ1178-0.04999,1)-AJ1178+AM1178)</f>
        <v>0</v>
      </c>
      <c r="AM1178" s="16" t="str">
        <f>IF(VLOOKUP(AF1178,Group,7,FALSE)="","",VLOOKUP(AF1178,Group,7,FALSE))</f>
        <v/>
      </c>
      <c r="AO1178" s="239" t="s">
        <v>155</v>
      </c>
    </row>
    <row r="1179" spans="1:41" s="3" customFormat="1" ht="9.9499999999999993" customHeight="1" x14ac:dyDescent="0.2">
      <c r="B1179" s="112" t="s">
        <v>151</v>
      </c>
      <c r="D1179" s="37"/>
      <c r="E1179" s="71" t="s">
        <v>1060</v>
      </c>
      <c r="F1179" s="71"/>
      <c r="G1179" s="28" t="s">
        <v>144</v>
      </c>
      <c r="H1179" s="28"/>
      <c r="I1179" s="28"/>
      <c r="J1179" s="28"/>
      <c r="K1179" s="28"/>
      <c r="L1179" s="28"/>
      <c r="M1179" s="28">
        <v>82048</v>
      </c>
      <c r="N1179" s="28"/>
      <c r="P1179" s="71"/>
      <c r="Q1179" s="81"/>
      <c r="R1179" s="27"/>
      <c r="S1179" s="36">
        <f>IF(Suggested="Yes",AA1179,AG1179)</f>
        <v>12.95</v>
      </c>
      <c r="T1179" s="34" t="s">
        <v>143</v>
      </c>
      <c r="U1179" s="5" t="str">
        <f>+Instructions!$B$3</f>
        <v>A</v>
      </c>
      <c r="V1179" s="49"/>
      <c r="W1179" s="53">
        <f>+Instructions!$C$22</f>
        <v>0</v>
      </c>
      <c r="X1179" s="16">
        <f>ROUND($AA1179*(1-W1179)+0.004999,2)</f>
        <v>12.95</v>
      </c>
      <c r="Y1179" s="49"/>
      <c r="Z1179" s="6" t="s">
        <v>1386</v>
      </c>
      <c r="AA1179" s="36">
        <v>12.95</v>
      </c>
      <c r="AB1179" s="57">
        <f t="shared" si="767"/>
        <v>0</v>
      </c>
      <c r="AC1179" s="16">
        <f t="shared" si="767"/>
        <v>12.95</v>
      </c>
      <c r="AD1179" s="11">
        <f>(AG1179-AC1179)/AG1179</f>
        <v>0</v>
      </c>
      <c r="AE1179" s="120"/>
      <c r="AF1179" s="128">
        <v>1</v>
      </c>
      <c r="AG1179" s="35">
        <f>SUM(AJ1179:AL1179)+AE1179</f>
        <v>12.95</v>
      </c>
      <c r="AH1179" s="49"/>
      <c r="AJ1179" s="16">
        <f>ROUND(AC1179/(1-VLOOKUP(AF1179,Group,2,FALSE)),2)</f>
        <v>12.95</v>
      </c>
      <c r="AK1179" s="16">
        <f>IF(VLOOKUP(AF1179,Group,5,FALSE)="YES",VLOOKUP(ROUND(ROUND(AJ1179,1)-AJ1179,2),Round,2,FALSE)+VLOOKUP(AF1179,Group,6,FALSE),0)</f>
        <v>0</v>
      </c>
      <c r="AL1179" s="16">
        <f>IF(VLOOKUP(AF1179,Group,7,FALSE)="",0,ROUND(AJ1179-0.04999,1)-AJ1179+AM1179)</f>
        <v>0</v>
      </c>
      <c r="AM1179" s="16" t="str">
        <f>IF(VLOOKUP(AF1179,Group,7,FALSE)="","",VLOOKUP(AF1179,Group,7,FALSE))</f>
        <v/>
      </c>
      <c r="AO1179" s="239" t="s">
        <v>155</v>
      </c>
    </row>
    <row r="1180" spans="1:41" s="3" customFormat="1" ht="0.95" customHeight="1" x14ac:dyDescent="0.2">
      <c r="N1180" s="3" t="s">
        <v>187</v>
      </c>
      <c r="P1180" s="71"/>
      <c r="Q1180" s="81"/>
      <c r="R1180" s="27"/>
      <c r="S1180" s="36"/>
      <c r="T1180" s="6"/>
      <c r="U1180" s="34"/>
      <c r="V1180" s="49"/>
      <c r="W1180" s="53"/>
      <c r="X1180" s="14"/>
      <c r="Y1180" s="49"/>
      <c r="Z1180" s="36"/>
      <c r="AA1180" s="36"/>
      <c r="AB1180" s="52"/>
      <c r="AC1180" s="36"/>
      <c r="AD1180" s="14"/>
      <c r="AE1180" s="72"/>
      <c r="AF1180" s="124"/>
      <c r="AG1180" s="36"/>
      <c r="AH1180" s="244"/>
      <c r="AJ1180" s="36"/>
      <c r="AK1180" s="36"/>
      <c r="AL1180" s="36"/>
      <c r="AM1180" s="36"/>
      <c r="AO1180" s="239"/>
    </row>
    <row r="1181" spans="1:41" s="3" customFormat="1" ht="9.9499999999999993" customHeight="1" x14ac:dyDescent="0.2">
      <c r="B1181" s="111" t="s">
        <v>104</v>
      </c>
      <c r="D1181" s="37"/>
      <c r="E1181" s="71" t="s">
        <v>194</v>
      </c>
      <c r="F1181" s="71"/>
      <c r="G1181" s="28" t="s">
        <v>195</v>
      </c>
      <c r="H1181" s="28"/>
      <c r="I1181" s="28"/>
      <c r="J1181" s="28"/>
      <c r="K1181" s="28"/>
      <c r="L1181" s="28"/>
      <c r="M1181" s="28">
        <v>82049</v>
      </c>
      <c r="N1181" s="28"/>
      <c r="P1181" s="71"/>
      <c r="Q1181" s="81"/>
      <c r="R1181" s="27"/>
      <c r="S1181" s="36">
        <f>IF(Suggested="Yes",AA1181,AG1181)</f>
        <v>5.8</v>
      </c>
      <c r="T1181" s="34" t="s">
        <v>142</v>
      </c>
      <c r="U1181" s="5" t="str">
        <f>+Instructions!$B$3</f>
        <v>A</v>
      </c>
      <c r="V1181" s="49"/>
      <c r="W1181" s="53">
        <f>+Instructions!$C$22</f>
        <v>0</v>
      </c>
      <c r="X1181" s="16">
        <f>ROUND($AA1181*(1-W1181)+0.004999,2)</f>
        <v>5.8</v>
      </c>
      <c r="Y1181" s="49"/>
      <c r="Z1181" s="6" t="s">
        <v>1386</v>
      </c>
      <c r="AA1181" s="36">
        <v>5.8</v>
      </c>
      <c r="AB1181" s="57">
        <f>+W1181</f>
        <v>0</v>
      </c>
      <c r="AC1181" s="16">
        <f>+X1181</f>
        <v>5.8</v>
      </c>
      <c r="AD1181" s="11">
        <f>(AG1181-AC1181)/AG1181</f>
        <v>0</v>
      </c>
      <c r="AE1181" s="120"/>
      <c r="AF1181" s="129">
        <v>3</v>
      </c>
      <c r="AG1181" s="50">
        <f>SUM(AJ1181:AL1181)+AE1181</f>
        <v>5.8</v>
      </c>
      <c r="AH1181" s="49"/>
      <c r="AJ1181" s="16">
        <f>ROUND(AC1181/(1-VLOOKUP(AF1181,Group,2,FALSE)),2)</f>
        <v>5.8</v>
      </c>
      <c r="AK1181" s="16">
        <f>IF(VLOOKUP(AF1181,Group,5,FALSE)="YES",VLOOKUP(ROUND(ROUND(AJ1181,1)-AJ1181,2),Round,2,FALSE)+VLOOKUP(AF1181,Group,6,FALSE),0)</f>
        <v>0</v>
      </c>
      <c r="AL1181" s="16">
        <f>IF(VLOOKUP(AF1181,Group,7,FALSE)="",0,ROUND(AJ1181-0.04999,1)-AJ1181+AM1181)</f>
        <v>0</v>
      </c>
      <c r="AM1181" s="16" t="str">
        <f>IF(VLOOKUP(AF1181,Group,7,FALSE)="","",VLOOKUP(AF1181,Group,7,FALSE))</f>
        <v/>
      </c>
      <c r="AO1181" s="239" t="s">
        <v>155</v>
      </c>
    </row>
    <row r="1182" spans="1:41" s="3" customFormat="1" ht="2.4500000000000002" customHeight="1" x14ac:dyDescent="0.2">
      <c r="P1182" s="71"/>
      <c r="Q1182" s="81"/>
      <c r="R1182" s="27"/>
      <c r="S1182" s="36"/>
      <c r="T1182" s="6"/>
      <c r="U1182" s="34"/>
      <c r="V1182" s="49"/>
      <c r="W1182" s="53"/>
      <c r="X1182" s="14"/>
      <c r="Y1182" s="49"/>
      <c r="Z1182" s="36"/>
      <c r="AA1182" s="36"/>
      <c r="AB1182" s="52"/>
      <c r="AC1182" s="36"/>
      <c r="AD1182" s="14"/>
      <c r="AE1182" s="72"/>
      <c r="AF1182" s="124"/>
      <c r="AG1182" s="36"/>
      <c r="AH1182" s="244"/>
      <c r="AJ1182" s="36"/>
      <c r="AK1182" s="36"/>
      <c r="AL1182" s="36"/>
      <c r="AM1182" s="36"/>
      <c r="AO1182" s="239"/>
    </row>
    <row r="1183" spans="1:41" s="3" customFormat="1" ht="9.9499999999999993" customHeight="1" x14ac:dyDescent="0.2">
      <c r="C1183" s="174" t="s">
        <v>1053</v>
      </c>
      <c r="D1183" s="37"/>
      <c r="E1183" s="167"/>
      <c r="F1183" s="167"/>
      <c r="G1183" s="167"/>
      <c r="H1183" s="172"/>
      <c r="I1183" s="172"/>
      <c r="K1183" s="172"/>
      <c r="L1183" s="172"/>
      <c r="M1183" s="172"/>
      <c r="N1183" s="172"/>
      <c r="O1183" s="28"/>
      <c r="P1183" s="28"/>
      <c r="Q1183" s="28"/>
      <c r="R1183" s="28"/>
      <c r="S1183" s="28"/>
      <c r="T1183" s="28"/>
      <c r="U1183" s="5"/>
      <c r="V1183" s="49"/>
      <c r="W1183" s="67"/>
      <c r="X1183" s="67"/>
      <c r="Y1183" s="49"/>
      <c r="Z1183" s="36"/>
      <c r="AA1183" s="36"/>
      <c r="AB1183" s="52"/>
      <c r="AC1183" s="16"/>
      <c r="AD1183" s="14"/>
      <c r="AE1183" s="62"/>
      <c r="AF1183" s="123"/>
      <c r="AG1183" s="16"/>
      <c r="AH1183" s="244"/>
      <c r="AJ1183" s="16"/>
      <c r="AK1183" s="16"/>
      <c r="AL1183" s="16"/>
      <c r="AM1183" s="16"/>
      <c r="AO1183" s="239"/>
    </row>
    <row r="1184" spans="1:41" s="3" customFormat="1" ht="0.95" customHeight="1" x14ac:dyDescent="0.2">
      <c r="P1184" s="71"/>
      <c r="Q1184" s="81"/>
      <c r="R1184" s="27"/>
      <c r="S1184" s="36"/>
      <c r="T1184" s="6"/>
      <c r="U1184" s="34"/>
      <c r="V1184" s="49"/>
      <c r="W1184" s="53"/>
      <c r="X1184" s="14"/>
      <c r="Y1184" s="49"/>
      <c r="Z1184" s="36"/>
      <c r="AA1184" s="36"/>
      <c r="AB1184" s="52"/>
      <c r="AC1184" s="36"/>
      <c r="AD1184" s="14"/>
      <c r="AE1184" s="72"/>
      <c r="AF1184" s="124"/>
      <c r="AG1184" s="36"/>
      <c r="AH1184" s="244"/>
      <c r="AJ1184" s="36"/>
      <c r="AK1184" s="36"/>
      <c r="AL1184" s="36"/>
      <c r="AM1184" s="36"/>
      <c r="AO1184" s="239"/>
    </row>
    <row r="1185" spans="2:41" s="3" customFormat="1" ht="9.9499999999999993" customHeight="1" x14ac:dyDescent="0.2">
      <c r="B1185" s="111" t="s">
        <v>104</v>
      </c>
      <c r="D1185" s="37"/>
      <c r="E1185" s="71" t="s">
        <v>1055</v>
      </c>
      <c r="F1185" s="71"/>
      <c r="G1185" s="28" t="s">
        <v>220</v>
      </c>
      <c r="H1185" s="28"/>
      <c r="I1185" s="28" t="s">
        <v>1054</v>
      </c>
      <c r="K1185" s="28"/>
      <c r="L1185" s="28"/>
      <c r="M1185" s="28">
        <v>82006</v>
      </c>
      <c r="N1185" s="28"/>
      <c r="P1185" s="71" t="s">
        <v>355</v>
      </c>
      <c r="Q1185" s="81"/>
      <c r="R1185" s="27"/>
      <c r="S1185" s="36">
        <f>IF(Suggested="Yes",AA1185,AG1185)</f>
        <v>29.1</v>
      </c>
      <c r="T1185" s="34" t="s">
        <v>142</v>
      </c>
      <c r="U1185" s="5" t="str">
        <f>+Instructions!$B$3</f>
        <v>A</v>
      </c>
      <c r="V1185" s="49"/>
      <c r="W1185" s="53">
        <f>+Instructions!$C$22</f>
        <v>0</v>
      </c>
      <c r="X1185" s="16">
        <f>ROUND($AA1185*(1-W1185)+0.004999,2)</f>
        <v>29.1</v>
      </c>
      <c r="Y1185" s="49"/>
      <c r="Z1185" s="6" t="s">
        <v>1386</v>
      </c>
      <c r="AA1185" s="36">
        <v>29.1</v>
      </c>
      <c r="AB1185" s="57">
        <f t="shared" ref="AB1185:AC1188" si="768">+W1185</f>
        <v>0</v>
      </c>
      <c r="AC1185" s="16">
        <f t="shared" si="768"/>
        <v>29.1</v>
      </c>
      <c r="AD1185" s="11">
        <f>(AG1185-AC1185)/AG1185</f>
        <v>0</v>
      </c>
      <c r="AE1185" s="120"/>
      <c r="AF1185" s="129">
        <v>3</v>
      </c>
      <c r="AG1185" s="50">
        <f>SUM(AJ1185:AL1185)+AE1185</f>
        <v>29.1</v>
      </c>
      <c r="AH1185" s="49"/>
      <c r="AJ1185" s="16">
        <f>ROUND(AC1185/(1-VLOOKUP(AF1185,Group,2,FALSE)),2)</f>
        <v>29.1</v>
      </c>
      <c r="AK1185" s="16">
        <f>IF(VLOOKUP(AF1185,Group,5,FALSE)="YES",VLOOKUP(ROUND(ROUND(AJ1185,1)-AJ1185,2),Round,2,FALSE)+VLOOKUP(AF1185,Group,6,FALSE),0)</f>
        <v>0</v>
      </c>
      <c r="AL1185" s="16">
        <f>IF(VLOOKUP(AF1185,Group,7,FALSE)="",0,ROUND(AJ1185-0.04999,1)-AJ1185+AM1185)</f>
        <v>0</v>
      </c>
      <c r="AM1185" s="16" t="str">
        <f>IF(VLOOKUP(AF1185,Group,7,FALSE)="","",VLOOKUP(AF1185,Group,7,FALSE))</f>
        <v/>
      </c>
      <c r="AO1185" s="239" t="s">
        <v>155</v>
      </c>
    </row>
    <row r="1186" spans="2:41" s="3" customFormat="1" ht="9.9499999999999993" customHeight="1" x14ac:dyDescent="0.2">
      <c r="B1186" s="111" t="s">
        <v>104</v>
      </c>
      <c r="D1186" s="37"/>
      <c r="E1186" s="71" t="s">
        <v>1057</v>
      </c>
      <c r="F1186" s="71"/>
      <c r="G1186" s="28" t="s">
        <v>220</v>
      </c>
      <c r="H1186" s="28"/>
      <c r="I1186" s="28" t="s">
        <v>1056</v>
      </c>
      <c r="K1186" s="28"/>
      <c r="L1186" s="28"/>
      <c r="M1186" s="28">
        <v>82005</v>
      </c>
      <c r="N1186" s="28"/>
      <c r="P1186" s="71" t="s">
        <v>563</v>
      </c>
      <c r="Q1186" s="81"/>
      <c r="R1186" s="27"/>
      <c r="S1186" s="36">
        <f>IF(Suggested="Yes",AA1186,AG1186)</f>
        <v>27.85</v>
      </c>
      <c r="T1186" s="34" t="s">
        <v>142</v>
      </c>
      <c r="U1186" s="5" t="str">
        <f>+Instructions!$B$3</f>
        <v>A</v>
      </c>
      <c r="V1186" s="49"/>
      <c r="W1186" s="53">
        <f>+Instructions!$C$22</f>
        <v>0</v>
      </c>
      <c r="X1186" s="16">
        <f>ROUND($AA1186*(1-W1186)+0.004999,2)</f>
        <v>27.85</v>
      </c>
      <c r="Y1186" s="49"/>
      <c r="Z1186" s="6" t="s">
        <v>1386</v>
      </c>
      <c r="AA1186" s="36">
        <v>27.85</v>
      </c>
      <c r="AB1186" s="57">
        <f t="shared" si="768"/>
        <v>0</v>
      </c>
      <c r="AC1186" s="16">
        <f t="shared" si="768"/>
        <v>27.85</v>
      </c>
      <c r="AD1186" s="11">
        <f>(AG1186-AC1186)/AG1186</f>
        <v>0</v>
      </c>
      <c r="AE1186" s="120"/>
      <c r="AF1186" s="129">
        <v>3</v>
      </c>
      <c r="AG1186" s="50">
        <f>SUM(AJ1186:AL1186)+AE1186</f>
        <v>27.85</v>
      </c>
      <c r="AH1186" s="49"/>
      <c r="AJ1186" s="16">
        <f>ROUND(AC1186/(1-VLOOKUP(AF1186,Group,2,FALSE)),2)</f>
        <v>27.85</v>
      </c>
      <c r="AK1186" s="16">
        <f>IF(VLOOKUP(AF1186,Group,5,FALSE)="YES",VLOOKUP(ROUND(ROUND(AJ1186,1)-AJ1186,2),Round,2,FALSE)+VLOOKUP(AF1186,Group,6,FALSE),0)</f>
        <v>0</v>
      </c>
      <c r="AL1186" s="16">
        <f>IF(VLOOKUP(AF1186,Group,7,FALSE)="",0,ROUND(AJ1186-0.04999,1)-AJ1186+AM1186)</f>
        <v>0</v>
      </c>
      <c r="AM1186" s="16" t="str">
        <f>IF(VLOOKUP(AF1186,Group,7,FALSE)="","",VLOOKUP(AF1186,Group,7,FALSE))</f>
        <v/>
      </c>
      <c r="AO1186" s="239" t="s">
        <v>155</v>
      </c>
    </row>
    <row r="1187" spans="2:41" s="3" customFormat="1" ht="9.9499999999999993" customHeight="1" x14ac:dyDescent="0.2">
      <c r="B1187" s="111" t="s">
        <v>104</v>
      </c>
      <c r="D1187" s="37"/>
      <c r="E1187" s="71" t="s">
        <v>1032</v>
      </c>
      <c r="F1187" s="71"/>
      <c r="G1187" s="28" t="s">
        <v>220</v>
      </c>
      <c r="H1187" s="28"/>
      <c r="I1187" s="28" t="s">
        <v>1182</v>
      </c>
      <c r="K1187" s="28"/>
      <c r="L1187" s="28"/>
      <c r="M1187" s="28">
        <v>82031</v>
      </c>
      <c r="N1187" s="28"/>
      <c r="P1187" s="71" t="s">
        <v>354</v>
      </c>
      <c r="Q1187" s="81"/>
      <c r="R1187" s="27"/>
      <c r="S1187" s="36">
        <f>IF(Suggested="Yes",AA1187,AG1187)</f>
        <v>54.35</v>
      </c>
      <c r="T1187" s="34" t="s">
        <v>142</v>
      </c>
      <c r="U1187" s="5" t="str">
        <f>+Instructions!$B$3</f>
        <v>A</v>
      </c>
      <c r="V1187" s="49"/>
      <c r="W1187" s="53">
        <f>+Instructions!$C$22</f>
        <v>0</v>
      </c>
      <c r="X1187" s="16">
        <f>ROUND($AA1187*(1-W1187)+0.004999,2)</f>
        <v>54.35</v>
      </c>
      <c r="Y1187" s="49"/>
      <c r="Z1187" s="6" t="s">
        <v>1386</v>
      </c>
      <c r="AA1187" s="36">
        <v>54.35</v>
      </c>
      <c r="AB1187" s="57">
        <f t="shared" si="768"/>
        <v>0</v>
      </c>
      <c r="AC1187" s="16">
        <f t="shared" si="768"/>
        <v>54.35</v>
      </c>
      <c r="AD1187" s="11">
        <f>(AG1187-AC1187)/AG1187</f>
        <v>0</v>
      </c>
      <c r="AE1187" s="120"/>
      <c r="AF1187" s="129">
        <v>3</v>
      </c>
      <c r="AG1187" s="50">
        <f>SUM(AJ1187:AL1187)+AE1187</f>
        <v>54.35</v>
      </c>
      <c r="AH1187" s="49"/>
      <c r="AJ1187" s="16">
        <f>ROUND(AC1187/(1-VLOOKUP(AF1187,Group,2,FALSE)),2)</f>
        <v>54.35</v>
      </c>
      <c r="AK1187" s="16">
        <f>IF(VLOOKUP(AF1187,Group,5,FALSE)="YES",VLOOKUP(ROUND(ROUND(AJ1187,1)-AJ1187,2),Round,2,FALSE)+VLOOKUP(AF1187,Group,6,FALSE),0)</f>
        <v>0</v>
      </c>
      <c r="AL1187" s="16">
        <f>IF(VLOOKUP(AF1187,Group,7,FALSE)="",0,ROUND(AJ1187-0.04999,1)-AJ1187+AM1187)</f>
        <v>0</v>
      </c>
      <c r="AM1187" s="16" t="str">
        <f>IF(VLOOKUP(AF1187,Group,7,FALSE)="","",VLOOKUP(AF1187,Group,7,FALSE))</f>
        <v/>
      </c>
      <c r="AO1187" s="239" t="s">
        <v>155</v>
      </c>
    </row>
    <row r="1188" spans="2:41" s="3" customFormat="1" ht="9.9499999999999993" customHeight="1" x14ac:dyDescent="0.2">
      <c r="B1188" s="111" t="s">
        <v>104</v>
      </c>
      <c r="D1188" s="37"/>
      <c r="E1188" s="71" t="s">
        <v>1032</v>
      </c>
      <c r="F1188" s="71"/>
      <c r="G1188" s="28" t="s">
        <v>220</v>
      </c>
      <c r="H1188" s="28"/>
      <c r="I1188" s="28" t="s">
        <v>1183</v>
      </c>
      <c r="K1188" s="28"/>
      <c r="L1188" s="28"/>
      <c r="M1188" s="28">
        <v>82030</v>
      </c>
      <c r="N1188" s="28"/>
      <c r="P1188" s="71" t="s">
        <v>354</v>
      </c>
      <c r="Q1188" s="81"/>
      <c r="R1188" s="27"/>
      <c r="S1188" s="36">
        <f>IF(Suggested="Yes",AA1188,AG1188)</f>
        <v>54.35</v>
      </c>
      <c r="T1188" s="34" t="s">
        <v>142</v>
      </c>
      <c r="U1188" s="5" t="str">
        <f>+Instructions!$B$3</f>
        <v>A</v>
      </c>
      <c r="V1188" s="49"/>
      <c r="W1188" s="53">
        <f>+Instructions!$C$22</f>
        <v>0</v>
      </c>
      <c r="X1188" s="16">
        <f>ROUND($AA1188*(1-W1188)+0.004999,2)</f>
        <v>54.35</v>
      </c>
      <c r="Y1188" s="49"/>
      <c r="Z1188" s="6" t="s">
        <v>1386</v>
      </c>
      <c r="AA1188" s="36">
        <v>54.35</v>
      </c>
      <c r="AB1188" s="57">
        <f t="shared" si="768"/>
        <v>0</v>
      </c>
      <c r="AC1188" s="16">
        <f t="shared" si="768"/>
        <v>54.35</v>
      </c>
      <c r="AD1188" s="11">
        <f>(AG1188-AC1188)/AG1188</f>
        <v>0</v>
      </c>
      <c r="AE1188" s="120"/>
      <c r="AF1188" s="129">
        <v>3</v>
      </c>
      <c r="AG1188" s="50">
        <f>SUM(AJ1188:AL1188)+AE1188</f>
        <v>54.35</v>
      </c>
      <c r="AH1188" s="49"/>
      <c r="AJ1188" s="16">
        <f>ROUND(AC1188/(1-VLOOKUP(AF1188,Group,2,FALSE)),2)</f>
        <v>54.35</v>
      </c>
      <c r="AK1188" s="16">
        <f>IF(VLOOKUP(AF1188,Group,5,FALSE)="YES",VLOOKUP(ROUND(ROUND(AJ1188,1)-AJ1188,2),Round,2,FALSE)+VLOOKUP(AF1188,Group,6,FALSE),0)</f>
        <v>0</v>
      </c>
      <c r="AL1188" s="16">
        <f>IF(VLOOKUP(AF1188,Group,7,FALSE)="",0,ROUND(AJ1188-0.04999,1)-AJ1188+AM1188)</f>
        <v>0</v>
      </c>
      <c r="AM1188" s="16" t="str">
        <f>IF(VLOOKUP(AF1188,Group,7,FALSE)="","",VLOOKUP(AF1188,Group,7,FALSE))</f>
        <v/>
      </c>
      <c r="AO1188" s="239" t="s">
        <v>155</v>
      </c>
    </row>
    <row r="1189" spans="2:41" s="3" customFormat="1" ht="2.4500000000000002" customHeight="1" x14ac:dyDescent="0.2">
      <c r="P1189" s="71"/>
      <c r="Q1189" s="81"/>
      <c r="R1189" s="27"/>
      <c r="S1189" s="36"/>
      <c r="T1189" s="6"/>
      <c r="U1189" s="34"/>
      <c r="V1189" s="49"/>
      <c r="W1189" s="53"/>
      <c r="X1189" s="14"/>
      <c r="Y1189" s="49"/>
      <c r="Z1189" s="36"/>
      <c r="AA1189" s="36"/>
      <c r="AB1189" s="52"/>
      <c r="AC1189" s="36"/>
      <c r="AD1189" s="14"/>
      <c r="AE1189" s="72"/>
      <c r="AF1189" s="124"/>
      <c r="AG1189" s="36"/>
      <c r="AH1189" s="244"/>
      <c r="AJ1189" s="36"/>
      <c r="AK1189" s="36"/>
      <c r="AL1189" s="36"/>
      <c r="AM1189" s="36"/>
      <c r="AO1189" s="239"/>
    </row>
    <row r="1190" spans="2:41" s="3" customFormat="1" ht="9.9499999999999993" customHeight="1" x14ac:dyDescent="0.2">
      <c r="C1190" s="174" t="s">
        <v>1037</v>
      </c>
      <c r="D1190" s="37"/>
      <c r="E1190" s="167"/>
      <c r="F1190" s="167"/>
      <c r="G1190" s="167"/>
      <c r="H1190" s="172"/>
      <c r="I1190" s="172"/>
      <c r="K1190" s="172"/>
      <c r="L1190" s="172"/>
      <c r="M1190" s="172"/>
      <c r="N1190" s="172"/>
      <c r="O1190" s="28"/>
      <c r="P1190" s="28"/>
      <c r="Q1190" s="28"/>
      <c r="R1190" s="28"/>
      <c r="S1190" s="28"/>
      <c r="T1190" s="28"/>
      <c r="U1190" s="5"/>
      <c r="V1190" s="49"/>
      <c r="W1190" s="67"/>
      <c r="X1190" s="67"/>
      <c r="Y1190" s="49"/>
      <c r="Z1190" s="36"/>
      <c r="AA1190" s="36"/>
      <c r="AB1190" s="52"/>
      <c r="AC1190" s="16"/>
      <c r="AD1190" s="14"/>
      <c r="AE1190" s="62"/>
      <c r="AF1190" s="123"/>
      <c r="AG1190" s="16"/>
      <c r="AH1190" s="244"/>
      <c r="AJ1190" s="16"/>
      <c r="AK1190" s="16"/>
      <c r="AL1190" s="16"/>
      <c r="AM1190" s="16"/>
      <c r="AO1190" s="239"/>
    </row>
    <row r="1191" spans="2:41" s="3" customFormat="1" ht="0.95" customHeight="1" x14ac:dyDescent="0.2">
      <c r="P1191" s="71"/>
      <c r="Q1191" s="81"/>
      <c r="R1191" s="27"/>
      <c r="S1191" s="36"/>
      <c r="T1191" s="6"/>
      <c r="U1191" s="34"/>
      <c r="V1191" s="49"/>
      <c r="W1191" s="53"/>
      <c r="X1191" s="14"/>
      <c r="Y1191" s="49"/>
      <c r="Z1191" s="36"/>
      <c r="AA1191" s="36"/>
      <c r="AB1191" s="52"/>
      <c r="AC1191" s="36"/>
      <c r="AD1191" s="14"/>
      <c r="AE1191" s="72"/>
      <c r="AF1191" s="124"/>
      <c r="AG1191" s="36"/>
      <c r="AH1191" s="244"/>
      <c r="AJ1191" s="36"/>
      <c r="AK1191" s="36"/>
      <c r="AL1191" s="36"/>
      <c r="AM1191" s="36"/>
      <c r="AO1191" s="239"/>
    </row>
    <row r="1192" spans="2:41" s="3" customFormat="1" ht="9.9499999999999993" customHeight="1" x14ac:dyDescent="0.2">
      <c r="B1192" s="111" t="s">
        <v>104</v>
      </c>
      <c r="D1192" s="37"/>
      <c r="E1192" s="71" t="s">
        <v>1047</v>
      </c>
      <c r="F1192" s="71"/>
      <c r="G1192" s="28" t="s">
        <v>220</v>
      </c>
      <c r="H1192" s="28"/>
      <c r="I1192" s="28"/>
      <c r="J1192" s="28" t="s">
        <v>1046</v>
      </c>
      <c r="K1192" s="28"/>
      <c r="L1192" s="28"/>
      <c r="M1192" s="28">
        <v>82025</v>
      </c>
      <c r="N1192" s="28"/>
      <c r="P1192" s="71" t="s">
        <v>355</v>
      </c>
      <c r="Q1192" s="81"/>
      <c r="R1192" s="27"/>
      <c r="S1192" s="36">
        <f>IF(Suggested="Yes",AA1192,AG1192)</f>
        <v>15.05</v>
      </c>
      <c r="T1192" s="34" t="s">
        <v>142</v>
      </c>
      <c r="U1192" s="5" t="str">
        <f>+Instructions!$B$3</f>
        <v>A</v>
      </c>
      <c r="V1192" s="49"/>
      <c r="W1192" s="53">
        <f>+Instructions!$C$22</f>
        <v>0</v>
      </c>
      <c r="X1192" s="16">
        <f>ROUND($AA1192*(1-W1192)+0.004999,2)</f>
        <v>15.05</v>
      </c>
      <c r="Y1192" s="49"/>
      <c r="Z1192" s="6" t="s">
        <v>1386</v>
      </c>
      <c r="AA1192" s="36">
        <v>15.05</v>
      </c>
      <c r="AB1192" s="57">
        <f t="shared" ref="AB1192:AC1192" si="769">+W1192</f>
        <v>0</v>
      </c>
      <c r="AC1192" s="16">
        <f t="shared" si="769"/>
        <v>15.05</v>
      </c>
      <c r="AD1192" s="11">
        <f>(AG1192-AC1192)/AG1192</f>
        <v>0</v>
      </c>
      <c r="AE1192" s="120"/>
      <c r="AF1192" s="129">
        <v>3</v>
      </c>
      <c r="AG1192" s="50">
        <f>SUM(AJ1192:AL1192)+AE1192</f>
        <v>15.05</v>
      </c>
      <c r="AH1192" s="49"/>
      <c r="AJ1192" s="16">
        <f>ROUND(AC1192/(1-VLOOKUP(AF1192,Group,2,FALSE)),2)</f>
        <v>15.05</v>
      </c>
      <c r="AK1192" s="16">
        <f>IF(VLOOKUP(AF1192,Group,5,FALSE)="YES",VLOOKUP(ROUND(ROUND(AJ1192,1)-AJ1192,2),Round,2,FALSE)+VLOOKUP(AF1192,Group,6,FALSE),0)</f>
        <v>0</v>
      </c>
      <c r="AL1192" s="16">
        <f>IF(VLOOKUP(AF1192,Group,7,FALSE)="",0,ROUND(AJ1192-0.04999,1)-AJ1192+AM1192)</f>
        <v>0</v>
      </c>
      <c r="AM1192" s="16" t="str">
        <f>IF(VLOOKUP(AF1192,Group,7,FALSE)="","",VLOOKUP(AF1192,Group,7,FALSE))</f>
        <v/>
      </c>
      <c r="AO1192" s="239" t="s">
        <v>155</v>
      </c>
    </row>
    <row r="1193" spans="2:41" s="3" customFormat="1" ht="9.9499999999999993" customHeight="1" x14ac:dyDescent="0.2">
      <c r="B1193" s="111" t="s">
        <v>104</v>
      </c>
      <c r="D1193" s="37"/>
      <c r="E1193" s="71" t="s">
        <v>1049</v>
      </c>
      <c r="F1193" s="71"/>
      <c r="G1193" s="28" t="s">
        <v>220</v>
      </c>
      <c r="H1193" s="28"/>
      <c r="I1193" s="28"/>
      <c r="J1193" s="28" t="s">
        <v>1050</v>
      </c>
      <c r="K1193" s="28"/>
      <c r="L1193" s="28"/>
      <c r="M1193" s="28">
        <v>82027</v>
      </c>
      <c r="N1193" s="28"/>
      <c r="P1193" s="71" t="s">
        <v>473</v>
      </c>
      <c r="Q1193" s="81"/>
      <c r="R1193" s="27"/>
      <c r="S1193" s="36">
        <f>IF(Suggested="Yes",AA1193,AG1193)</f>
        <v>15.05</v>
      </c>
      <c r="T1193" s="34" t="s">
        <v>142</v>
      </c>
      <c r="U1193" s="5" t="str">
        <f>+Instructions!$B$3</f>
        <v>A</v>
      </c>
      <c r="V1193" s="49"/>
      <c r="W1193" s="53">
        <f>+Instructions!$C$22</f>
        <v>0</v>
      </c>
      <c r="X1193" s="16">
        <f>ROUND($AA1193*(1-W1193)+0.004999,2)</f>
        <v>15.05</v>
      </c>
      <c r="Y1193" s="49"/>
      <c r="Z1193" s="6" t="s">
        <v>1386</v>
      </c>
      <c r="AA1193" s="36">
        <v>15.05</v>
      </c>
      <c r="AB1193" s="57">
        <f>+W1193</f>
        <v>0</v>
      </c>
      <c r="AC1193" s="16">
        <f>+X1193</f>
        <v>15.05</v>
      </c>
      <c r="AD1193" s="11">
        <f>(AG1193-AC1193)/AG1193</f>
        <v>0</v>
      </c>
      <c r="AE1193" s="120"/>
      <c r="AF1193" s="129">
        <v>3</v>
      </c>
      <c r="AG1193" s="50">
        <f>SUM(AJ1193:AL1193)+AE1193</f>
        <v>15.05</v>
      </c>
      <c r="AH1193" s="49"/>
      <c r="AJ1193" s="16">
        <f>ROUND(AC1193/(1-VLOOKUP(AF1193,Group,2,FALSE)),2)</f>
        <v>15.05</v>
      </c>
      <c r="AK1193" s="16">
        <f>IF(VLOOKUP(AF1193,Group,5,FALSE)="YES",VLOOKUP(ROUND(ROUND(AJ1193,1)-AJ1193,2),Round,2,FALSE)+VLOOKUP(AF1193,Group,6,FALSE),0)</f>
        <v>0</v>
      </c>
      <c r="AL1193" s="16">
        <f>IF(VLOOKUP(AF1193,Group,7,FALSE)="",0,ROUND(AJ1193-0.04999,1)-AJ1193+AM1193)</f>
        <v>0</v>
      </c>
      <c r="AM1193" s="16" t="str">
        <f>IF(VLOOKUP(AF1193,Group,7,FALSE)="","",VLOOKUP(AF1193,Group,7,FALSE))</f>
        <v/>
      </c>
      <c r="AO1193" s="239" t="s">
        <v>155</v>
      </c>
    </row>
    <row r="1194" spans="2:41" s="3" customFormat="1" ht="9.9499999999999993" customHeight="1" x14ac:dyDescent="0.2">
      <c r="B1194" s="111" t="s">
        <v>104</v>
      </c>
      <c r="D1194" s="37"/>
      <c r="E1194" s="71" t="s">
        <v>1049</v>
      </c>
      <c r="F1194" s="71"/>
      <c r="G1194" s="28" t="s">
        <v>220</v>
      </c>
      <c r="H1194" s="28"/>
      <c r="I1194" s="28"/>
      <c r="J1194" s="28" t="s">
        <v>1048</v>
      </c>
      <c r="K1194" s="28"/>
      <c r="L1194" s="28"/>
      <c r="M1194" s="28">
        <v>82026</v>
      </c>
      <c r="N1194" s="28"/>
      <c r="P1194" s="71" t="s">
        <v>473</v>
      </c>
      <c r="Q1194" s="81"/>
      <c r="R1194" s="27"/>
      <c r="S1194" s="36">
        <f>IF(Suggested="Yes",AA1194,AG1194)</f>
        <v>15.05</v>
      </c>
      <c r="T1194" s="34" t="s">
        <v>142</v>
      </c>
      <c r="U1194" s="5" t="str">
        <f>+Instructions!$B$3</f>
        <v>A</v>
      </c>
      <c r="V1194" s="49"/>
      <c r="W1194" s="53">
        <f>+Instructions!$C$22</f>
        <v>0</v>
      </c>
      <c r="X1194" s="16">
        <f>ROUND($AA1194*(1-W1194)+0.004999,2)</f>
        <v>15.05</v>
      </c>
      <c r="Y1194" s="49"/>
      <c r="Z1194" s="6" t="s">
        <v>1386</v>
      </c>
      <c r="AA1194" s="36">
        <v>15.05</v>
      </c>
      <c r="AB1194" s="57">
        <f>+W1194</f>
        <v>0</v>
      </c>
      <c r="AC1194" s="16">
        <f>+X1194</f>
        <v>15.05</v>
      </c>
      <c r="AD1194" s="11">
        <f>(AG1194-AC1194)/AG1194</f>
        <v>0</v>
      </c>
      <c r="AE1194" s="120"/>
      <c r="AF1194" s="129">
        <v>3</v>
      </c>
      <c r="AG1194" s="50">
        <f>SUM(AJ1194:AL1194)+AE1194</f>
        <v>15.05</v>
      </c>
      <c r="AH1194" s="49"/>
      <c r="AJ1194" s="16">
        <f>ROUND(AC1194/(1-VLOOKUP(AF1194,Group,2,FALSE)),2)</f>
        <v>15.05</v>
      </c>
      <c r="AK1194" s="16">
        <f>IF(VLOOKUP(AF1194,Group,5,FALSE)="YES",VLOOKUP(ROUND(ROUND(AJ1194,1)-AJ1194,2),Round,2,FALSE)+VLOOKUP(AF1194,Group,6,FALSE),0)</f>
        <v>0</v>
      </c>
      <c r="AL1194" s="16">
        <f>IF(VLOOKUP(AF1194,Group,7,FALSE)="",0,ROUND(AJ1194-0.04999,1)-AJ1194+AM1194)</f>
        <v>0</v>
      </c>
      <c r="AM1194" s="16" t="str">
        <f>IF(VLOOKUP(AF1194,Group,7,FALSE)="","",VLOOKUP(AF1194,Group,7,FALSE))</f>
        <v/>
      </c>
      <c r="AO1194" s="239" t="s">
        <v>155</v>
      </c>
    </row>
    <row r="1195" spans="2:41" s="3" customFormat="1" ht="9.9499999999999993" customHeight="1" x14ac:dyDescent="0.2">
      <c r="B1195" s="111" t="s">
        <v>104</v>
      </c>
      <c r="D1195" s="37"/>
      <c r="E1195" s="71" t="s">
        <v>798</v>
      </c>
      <c r="F1195" s="71"/>
      <c r="G1195" s="28" t="s">
        <v>220</v>
      </c>
      <c r="H1195" s="28"/>
      <c r="I1195" s="28"/>
      <c r="J1195" s="28" t="s">
        <v>1038</v>
      </c>
      <c r="K1195" s="28"/>
      <c r="L1195" s="28"/>
      <c r="M1195" s="28">
        <v>82017</v>
      </c>
      <c r="N1195" s="28"/>
      <c r="P1195" s="71" t="s">
        <v>552</v>
      </c>
      <c r="Q1195" s="81"/>
      <c r="R1195" s="27"/>
      <c r="S1195" s="36">
        <f t="shared" ref="S1195:S1200" si="770">IF(Suggested="Yes",AA1195,AG1195)</f>
        <v>12.3</v>
      </c>
      <c r="T1195" s="34" t="s">
        <v>142</v>
      </c>
      <c r="U1195" s="5" t="str">
        <f>+Instructions!$B$3</f>
        <v>A</v>
      </c>
      <c r="V1195" s="49"/>
      <c r="W1195" s="53">
        <f>+Instructions!$C$22</f>
        <v>0</v>
      </c>
      <c r="X1195" s="16">
        <f t="shared" ref="X1195:X1200" si="771">ROUND($AA1195*(1-W1195)+0.004999,2)</f>
        <v>12.3</v>
      </c>
      <c r="Y1195" s="49"/>
      <c r="Z1195" s="6" t="s">
        <v>1386</v>
      </c>
      <c r="AA1195" s="36">
        <v>12.3</v>
      </c>
      <c r="AB1195" s="57">
        <f t="shared" ref="AB1195:AB1200" si="772">+W1195</f>
        <v>0</v>
      </c>
      <c r="AC1195" s="16">
        <f t="shared" ref="AC1195:AC1200" si="773">+X1195</f>
        <v>12.3</v>
      </c>
      <c r="AD1195" s="11">
        <f t="shared" ref="AD1195:AD1200" si="774">(AG1195-AC1195)/AG1195</f>
        <v>0</v>
      </c>
      <c r="AE1195" s="120"/>
      <c r="AF1195" s="129">
        <v>3</v>
      </c>
      <c r="AG1195" s="50">
        <f t="shared" ref="AG1195:AG1200" si="775">SUM(AJ1195:AL1195)+AE1195</f>
        <v>12.3</v>
      </c>
      <c r="AH1195" s="49"/>
      <c r="AJ1195" s="16">
        <f t="shared" ref="AJ1195:AJ1200" si="776">ROUND(AC1195/(1-VLOOKUP(AF1195,Group,2,FALSE)),2)</f>
        <v>12.3</v>
      </c>
      <c r="AK1195" s="16">
        <f t="shared" ref="AK1195:AK1200" si="777">IF(VLOOKUP(AF1195,Group,5,FALSE)="YES",VLOOKUP(ROUND(ROUND(AJ1195,1)-AJ1195,2),Round,2,FALSE)+VLOOKUP(AF1195,Group,6,FALSE),0)</f>
        <v>0</v>
      </c>
      <c r="AL1195" s="16">
        <f t="shared" ref="AL1195:AL1200" si="778">IF(VLOOKUP(AF1195,Group,7,FALSE)="",0,ROUND(AJ1195-0.04999,1)-AJ1195+AM1195)</f>
        <v>0</v>
      </c>
      <c r="AM1195" s="16" t="str">
        <f t="shared" ref="AM1195:AM1200" si="779">IF(VLOOKUP(AF1195,Group,7,FALSE)="","",VLOOKUP(AF1195,Group,7,FALSE))</f>
        <v/>
      </c>
      <c r="AO1195" s="239" t="s">
        <v>155</v>
      </c>
    </row>
    <row r="1196" spans="2:41" s="3" customFormat="1" ht="9.9499999999999993" customHeight="1" x14ac:dyDescent="0.2">
      <c r="B1196" s="111" t="s">
        <v>104</v>
      </c>
      <c r="D1196" s="37"/>
      <c r="E1196" s="71" t="s">
        <v>1042</v>
      </c>
      <c r="F1196" s="71"/>
      <c r="G1196" s="28" t="s">
        <v>220</v>
      </c>
      <c r="H1196" s="28"/>
      <c r="I1196" s="28"/>
      <c r="J1196" s="28" t="s">
        <v>1041</v>
      </c>
      <c r="K1196" s="28"/>
      <c r="L1196" s="28"/>
      <c r="M1196" s="28">
        <v>82018</v>
      </c>
      <c r="N1196" s="28"/>
      <c r="P1196" s="71" t="s">
        <v>345</v>
      </c>
      <c r="Q1196" s="81"/>
      <c r="R1196" s="27"/>
      <c r="S1196" s="36">
        <f>IF(Suggested="Yes",AA1196,AG1196)</f>
        <v>15.6</v>
      </c>
      <c r="T1196" s="34" t="s">
        <v>142</v>
      </c>
      <c r="U1196" s="5" t="str">
        <f>+Instructions!$B$3</f>
        <v>A</v>
      </c>
      <c r="V1196" s="49"/>
      <c r="W1196" s="53">
        <f>+Instructions!$C$22</f>
        <v>0</v>
      </c>
      <c r="X1196" s="16">
        <f t="shared" si="771"/>
        <v>15.6</v>
      </c>
      <c r="Y1196" s="49"/>
      <c r="Z1196" s="6" t="s">
        <v>1386</v>
      </c>
      <c r="AA1196" s="36">
        <v>15.6</v>
      </c>
      <c r="AB1196" s="57">
        <f>+W1196</f>
        <v>0</v>
      </c>
      <c r="AC1196" s="16">
        <f>+X1196</f>
        <v>15.6</v>
      </c>
      <c r="AD1196" s="11">
        <f>(AG1196-AC1196)/AG1196</f>
        <v>0</v>
      </c>
      <c r="AE1196" s="120"/>
      <c r="AF1196" s="129">
        <v>3</v>
      </c>
      <c r="AG1196" s="50">
        <f>SUM(AJ1196:AL1196)+AE1196</f>
        <v>15.6</v>
      </c>
      <c r="AH1196" s="49"/>
      <c r="AJ1196" s="16">
        <f>ROUND(AC1196/(1-VLOOKUP(AF1196,Group,2,FALSE)),2)</f>
        <v>15.6</v>
      </c>
      <c r="AK1196" s="16">
        <f>IF(VLOOKUP(AF1196,Group,5,FALSE)="YES",VLOOKUP(ROUND(ROUND(AJ1196,1)-AJ1196,2),Round,2,FALSE)+VLOOKUP(AF1196,Group,6,FALSE),0)</f>
        <v>0</v>
      </c>
      <c r="AL1196" s="16">
        <f>IF(VLOOKUP(AF1196,Group,7,FALSE)="",0,ROUND(AJ1196-0.04999,1)-AJ1196+AM1196)</f>
        <v>0</v>
      </c>
      <c r="AM1196" s="16" t="str">
        <f>IF(VLOOKUP(AF1196,Group,7,FALSE)="","",VLOOKUP(AF1196,Group,7,FALSE))</f>
        <v/>
      </c>
      <c r="AO1196" s="239" t="s">
        <v>155</v>
      </c>
    </row>
    <row r="1197" spans="2:41" s="3" customFormat="1" ht="9.9499999999999993" customHeight="1" x14ac:dyDescent="0.2">
      <c r="B1197" s="111" t="s">
        <v>104</v>
      </c>
      <c r="D1197" s="37"/>
      <c r="E1197" s="71" t="s">
        <v>860</v>
      </c>
      <c r="F1197" s="71"/>
      <c r="G1197" s="28" t="s">
        <v>220</v>
      </c>
      <c r="H1197" s="28"/>
      <c r="I1197" s="28"/>
      <c r="J1197" s="28" t="s">
        <v>1039</v>
      </c>
      <c r="K1197" s="28"/>
      <c r="L1197" s="28"/>
      <c r="M1197" s="28">
        <v>82020</v>
      </c>
      <c r="N1197" s="28"/>
      <c r="P1197" s="71" t="s">
        <v>434</v>
      </c>
      <c r="Q1197" s="81"/>
      <c r="R1197" s="27"/>
      <c r="S1197" s="36">
        <f t="shared" si="770"/>
        <v>12.45</v>
      </c>
      <c r="T1197" s="34" t="s">
        <v>142</v>
      </c>
      <c r="U1197" s="5" t="str">
        <f>+Instructions!$B$3</f>
        <v>A</v>
      </c>
      <c r="V1197" s="49"/>
      <c r="W1197" s="53">
        <f>+Instructions!$C$22</f>
        <v>0</v>
      </c>
      <c r="X1197" s="16">
        <f t="shared" si="771"/>
        <v>12.45</v>
      </c>
      <c r="Y1197" s="49"/>
      <c r="Z1197" s="6" t="s">
        <v>1386</v>
      </c>
      <c r="AA1197" s="36">
        <v>12.45</v>
      </c>
      <c r="AB1197" s="57">
        <f t="shared" si="772"/>
        <v>0</v>
      </c>
      <c r="AC1197" s="16">
        <f t="shared" si="773"/>
        <v>12.45</v>
      </c>
      <c r="AD1197" s="11">
        <f t="shared" si="774"/>
        <v>0</v>
      </c>
      <c r="AE1197" s="120"/>
      <c r="AF1197" s="129">
        <v>3</v>
      </c>
      <c r="AG1197" s="50">
        <f t="shared" si="775"/>
        <v>12.45</v>
      </c>
      <c r="AH1197" s="49"/>
      <c r="AJ1197" s="16">
        <f t="shared" si="776"/>
        <v>12.45</v>
      </c>
      <c r="AK1197" s="16">
        <f t="shared" si="777"/>
        <v>0</v>
      </c>
      <c r="AL1197" s="16">
        <f t="shared" si="778"/>
        <v>0</v>
      </c>
      <c r="AM1197" s="16" t="str">
        <f t="shared" si="779"/>
        <v/>
      </c>
      <c r="AO1197" s="239" t="s">
        <v>155</v>
      </c>
    </row>
    <row r="1198" spans="2:41" s="3" customFormat="1" ht="9.9499999999999993" customHeight="1" x14ac:dyDescent="0.2">
      <c r="B1198" s="111" t="s">
        <v>104</v>
      </c>
      <c r="D1198" s="37"/>
      <c r="E1198" s="71" t="s">
        <v>860</v>
      </c>
      <c r="F1198" s="71"/>
      <c r="G1198" s="28" t="s">
        <v>220</v>
      </c>
      <c r="H1198" s="28"/>
      <c r="I1198" s="28"/>
      <c r="J1198" s="28" t="s">
        <v>1040</v>
      </c>
      <c r="K1198" s="28"/>
      <c r="L1198" s="28"/>
      <c r="M1198" s="28">
        <v>82019</v>
      </c>
      <c r="N1198" s="28"/>
      <c r="P1198" s="71" t="s">
        <v>434</v>
      </c>
      <c r="Q1198" s="81"/>
      <c r="R1198" s="27"/>
      <c r="S1198" s="36">
        <f t="shared" si="770"/>
        <v>12.45</v>
      </c>
      <c r="T1198" s="34" t="s">
        <v>142</v>
      </c>
      <c r="U1198" s="5" t="str">
        <f>+Instructions!$B$3</f>
        <v>A</v>
      </c>
      <c r="V1198" s="49"/>
      <c r="W1198" s="53">
        <f>+Instructions!$C$22</f>
        <v>0</v>
      </c>
      <c r="X1198" s="16">
        <f t="shared" si="771"/>
        <v>12.45</v>
      </c>
      <c r="Y1198" s="49"/>
      <c r="Z1198" s="6" t="s">
        <v>1386</v>
      </c>
      <c r="AA1198" s="36">
        <v>12.45</v>
      </c>
      <c r="AB1198" s="57">
        <f t="shared" si="772"/>
        <v>0</v>
      </c>
      <c r="AC1198" s="16">
        <f t="shared" si="773"/>
        <v>12.45</v>
      </c>
      <c r="AD1198" s="11">
        <f t="shared" si="774"/>
        <v>0</v>
      </c>
      <c r="AE1198" s="120"/>
      <c r="AF1198" s="129">
        <v>3</v>
      </c>
      <c r="AG1198" s="50">
        <f t="shared" si="775"/>
        <v>12.45</v>
      </c>
      <c r="AH1198" s="49"/>
      <c r="AJ1198" s="16">
        <f t="shared" si="776"/>
        <v>12.45</v>
      </c>
      <c r="AK1198" s="16">
        <f t="shared" si="777"/>
        <v>0</v>
      </c>
      <c r="AL1198" s="16">
        <f t="shared" si="778"/>
        <v>0</v>
      </c>
      <c r="AM1198" s="16" t="str">
        <f t="shared" si="779"/>
        <v/>
      </c>
      <c r="AO1198" s="239" t="s">
        <v>155</v>
      </c>
    </row>
    <row r="1199" spans="2:41" s="3" customFormat="1" ht="9.9499999999999993" customHeight="1" x14ac:dyDescent="0.2">
      <c r="B1199" s="111" t="s">
        <v>104</v>
      </c>
      <c r="D1199" s="37"/>
      <c r="E1199" s="71" t="s">
        <v>1052</v>
      </c>
      <c r="F1199" s="71"/>
      <c r="G1199" s="28" t="s">
        <v>220</v>
      </c>
      <c r="H1199" s="28"/>
      <c r="I1199" s="28"/>
      <c r="J1199" s="28" t="s">
        <v>1051</v>
      </c>
      <c r="K1199" s="28"/>
      <c r="L1199" s="28"/>
      <c r="M1199" s="28">
        <v>82028</v>
      </c>
      <c r="N1199" s="28"/>
      <c r="P1199" s="71" t="s">
        <v>347</v>
      </c>
      <c r="Q1199" s="81"/>
      <c r="R1199" s="27"/>
      <c r="S1199" s="36">
        <f>IF(Suggested="Yes",AA1199,AG1199)</f>
        <v>13.9</v>
      </c>
      <c r="T1199" s="34" t="s">
        <v>142</v>
      </c>
      <c r="U1199" s="5" t="str">
        <f>+Instructions!$B$3</f>
        <v>A</v>
      </c>
      <c r="V1199" s="49"/>
      <c r="W1199" s="53">
        <f>+Instructions!$C$22</f>
        <v>0</v>
      </c>
      <c r="X1199" s="16">
        <f>ROUND($AA1199*(1-W1199)+0.004999,2)</f>
        <v>13.9</v>
      </c>
      <c r="Y1199" s="49"/>
      <c r="Z1199" s="6" t="s">
        <v>1386</v>
      </c>
      <c r="AA1199" s="36">
        <v>13.9</v>
      </c>
      <c r="AB1199" s="57">
        <f>+W1199</f>
        <v>0</v>
      </c>
      <c r="AC1199" s="16">
        <f>+X1199</f>
        <v>13.9</v>
      </c>
      <c r="AD1199" s="11">
        <f>(AG1199-AC1199)/AG1199</f>
        <v>0</v>
      </c>
      <c r="AE1199" s="120"/>
      <c r="AF1199" s="129">
        <v>3</v>
      </c>
      <c r="AG1199" s="50">
        <f>SUM(AJ1199:AL1199)+AE1199</f>
        <v>13.9</v>
      </c>
      <c r="AH1199" s="49"/>
      <c r="AJ1199" s="16">
        <f>ROUND(AC1199/(1-VLOOKUP(AF1199,Group,2,FALSE)),2)</f>
        <v>13.9</v>
      </c>
      <c r="AK1199" s="16">
        <f>IF(VLOOKUP(AF1199,Group,5,FALSE)="YES",VLOOKUP(ROUND(ROUND(AJ1199,1)-AJ1199,2),Round,2,FALSE)+VLOOKUP(AF1199,Group,6,FALSE),0)</f>
        <v>0</v>
      </c>
      <c r="AL1199" s="16">
        <f>IF(VLOOKUP(AF1199,Group,7,FALSE)="",0,ROUND(AJ1199-0.04999,1)-AJ1199+AM1199)</f>
        <v>0</v>
      </c>
      <c r="AM1199" s="16" t="str">
        <f>IF(VLOOKUP(AF1199,Group,7,FALSE)="","",VLOOKUP(AF1199,Group,7,FALSE))</f>
        <v/>
      </c>
      <c r="AO1199" s="239" t="s">
        <v>155</v>
      </c>
    </row>
    <row r="1200" spans="2:41" s="3" customFormat="1" ht="9.9499999999999993" customHeight="1" x14ac:dyDescent="0.2">
      <c r="B1200" s="111" t="s">
        <v>104</v>
      </c>
      <c r="D1200" s="37"/>
      <c r="E1200" s="71" t="s">
        <v>1044</v>
      </c>
      <c r="F1200" s="71"/>
      <c r="G1200" s="28" t="s">
        <v>220</v>
      </c>
      <c r="H1200" s="28"/>
      <c r="I1200" s="28"/>
      <c r="J1200" s="28" t="s">
        <v>1043</v>
      </c>
      <c r="K1200" s="28"/>
      <c r="L1200" s="28"/>
      <c r="M1200" s="28">
        <v>82024</v>
      </c>
      <c r="N1200" s="28"/>
      <c r="P1200" s="71" t="s">
        <v>1045</v>
      </c>
      <c r="Q1200" s="81"/>
      <c r="R1200" s="27"/>
      <c r="S1200" s="36">
        <f t="shared" si="770"/>
        <v>14.95</v>
      </c>
      <c r="T1200" s="34" t="s">
        <v>142</v>
      </c>
      <c r="U1200" s="5" t="str">
        <f>+Instructions!$B$3</f>
        <v>A</v>
      </c>
      <c r="V1200" s="49"/>
      <c r="W1200" s="53">
        <f>+Instructions!$C$22</f>
        <v>0</v>
      </c>
      <c r="X1200" s="16">
        <f t="shared" si="771"/>
        <v>14.95</v>
      </c>
      <c r="Y1200" s="49"/>
      <c r="Z1200" s="6" t="s">
        <v>1386</v>
      </c>
      <c r="AA1200" s="36">
        <v>14.95</v>
      </c>
      <c r="AB1200" s="57">
        <f t="shared" si="772"/>
        <v>0</v>
      </c>
      <c r="AC1200" s="16">
        <f t="shared" si="773"/>
        <v>14.95</v>
      </c>
      <c r="AD1200" s="11">
        <f t="shared" si="774"/>
        <v>0</v>
      </c>
      <c r="AE1200" s="120"/>
      <c r="AF1200" s="129">
        <v>3</v>
      </c>
      <c r="AG1200" s="50">
        <f t="shared" si="775"/>
        <v>14.95</v>
      </c>
      <c r="AH1200" s="49"/>
      <c r="AJ1200" s="16">
        <f t="shared" si="776"/>
        <v>14.95</v>
      </c>
      <c r="AK1200" s="16">
        <f t="shared" si="777"/>
        <v>0</v>
      </c>
      <c r="AL1200" s="16">
        <f t="shared" si="778"/>
        <v>0</v>
      </c>
      <c r="AM1200" s="16" t="str">
        <f t="shared" si="779"/>
        <v/>
      </c>
      <c r="AO1200" s="239" t="s">
        <v>155</v>
      </c>
    </row>
    <row r="1201" spans="2:41" s="3" customFormat="1" ht="3.95" customHeight="1" x14ac:dyDescent="0.2">
      <c r="G1201" s="186"/>
      <c r="P1201" s="71"/>
      <c r="Q1201" s="81"/>
      <c r="R1201" s="27"/>
      <c r="S1201" s="36"/>
      <c r="T1201" s="6"/>
      <c r="U1201" s="34"/>
      <c r="V1201" s="49"/>
      <c r="W1201" s="53"/>
      <c r="X1201" s="14"/>
      <c r="Y1201" s="49"/>
      <c r="Z1201" s="36"/>
      <c r="AA1201" s="36"/>
      <c r="AB1201" s="52"/>
      <c r="AC1201" s="36"/>
      <c r="AD1201" s="14"/>
      <c r="AE1201" s="72"/>
      <c r="AF1201" s="124"/>
      <c r="AG1201" s="36"/>
      <c r="AH1201" s="244"/>
      <c r="AJ1201" s="36"/>
      <c r="AK1201" s="36"/>
      <c r="AL1201" s="36"/>
      <c r="AM1201" s="36"/>
      <c r="AO1201" s="239"/>
    </row>
    <row r="1202" spans="2:41" s="3" customFormat="1" ht="12" customHeight="1" x14ac:dyDescent="0.2">
      <c r="C1202" s="270" t="s">
        <v>1380</v>
      </c>
      <c r="D1202" s="271"/>
      <c r="E1202" s="272"/>
      <c r="F1202" s="273"/>
      <c r="G1202" s="187" t="s">
        <v>187</v>
      </c>
      <c r="H1202" s="187"/>
      <c r="I1202" s="187"/>
      <c r="J1202" s="187"/>
      <c r="K1202" s="187"/>
      <c r="L1202" s="274"/>
      <c r="M1202" s="187"/>
      <c r="N1202" s="187"/>
      <c r="O1202" s="187"/>
      <c r="P1202" s="187"/>
      <c r="Q1202" s="275"/>
      <c r="R1202" s="276" t="s">
        <v>565</v>
      </c>
      <c r="S1202" s="277" t="s">
        <v>1382</v>
      </c>
      <c r="T1202" s="263"/>
      <c r="U1202" s="146"/>
      <c r="V1202" s="49"/>
      <c r="W1202" s="53"/>
      <c r="X1202" s="14"/>
      <c r="Y1202" s="49"/>
      <c r="AB1202" s="52"/>
      <c r="AC1202" s="16"/>
      <c r="AD1202" s="14"/>
      <c r="AE1202" s="62"/>
      <c r="AF1202" s="62"/>
      <c r="AG1202" s="16"/>
      <c r="AH1202" s="244"/>
      <c r="AO1202" s="241"/>
    </row>
    <row r="1203" spans="2:41" s="3" customFormat="1" ht="2.4500000000000002" customHeight="1" x14ac:dyDescent="0.2">
      <c r="C1203" s="187"/>
      <c r="D1203" s="187"/>
      <c r="E1203" s="187"/>
      <c r="F1203" s="187"/>
      <c r="G1203" s="187"/>
      <c r="H1203" s="187"/>
      <c r="I1203" s="187"/>
      <c r="J1203" s="187"/>
      <c r="K1203" s="187"/>
      <c r="L1203" s="187"/>
      <c r="M1203" s="187"/>
      <c r="N1203" s="187"/>
      <c r="O1203" s="187"/>
      <c r="P1203" s="268"/>
      <c r="Q1203" s="278"/>
      <c r="R1203" s="279"/>
      <c r="S1203" s="192"/>
      <c r="T1203" s="264"/>
      <c r="U1203" s="34"/>
      <c r="V1203" s="49"/>
      <c r="W1203" s="53"/>
      <c r="X1203" s="14"/>
      <c r="Y1203" s="49"/>
      <c r="Z1203" s="36"/>
      <c r="AA1203" s="36"/>
      <c r="AB1203" s="52"/>
      <c r="AC1203" s="36"/>
      <c r="AD1203" s="14"/>
      <c r="AE1203" s="72"/>
      <c r="AF1203" s="124"/>
      <c r="AG1203" s="36"/>
      <c r="AH1203" s="244"/>
      <c r="AJ1203" s="36"/>
      <c r="AK1203" s="36"/>
      <c r="AL1203" s="36"/>
      <c r="AM1203" s="36"/>
      <c r="AO1203" s="239"/>
    </row>
    <row r="1204" spans="2:41" s="3" customFormat="1" ht="9.9499999999999993" customHeight="1" x14ac:dyDescent="0.2">
      <c r="C1204" s="291"/>
      <c r="D1204" s="280" t="s">
        <v>106</v>
      </c>
      <c r="E1204" s="281" t="s">
        <v>1383</v>
      </c>
      <c r="F1204" s="281"/>
      <c r="G1204" s="281"/>
      <c r="H1204" s="281"/>
      <c r="I1204" s="281"/>
      <c r="J1204" s="282"/>
      <c r="K1204" s="282"/>
      <c r="L1204" s="281"/>
      <c r="M1204" s="282"/>
      <c r="N1204" s="282"/>
      <c r="O1204" s="281"/>
      <c r="P1204" s="265"/>
      <c r="Q1204" s="265"/>
      <c r="R1204" s="265"/>
      <c r="S1204" s="265"/>
      <c r="T1204" s="265"/>
      <c r="U1204" s="5"/>
      <c r="V1204" s="49"/>
      <c r="W1204" s="67"/>
      <c r="X1204" s="67"/>
      <c r="Y1204" s="49"/>
      <c r="Z1204" s="36"/>
      <c r="AA1204" s="36"/>
      <c r="AB1204" s="52"/>
      <c r="AC1204" s="16"/>
      <c r="AD1204" s="14"/>
      <c r="AE1204" s="62"/>
      <c r="AF1204" s="123"/>
      <c r="AG1204" s="16"/>
      <c r="AH1204" s="244"/>
      <c r="AJ1204" s="16"/>
      <c r="AK1204" s="16"/>
      <c r="AL1204" s="16"/>
      <c r="AM1204" s="16"/>
      <c r="AO1204" s="239"/>
    </row>
    <row r="1205" spans="2:41" s="3" customFormat="1" ht="0.95" customHeight="1" x14ac:dyDescent="0.2">
      <c r="C1205" s="187"/>
      <c r="D1205" s="187"/>
      <c r="E1205" s="187"/>
      <c r="F1205" s="187"/>
      <c r="G1205" s="187"/>
      <c r="H1205" s="187"/>
      <c r="I1205" s="187"/>
      <c r="J1205" s="187"/>
      <c r="K1205" s="187"/>
      <c r="L1205" s="187"/>
      <c r="M1205" s="187"/>
      <c r="N1205" s="187"/>
      <c r="O1205" s="187"/>
      <c r="P1205" s="268"/>
      <c r="Q1205" s="278"/>
      <c r="R1205" s="279"/>
      <c r="S1205" s="192"/>
      <c r="T1205" s="264"/>
      <c r="U1205" s="34"/>
      <c r="V1205" s="49"/>
      <c r="W1205" s="53"/>
      <c r="X1205" s="14"/>
      <c r="Y1205" s="49"/>
      <c r="Z1205" s="36"/>
      <c r="AA1205" s="36"/>
      <c r="AB1205" s="52"/>
      <c r="AC1205" s="36"/>
      <c r="AD1205" s="14"/>
      <c r="AE1205" s="72"/>
      <c r="AF1205" s="124"/>
      <c r="AG1205" s="36"/>
      <c r="AH1205" s="244"/>
      <c r="AJ1205" s="36"/>
      <c r="AK1205" s="36"/>
      <c r="AL1205" s="36"/>
      <c r="AM1205" s="36"/>
      <c r="AO1205" s="239"/>
    </row>
    <row r="1206" spans="2:41" s="3" customFormat="1" ht="9.9499999999999993" customHeight="1" x14ac:dyDescent="0.2">
      <c r="B1206" s="112" t="s">
        <v>151</v>
      </c>
      <c r="C1206" s="187"/>
      <c r="D1206" s="280"/>
      <c r="E1206" s="268" t="s">
        <v>912</v>
      </c>
      <c r="F1206" s="268"/>
      <c r="G1206" s="265" t="s">
        <v>144</v>
      </c>
      <c r="H1206" s="265"/>
      <c r="I1206" s="265"/>
      <c r="J1206" s="265"/>
      <c r="K1206" s="265"/>
      <c r="L1206" s="265"/>
      <c r="M1206" s="265"/>
      <c r="N1206" s="265"/>
      <c r="O1206" s="187"/>
      <c r="P1206" s="268"/>
      <c r="Q1206" s="278"/>
      <c r="R1206" s="279"/>
      <c r="S1206" s="192">
        <f>IF(Suggested="Yes",AA1206,AG1206)</f>
        <v>31.15</v>
      </c>
      <c r="T1206" s="218" t="s">
        <v>143</v>
      </c>
      <c r="U1206" s="5" t="str">
        <f>+Instructions!$B$3</f>
        <v>A</v>
      </c>
      <c r="V1206" s="49"/>
      <c r="W1206" s="53">
        <f>+Instructions!$C$22</f>
        <v>0</v>
      </c>
      <c r="X1206" s="16">
        <f t="shared" ref="X1206" si="780">ROUND($AA1206*(1-W1206)+0.004999,2)</f>
        <v>31.15</v>
      </c>
      <c r="Y1206" s="49"/>
      <c r="Z1206" s="6" t="s">
        <v>1385</v>
      </c>
      <c r="AA1206" s="36">
        <v>31.15</v>
      </c>
      <c r="AB1206" s="57">
        <f t="shared" ref="AB1206" si="781">+W1206</f>
        <v>0</v>
      </c>
      <c r="AC1206" s="16">
        <f t="shared" ref="AC1206" si="782">+X1206</f>
        <v>31.15</v>
      </c>
      <c r="AD1206" s="11">
        <f t="shared" ref="AD1206" si="783">(AG1206-AC1206)/AG1206</f>
        <v>0</v>
      </c>
      <c r="AE1206" s="120"/>
      <c r="AF1206" s="128">
        <v>1</v>
      </c>
      <c r="AG1206" s="35">
        <f t="shared" ref="AG1206" si="784">SUM(AJ1206:AL1206)+AE1206</f>
        <v>31.15</v>
      </c>
      <c r="AH1206" s="49"/>
      <c r="AJ1206" s="16">
        <f t="shared" ref="AJ1206" si="785">ROUND(AC1206/(1-VLOOKUP(AF1206,Group,2,FALSE)),2)</f>
        <v>31.15</v>
      </c>
      <c r="AK1206" s="16">
        <f t="shared" ref="AK1206" si="786">IF(VLOOKUP(AF1206,Group,5,FALSE)="YES",VLOOKUP(ROUND(ROUND(AJ1206,1)-AJ1206,2),Round,2,FALSE)+VLOOKUP(AF1206,Group,6,FALSE),0)</f>
        <v>0</v>
      </c>
      <c r="AL1206" s="16">
        <f t="shared" ref="AL1206" si="787">IF(VLOOKUP(AF1206,Group,7,FALSE)="",0,ROUND(AJ1206-0.04999,1)-AJ1206+AM1206)</f>
        <v>0</v>
      </c>
      <c r="AM1206" s="16" t="str">
        <f t="shared" ref="AM1206" si="788">IF(VLOOKUP(AF1206,Group,7,FALSE)="","",VLOOKUP(AF1206,Group,7,FALSE))</f>
        <v/>
      </c>
      <c r="AO1206" s="239" t="s">
        <v>155</v>
      </c>
    </row>
    <row r="1207" spans="2:41" s="3" customFormat="1" ht="3.95" customHeight="1" x14ac:dyDescent="0.2">
      <c r="G1207" s="186"/>
      <c r="P1207" s="71"/>
      <c r="Q1207" s="81"/>
      <c r="R1207" s="27"/>
      <c r="S1207" s="36"/>
      <c r="T1207" s="6"/>
      <c r="U1207" s="34"/>
      <c r="V1207" s="49"/>
      <c r="W1207" s="53"/>
      <c r="X1207" s="14"/>
      <c r="Y1207" s="49"/>
      <c r="Z1207" s="36"/>
      <c r="AA1207" s="36"/>
      <c r="AB1207" s="52"/>
      <c r="AC1207" s="36"/>
      <c r="AD1207" s="14"/>
      <c r="AE1207" s="72"/>
      <c r="AF1207" s="124"/>
      <c r="AG1207" s="36"/>
      <c r="AH1207" s="244"/>
      <c r="AJ1207" s="36"/>
      <c r="AK1207" s="36"/>
      <c r="AL1207" s="36"/>
      <c r="AM1207" s="36"/>
      <c r="AO1207" s="239"/>
    </row>
    <row r="1208" spans="2:41" s="3" customFormat="1" ht="12" customHeight="1" x14ac:dyDescent="0.2">
      <c r="C1208" s="157" t="s">
        <v>973</v>
      </c>
      <c r="D1208" s="10"/>
      <c r="E1208" s="158"/>
      <c r="F1208" s="159"/>
      <c r="G1208" s="3" t="s">
        <v>187</v>
      </c>
      <c r="L1208" s="65"/>
      <c r="Q1208" s="169"/>
      <c r="R1208" s="228" t="s">
        <v>565</v>
      </c>
      <c r="S1208" s="229" t="s">
        <v>980</v>
      </c>
      <c r="T1208" s="230"/>
      <c r="U1208" s="146"/>
      <c r="V1208" s="49"/>
      <c r="W1208" s="53"/>
      <c r="X1208" s="14"/>
      <c r="Y1208" s="49"/>
      <c r="AB1208" s="52"/>
      <c r="AC1208" s="16"/>
      <c r="AD1208" s="14"/>
      <c r="AE1208" s="62"/>
      <c r="AF1208" s="62"/>
      <c r="AG1208" s="16"/>
      <c r="AH1208" s="244"/>
      <c r="AO1208" s="241"/>
    </row>
    <row r="1209" spans="2:41" s="3" customFormat="1" ht="2.4500000000000002" customHeight="1" x14ac:dyDescent="0.2">
      <c r="P1209" s="71"/>
      <c r="Q1209" s="81"/>
      <c r="R1209" s="27"/>
      <c r="S1209" s="36"/>
      <c r="T1209" s="6"/>
      <c r="U1209" s="34"/>
      <c r="V1209" s="49"/>
      <c r="W1209" s="53"/>
      <c r="X1209" s="14"/>
      <c r="Y1209" s="49"/>
      <c r="Z1209" s="36"/>
      <c r="AA1209" s="36"/>
      <c r="AB1209" s="52"/>
      <c r="AC1209" s="36"/>
      <c r="AD1209" s="14"/>
      <c r="AE1209" s="72"/>
      <c r="AF1209" s="124"/>
      <c r="AG1209" s="36"/>
      <c r="AH1209" s="244"/>
      <c r="AJ1209" s="36"/>
      <c r="AK1209" s="36"/>
      <c r="AL1209" s="36"/>
      <c r="AM1209" s="36"/>
      <c r="AO1209" s="239"/>
    </row>
    <row r="1210" spans="2:41" s="3" customFormat="1" ht="9.9499999999999993" customHeight="1" x14ac:dyDescent="0.2">
      <c r="C1210" s="32"/>
      <c r="D1210" s="37" t="s">
        <v>186</v>
      </c>
      <c r="E1210" s="167" t="s">
        <v>974</v>
      </c>
      <c r="F1210" s="167"/>
      <c r="G1210" s="167"/>
      <c r="H1210" s="167"/>
      <c r="I1210" s="167"/>
      <c r="J1210" s="172"/>
      <c r="K1210" s="172"/>
      <c r="L1210" s="167"/>
      <c r="M1210" s="172"/>
      <c r="N1210" s="172"/>
      <c r="O1210" s="167"/>
      <c r="P1210" s="28"/>
      <c r="Q1210" s="28"/>
      <c r="R1210" s="28"/>
      <c r="S1210" s="28"/>
      <c r="T1210" s="28"/>
      <c r="U1210" s="5"/>
      <c r="V1210" s="49"/>
      <c r="W1210" s="67"/>
      <c r="X1210" s="67"/>
      <c r="Y1210" s="49"/>
      <c r="Z1210" s="36"/>
      <c r="AA1210" s="36"/>
      <c r="AB1210" s="52"/>
      <c r="AC1210" s="16"/>
      <c r="AD1210" s="14"/>
      <c r="AE1210" s="62"/>
      <c r="AF1210" s="123"/>
      <c r="AG1210" s="16"/>
      <c r="AH1210" s="244"/>
      <c r="AJ1210" s="16"/>
      <c r="AK1210" s="16"/>
      <c r="AL1210" s="16"/>
      <c r="AM1210" s="16"/>
      <c r="AO1210" s="239"/>
    </row>
    <row r="1211" spans="2:41" s="3" customFormat="1" ht="0.95" customHeight="1" x14ac:dyDescent="0.2">
      <c r="P1211" s="71"/>
      <c r="Q1211" s="81"/>
      <c r="R1211" s="27"/>
      <c r="S1211" s="36"/>
      <c r="T1211" s="6"/>
      <c r="U1211" s="34"/>
      <c r="V1211" s="49"/>
      <c r="W1211" s="53"/>
      <c r="X1211" s="14"/>
      <c r="Y1211" s="49"/>
      <c r="Z1211" s="36"/>
      <c r="AA1211" s="36"/>
      <c r="AB1211" s="52"/>
      <c r="AC1211" s="36"/>
      <c r="AD1211" s="14"/>
      <c r="AE1211" s="72"/>
      <c r="AF1211" s="124"/>
      <c r="AG1211" s="36"/>
      <c r="AH1211" s="244"/>
      <c r="AJ1211" s="36"/>
      <c r="AK1211" s="36"/>
      <c r="AL1211" s="36"/>
      <c r="AM1211" s="36"/>
      <c r="AO1211" s="239"/>
    </row>
    <row r="1212" spans="2:41" s="3" customFormat="1" ht="9.9499999999999993" customHeight="1" x14ac:dyDescent="0.2">
      <c r="B1212" s="111" t="s">
        <v>104</v>
      </c>
      <c r="D1212" s="37"/>
      <c r="E1212" s="71" t="s">
        <v>981</v>
      </c>
      <c r="F1212" s="71"/>
      <c r="G1212" s="28" t="s">
        <v>220</v>
      </c>
      <c r="H1212" s="28"/>
      <c r="I1212" s="28"/>
      <c r="J1212" s="28" t="s">
        <v>989</v>
      </c>
      <c r="K1212" s="28"/>
      <c r="L1212" s="28"/>
      <c r="M1212" s="71">
        <v>990069</v>
      </c>
      <c r="N1212" s="173"/>
      <c r="P1212" s="71" t="s">
        <v>473</v>
      </c>
      <c r="Q1212" s="81"/>
      <c r="R1212" s="27"/>
      <c r="S1212" s="36">
        <f>IF(Suggested="Yes",AA1212,AG1212)</f>
        <v>91.35</v>
      </c>
      <c r="T1212" s="34" t="s">
        <v>142</v>
      </c>
      <c r="U1212" s="5" t="str">
        <f>+Instructions!$B$3</f>
        <v>A</v>
      </c>
      <c r="V1212" s="49"/>
      <c r="W1212" s="53">
        <f>+Instructions!$C$22</f>
        <v>0</v>
      </c>
      <c r="X1212" s="16">
        <f>ROUND($AA1212*(1-W1212)+0.004999,2)</f>
        <v>91.35</v>
      </c>
      <c r="Y1212" s="49"/>
      <c r="Z1212" s="6" t="s">
        <v>1386</v>
      </c>
      <c r="AA1212" s="36">
        <v>91.35</v>
      </c>
      <c r="AB1212" s="57">
        <f t="shared" ref="AB1212:AC1216" si="789">+W1212</f>
        <v>0</v>
      </c>
      <c r="AC1212" s="16">
        <f t="shared" si="789"/>
        <v>91.35</v>
      </c>
      <c r="AD1212" s="11">
        <f>(AG1212-AC1212)/AG1212</f>
        <v>0</v>
      </c>
      <c r="AE1212" s="120"/>
      <c r="AF1212" s="129">
        <v>3</v>
      </c>
      <c r="AG1212" s="50">
        <f>SUM(AJ1212:AL1212)+AE1212</f>
        <v>91.35</v>
      </c>
      <c r="AH1212" s="49"/>
      <c r="AJ1212" s="16">
        <f>ROUND(AC1212/(1-VLOOKUP(AF1212,Group,2,FALSE)),2)</f>
        <v>91.35</v>
      </c>
      <c r="AK1212" s="16">
        <f>IF(VLOOKUP(AF1212,Group,5,FALSE)="YES",VLOOKUP(ROUND(ROUND(AJ1212,1)-AJ1212,2),Round,2,FALSE)+VLOOKUP(AF1212,Group,6,FALSE),0)</f>
        <v>0</v>
      </c>
      <c r="AL1212" s="16">
        <f>IF(VLOOKUP(AF1212,Group,7,FALSE)="",0,ROUND(AJ1212-0.04999,1)-AJ1212+AM1212)</f>
        <v>0</v>
      </c>
      <c r="AM1212" s="16" t="str">
        <f>IF(VLOOKUP(AF1212,Group,7,FALSE)="","",VLOOKUP(AF1212,Group,7,FALSE))</f>
        <v/>
      </c>
      <c r="AO1212" s="239" t="s">
        <v>155</v>
      </c>
    </row>
    <row r="1213" spans="2:41" s="3" customFormat="1" ht="9.9499999999999993" customHeight="1" x14ac:dyDescent="0.2">
      <c r="B1213" s="111" t="s">
        <v>104</v>
      </c>
      <c r="D1213" s="37"/>
      <c r="E1213" s="71" t="s">
        <v>982</v>
      </c>
      <c r="F1213" s="71"/>
      <c r="G1213" s="28" t="s">
        <v>220</v>
      </c>
      <c r="H1213" s="28"/>
      <c r="I1213" s="28"/>
      <c r="J1213" s="28" t="s">
        <v>990</v>
      </c>
      <c r="K1213" s="28"/>
      <c r="L1213" s="28"/>
      <c r="M1213" s="71">
        <v>990070</v>
      </c>
      <c r="N1213" s="173"/>
      <c r="P1213" s="71" t="s">
        <v>736</v>
      </c>
      <c r="Q1213" s="81"/>
      <c r="R1213" s="27"/>
      <c r="S1213" s="36">
        <f>IF(Suggested="Yes",AA1213,AG1213)</f>
        <v>49.95</v>
      </c>
      <c r="T1213" s="34" t="s">
        <v>142</v>
      </c>
      <c r="U1213" s="5" t="str">
        <f>+Instructions!$B$3</f>
        <v>A</v>
      </c>
      <c r="V1213" s="49"/>
      <c r="W1213" s="53">
        <f>+Instructions!$C$22</f>
        <v>0</v>
      </c>
      <c r="X1213" s="16">
        <f>ROUND($AA1213*(1-W1213)+0.004999,2)</f>
        <v>49.95</v>
      </c>
      <c r="Y1213" s="49"/>
      <c r="Z1213" s="6" t="s">
        <v>1386</v>
      </c>
      <c r="AA1213" s="36">
        <v>49.95</v>
      </c>
      <c r="AB1213" s="57">
        <f t="shared" si="789"/>
        <v>0</v>
      </c>
      <c r="AC1213" s="16">
        <f t="shared" si="789"/>
        <v>49.95</v>
      </c>
      <c r="AD1213" s="11">
        <f>(AG1213-AC1213)/AG1213</f>
        <v>0</v>
      </c>
      <c r="AE1213" s="120"/>
      <c r="AF1213" s="129">
        <v>3</v>
      </c>
      <c r="AG1213" s="50">
        <f>SUM(AJ1213:AL1213)+AE1213</f>
        <v>49.95</v>
      </c>
      <c r="AH1213" s="49"/>
      <c r="AJ1213" s="16">
        <f>ROUND(AC1213/(1-VLOOKUP(AF1213,Group,2,FALSE)),2)</f>
        <v>49.95</v>
      </c>
      <c r="AK1213" s="16">
        <f>IF(VLOOKUP(AF1213,Group,5,FALSE)="YES",VLOOKUP(ROUND(ROUND(AJ1213,1)-AJ1213,2),Round,2,FALSE)+VLOOKUP(AF1213,Group,6,FALSE),0)</f>
        <v>0</v>
      </c>
      <c r="AL1213" s="16">
        <f>IF(VLOOKUP(AF1213,Group,7,FALSE)="",0,ROUND(AJ1213-0.04999,1)-AJ1213+AM1213)</f>
        <v>0</v>
      </c>
      <c r="AM1213" s="16" t="str">
        <f>IF(VLOOKUP(AF1213,Group,7,FALSE)="","",VLOOKUP(AF1213,Group,7,FALSE))</f>
        <v/>
      </c>
      <c r="AO1213" s="239" t="s">
        <v>155</v>
      </c>
    </row>
    <row r="1214" spans="2:41" s="3" customFormat="1" ht="9.9499999999999993" customHeight="1" x14ac:dyDescent="0.2">
      <c r="B1214" s="111" t="s">
        <v>104</v>
      </c>
      <c r="D1214" s="37"/>
      <c r="E1214" s="71" t="s">
        <v>983</v>
      </c>
      <c r="F1214" s="71"/>
      <c r="G1214" s="28" t="s">
        <v>220</v>
      </c>
      <c r="H1214" s="28"/>
      <c r="I1214" s="28"/>
      <c r="J1214" s="28" t="s">
        <v>993</v>
      </c>
      <c r="K1214" s="28"/>
      <c r="L1214" s="28"/>
      <c r="M1214" s="71">
        <v>990067</v>
      </c>
      <c r="N1214" s="173"/>
      <c r="P1214" s="71" t="s">
        <v>534</v>
      </c>
      <c r="Q1214" s="81"/>
      <c r="R1214" s="27"/>
      <c r="S1214" s="36">
        <f>IF(Suggested="Yes",AA1214,AG1214)</f>
        <v>113.65</v>
      </c>
      <c r="T1214" s="34" t="s">
        <v>142</v>
      </c>
      <c r="U1214" s="5" t="str">
        <f>+Instructions!$B$3</f>
        <v>A</v>
      </c>
      <c r="V1214" s="49"/>
      <c r="W1214" s="53">
        <f>+Instructions!$C$22</f>
        <v>0</v>
      </c>
      <c r="X1214" s="16">
        <f>ROUND($AA1214*(1-W1214)+0.004999,2)</f>
        <v>113.65</v>
      </c>
      <c r="Y1214" s="49"/>
      <c r="Z1214" s="6" t="s">
        <v>1386</v>
      </c>
      <c r="AA1214" s="36">
        <v>113.65</v>
      </c>
      <c r="AB1214" s="57">
        <f t="shared" si="789"/>
        <v>0</v>
      </c>
      <c r="AC1214" s="16">
        <f t="shared" si="789"/>
        <v>113.65</v>
      </c>
      <c r="AD1214" s="11">
        <f>(AG1214-AC1214)/AG1214</f>
        <v>0</v>
      </c>
      <c r="AE1214" s="120"/>
      <c r="AF1214" s="129">
        <v>3</v>
      </c>
      <c r="AG1214" s="50">
        <f>SUM(AJ1214:AL1214)+AE1214</f>
        <v>113.65</v>
      </c>
      <c r="AH1214" s="49"/>
      <c r="AJ1214" s="16">
        <f>ROUND(AC1214/(1-VLOOKUP(AF1214,Group,2,FALSE)),2)</f>
        <v>113.65</v>
      </c>
      <c r="AK1214" s="16">
        <f>IF(VLOOKUP(AF1214,Group,5,FALSE)="YES",VLOOKUP(ROUND(ROUND(AJ1214,1)-AJ1214,2),Round,2,FALSE)+VLOOKUP(AF1214,Group,6,FALSE),0)</f>
        <v>0</v>
      </c>
      <c r="AL1214" s="16">
        <f>IF(VLOOKUP(AF1214,Group,7,FALSE)="",0,ROUND(AJ1214-0.04999,1)-AJ1214+AM1214)</f>
        <v>0</v>
      </c>
      <c r="AM1214" s="16" t="str">
        <f>IF(VLOOKUP(AF1214,Group,7,FALSE)="","",VLOOKUP(AF1214,Group,7,FALSE))</f>
        <v/>
      </c>
      <c r="AO1214" s="239" t="s">
        <v>155</v>
      </c>
    </row>
    <row r="1215" spans="2:41" s="3" customFormat="1" ht="9.9499999999999993" customHeight="1" x14ac:dyDescent="0.2">
      <c r="B1215" s="111" t="s">
        <v>104</v>
      </c>
      <c r="D1215" s="37"/>
      <c r="E1215" s="71" t="s">
        <v>983</v>
      </c>
      <c r="F1215" s="71"/>
      <c r="G1215" s="28" t="s">
        <v>220</v>
      </c>
      <c r="H1215" s="28"/>
      <c r="I1215" s="28"/>
      <c r="J1215" s="28" t="s">
        <v>994</v>
      </c>
      <c r="K1215" s="28"/>
      <c r="L1215" s="28"/>
      <c r="M1215" s="28">
        <v>990068</v>
      </c>
      <c r="N1215" s="173"/>
      <c r="P1215" s="71" t="s">
        <v>534</v>
      </c>
      <c r="Q1215" s="81"/>
      <c r="R1215" s="27"/>
      <c r="S1215" s="36">
        <f>IF(Suggested="Yes",AA1215,AG1215)</f>
        <v>113.65</v>
      </c>
      <c r="T1215" s="34" t="s">
        <v>142</v>
      </c>
      <c r="U1215" s="5" t="str">
        <f>+Instructions!$B$3</f>
        <v>A</v>
      </c>
      <c r="V1215" s="49"/>
      <c r="W1215" s="53">
        <f>+Instructions!$C$22</f>
        <v>0</v>
      </c>
      <c r="X1215" s="16">
        <f>ROUND($AA1215*(1-W1215)+0.004999,2)</f>
        <v>113.65</v>
      </c>
      <c r="Y1215" s="49"/>
      <c r="Z1215" s="6" t="s">
        <v>1386</v>
      </c>
      <c r="AA1215" s="36">
        <v>113.65</v>
      </c>
      <c r="AB1215" s="57">
        <f t="shared" si="789"/>
        <v>0</v>
      </c>
      <c r="AC1215" s="16">
        <f t="shared" si="789"/>
        <v>113.65</v>
      </c>
      <c r="AD1215" s="11">
        <f>(AG1215-AC1215)/AG1215</f>
        <v>0</v>
      </c>
      <c r="AE1215" s="120"/>
      <c r="AF1215" s="129">
        <v>3</v>
      </c>
      <c r="AG1215" s="50">
        <f>SUM(AJ1215:AL1215)+AE1215</f>
        <v>113.65</v>
      </c>
      <c r="AH1215" s="49"/>
      <c r="AJ1215" s="16">
        <f>ROUND(AC1215/(1-VLOOKUP(AF1215,Group,2,FALSE)),2)</f>
        <v>113.65</v>
      </c>
      <c r="AK1215" s="16">
        <f>IF(VLOOKUP(AF1215,Group,5,FALSE)="YES",VLOOKUP(ROUND(ROUND(AJ1215,1)-AJ1215,2),Round,2,FALSE)+VLOOKUP(AF1215,Group,6,FALSE),0)</f>
        <v>0</v>
      </c>
      <c r="AL1215" s="16">
        <f>IF(VLOOKUP(AF1215,Group,7,FALSE)="",0,ROUND(AJ1215-0.04999,1)-AJ1215+AM1215)</f>
        <v>0</v>
      </c>
      <c r="AM1215" s="16" t="str">
        <f>IF(VLOOKUP(AF1215,Group,7,FALSE)="","",VLOOKUP(AF1215,Group,7,FALSE))</f>
        <v/>
      </c>
      <c r="AO1215" s="239" t="s">
        <v>155</v>
      </c>
    </row>
    <row r="1216" spans="2:41" s="3" customFormat="1" ht="9.9499999999999993" customHeight="1" x14ac:dyDescent="0.2">
      <c r="B1216" s="111" t="s">
        <v>104</v>
      </c>
      <c r="D1216" s="37"/>
      <c r="E1216" s="71" t="s">
        <v>984</v>
      </c>
      <c r="F1216" s="71"/>
      <c r="G1216" s="28" t="s">
        <v>220</v>
      </c>
      <c r="H1216" s="28"/>
      <c r="I1216" s="28"/>
      <c r="J1216" s="28" t="s">
        <v>995</v>
      </c>
      <c r="K1216" s="28"/>
      <c r="L1216" s="28"/>
      <c r="M1216" s="28">
        <v>990071</v>
      </c>
      <c r="N1216" s="173"/>
      <c r="P1216" s="71" t="s">
        <v>985</v>
      </c>
      <c r="Q1216" s="81"/>
      <c r="R1216" s="27"/>
      <c r="S1216" s="36">
        <f>IF(Suggested="Yes",AA1216,AG1216)</f>
        <v>117.35</v>
      </c>
      <c r="T1216" s="34" t="s">
        <v>142</v>
      </c>
      <c r="U1216" s="5" t="str">
        <f>+Instructions!$B$3</f>
        <v>A</v>
      </c>
      <c r="V1216" s="49"/>
      <c r="W1216" s="53">
        <f>+Instructions!$C$22</f>
        <v>0</v>
      </c>
      <c r="X1216" s="16">
        <f>ROUND($AA1216*(1-W1216)+0.004999,2)</f>
        <v>117.35</v>
      </c>
      <c r="Y1216" s="49"/>
      <c r="Z1216" s="6" t="s">
        <v>1386</v>
      </c>
      <c r="AA1216" s="36">
        <v>117.35</v>
      </c>
      <c r="AB1216" s="57">
        <f t="shared" si="789"/>
        <v>0</v>
      </c>
      <c r="AC1216" s="16">
        <f t="shared" si="789"/>
        <v>117.35</v>
      </c>
      <c r="AD1216" s="11">
        <f>(AG1216-AC1216)/AG1216</f>
        <v>0</v>
      </c>
      <c r="AE1216" s="120"/>
      <c r="AF1216" s="129">
        <v>3</v>
      </c>
      <c r="AG1216" s="50">
        <f>SUM(AJ1216:AL1216)+AE1216</f>
        <v>117.35</v>
      </c>
      <c r="AH1216" s="49"/>
      <c r="AJ1216" s="16">
        <f>ROUND(AC1216/(1-VLOOKUP(AF1216,Group,2,FALSE)),2)</f>
        <v>117.35</v>
      </c>
      <c r="AK1216" s="16">
        <f>IF(VLOOKUP(AF1216,Group,5,FALSE)="YES",VLOOKUP(ROUND(ROUND(AJ1216,1)-AJ1216,2),Round,2,FALSE)+VLOOKUP(AF1216,Group,6,FALSE),0)</f>
        <v>0</v>
      </c>
      <c r="AL1216" s="16">
        <f>IF(VLOOKUP(AF1216,Group,7,FALSE)="",0,ROUND(AJ1216-0.04999,1)-AJ1216+AM1216)</f>
        <v>0</v>
      </c>
      <c r="AM1216" s="16" t="str">
        <f>IF(VLOOKUP(AF1216,Group,7,FALSE)="","",VLOOKUP(AF1216,Group,7,FALSE))</f>
        <v/>
      </c>
      <c r="AO1216" s="239" t="s">
        <v>155</v>
      </c>
    </row>
    <row r="1217" spans="2:41" s="3" customFormat="1" ht="2.4500000000000002" customHeight="1" x14ac:dyDescent="0.2">
      <c r="P1217" s="71"/>
      <c r="Q1217" s="81"/>
      <c r="R1217" s="27"/>
      <c r="S1217" s="36"/>
      <c r="T1217" s="6"/>
      <c r="U1217" s="34"/>
      <c r="V1217" s="49"/>
      <c r="W1217" s="53"/>
      <c r="X1217" s="14"/>
      <c r="Y1217" s="49"/>
      <c r="Z1217" s="36"/>
      <c r="AA1217" s="36"/>
      <c r="AB1217" s="52"/>
      <c r="AC1217" s="36"/>
      <c r="AD1217" s="14"/>
      <c r="AE1217" s="72"/>
      <c r="AF1217" s="124"/>
      <c r="AG1217" s="36"/>
      <c r="AH1217" s="244"/>
      <c r="AJ1217" s="36"/>
      <c r="AK1217" s="36"/>
      <c r="AL1217" s="36"/>
      <c r="AM1217" s="36"/>
      <c r="AO1217" s="239"/>
    </row>
    <row r="1218" spans="2:41" s="3" customFormat="1" ht="9.9499999999999993" customHeight="1" x14ac:dyDescent="0.2">
      <c r="C1218" s="32"/>
      <c r="D1218" s="37" t="s">
        <v>186</v>
      </c>
      <c r="E1218" s="167" t="s">
        <v>975</v>
      </c>
      <c r="F1218" s="167"/>
      <c r="G1218" s="167"/>
      <c r="H1218" s="167"/>
      <c r="I1218" s="167"/>
      <c r="J1218" s="172"/>
      <c r="K1218" s="172"/>
      <c r="L1218" s="167"/>
      <c r="M1218" s="172"/>
      <c r="N1218" s="172"/>
      <c r="O1218" s="167"/>
      <c r="P1218" s="28"/>
      <c r="Q1218" s="28"/>
      <c r="R1218" s="28"/>
      <c r="S1218" s="28"/>
      <c r="T1218" s="28"/>
      <c r="U1218" s="5"/>
      <c r="V1218" s="49"/>
      <c r="W1218" s="67"/>
      <c r="X1218" s="67"/>
      <c r="Y1218" s="49"/>
      <c r="Z1218" s="36"/>
      <c r="AA1218" s="36"/>
      <c r="AB1218" s="52"/>
      <c r="AC1218" s="16"/>
      <c r="AD1218" s="14"/>
      <c r="AE1218" s="62"/>
      <c r="AF1218" s="123"/>
      <c r="AG1218" s="16"/>
      <c r="AH1218" s="244"/>
      <c r="AJ1218" s="16"/>
      <c r="AK1218" s="16"/>
      <c r="AL1218" s="16"/>
      <c r="AM1218" s="16"/>
      <c r="AO1218" s="239"/>
    </row>
    <row r="1219" spans="2:41" s="3" customFormat="1" ht="0.95" customHeight="1" x14ac:dyDescent="0.2">
      <c r="P1219" s="71"/>
      <c r="Q1219" s="81"/>
      <c r="R1219" s="27"/>
      <c r="S1219" s="36"/>
      <c r="T1219" s="6"/>
      <c r="U1219" s="34"/>
      <c r="V1219" s="49"/>
      <c r="W1219" s="53"/>
      <c r="X1219" s="14"/>
      <c r="Y1219" s="49"/>
      <c r="Z1219" s="36"/>
      <c r="AA1219" s="36"/>
      <c r="AB1219" s="52"/>
      <c r="AC1219" s="36"/>
      <c r="AD1219" s="14"/>
      <c r="AE1219" s="72"/>
      <c r="AF1219" s="124"/>
      <c r="AG1219" s="36"/>
      <c r="AH1219" s="244"/>
      <c r="AJ1219" s="36"/>
      <c r="AK1219" s="36"/>
      <c r="AL1219" s="36"/>
      <c r="AM1219" s="36"/>
      <c r="AO1219" s="239"/>
    </row>
    <row r="1220" spans="2:41" s="3" customFormat="1" ht="9.9499999999999993" customHeight="1" x14ac:dyDescent="0.2">
      <c r="B1220" s="111" t="s">
        <v>104</v>
      </c>
      <c r="D1220" s="37"/>
      <c r="E1220" s="71" t="s">
        <v>981</v>
      </c>
      <c r="F1220" s="71"/>
      <c r="G1220" s="28" t="s">
        <v>220</v>
      </c>
      <c r="H1220" s="28"/>
      <c r="I1220" s="28"/>
      <c r="J1220" s="28" t="s">
        <v>989</v>
      </c>
      <c r="K1220" s="28"/>
      <c r="L1220" s="28"/>
      <c r="M1220" s="71">
        <v>990074</v>
      </c>
      <c r="N1220" s="173"/>
      <c r="P1220" s="71" t="s">
        <v>473</v>
      </c>
      <c r="Q1220" s="81"/>
      <c r="R1220" s="27"/>
      <c r="S1220" s="36">
        <f>IF(Suggested="Yes",AA1220,AG1220)</f>
        <v>91.35</v>
      </c>
      <c r="T1220" s="34" t="s">
        <v>142</v>
      </c>
      <c r="U1220" s="5" t="str">
        <f>+Instructions!$B$3</f>
        <v>A</v>
      </c>
      <c r="V1220" s="49"/>
      <c r="W1220" s="53">
        <f>+Instructions!$C$22</f>
        <v>0</v>
      </c>
      <c r="X1220" s="16">
        <f>ROUND($AA1220*(1-W1220)+0.004999,2)</f>
        <v>91.35</v>
      </c>
      <c r="Y1220" s="49"/>
      <c r="Z1220" s="6" t="s">
        <v>1386</v>
      </c>
      <c r="AA1220" s="36">
        <v>91.35</v>
      </c>
      <c r="AB1220" s="57">
        <f t="shared" ref="AB1220:AC1224" si="790">+W1220</f>
        <v>0</v>
      </c>
      <c r="AC1220" s="16">
        <f t="shared" si="790"/>
        <v>91.35</v>
      </c>
      <c r="AD1220" s="11">
        <f>(AG1220-AC1220)/AG1220</f>
        <v>0</v>
      </c>
      <c r="AE1220" s="120"/>
      <c r="AF1220" s="129">
        <v>3</v>
      </c>
      <c r="AG1220" s="50">
        <f>SUM(AJ1220:AL1220)+AE1220</f>
        <v>91.35</v>
      </c>
      <c r="AH1220" s="49"/>
      <c r="AJ1220" s="16">
        <f>ROUND(AC1220/(1-VLOOKUP(AF1220,Group,2,FALSE)),2)</f>
        <v>91.35</v>
      </c>
      <c r="AK1220" s="16">
        <f>IF(VLOOKUP(AF1220,Group,5,FALSE)="YES",VLOOKUP(ROUND(ROUND(AJ1220,1)-AJ1220,2),Round,2,FALSE)+VLOOKUP(AF1220,Group,6,FALSE),0)</f>
        <v>0</v>
      </c>
      <c r="AL1220" s="16">
        <f>IF(VLOOKUP(AF1220,Group,7,FALSE)="",0,ROUND(AJ1220-0.04999,1)-AJ1220+AM1220)</f>
        <v>0</v>
      </c>
      <c r="AM1220" s="16" t="str">
        <f>IF(VLOOKUP(AF1220,Group,7,FALSE)="","",VLOOKUP(AF1220,Group,7,FALSE))</f>
        <v/>
      </c>
      <c r="AO1220" s="239" t="s">
        <v>155</v>
      </c>
    </row>
    <row r="1221" spans="2:41" s="3" customFormat="1" ht="9.9499999999999993" customHeight="1" x14ac:dyDescent="0.2">
      <c r="B1221" s="111" t="s">
        <v>104</v>
      </c>
      <c r="D1221" s="37"/>
      <c r="E1221" s="71" t="s">
        <v>982</v>
      </c>
      <c r="F1221" s="71"/>
      <c r="G1221" s="28" t="s">
        <v>220</v>
      </c>
      <c r="H1221" s="28"/>
      <c r="I1221" s="28"/>
      <c r="J1221" s="28" t="s">
        <v>990</v>
      </c>
      <c r="K1221" s="28"/>
      <c r="L1221" s="28"/>
      <c r="M1221" s="71">
        <v>990075</v>
      </c>
      <c r="N1221" s="173"/>
      <c r="P1221" s="71" t="s">
        <v>736</v>
      </c>
      <c r="Q1221" s="81"/>
      <c r="R1221" s="27"/>
      <c r="S1221" s="36">
        <f>IF(Suggested="Yes",AA1221,AG1221)</f>
        <v>49.95</v>
      </c>
      <c r="T1221" s="34" t="s">
        <v>142</v>
      </c>
      <c r="U1221" s="5" t="str">
        <f>+Instructions!$B$3</f>
        <v>A</v>
      </c>
      <c r="V1221" s="49"/>
      <c r="W1221" s="53">
        <f>+Instructions!$C$22</f>
        <v>0</v>
      </c>
      <c r="X1221" s="16">
        <f>ROUND($AA1221*(1-W1221)+0.004999,2)</f>
        <v>49.95</v>
      </c>
      <c r="Y1221" s="49"/>
      <c r="Z1221" s="6" t="s">
        <v>1386</v>
      </c>
      <c r="AA1221" s="36">
        <v>49.95</v>
      </c>
      <c r="AB1221" s="57">
        <f t="shared" si="790"/>
        <v>0</v>
      </c>
      <c r="AC1221" s="16">
        <f t="shared" si="790"/>
        <v>49.95</v>
      </c>
      <c r="AD1221" s="11">
        <f>(AG1221-AC1221)/AG1221</f>
        <v>0</v>
      </c>
      <c r="AE1221" s="120"/>
      <c r="AF1221" s="129">
        <v>3</v>
      </c>
      <c r="AG1221" s="50">
        <f>SUM(AJ1221:AL1221)+AE1221</f>
        <v>49.95</v>
      </c>
      <c r="AH1221" s="49"/>
      <c r="AJ1221" s="16">
        <f>ROUND(AC1221/(1-VLOOKUP(AF1221,Group,2,FALSE)),2)</f>
        <v>49.95</v>
      </c>
      <c r="AK1221" s="16">
        <f>IF(VLOOKUP(AF1221,Group,5,FALSE)="YES",VLOOKUP(ROUND(ROUND(AJ1221,1)-AJ1221,2),Round,2,FALSE)+VLOOKUP(AF1221,Group,6,FALSE),0)</f>
        <v>0</v>
      </c>
      <c r="AL1221" s="16">
        <f>IF(VLOOKUP(AF1221,Group,7,FALSE)="",0,ROUND(AJ1221-0.04999,1)-AJ1221+AM1221)</f>
        <v>0</v>
      </c>
      <c r="AM1221" s="16" t="str">
        <f>IF(VLOOKUP(AF1221,Group,7,FALSE)="","",VLOOKUP(AF1221,Group,7,FALSE))</f>
        <v/>
      </c>
      <c r="AO1221" s="239" t="s">
        <v>155</v>
      </c>
    </row>
    <row r="1222" spans="2:41" s="3" customFormat="1" ht="9.9499999999999993" customHeight="1" x14ac:dyDescent="0.2">
      <c r="B1222" s="111" t="s">
        <v>104</v>
      </c>
      <c r="D1222" s="37"/>
      <c r="E1222" s="71" t="s">
        <v>983</v>
      </c>
      <c r="F1222" s="71"/>
      <c r="G1222" s="28" t="s">
        <v>220</v>
      </c>
      <c r="H1222" s="28"/>
      <c r="I1222" s="28"/>
      <c r="J1222" s="28" t="s">
        <v>993</v>
      </c>
      <c r="K1222" s="28"/>
      <c r="L1222" s="28"/>
      <c r="M1222" s="71">
        <v>990072</v>
      </c>
      <c r="N1222" s="173"/>
      <c r="P1222" s="71" t="s">
        <v>534</v>
      </c>
      <c r="Q1222" s="81"/>
      <c r="R1222" s="27"/>
      <c r="S1222" s="36">
        <f>IF(Suggested="Yes",AA1222,AG1222)</f>
        <v>113.65</v>
      </c>
      <c r="T1222" s="34" t="s">
        <v>142</v>
      </c>
      <c r="U1222" s="5" t="str">
        <f>+Instructions!$B$3</f>
        <v>A</v>
      </c>
      <c r="V1222" s="49"/>
      <c r="W1222" s="53">
        <f>+Instructions!$C$22</f>
        <v>0</v>
      </c>
      <c r="X1222" s="16">
        <f>ROUND($AA1222*(1-W1222)+0.004999,2)</f>
        <v>113.65</v>
      </c>
      <c r="Y1222" s="49"/>
      <c r="Z1222" s="6" t="s">
        <v>1386</v>
      </c>
      <c r="AA1222" s="36">
        <v>113.65</v>
      </c>
      <c r="AB1222" s="57">
        <f t="shared" si="790"/>
        <v>0</v>
      </c>
      <c r="AC1222" s="16">
        <f t="shared" si="790"/>
        <v>113.65</v>
      </c>
      <c r="AD1222" s="11">
        <f>(AG1222-AC1222)/AG1222</f>
        <v>0</v>
      </c>
      <c r="AE1222" s="120"/>
      <c r="AF1222" s="129">
        <v>3</v>
      </c>
      <c r="AG1222" s="50">
        <f>SUM(AJ1222:AL1222)+AE1222</f>
        <v>113.65</v>
      </c>
      <c r="AH1222" s="49"/>
      <c r="AJ1222" s="16">
        <f>ROUND(AC1222/(1-VLOOKUP(AF1222,Group,2,FALSE)),2)</f>
        <v>113.65</v>
      </c>
      <c r="AK1222" s="16">
        <f>IF(VLOOKUP(AF1222,Group,5,FALSE)="YES",VLOOKUP(ROUND(ROUND(AJ1222,1)-AJ1222,2),Round,2,FALSE)+VLOOKUP(AF1222,Group,6,FALSE),0)</f>
        <v>0</v>
      </c>
      <c r="AL1222" s="16">
        <f>IF(VLOOKUP(AF1222,Group,7,FALSE)="",0,ROUND(AJ1222-0.04999,1)-AJ1222+AM1222)</f>
        <v>0</v>
      </c>
      <c r="AM1222" s="16" t="str">
        <f>IF(VLOOKUP(AF1222,Group,7,FALSE)="","",VLOOKUP(AF1222,Group,7,FALSE))</f>
        <v/>
      </c>
      <c r="AO1222" s="239" t="s">
        <v>155</v>
      </c>
    </row>
    <row r="1223" spans="2:41" s="3" customFormat="1" ht="9.9499999999999993" customHeight="1" x14ac:dyDescent="0.2">
      <c r="B1223" s="111" t="s">
        <v>104</v>
      </c>
      <c r="D1223" s="37"/>
      <c r="E1223" s="71" t="s">
        <v>983</v>
      </c>
      <c r="F1223" s="71"/>
      <c r="G1223" s="28" t="s">
        <v>220</v>
      </c>
      <c r="H1223" s="28"/>
      <c r="I1223" s="28"/>
      <c r="J1223" s="28" t="s">
        <v>994</v>
      </c>
      <c r="K1223" s="28"/>
      <c r="L1223" s="28"/>
      <c r="M1223" s="28">
        <v>990073</v>
      </c>
      <c r="N1223" s="173"/>
      <c r="P1223" s="71" t="s">
        <v>534</v>
      </c>
      <c r="Q1223" s="81"/>
      <c r="R1223" s="27"/>
      <c r="S1223" s="36">
        <f>IF(Suggested="Yes",AA1223,AG1223)</f>
        <v>113.65</v>
      </c>
      <c r="T1223" s="34" t="s">
        <v>142</v>
      </c>
      <c r="U1223" s="5" t="str">
        <f>+Instructions!$B$3</f>
        <v>A</v>
      </c>
      <c r="V1223" s="49"/>
      <c r="W1223" s="53">
        <f>+Instructions!$C$22</f>
        <v>0</v>
      </c>
      <c r="X1223" s="16">
        <f>ROUND($AA1223*(1-W1223)+0.004999,2)</f>
        <v>113.65</v>
      </c>
      <c r="Y1223" s="49"/>
      <c r="Z1223" s="6" t="s">
        <v>1386</v>
      </c>
      <c r="AA1223" s="36">
        <v>113.65</v>
      </c>
      <c r="AB1223" s="57">
        <f t="shared" si="790"/>
        <v>0</v>
      </c>
      <c r="AC1223" s="16">
        <f t="shared" si="790"/>
        <v>113.65</v>
      </c>
      <c r="AD1223" s="11">
        <f>(AG1223-AC1223)/AG1223</f>
        <v>0</v>
      </c>
      <c r="AE1223" s="120"/>
      <c r="AF1223" s="129">
        <v>3</v>
      </c>
      <c r="AG1223" s="50">
        <f>SUM(AJ1223:AL1223)+AE1223</f>
        <v>113.65</v>
      </c>
      <c r="AH1223" s="49"/>
      <c r="AJ1223" s="16">
        <f>ROUND(AC1223/(1-VLOOKUP(AF1223,Group,2,FALSE)),2)</f>
        <v>113.65</v>
      </c>
      <c r="AK1223" s="16">
        <f>IF(VLOOKUP(AF1223,Group,5,FALSE)="YES",VLOOKUP(ROUND(ROUND(AJ1223,1)-AJ1223,2),Round,2,FALSE)+VLOOKUP(AF1223,Group,6,FALSE),0)</f>
        <v>0</v>
      </c>
      <c r="AL1223" s="16">
        <f>IF(VLOOKUP(AF1223,Group,7,FALSE)="",0,ROUND(AJ1223-0.04999,1)-AJ1223+AM1223)</f>
        <v>0</v>
      </c>
      <c r="AM1223" s="16" t="str">
        <f>IF(VLOOKUP(AF1223,Group,7,FALSE)="","",VLOOKUP(AF1223,Group,7,FALSE))</f>
        <v/>
      </c>
      <c r="AO1223" s="239" t="s">
        <v>155</v>
      </c>
    </row>
    <row r="1224" spans="2:41" s="3" customFormat="1" ht="9.9499999999999993" customHeight="1" x14ac:dyDescent="0.2">
      <c r="B1224" s="111" t="s">
        <v>104</v>
      </c>
      <c r="D1224" s="37"/>
      <c r="E1224" s="71" t="s">
        <v>984</v>
      </c>
      <c r="F1224" s="71"/>
      <c r="G1224" s="28" t="s">
        <v>220</v>
      </c>
      <c r="H1224" s="28"/>
      <c r="I1224" s="28"/>
      <c r="J1224" s="28" t="s">
        <v>995</v>
      </c>
      <c r="K1224" s="28"/>
      <c r="L1224" s="28"/>
      <c r="M1224" s="28">
        <v>990076</v>
      </c>
      <c r="N1224" s="173"/>
      <c r="P1224" s="71" t="s">
        <v>985</v>
      </c>
      <c r="Q1224" s="81"/>
      <c r="R1224" s="27"/>
      <c r="S1224" s="36">
        <f>IF(Suggested="Yes",AA1224,AG1224)</f>
        <v>117.35</v>
      </c>
      <c r="T1224" s="34" t="s">
        <v>142</v>
      </c>
      <c r="U1224" s="5" t="str">
        <f>+Instructions!$B$3</f>
        <v>A</v>
      </c>
      <c r="V1224" s="49"/>
      <c r="W1224" s="53">
        <f>+Instructions!$C$22</f>
        <v>0</v>
      </c>
      <c r="X1224" s="16">
        <f>ROUND($AA1224*(1-W1224)+0.004999,2)</f>
        <v>117.35</v>
      </c>
      <c r="Y1224" s="49"/>
      <c r="Z1224" s="6" t="s">
        <v>1386</v>
      </c>
      <c r="AA1224" s="36">
        <v>117.35</v>
      </c>
      <c r="AB1224" s="57">
        <f t="shared" si="790"/>
        <v>0</v>
      </c>
      <c r="AC1224" s="16">
        <f t="shared" si="790"/>
        <v>117.35</v>
      </c>
      <c r="AD1224" s="11">
        <f>(AG1224-AC1224)/AG1224</f>
        <v>0</v>
      </c>
      <c r="AE1224" s="120"/>
      <c r="AF1224" s="129">
        <v>3</v>
      </c>
      <c r="AG1224" s="50">
        <f>SUM(AJ1224:AL1224)+AE1224</f>
        <v>117.35</v>
      </c>
      <c r="AH1224" s="49"/>
      <c r="AJ1224" s="16">
        <f>ROUND(AC1224/(1-VLOOKUP(AF1224,Group,2,FALSE)),2)</f>
        <v>117.35</v>
      </c>
      <c r="AK1224" s="16">
        <f>IF(VLOOKUP(AF1224,Group,5,FALSE)="YES",VLOOKUP(ROUND(ROUND(AJ1224,1)-AJ1224,2),Round,2,FALSE)+VLOOKUP(AF1224,Group,6,FALSE),0)</f>
        <v>0</v>
      </c>
      <c r="AL1224" s="16">
        <f>IF(VLOOKUP(AF1224,Group,7,FALSE)="",0,ROUND(AJ1224-0.04999,1)-AJ1224+AM1224)</f>
        <v>0</v>
      </c>
      <c r="AM1224" s="16" t="str">
        <f>IF(VLOOKUP(AF1224,Group,7,FALSE)="","",VLOOKUP(AF1224,Group,7,FALSE))</f>
        <v/>
      </c>
      <c r="AO1224" s="239" t="s">
        <v>155</v>
      </c>
    </row>
    <row r="1225" spans="2:41" s="3" customFormat="1" ht="2.4500000000000002" customHeight="1" x14ac:dyDescent="0.2">
      <c r="P1225" s="71"/>
      <c r="Q1225" s="81"/>
      <c r="R1225" s="27"/>
      <c r="S1225" s="36"/>
      <c r="T1225" s="6"/>
      <c r="U1225" s="34"/>
      <c r="V1225" s="49"/>
      <c r="W1225" s="53"/>
      <c r="X1225" s="14"/>
      <c r="Y1225" s="49"/>
      <c r="Z1225" s="36"/>
      <c r="AA1225" s="36"/>
      <c r="AB1225" s="52"/>
      <c r="AC1225" s="36"/>
      <c r="AD1225" s="14"/>
      <c r="AE1225" s="72"/>
      <c r="AF1225" s="124"/>
      <c r="AG1225" s="36"/>
      <c r="AH1225" s="244"/>
      <c r="AJ1225" s="36"/>
      <c r="AK1225" s="36"/>
      <c r="AL1225" s="36"/>
      <c r="AM1225" s="36"/>
      <c r="AO1225" s="239"/>
    </row>
    <row r="1226" spans="2:41" s="3" customFormat="1" ht="9.9499999999999993" customHeight="1" x14ac:dyDescent="0.2">
      <c r="C1226" s="32"/>
      <c r="D1226" s="37" t="s">
        <v>186</v>
      </c>
      <c r="E1226" s="167" t="s">
        <v>976</v>
      </c>
      <c r="F1226" s="167"/>
      <c r="G1226" s="167"/>
      <c r="H1226" s="167"/>
      <c r="I1226" s="167"/>
      <c r="J1226" s="172"/>
      <c r="K1226" s="172"/>
      <c r="L1226" s="167"/>
      <c r="M1226" s="172"/>
      <c r="N1226" s="172"/>
      <c r="O1226" s="167"/>
      <c r="P1226" s="28"/>
      <c r="Q1226" s="28"/>
      <c r="R1226" s="28"/>
      <c r="S1226" s="28"/>
      <c r="T1226" s="28"/>
      <c r="U1226" s="5"/>
      <c r="V1226" s="49"/>
      <c r="W1226" s="67"/>
      <c r="X1226" s="67"/>
      <c r="Y1226" s="49"/>
      <c r="Z1226" s="36"/>
      <c r="AA1226" s="36"/>
      <c r="AB1226" s="52"/>
      <c r="AC1226" s="16"/>
      <c r="AD1226" s="14"/>
      <c r="AE1226" s="62"/>
      <c r="AF1226" s="123"/>
      <c r="AG1226" s="16"/>
      <c r="AH1226" s="244"/>
      <c r="AJ1226" s="16"/>
      <c r="AK1226" s="16"/>
      <c r="AL1226" s="16"/>
      <c r="AM1226" s="16"/>
      <c r="AO1226" s="239"/>
    </row>
    <row r="1227" spans="2:41" s="3" customFormat="1" ht="0.95" customHeight="1" x14ac:dyDescent="0.2">
      <c r="P1227" s="71"/>
      <c r="Q1227" s="81"/>
      <c r="R1227" s="27"/>
      <c r="S1227" s="36"/>
      <c r="T1227" s="6"/>
      <c r="U1227" s="34"/>
      <c r="V1227" s="49"/>
      <c r="W1227" s="53"/>
      <c r="X1227" s="14"/>
      <c r="Y1227" s="49"/>
      <c r="Z1227" s="36"/>
      <c r="AA1227" s="36"/>
      <c r="AB1227" s="52"/>
      <c r="AC1227" s="36"/>
      <c r="AD1227" s="14"/>
      <c r="AE1227" s="72"/>
      <c r="AF1227" s="124"/>
      <c r="AG1227" s="36"/>
      <c r="AH1227" s="244"/>
      <c r="AJ1227" s="36"/>
      <c r="AK1227" s="36"/>
      <c r="AL1227" s="36"/>
      <c r="AM1227" s="36"/>
      <c r="AO1227" s="239"/>
    </row>
    <row r="1228" spans="2:41" s="3" customFormat="1" ht="9.9499999999999993" customHeight="1" x14ac:dyDescent="0.2">
      <c r="B1228" s="111" t="s">
        <v>104</v>
      </c>
      <c r="D1228" s="37"/>
      <c r="E1228" s="71" t="s">
        <v>981</v>
      </c>
      <c r="F1228" s="71"/>
      <c r="G1228" s="28" t="s">
        <v>220</v>
      </c>
      <c r="H1228" s="28"/>
      <c r="I1228" s="28"/>
      <c r="J1228" s="28" t="s">
        <v>989</v>
      </c>
      <c r="K1228" s="28"/>
      <c r="L1228" s="28"/>
      <c r="M1228" s="71">
        <v>990079</v>
      </c>
      <c r="N1228" s="173"/>
      <c r="P1228" s="71" t="s">
        <v>473</v>
      </c>
      <c r="Q1228" s="81"/>
      <c r="R1228" s="27"/>
      <c r="S1228" s="36">
        <f>IF(Suggested="Yes",AA1228,AG1228)</f>
        <v>91.35</v>
      </c>
      <c r="T1228" s="34" t="s">
        <v>142</v>
      </c>
      <c r="U1228" s="5" t="str">
        <f>+Instructions!$B$3</f>
        <v>A</v>
      </c>
      <c r="V1228" s="49"/>
      <c r="W1228" s="53">
        <f>+Instructions!$C$22</f>
        <v>0</v>
      </c>
      <c r="X1228" s="16">
        <f>ROUND($AA1228*(1-W1228)+0.004999,2)</f>
        <v>91.35</v>
      </c>
      <c r="Y1228" s="49"/>
      <c r="Z1228" s="6" t="s">
        <v>1386</v>
      </c>
      <c r="AA1228" s="36">
        <v>91.35</v>
      </c>
      <c r="AB1228" s="57">
        <f>+W1228</f>
        <v>0</v>
      </c>
      <c r="AC1228" s="16">
        <f>+X1228</f>
        <v>91.35</v>
      </c>
      <c r="AD1228" s="11">
        <f>(AG1228-AC1228)/AG1228</f>
        <v>0</v>
      </c>
      <c r="AE1228" s="120"/>
      <c r="AF1228" s="129">
        <v>3</v>
      </c>
      <c r="AG1228" s="50">
        <f>SUM(AJ1228:AL1228)+AE1228</f>
        <v>91.35</v>
      </c>
      <c r="AH1228" s="49"/>
      <c r="AJ1228" s="16">
        <f>ROUND(AC1228/(1-VLOOKUP(AF1228,Group,2,FALSE)),2)</f>
        <v>91.35</v>
      </c>
      <c r="AK1228" s="16">
        <f>IF(VLOOKUP(AF1228,Group,5,FALSE)="YES",VLOOKUP(ROUND(ROUND(AJ1228,1)-AJ1228,2),Round,2,FALSE)+VLOOKUP(AF1228,Group,6,FALSE),0)</f>
        <v>0</v>
      </c>
      <c r="AL1228" s="16">
        <f>IF(VLOOKUP(AF1228,Group,7,FALSE)="",0,ROUND(AJ1228-0.04999,1)-AJ1228+AM1228)</f>
        <v>0</v>
      </c>
      <c r="AM1228" s="16" t="str">
        <f>IF(VLOOKUP(AF1228,Group,7,FALSE)="","",VLOOKUP(AF1228,Group,7,FALSE))</f>
        <v/>
      </c>
      <c r="AO1228" s="239" t="s">
        <v>155</v>
      </c>
    </row>
    <row r="1229" spans="2:41" s="3" customFormat="1" ht="9.9499999999999993" customHeight="1" x14ac:dyDescent="0.2">
      <c r="B1229" s="111" t="s">
        <v>104</v>
      </c>
      <c r="D1229" s="37"/>
      <c r="E1229" s="71" t="s">
        <v>982</v>
      </c>
      <c r="F1229" s="71"/>
      <c r="G1229" s="28" t="s">
        <v>220</v>
      </c>
      <c r="H1229" s="28"/>
      <c r="I1229" s="28"/>
      <c r="J1229" s="28" t="s">
        <v>990</v>
      </c>
      <c r="K1229" s="28"/>
      <c r="L1229" s="28"/>
      <c r="M1229" s="71">
        <v>990080</v>
      </c>
      <c r="N1229" s="173"/>
      <c r="P1229" s="71" t="s">
        <v>736</v>
      </c>
      <c r="Q1229" s="81"/>
      <c r="R1229" s="27"/>
      <c r="S1229" s="36">
        <f>IF(Suggested="Yes",AA1229,AG1229)</f>
        <v>49.95</v>
      </c>
      <c r="T1229" s="34" t="s">
        <v>142</v>
      </c>
      <c r="U1229" s="5" t="str">
        <f>+Instructions!$B$3</f>
        <v>A</v>
      </c>
      <c r="V1229" s="49"/>
      <c r="W1229" s="53">
        <f>+Instructions!$C$22</f>
        <v>0</v>
      </c>
      <c r="X1229" s="16">
        <f>ROUND($AA1229*(1-W1229)+0.004999,2)</f>
        <v>49.95</v>
      </c>
      <c r="Y1229" s="49"/>
      <c r="Z1229" s="6" t="s">
        <v>1386</v>
      </c>
      <c r="AA1229" s="36">
        <v>49.95</v>
      </c>
      <c r="AB1229" s="57">
        <f>+W1229</f>
        <v>0</v>
      </c>
      <c r="AC1229" s="16">
        <f>+X1229</f>
        <v>49.95</v>
      </c>
      <c r="AD1229" s="11">
        <f>(AG1229-AC1229)/AG1229</f>
        <v>0</v>
      </c>
      <c r="AE1229" s="120"/>
      <c r="AF1229" s="129">
        <v>3</v>
      </c>
      <c r="AG1229" s="50">
        <f>SUM(AJ1229:AL1229)+AE1229</f>
        <v>49.95</v>
      </c>
      <c r="AH1229" s="49"/>
      <c r="AJ1229" s="16">
        <f>ROUND(AC1229/(1-VLOOKUP(AF1229,Group,2,FALSE)),2)</f>
        <v>49.95</v>
      </c>
      <c r="AK1229" s="16">
        <f>IF(VLOOKUP(AF1229,Group,5,FALSE)="YES",VLOOKUP(ROUND(ROUND(AJ1229,1)-AJ1229,2),Round,2,FALSE)+VLOOKUP(AF1229,Group,6,FALSE),0)</f>
        <v>0</v>
      </c>
      <c r="AL1229" s="16">
        <f>IF(VLOOKUP(AF1229,Group,7,FALSE)="",0,ROUND(AJ1229-0.04999,1)-AJ1229+AM1229)</f>
        <v>0</v>
      </c>
      <c r="AM1229" s="16" t="str">
        <f>IF(VLOOKUP(AF1229,Group,7,FALSE)="","",VLOOKUP(AF1229,Group,7,FALSE))</f>
        <v/>
      </c>
      <c r="AO1229" s="239" t="s">
        <v>155</v>
      </c>
    </row>
    <row r="1230" spans="2:41" s="3" customFormat="1" ht="9.9499999999999993" customHeight="1" x14ac:dyDescent="0.2">
      <c r="B1230" s="111" t="s">
        <v>104</v>
      </c>
      <c r="D1230" s="37"/>
      <c r="E1230" s="71" t="s">
        <v>983</v>
      </c>
      <c r="F1230" s="71"/>
      <c r="G1230" s="28" t="s">
        <v>220</v>
      </c>
      <c r="H1230" s="28"/>
      <c r="I1230" s="28"/>
      <c r="J1230" s="28" t="s">
        <v>993</v>
      </c>
      <c r="K1230" s="28"/>
      <c r="L1230" s="28"/>
      <c r="M1230" s="71">
        <v>990077</v>
      </c>
      <c r="N1230" s="173"/>
      <c r="P1230" s="71" t="s">
        <v>534</v>
      </c>
      <c r="Q1230" s="81"/>
      <c r="R1230" s="27"/>
      <c r="S1230" s="36">
        <f>IF(Suggested="Yes",AA1230,AG1230)</f>
        <v>113.65</v>
      </c>
      <c r="T1230" s="34" t="s">
        <v>142</v>
      </c>
      <c r="U1230" s="5" t="str">
        <f>+Instructions!$B$3</f>
        <v>A</v>
      </c>
      <c r="V1230" s="49"/>
      <c r="W1230" s="53">
        <f>+Instructions!$C$22</f>
        <v>0</v>
      </c>
      <c r="X1230" s="16">
        <f>ROUND($AA1230*(1-W1230)+0.004999,2)</f>
        <v>113.65</v>
      </c>
      <c r="Y1230" s="49"/>
      <c r="Z1230" s="6" t="s">
        <v>1386</v>
      </c>
      <c r="AA1230" s="36">
        <v>113.65</v>
      </c>
      <c r="AB1230" s="57">
        <f t="shared" ref="AB1230:AC1232" si="791">+W1230</f>
        <v>0</v>
      </c>
      <c r="AC1230" s="16">
        <f t="shared" si="791"/>
        <v>113.65</v>
      </c>
      <c r="AD1230" s="11">
        <f>(AG1230-AC1230)/AG1230</f>
        <v>0</v>
      </c>
      <c r="AE1230" s="120"/>
      <c r="AF1230" s="129">
        <v>3</v>
      </c>
      <c r="AG1230" s="50">
        <f>SUM(AJ1230:AL1230)+AE1230</f>
        <v>113.65</v>
      </c>
      <c r="AH1230" s="49"/>
      <c r="AJ1230" s="16">
        <f>ROUND(AC1230/(1-VLOOKUP(AF1230,Group,2,FALSE)),2)</f>
        <v>113.65</v>
      </c>
      <c r="AK1230" s="16">
        <f>IF(VLOOKUP(AF1230,Group,5,FALSE)="YES",VLOOKUP(ROUND(ROUND(AJ1230,1)-AJ1230,2),Round,2,FALSE)+VLOOKUP(AF1230,Group,6,FALSE),0)</f>
        <v>0</v>
      </c>
      <c r="AL1230" s="16">
        <f>IF(VLOOKUP(AF1230,Group,7,FALSE)="",0,ROUND(AJ1230-0.04999,1)-AJ1230+AM1230)</f>
        <v>0</v>
      </c>
      <c r="AM1230" s="16" t="str">
        <f>IF(VLOOKUP(AF1230,Group,7,FALSE)="","",VLOOKUP(AF1230,Group,7,FALSE))</f>
        <v/>
      </c>
      <c r="AO1230" s="239" t="s">
        <v>155</v>
      </c>
    </row>
    <row r="1231" spans="2:41" s="3" customFormat="1" ht="9.9499999999999993" customHeight="1" x14ac:dyDescent="0.2">
      <c r="B1231" s="111" t="s">
        <v>104</v>
      </c>
      <c r="D1231" s="37"/>
      <c r="E1231" s="71" t="s">
        <v>983</v>
      </c>
      <c r="F1231" s="71"/>
      <c r="G1231" s="28" t="s">
        <v>220</v>
      </c>
      <c r="H1231" s="28"/>
      <c r="I1231" s="28"/>
      <c r="J1231" s="28" t="s">
        <v>994</v>
      </c>
      <c r="K1231" s="28"/>
      <c r="L1231" s="28"/>
      <c r="M1231" s="28">
        <v>990078</v>
      </c>
      <c r="N1231" s="173"/>
      <c r="P1231" s="71" t="s">
        <v>534</v>
      </c>
      <c r="Q1231" s="81"/>
      <c r="R1231" s="27"/>
      <c r="S1231" s="36">
        <f>IF(Suggested="Yes",AA1231,AG1231)</f>
        <v>113.65</v>
      </c>
      <c r="T1231" s="34" t="s">
        <v>142</v>
      </c>
      <c r="U1231" s="5" t="str">
        <f>+Instructions!$B$3</f>
        <v>A</v>
      </c>
      <c r="V1231" s="49"/>
      <c r="W1231" s="53">
        <f>+Instructions!$C$22</f>
        <v>0</v>
      </c>
      <c r="X1231" s="16">
        <f>ROUND($AA1231*(1-W1231)+0.004999,2)</f>
        <v>113.65</v>
      </c>
      <c r="Y1231" s="49"/>
      <c r="Z1231" s="6" t="s">
        <v>1386</v>
      </c>
      <c r="AA1231" s="36">
        <v>113.65</v>
      </c>
      <c r="AB1231" s="57">
        <f t="shared" si="791"/>
        <v>0</v>
      </c>
      <c r="AC1231" s="16">
        <f t="shared" si="791"/>
        <v>113.65</v>
      </c>
      <c r="AD1231" s="11">
        <f>(AG1231-AC1231)/AG1231</f>
        <v>0</v>
      </c>
      <c r="AE1231" s="120"/>
      <c r="AF1231" s="129">
        <v>3</v>
      </c>
      <c r="AG1231" s="50">
        <f>SUM(AJ1231:AL1231)+AE1231</f>
        <v>113.65</v>
      </c>
      <c r="AH1231" s="49"/>
      <c r="AJ1231" s="16">
        <f>ROUND(AC1231/(1-VLOOKUP(AF1231,Group,2,FALSE)),2)</f>
        <v>113.65</v>
      </c>
      <c r="AK1231" s="16">
        <f>IF(VLOOKUP(AF1231,Group,5,FALSE)="YES",VLOOKUP(ROUND(ROUND(AJ1231,1)-AJ1231,2),Round,2,FALSE)+VLOOKUP(AF1231,Group,6,FALSE),0)</f>
        <v>0</v>
      </c>
      <c r="AL1231" s="16">
        <f>IF(VLOOKUP(AF1231,Group,7,FALSE)="",0,ROUND(AJ1231-0.04999,1)-AJ1231+AM1231)</f>
        <v>0</v>
      </c>
      <c r="AM1231" s="16" t="str">
        <f>IF(VLOOKUP(AF1231,Group,7,FALSE)="","",VLOOKUP(AF1231,Group,7,FALSE))</f>
        <v/>
      </c>
      <c r="AO1231" s="239" t="s">
        <v>155</v>
      </c>
    </row>
    <row r="1232" spans="2:41" s="3" customFormat="1" ht="9.9499999999999993" customHeight="1" x14ac:dyDescent="0.2">
      <c r="B1232" s="111" t="s">
        <v>104</v>
      </c>
      <c r="D1232" s="37"/>
      <c r="E1232" s="71" t="s">
        <v>984</v>
      </c>
      <c r="F1232" s="71"/>
      <c r="G1232" s="28" t="s">
        <v>220</v>
      </c>
      <c r="H1232" s="28"/>
      <c r="I1232" s="28"/>
      <c r="J1232" s="28" t="s">
        <v>995</v>
      </c>
      <c r="K1232" s="28"/>
      <c r="L1232" s="28"/>
      <c r="M1232" s="28">
        <v>990081</v>
      </c>
      <c r="N1232" s="173"/>
      <c r="P1232" s="71" t="s">
        <v>985</v>
      </c>
      <c r="Q1232" s="81"/>
      <c r="R1232" s="27"/>
      <c r="S1232" s="36">
        <f>IF(Suggested="Yes",AA1232,AG1232)</f>
        <v>117.35</v>
      </c>
      <c r="T1232" s="34" t="s">
        <v>142</v>
      </c>
      <c r="U1232" s="5" t="str">
        <f>+Instructions!$B$3</f>
        <v>A</v>
      </c>
      <c r="V1232" s="49"/>
      <c r="W1232" s="53">
        <f>+Instructions!$C$22</f>
        <v>0</v>
      </c>
      <c r="X1232" s="16">
        <f>ROUND($AA1232*(1-W1232)+0.004999,2)</f>
        <v>117.35</v>
      </c>
      <c r="Y1232" s="49"/>
      <c r="Z1232" s="6" t="s">
        <v>1386</v>
      </c>
      <c r="AA1232" s="36">
        <v>117.35</v>
      </c>
      <c r="AB1232" s="57">
        <f t="shared" si="791"/>
        <v>0</v>
      </c>
      <c r="AC1232" s="16">
        <f t="shared" si="791"/>
        <v>117.35</v>
      </c>
      <c r="AD1232" s="11">
        <f>(AG1232-AC1232)/AG1232</f>
        <v>0</v>
      </c>
      <c r="AE1232" s="120"/>
      <c r="AF1232" s="129">
        <v>3</v>
      </c>
      <c r="AG1232" s="50">
        <f>SUM(AJ1232:AL1232)+AE1232</f>
        <v>117.35</v>
      </c>
      <c r="AH1232" s="49"/>
      <c r="AJ1232" s="16">
        <f>ROUND(AC1232/(1-VLOOKUP(AF1232,Group,2,FALSE)),2)</f>
        <v>117.35</v>
      </c>
      <c r="AK1232" s="16">
        <f>IF(VLOOKUP(AF1232,Group,5,FALSE)="YES",VLOOKUP(ROUND(ROUND(AJ1232,1)-AJ1232,2),Round,2,FALSE)+VLOOKUP(AF1232,Group,6,FALSE),0)</f>
        <v>0</v>
      </c>
      <c r="AL1232" s="16">
        <f>IF(VLOOKUP(AF1232,Group,7,FALSE)="",0,ROUND(AJ1232-0.04999,1)-AJ1232+AM1232)</f>
        <v>0</v>
      </c>
      <c r="AM1232" s="16" t="str">
        <f>IF(VLOOKUP(AF1232,Group,7,FALSE)="","",VLOOKUP(AF1232,Group,7,FALSE))</f>
        <v/>
      </c>
      <c r="AO1232" s="239" t="s">
        <v>155</v>
      </c>
    </row>
    <row r="1233" spans="2:41" s="3" customFormat="1" ht="2.4500000000000002" customHeight="1" x14ac:dyDescent="0.2">
      <c r="P1233" s="71"/>
      <c r="Q1233" s="81"/>
      <c r="R1233" s="27"/>
      <c r="S1233" s="36"/>
      <c r="T1233" s="6"/>
      <c r="U1233" s="34"/>
      <c r="V1233" s="49"/>
      <c r="W1233" s="53"/>
      <c r="X1233" s="14"/>
      <c r="Y1233" s="49"/>
      <c r="Z1233" s="36"/>
      <c r="AA1233" s="36"/>
      <c r="AB1233" s="52"/>
      <c r="AC1233" s="36"/>
      <c r="AD1233" s="14"/>
      <c r="AE1233" s="72"/>
      <c r="AF1233" s="124"/>
      <c r="AG1233" s="36"/>
      <c r="AH1233" s="244"/>
      <c r="AJ1233" s="36"/>
      <c r="AK1233" s="36"/>
      <c r="AL1233" s="36"/>
      <c r="AM1233" s="36"/>
      <c r="AO1233" s="239"/>
    </row>
    <row r="1234" spans="2:41" s="3" customFormat="1" ht="9.9499999999999993" customHeight="1" x14ac:dyDescent="0.2">
      <c r="C1234" s="32"/>
      <c r="D1234" s="37" t="s">
        <v>186</v>
      </c>
      <c r="E1234" s="167" t="s">
        <v>979</v>
      </c>
      <c r="F1234" s="167"/>
      <c r="G1234" s="167"/>
      <c r="H1234" s="167"/>
      <c r="I1234" s="167"/>
      <c r="J1234" s="172"/>
      <c r="K1234" s="172"/>
      <c r="L1234" s="167"/>
      <c r="M1234" s="172"/>
      <c r="N1234" s="172"/>
      <c r="O1234" s="167"/>
      <c r="P1234" s="28"/>
      <c r="Q1234" s="28"/>
      <c r="R1234" s="28"/>
      <c r="S1234" s="28"/>
      <c r="T1234" s="28"/>
      <c r="U1234" s="5"/>
      <c r="V1234" s="49"/>
      <c r="W1234" s="67"/>
      <c r="X1234" s="67"/>
      <c r="Y1234" s="49"/>
      <c r="Z1234" s="36"/>
      <c r="AA1234" s="36"/>
      <c r="AB1234" s="52"/>
      <c r="AC1234" s="16"/>
      <c r="AD1234" s="14"/>
      <c r="AE1234" s="62"/>
      <c r="AF1234" s="123"/>
      <c r="AG1234" s="16"/>
      <c r="AH1234" s="244"/>
      <c r="AJ1234" s="16"/>
      <c r="AK1234" s="16"/>
      <c r="AL1234" s="16"/>
      <c r="AM1234" s="16"/>
      <c r="AO1234" s="239"/>
    </row>
    <row r="1235" spans="2:41" s="3" customFormat="1" ht="0.95" customHeight="1" x14ac:dyDescent="0.2">
      <c r="P1235" s="71"/>
      <c r="Q1235" s="81"/>
      <c r="R1235" s="27"/>
      <c r="S1235" s="36"/>
      <c r="T1235" s="6"/>
      <c r="U1235" s="34"/>
      <c r="V1235" s="49"/>
      <c r="W1235" s="53"/>
      <c r="X1235" s="14"/>
      <c r="Y1235" s="49"/>
      <c r="Z1235" s="36"/>
      <c r="AA1235" s="36"/>
      <c r="AB1235" s="52"/>
      <c r="AC1235" s="36"/>
      <c r="AD1235" s="14"/>
      <c r="AE1235" s="72"/>
      <c r="AF1235" s="124"/>
      <c r="AG1235" s="36"/>
      <c r="AH1235" s="244"/>
      <c r="AJ1235" s="36"/>
      <c r="AK1235" s="36"/>
      <c r="AL1235" s="36"/>
      <c r="AM1235" s="36"/>
      <c r="AO1235" s="239"/>
    </row>
    <row r="1236" spans="2:41" s="3" customFormat="1" ht="9.9499999999999993" customHeight="1" x14ac:dyDescent="0.2">
      <c r="B1236" s="111" t="s">
        <v>104</v>
      </c>
      <c r="D1236" s="37"/>
      <c r="E1236" s="71" t="s">
        <v>981</v>
      </c>
      <c r="F1236" s="71"/>
      <c r="G1236" s="28" t="s">
        <v>220</v>
      </c>
      <c r="H1236" s="28"/>
      <c r="I1236" s="28"/>
      <c r="J1236" s="28" t="s">
        <v>991</v>
      </c>
      <c r="K1236" s="28"/>
      <c r="L1236" s="28"/>
      <c r="M1236" s="71">
        <v>990083</v>
      </c>
      <c r="N1236" s="173"/>
      <c r="P1236" s="71" t="s">
        <v>473</v>
      </c>
      <c r="Q1236" s="81"/>
      <c r="R1236" s="27"/>
      <c r="S1236" s="36">
        <f>IF(Suggested="Yes",AA1236,AG1236)</f>
        <v>91.35</v>
      </c>
      <c r="T1236" s="34" t="s">
        <v>142</v>
      </c>
      <c r="U1236" s="5" t="str">
        <f>+Instructions!$B$3</f>
        <v>A</v>
      </c>
      <c r="V1236" s="49"/>
      <c r="W1236" s="53">
        <f>+Instructions!$C$22</f>
        <v>0</v>
      </c>
      <c r="X1236" s="16">
        <f>ROUND($AA1236*(1-W1236)+0.004999,2)</f>
        <v>91.35</v>
      </c>
      <c r="Y1236" s="49"/>
      <c r="Z1236" s="6" t="s">
        <v>1386</v>
      </c>
      <c r="AA1236" s="36">
        <v>91.35</v>
      </c>
      <c r="AB1236" s="57">
        <f t="shared" ref="AB1236:AC1239" si="792">+W1236</f>
        <v>0</v>
      </c>
      <c r="AC1236" s="16">
        <f t="shared" si="792"/>
        <v>91.35</v>
      </c>
      <c r="AD1236" s="11">
        <f>(AG1236-AC1236)/AG1236</f>
        <v>0</v>
      </c>
      <c r="AE1236" s="120"/>
      <c r="AF1236" s="129">
        <v>3</v>
      </c>
      <c r="AG1236" s="50">
        <f>SUM(AJ1236:AL1236)+AE1236</f>
        <v>91.35</v>
      </c>
      <c r="AH1236" s="49"/>
      <c r="AJ1236" s="16">
        <f>ROUND(AC1236/(1-VLOOKUP(AF1236,Group,2,FALSE)),2)</f>
        <v>91.35</v>
      </c>
      <c r="AK1236" s="16">
        <f>IF(VLOOKUP(AF1236,Group,5,FALSE)="YES",VLOOKUP(ROUND(ROUND(AJ1236,1)-AJ1236,2),Round,2,FALSE)+VLOOKUP(AF1236,Group,6,FALSE),0)</f>
        <v>0</v>
      </c>
      <c r="AL1236" s="16">
        <f>IF(VLOOKUP(AF1236,Group,7,FALSE)="",0,ROUND(AJ1236-0.04999,1)-AJ1236+AM1236)</f>
        <v>0</v>
      </c>
      <c r="AM1236" s="16" t="str">
        <f>IF(VLOOKUP(AF1236,Group,7,FALSE)="","",VLOOKUP(AF1236,Group,7,FALSE))</f>
        <v/>
      </c>
      <c r="AO1236" s="239" t="s">
        <v>155</v>
      </c>
    </row>
    <row r="1237" spans="2:41" s="3" customFormat="1" ht="9.9499999999999993" customHeight="1" x14ac:dyDescent="0.2">
      <c r="B1237" s="111" t="s">
        <v>104</v>
      </c>
      <c r="D1237" s="37"/>
      <c r="E1237" s="71" t="s">
        <v>982</v>
      </c>
      <c r="F1237" s="71"/>
      <c r="G1237" s="28" t="s">
        <v>220</v>
      </c>
      <c r="H1237" s="28"/>
      <c r="I1237" s="28"/>
      <c r="J1237" s="190" t="s">
        <v>992</v>
      </c>
      <c r="K1237" s="28"/>
      <c r="L1237" s="28"/>
      <c r="M1237" s="71">
        <v>990084</v>
      </c>
      <c r="N1237" s="173"/>
      <c r="P1237" s="71" t="s">
        <v>736</v>
      </c>
      <c r="Q1237" s="81"/>
      <c r="R1237" s="27"/>
      <c r="S1237" s="36">
        <f>IF(Suggested="Yes",AA1237,AG1237)</f>
        <v>49.95</v>
      </c>
      <c r="T1237" s="34" t="s">
        <v>142</v>
      </c>
      <c r="U1237" s="5" t="str">
        <f>+Instructions!$B$3</f>
        <v>A</v>
      </c>
      <c r="V1237" s="49"/>
      <c r="W1237" s="53">
        <f>+Instructions!$C$22</f>
        <v>0</v>
      </c>
      <c r="X1237" s="16">
        <f>ROUND($AA1237*(1-W1237)+0.004999,2)</f>
        <v>49.95</v>
      </c>
      <c r="Y1237" s="49"/>
      <c r="Z1237" s="6" t="s">
        <v>1386</v>
      </c>
      <c r="AA1237" s="36">
        <v>49.95</v>
      </c>
      <c r="AB1237" s="57">
        <f t="shared" si="792"/>
        <v>0</v>
      </c>
      <c r="AC1237" s="16">
        <f t="shared" si="792"/>
        <v>49.95</v>
      </c>
      <c r="AD1237" s="11">
        <f>(AG1237-AC1237)/AG1237</f>
        <v>0</v>
      </c>
      <c r="AE1237" s="120"/>
      <c r="AF1237" s="129">
        <v>3</v>
      </c>
      <c r="AG1237" s="50">
        <f>SUM(AJ1237:AL1237)+AE1237</f>
        <v>49.95</v>
      </c>
      <c r="AH1237" s="49"/>
      <c r="AJ1237" s="16">
        <f>ROUND(AC1237/(1-VLOOKUP(AF1237,Group,2,FALSE)),2)</f>
        <v>49.95</v>
      </c>
      <c r="AK1237" s="16">
        <f>IF(VLOOKUP(AF1237,Group,5,FALSE)="YES",VLOOKUP(ROUND(ROUND(AJ1237,1)-AJ1237,2),Round,2,FALSE)+VLOOKUP(AF1237,Group,6,FALSE),0)</f>
        <v>0</v>
      </c>
      <c r="AL1237" s="16">
        <f>IF(VLOOKUP(AF1237,Group,7,FALSE)="",0,ROUND(AJ1237-0.04999,1)-AJ1237+AM1237)</f>
        <v>0</v>
      </c>
      <c r="AM1237" s="16" t="str">
        <f>IF(VLOOKUP(AF1237,Group,7,FALSE)="","",VLOOKUP(AF1237,Group,7,FALSE))</f>
        <v/>
      </c>
      <c r="AO1237" s="239" t="s">
        <v>155</v>
      </c>
    </row>
    <row r="1238" spans="2:41" s="3" customFormat="1" ht="9.9499999999999993" customHeight="1" x14ac:dyDescent="0.2">
      <c r="B1238" s="111" t="s">
        <v>104</v>
      </c>
      <c r="D1238" s="37"/>
      <c r="E1238" s="71" t="s">
        <v>983</v>
      </c>
      <c r="F1238" s="71"/>
      <c r="G1238" s="28" t="s">
        <v>220</v>
      </c>
      <c r="H1238" s="28"/>
      <c r="I1238" s="28"/>
      <c r="J1238" s="28" t="s">
        <v>994</v>
      </c>
      <c r="K1238" s="28"/>
      <c r="L1238" s="28"/>
      <c r="M1238" s="28">
        <v>990082</v>
      </c>
      <c r="N1238" s="173"/>
      <c r="P1238" s="71" t="s">
        <v>534</v>
      </c>
      <c r="Q1238" s="81"/>
      <c r="R1238" s="27"/>
      <c r="S1238" s="36">
        <f>IF(Suggested="Yes",AA1238,AG1238)</f>
        <v>113.65</v>
      </c>
      <c r="T1238" s="34" t="s">
        <v>142</v>
      </c>
      <c r="U1238" s="5" t="str">
        <f>+Instructions!$B$3</f>
        <v>A</v>
      </c>
      <c r="V1238" s="49"/>
      <c r="W1238" s="53">
        <f>+Instructions!$C$22</f>
        <v>0</v>
      </c>
      <c r="X1238" s="16">
        <f>ROUND($AA1238*(1-W1238)+0.004999,2)</f>
        <v>113.65</v>
      </c>
      <c r="Y1238" s="49"/>
      <c r="Z1238" s="6" t="s">
        <v>1386</v>
      </c>
      <c r="AA1238" s="36">
        <v>113.65</v>
      </c>
      <c r="AB1238" s="57">
        <f t="shared" si="792"/>
        <v>0</v>
      </c>
      <c r="AC1238" s="16">
        <f t="shared" si="792"/>
        <v>113.65</v>
      </c>
      <c r="AD1238" s="11">
        <f>(AG1238-AC1238)/AG1238</f>
        <v>0</v>
      </c>
      <c r="AE1238" s="120"/>
      <c r="AF1238" s="129">
        <v>3</v>
      </c>
      <c r="AG1238" s="50">
        <f>SUM(AJ1238:AL1238)+AE1238</f>
        <v>113.65</v>
      </c>
      <c r="AH1238" s="49"/>
      <c r="AJ1238" s="16">
        <f>ROUND(AC1238/(1-VLOOKUP(AF1238,Group,2,FALSE)),2)</f>
        <v>113.65</v>
      </c>
      <c r="AK1238" s="16">
        <f>IF(VLOOKUP(AF1238,Group,5,FALSE)="YES",VLOOKUP(ROUND(ROUND(AJ1238,1)-AJ1238,2),Round,2,FALSE)+VLOOKUP(AF1238,Group,6,FALSE),0)</f>
        <v>0</v>
      </c>
      <c r="AL1238" s="16">
        <f>IF(VLOOKUP(AF1238,Group,7,FALSE)="",0,ROUND(AJ1238-0.04999,1)-AJ1238+AM1238)</f>
        <v>0</v>
      </c>
      <c r="AM1238" s="16" t="str">
        <f>IF(VLOOKUP(AF1238,Group,7,FALSE)="","",VLOOKUP(AF1238,Group,7,FALSE))</f>
        <v/>
      </c>
      <c r="AO1238" s="239" t="s">
        <v>155</v>
      </c>
    </row>
    <row r="1239" spans="2:41" s="3" customFormat="1" ht="9.9499999999999993" customHeight="1" x14ac:dyDescent="0.2">
      <c r="B1239" s="111" t="s">
        <v>104</v>
      </c>
      <c r="D1239" s="37"/>
      <c r="E1239" s="71" t="s">
        <v>984</v>
      </c>
      <c r="F1239" s="71"/>
      <c r="G1239" s="28" t="s">
        <v>220</v>
      </c>
      <c r="H1239" s="28"/>
      <c r="I1239" s="28"/>
      <c r="J1239" s="28" t="s">
        <v>996</v>
      </c>
      <c r="K1239" s="28"/>
      <c r="L1239" s="28"/>
      <c r="M1239" s="28">
        <v>990085</v>
      </c>
      <c r="N1239" s="173"/>
      <c r="P1239" s="71" t="s">
        <v>985</v>
      </c>
      <c r="Q1239" s="81"/>
      <c r="R1239" s="27"/>
      <c r="S1239" s="36">
        <f>IF(Suggested="Yes",AA1239,AG1239)</f>
        <v>117.35</v>
      </c>
      <c r="T1239" s="34" t="s">
        <v>142</v>
      </c>
      <c r="U1239" s="5" t="str">
        <f>+Instructions!$B$3</f>
        <v>A</v>
      </c>
      <c r="V1239" s="49"/>
      <c r="W1239" s="53">
        <f>+Instructions!$C$22</f>
        <v>0</v>
      </c>
      <c r="X1239" s="16">
        <f>ROUND($AA1239*(1-W1239)+0.004999,2)</f>
        <v>117.35</v>
      </c>
      <c r="Y1239" s="49"/>
      <c r="Z1239" s="6" t="s">
        <v>1386</v>
      </c>
      <c r="AA1239" s="36">
        <v>117.35</v>
      </c>
      <c r="AB1239" s="57">
        <f t="shared" si="792"/>
        <v>0</v>
      </c>
      <c r="AC1239" s="16">
        <f t="shared" si="792"/>
        <v>117.35</v>
      </c>
      <c r="AD1239" s="11">
        <f>(AG1239-AC1239)/AG1239</f>
        <v>0</v>
      </c>
      <c r="AE1239" s="120"/>
      <c r="AF1239" s="129">
        <v>3</v>
      </c>
      <c r="AG1239" s="50">
        <f>SUM(AJ1239:AL1239)+AE1239</f>
        <v>117.35</v>
      </c>
      <c r="AH1239" s="49"/>
      <c r="AJ1239" s="16">
        <f>ROUND(AC1239/(1-VLOOKUP(AF1239,Group,2,FALSE)),2)</f>
        <v>117.35</v>
      </c>
      <c r="AK1239" s="16">
        <f>IF(VLOOKUP(AF1239,Group,5,FALSE)="YES",VLOOKUP(ROUND(ROUND(AJ1239,1)-AJ1239,2),Round,2,FALSE)+VLOOKUP(AF1239,Group,6,FALSE),0)</f>
        <v>0</v>
      </c>
      <c r="AL1239" s="16">
        <f>IF(VLOOKUP(AF1239,Group,7,FALSE)="",0,ROUND(AJ1239-0.04999,1)-AJ1239+AM1239)</f>
        <v>0</v>
      </c>
      <c r="AM1239" s="16" t="str">
        <f>IF(VLOOKUP(AF1239,Group,7,FALSE)="","",VLOOKUP(AF1239,Group,7,FALSE))</f>
        <v/>
      </c>
      <c r="AO1239" s="239" t="s">
        <v>155</v>
      </c>
    </row>
    <row r="1240" spans="2:41" s="3" customFormat="1" ht="2.4500000000000002" customHeight="1" x14ac:dyDescent="0.2">
      <c r="P1240" s="71"/>
      <c r="Q1240" s="81"/>
      <c r="R1240" s="27"/>
      <c r="S1240" s="36"/>
      <c r="T1240" s="6"/>
      <c r="U1240" s="34"/>
      <c r="V1240" s="49"/>
      <c r="W1240" s="53"/>
      <c r="X1240" s="14"/>
      <c r="Y1240" s="49"/>
      <c r="Z1240" s="36"/>
      <c r="AA1240" s="36"/>
      <c r="AB1240" s="52"/>
      <c r="AC1240" s="36"/>
      <c r="AD1240" s="14"/>
      <c r="AE1240" s="72"/>
      <c r="AF1240" s="124"/>
      <c r="AG1240" s="36"/>
      <c r="AH1240" s="244"/>
      <c r="AJ1240" s="36"/>
      <c r="AK1240" s="36"/>
      <c r="AL1240" s="36"/>
      <c r="AM1240" s="36"/>
      <c r="AO1240" s="239"/>
    </row>
    <row r="1241" spans="2:41" s="3" customFormat="1" ht="9.9499999999999993" customHeight="1" x14ac:dyDescent="0.2">
      <c r="C1241" s="32"/>
      <c r="D1241" s="37" t="s">
        <v>186</v>
      </c>
      <c r="E1241" s="167" t="s">
        <v>977</v>
      </c>
      <c r="F1241" s="167"/>
      <c r="G1241" s="167"/>
      <c r="H1241" s="167"/>
      <c r="I1241" s="167"/>
      <c r="J1241" s="172"/>
      <c r="K1241" s="172"/>
      <c r="L1241" s="167"/>
      <c r="M1241" s="172"/>
      <c r="N1241" s="172"/>
      <c r="O1241" s="167"/>
      <c r="P1241" s="28"/>
      <c r="Q1241" s="28"/>
      <c r="R1241" s="28"/>
      <c r="S1241" s="28"/>
      <c r="T1241" s="28"/>
      <c r="U1241" s="5"/>
      <c r="V1241" s="49"/>
      <c r="W1241" s="67"/>
      <c r="X1241" s="67"/>
      <c r="Y1241" s="49"/>
      <c r="Z1241" s="36"/>
      <c r="AA1241" s="36"/>
      <c r="AB1241" s="52"/>
      <c r="AC1241" s="16"/>
      <c r="AD1241" s="14"/>
      <c r="AE1241" s="62"/>
      <c r="AF1241" s="123"/>
      <c r="AG1241" s="16"/>
      <c r="AH1241" s="244"/>
      <c r="AJ1241" s="16"/>
      <c r="AK1241" s="16"/>
      <c r="AL1241" s="16"/>
      <c r="AM1241" s="16"/>
      <c r="AO1241" s="239"/>
    </row>
    <row r="1242" spans="2:41" s="3" customFormat="1" ht="0.95" customHeight="1" x14ac:dyDescent="0.2">
      <c r="P1242" s="71"/>
      <c r="Q1242" s="81"/>
      <c r="R1242" s="27"/>
      <c r="S1242" s="36"/>
      <c r="T1242" s="6"/>
      <c r="U1242" s="34"/>
      <c r="V1242" s="49"/>
      <c r="W1242" s="53"/>
      <c r="X1242" s="14"/>
      <c r="Y1242" s="49"/>
      <c r="Z1242" s="36"/>
      <c r="AA1242" s="36"/>
      <c r="AB1242" s="52"/>
      <c r="AC1242" s="36"/>
      <c r="AD1242" s="14"/>
      <c r="AE1242" s="72"/>
      <c r="AF1242" s="124"/>
      <c r="AG1242" s="36"/>
      <c r="AH1242" s="244"/>
      <c r="AJ1242" s="36"/>
      <c r="AK1242" s="36"/>
      <c r="AL1242" s="36"/>
      <c r="AM1242" s="36"/>
      <c r="AO1242" s="239"/>
    </row>
    <row r="1243" spans="2:41" s="3" customFormat="1" ht="9.9499999999999993" customHeight="1" x14ac:dyDescent="0.2">
      <c r="B1243" s="111" t="s">
        <v>104</v>
      </c>
      <c r="D1243" s="37"/>
      <c r="E1243" s="71" t="s">
        <v>981</v>
      </c>
      <c r="F1243" s="71"/>
      <c r="G1243" s="28" t="s">
        <v>220</v>
      </c>
      <c r="H1243" s="28"/>
      <c r="I1243" s="28"/>
      <c r="J1243" s="28" t="s">
        <v>989</v>
      </c>
      <c r="K1243" s="28"/>
      <c r="L1243" s="28"/>
      <c r="M1243" s="71">
        <v>990088</v>
      </c>
      <c r="N1243" s="173"/>
      <c r="P1243" s="71" t="s">
        <v>473</v>
      </c>
      <c r="Q1243" s="81"/>
      <c r="R1243" s="27"/>
      <c r="S1243" s="36">
        <f>IF(Suggested="Yes",AA1243,AG1243)</f>
        <v>91.35</v>
      </c>
      <c r="T1243" s="34" t="s">
        <v>142</v>
      </c>
      <c r="U1243" s="5" t="str">
        <f>+Instructions!$B$3</f>
        <v>A</v>
      </c>
      <c r="V1243" s="49"/>
      <c r="W1243" s="53">
        <f>+Instructions!$C$22</f>
        <v>0</v>
      </c>
      <c r="X1243" s="16">
        <f>ROUND($AA1243*(1-W1243)+0.004999,2)</f>
        <v>91.35</v>
      </c>
      <c r="Y1243" s="49"/>
      <c r="Z1243" s="6" t="s">
        <v>1386</v>
      </c>
      <c r="AA1243" s="36">
        <v>91.35</v>
      </c>
      <c r="AB1243" s="57">
        <f t="shared" ref="AB1243:AC1247" si="793">+W1243</f>
        <v>0</v>
      </c>
      <c r="AC1243" s="16">
        <f t="shared" si="793"/>
        <v>91.35</v>
      </c>
      <c r="AD1243" s="11">
        <f>(AG1243-AC1243)/AG1243</f>
        <v>0</v>
      </c>
      <c r="AE1243" s="120"/>
      <c r="AF1243" s="129">
        <v>3</v>
      </c>
      <c r="AG1243" s="50">
        <f>SUM(AJ1243:AL1243)+AE1243</f>
        <v>91.35</v>
      </c>
      <c r="AH1243" s="49"/>
      <c r="AJ1243" s="16">
        <f>ROUND(AC1243/(1-VLOOKUP(AF1243,Group,2,FALSE)),2)</f>
        <v>91.35</v>
      </c>
      <c r="AK1243" s="16">
        <f>IF(VLOOKUP(AF1243,Group,5,FALSE)="YES",VLOOKUP(ROUND(ROUND(AJ1243,1)-AJ1243,2),Round,2,FALSE)+VLOOKUP(AF1243,Group,6,FALSE),0)</f>
        <v>0</v>
      </c>
      <c r="AL1243" s="16">
        <f>IF(VLOOKUP(AF1243,Group,7,FALSE)="",0,ROUND(AJ1243-0.04999,1)-AJ1243+AM1243)</f>
        <v>0</v>
      </c>
      <c r="AM1243" s="16" t="str">
        <f>IF(VLOOKUP(AF1243,Group,7,FALSE)="","",VLOOKUP(AF1243,Group,7,FALSE))</f>
        <v/>
      </c>
      <c r="AO1243" s="239" t="s">
        <v>155</v>
      </c>
    </row>
    <row r="1244" spans="2:41" s="3" customFormat="1" ht="9.9499999999999993" customHeight="1" x14ac:dyDescent="0.2">
      <c r="B1244" s="111" t="s">
        <v>104</v>
      </c>
      <c r="D1244" s="37"/>
      <c r="E1244" s="71" t="s">
        <v>982</v>
      </c>
      <c r="F1244" s="71"/>
      <c r="G1244" s="28" t="s">
        <v>220</v>
      </c>
      <c r="H1244" s="28"/>
      <c r="I1244" s="28"/>
      <c r="J1244" s="28" t="s">
        <v>990</v>
      </c>
      <c r="K1244" s="28"/>
      <c r="L1244" s="28"/>
      <c r="M1244" s="71">
        <v>990089</v>
      </c>
      <c r="N1244" s="173"/>
      <c r="P1244" s="71" t="s">
        <v>736</v>
      </c>
      <c r="Q1244" s="81"/>
      <c r="R1244" s="27"/>
      <c r="S1244" s="36">
        <f>IF(Suggested="Yes",AA1244,AG1244)</f>
        <v>49.95</v>
      </c>
      <c r="T1244" s="34" t="s">
        <v>142</v>
      </c>
      <c r="U1244" s="5" t="str">
        <f>+Instructions!$B$3</f>
        <v>A</v>
      </c>
      <c r="V1244" s="49"/>
      <c r="W1244" s="53">
        <f>+Instructions!$C$22</f>
        <v>0</v>
      </c>
      <c r="X1244" s="16">
        <f>ROUND($AA1244*(1-W1244)+0.004999,2)</f>
        <v>49.95</v>
      </c>
      <c r="Y1244" s="49"/>
      <c r="Z1244" s="6" t="s">
        <v>1386</v>
      </c>
      <c r="AA1244" s="36">
        <v>49.95</v>
      </c>
      <c r="AB1244" s="57">
        <f t="shared" si="793"/>
        <v>0</v>
      </c>
      <c r="AC1244" s="16">
        <f t="shared" si="793"/>
        <v>49.95</v>
      </c>
      <c r="AD1244" s="11">
        <f>(AG1244-AC1244)/AG1244</f>
        <v>0</v>
      </c>
      <c r="AE1244" s="120"/>
      <c r="AF1244" s="129">
        <v>3</v>
      </c>
      <c r="AG1244" s="50">
        <f>SUM(AJ1244:AL1244)+AE1244</f>
        <v>49.95</v>
      </c>
      <c r="AH1244" s="49"/>
      <c r="AJ1244" s="16">
        <f>ROUND(AC1244/(1-VLOOKUP(AF1244,Group,2,FALSE)),2)</f>
        <v>49.95</v>
      </c>
      <c r="AK1244" s="16">
        <f>IF(VLOOKUP(AF1244,Group,5,FALSE)="YES",VLOOKUP(ROUND(ROUND(AJ1244,1)-AJ1244,2),Round,2,FALSE)+VLOOKUP(AF1244,Group,6,FALSE),0)</f>
        <v>0</v>
      </c>
      <c r="AL1244" s="16">
        <f>IF(VLOOKUP(AF1244,Group,7,FALSE)="",0,ROUND(AJ1244-0.04999,1)-AJ1244+AM1244)</f>
        <v>0</v>
      </c>
      <c r="AM1244" s="16" t="str">
        <f>IF(VLOOKUP(AF1244,Group,7,FALSE)="","",VLOOKUP(AF1244,Group,7,FALSE))</f>
        <v/>
      </c>
      <c r="AO1244" s="239" t="s">
        <v>155</v>
      </c>
    </row>
    <row r="1245" spans="2:41" s="3" customFormat="1" ht="9.9499999999999993" customHeight="1" x14ac:dyDescent="0.2">
      <c r="B1245" s="111" t="s">
        <v>104</v>
      </c>
      <c r="D1245" s="37"/>
      <c r="E1245" s="71" t="s">
        <v>983</v>
      </c>
      <c r="F1245" s="71"/>
      <c r="G1245" s="28" t="s">
        <v>220</v>
      </c>
      <c r="H1245" s="28"/>
      <c r="I1245" s="28"/>
      <c r="J1245" s="28" t="s">
        <v>993</v>
      </c>
      <c r="K1245" s="28"/>
      <c r="L1245" s="28"/>
      <c r="M1245" s="71">
        <v>990086</v>
      </c>
      <c r="N1245" s="173"/>
      <c r="P1245" s="71" t="s">
        <v>534</v>
      </c>
      <c r="Q1245" s="81"/>
      <c r="R1245" s="27"/>
      <c r="S1245" s="36">
        <f>IF(Suggested="Yes",AA1245,AG1245)</f>
        <v>113.65</v>
      </c>
      <c r="T1245" s="34" t="s">
        <v>142</v>
      </c>
      <c r="U1245" s="5" t="str">
        <f>+Instructions!$B$3</f>
        <v>A</v>
      </c>
      <c r="V1245" s="49"/>
      <c r="W1245" s="53">
        <f>+Instructions!$C$22</f>
        <v>0</v>
      </c>
      <c r="X1245" s="16">
        <f>ROUND($AA1245*(1-W1245)+0.004999,2)</f>
        <v>113.65</v>
      </c>
      <c r="Y1245" s="49"/>
      <c r="Z1245" s="6" t="s">
        <v>1386</v>
      </c>
      <c r="AA1245" s="36">
        <v>113.65</v>
      </c>
      <c r="AB1245" s="57">
        <f t="shared" si="793"/>
        <v>0</v>
      </c>
      <c r="AC1245" s="16">
        <f t="shared" si="793"/>
        <v>113.65</v>
      </c>
      <c r="AD1245" s="11">
        <f>(AG1245-AC1245)/AG1245</f>
        <v>0</v>
      </c>
      <c r="AE1245" s="120"/>
      <c r="AF1245" s="129">
        <v>3</v>
      </c>
      <c r="AG1245" s="50">
        <f>SUM(AJ1245:AL1245)+AE1245</f>
        <v>113.65</v>
      </c>
      <c r="AH1245" s="49"/>
      <c r="AJ1245" s="16">
        <f>ROUND(AC1245/(1-VLOOKUP(AF1245,Group,2,FALSE)),2)</f>
        <v>113.65</v>
      </c>
      <c r="AK1245" s="16">
        <f>IF(VLOOKUP(AF1245,Group,5,FALSE)="YES",VLOOKUP(ROUND(ROUND(AJ1245,1)-AJ1245,2),Round,2,FALSE)+VLOOKUP(AF1245,Group,6,FALSE),0)</f>
        <v>0</v>
      </c>
      <c r="AL1245" s="16">
        <f>IF(VLOOKUP(AF1245,Group,7,FALSE)="",0,ROUND(AJ1245-0.04999,1)-AJ1245+AM1245)</f>
        <v>0</v>
      </c>
      <c r="AM1245" s="16" t="str">
        <f>IF(VLOOKUP(AF1245,Group,7,FALSE)="","",VLOOKUP(AF1245,Group,7,FALSE))</f>
        <v/>
      </c>
      <c r="AO1245" s="239" t="s">
        <v>155</v>
      </c>
    </row>
    <row r="1246" spans="2:41" s="3" customFormat="1" ht="9.9499999999999993" customHeight="1" x14ac:dyDescent="0.2">
      <c r="B1246" s="111" t="s">
        <v>104</v>
      </c>
      <c r="D1246" s="37"/>
      <c r="E1246" s="71" t="s">
        <v>983</v>
      </c>
      <c r="F1246" s="71"/>
      <c r="G1246" s="28" t="s">
        <v>220</v>
      </c>
      <c r="H1246" s="28"/>
      <c r="I1246" s="28"/>
      <c r="J1246" s="28" t="s">
        <v>994</v>
      </c>
      <c r="K1246" s="28"/>
      <c r="L1246" s="28"/>
      <c r="M1246" s="28">
        <v>990087</v>
      </c>
      <c r="N1246" s="173"/>
      <c r="P1246" s="71" t="s">
        <v>534</v>
      </c>
      <c r="Q1246" s="81"/>
      <c r="R1246" s="27"/>
      <c r="S1246" s="36">
        <f>IF(Suggested="Yes",AA1246,AG1246)</f>
        <v>113.65</v>
      </c>
      <c r="T1246" s="34" t="s">
        <v>142</v>
      </c>
      <c r="U1246" s="5" t="str">
        <f>+Instructions!$B$3</f>
        <v>A</v>
      </c>
      <c r="V1246" s="49"/>
      <c r="W1246" s="53">
        <f>+Instructions!$C$22</f>
        <v>0</v>
      </c>
      <c r="X1246" s="16">
        <f>ROUND($AA1246*(1-W1246)+0.004999,2)</f>
        <v>113.65</v>
      </c>
      <c r="Y1246" s="49"/>
      <c r="Z1246" s="6" t="s">
        <v>1386</v>
      </c>
      <c r="AA1246" s="36">
        <v>113.65</v>
      </c>
      <c r="AB1246" s="57">
        <f t="shared" si="793"/>
        <v>0</v>
      </c>
      <c r="AC1246" s="16">
        <f t="shared" si="793"/>
        <v>113.65</v>
      </c>
      <c r="AD1246" s="11">
        <f>(AG1246-AC1246)/AG1246</f>
        <v>0</v>
      </c>
      <c r="AE1246" s="120"/>
      <c r="AF1246" s="129">
        <v>3</v>
      </c>
      <c r="AG1246" s="50">
        <f>SUM(AJ1246:AL1246)+AE1246</f>
        <v>113.65</v>
      </c>
      <c r="AH1246" s="49"/>
      <c r="AJ1246" s="16">
        <f>ROUND(AC1246/(1-VLOOKUP(AF1246,Group,2,FALSE)),2)</f>
        <v>113.65</v>
      </c>
      <c r="AK1246" s="16">
        <f>IF(VLOOKUP(AF1246,Group,5,FALSE)="YES",VLOOKUP(ROUND(ROUND(AJ1246,1)-AJ1246,2),Round,2,FALSE)+VLOOKUP(AF1246,Group,6,FALSE),0)</f>
        <v>0</v>
      </c>
      <c r="AL1246" s="16">
        <f>IF(VLOOKUP(AF1246,Group,7,FALSE)="",0,ROUND(AJ1246-0.04999,1)-AJ1246+AM1246)</f>
        <v>0</v>
      </c>
      <c r="AM1246" s="16" t="str">
        <f>IF(VLOOKUP(AF1246,Group,7,FALSE)="","",VLOOKUP(AF1246,Group,7,FALSE))</f>
        <v/>
      </c>
      <c r="AO1246" s="239" t="s">
        <v>155</v>
      </c>
    </row>
    <row r="1247" spans="2:41" s="3" customFormat="1" ht="9.9499999999999993" customHeight="1" x14ac:dyDescent="0.2">
      <c r="B1247" s="111" t="s">
        <v>104</v>
      </c>
      <c r="D1247" s="37"/>
      <c r="E1247" s="71" t="s">
        <v>984</v>
      </c>
      <c r="F1247" s="71"/>
      <c r="G1247" s="28" t="s">
        <v>220</v>
      </c>
      <c r="H1247" s="28"/>
      <c r="I1247" s="28"/>
      <c r="J1247" s="28" t="s">
        <v>995</v>
      </c>
      <c r="K1247" s="28"/>
      <c r="L1247" s="28"/>
      <c r="M1247" s="28">
        <v>990090</v>
      </c>
      <c r="N1247" s="173"/>
      <c r="P1247" s="71" t="s">
        <v>985</v>
      </c>
      <c r="Q1247" s="81"/>
      <c r="R1247" s="27"/>
      <c r="S1247" s="36">
        <f>IF(Suggested="Yes",AA1247,AG1247)</f>
        <v>117.35</v>
      </c>
      <c r="T1247" s="34" t="s">
        <v>142</v>
      </c>
      <c r="U1247" s="5" t="str">
        <f>+Instructions!$B$3</f>
        <v>A</v>
      </c>
      <c r="V1247" s="49"/>
      <c r="W1247" s="53">
        <f>+Instructions!$C$22</f>
        <v>0</v>
      </c>
      <c r="X1247" s="16">
        <f>ROUND($AA1247*(1-W1247)+0.004999,2)</f>
        <v>117.35</v>
      </c>
      <c r="Y1247" s="49"/>
      <c r="Z1247" s="6" t="s">
        <v>1386</v>
      </c>
      <c r="AA1247" s="36">
        <v>117.35</v>
      </c>
      <c r="AB1247" s="57">
        <f t="shared" si="793"/>
        <v>0</v>
      </c>
      <c r="AC1247" s="16">
        <f t="shared" si="793"/>
        <v>117.35</v>
      </c>
      <c r="AD1247" s="11">
        <f>(AG1247-AC1247)/AG1247</f>
        <v>0</v>
      </c>
      <c r="AE1247" s="120"/>
      <c r="AF1247" s="129">
        <v>3</v>
      </c>
      <c r="AG1247" s="50">
        <f>SUM(AJ1247:AL1247)+AE1247</f>
        <v>117.35</v>
      </c>
      <c r="AH1247" s="49"/>
      <c r="AJ1247" s="16">
        <f>ROUND(AC1247/(1-VLOOKUP(AF1247,Group,2,FALSE)),2)</f>
        <v>117.35</v>
      </c>
      <c r="AK1247" s="16">
        <f>IF(VLOOKUP(AF1247,Group,5,FALSE)="YES",VLOOKUP(ROUND(ROUND(AJ1247,1)-AJ1247,2),Round,2,FALSE)+VLOOKUP(AF1247,Group,6,FALSE),0)</f>
        <v>0</v>
      </c>
      <c r="AL1247" s="16">
        <f>IF(VLOOKUP(AF1247,Group,7,FALSE)="",0,ROUND(AJ1247-0.04999,1)-AJ1247+AM1247)</f>
        <v>0</v>
      </c>
      <c r="AM1247" s="16" t="str">
        <f>IF(VLOOKUP(AF1247,Group,7,FALSE)="","",VLOOKUP(AF1247,Group,7,FALSE))</f>
        <v/>
      </c>
      <c r="AO1247" s="239" t="s">
        <v>155</v>
      </c>
    </row>
    <row r="1248" spans="2:41" s="3" customFormat="1" ht="2.4500000000000002" customHeight="1" x14ac:dyDescent="0.2">
      <c r="P1248" s="71"/>
      <c r="Q1248" s="81"/>
      <c r="R1248" s="27"/>
      <c r="S1248" s="36"/>
      <c r="T1248" s="6"/>
      <c r="U1248" s="34"/>
      <c r="V1248" s="49"/>
      <c r="W1248" s="53"/>
      <c r="X1248" s="14"/>
      <c r="Y1248" s="49"/>
      <c r="Z1248" s="36"/>
      <c r="AA1248" s="36"/>
      <c r="AB1248" s="52"/>
      <c r="AC1248" s="36"/>
      <c r="AD1248" s="14"/>
      <c r="AE1248" s="72"/>
      <c r="AF1248" s="124"/>
      <c r="AG1248" s="36"/>
      <c r="AH1248" s="244"/>
      <c r="AJ1248" s="36"/>
      <c r="AK1248" s="36"/>
      <c r="AL1248" s="36"/>
      <c r="AM1248" s="36"/>
      <c r="AO1248" s="239"/>
    </row>
    <row r="1249" spans="1:41" s="3" customFormat="1" ht="9.9499999999999993" customHeight="1" x14ac:dyDescent="0.2">
      <c r="C1249" s="32"/>
      <c r="D1249" s="37" t="s">
        <v>186</v>
      </c>
      <c r="E1249" s="167" t="s">
        <v>978</v>
      </c>
      <c r="F1249" s="167"/>
      <c r="G1249" s="167"/>
      <c r="H1249" s="167"/>
      <c r="I1249" s="167"/>
      <c r="J1249" s="172"/>
      <c r="K1249" s="167"/>
      <c r="L1249" s="167"/>
      <c r="M1249" s="172"/>
      <c r="N1249" s="172"/>
      <c r="O1249" s="167"/>
      <c r="P1249" s="28"/>
      <c r="Q1249" s="28"/>
      <c r="R1249" s="28"/>
      <c r="S1249" s="28"/>
      <c r="T1249" s="28"/>
      <c r="U1249" s="5"/>
      <c r="V1249" s="49"/>
      <c r="W1249" s="67"/>
      <c r="X1249" s="67"/>
      <c r="Y1249" s="49"/>
      <c r="Z1249" s="36"/>
      <c r="AA1249" s="36"/>
      <c r="AB1249" s="52"/>
      <c r="AC1249" s="16"/>
      <c r="AD1249" s="14"/>
      <c r="AE1249" s="62"/>
      <c r="AF1249" s="123"/>
      <c r="AG1249" s="16"/>
      <c r="AH1249" s="244"/>
      <c r="AJ1249" s="16"/>
      <c r="AK1249" s="16"/>
      <c r="AL1249" s="16"/>
      <c r="AM1249" s="16"/>
      <c r="AO1249" s="239"/>
    </row>
    <row r="1250" spans="1:41" s="3" customFormat="1" ht="0.95" customHeight="1" x14ac:dyDescent="0.2">
      <c r="P1250" s="71"/>
      <c r="Q1250" s="81"/>
      <c r="R1250" s="27"/>
      <c r="S1250" s="36"/>
      <c r="T1250" s="6"/>
      <c r="U1250" s="34"/>
      <c r="V1250" s="49"/>
      <c r="W1250" s="53"/>
      <c r="X1250" s="14"/>
      <c r="Y1250" s="49"/>
      <c r="Z1250" s="36"/>
      <c r="AA1250" s="36"/>
      <c r="AB1250" s="52"/>
      <c r="AC1250" s="36"/>
      <c r="AD1250" s="14"/>
      <c r="AE1250" s="72"/>
      <c r="AF1250" s="124"/>
      <c r="AG1250" s="36"/>
      <c r="AH1250" s="244"/>
      <c r="AJ1250" s="36"/>
      <c r="AK1250" s="36"/>
      <c r="AL1250" s="36"/>
      <c r="AM1250" s="36"/>
      <c r="AO1250" s="239"/>
    </row>
    <row r="1251" spans="1:41" s="3" customFormat="1" ht="9.9499999999999993" customHeight="1" x14ac:dyDescent="0.2">
      <c r="B1251" s="111" t="s">
        <v>104</v>
      </c>
      <c r="D1251" s="37"/>
      <c r="E1251" s="71" t="s">
        <v>981</v>
      </c>
      <c r="F1251" s="71"/>
      <c r="G1251" s="28" t="s">
        <v>220</v>
      </c>
      <c r="H1251" s="28"/>
      <c r="I1251" s="28"/>
      <c r="J1251" s="28" t="s">
        <v>989</v>
      </c>
      <c r="K1251" s="28"/>
      <c r="L1251" s="28"/>
      <c r="M1251" s="71">
        <v>990093</v>
      </c>
      <c r="N1251" s="173"/>
      <c r="P1251" s="71" t="s">
        <v>473</v>
      </c>
      <c r="Q1251" s="81"/>
      <c r="R1251" s="27"/>
      <c r="S1251" s="36">
        <f>IF(Suggested="Yes",AA1251,AG1251)</f>
        <v>91.35</v>
      </c>
      <c r="T1251" s="34" t="s">
        <v>142</v>
      </c>
      <c r="U1251" s="5" t="str">
        <f>+Instructions!$B$3</f>
        <v>A</v>
      </c>
      <c r="V1251" s="49"/>
      <c r="W1251" s="53">
        <f>+Instructions!$C$22</f>
        <v>0</v>
      </c>
      <c r="X1251" s="16">
        <f>ROUND($AA1251*(1-W1251)+0.004999,2)</f>
        <v>91.35</v>
      </c>
      <c r="Y1251" s="49"/>
      <c r="Z1251" s="6" t="s">
        <v>1386</v>
      </c>
      <c r="AA1251" s="36">
        <v>91.35</v>
      </c>
      <c r="AB1251" s="57">
        <f>+W1251</f>
        <v>0</v>
      </c>
      <c r="AC1251" s="16">
        <f>+X1251</f>
        <v>91.35</v>
      </c>
      <c r="AD1251" s="11">
        <f>(AG1251-AC1251)/AG1251</f>
        <v>0</v>
      </c>
      <c r="AE1251" s="120"/>
      <c r="AF1251" s="129">
        <v>3</v>
      </c>
      <c r="AG1251" s="50">
        <f>SUM(AJ1251:AL1251)+AE1251</f>
        <v>91.35</v>
      </c>
      <c r="AH1251" s="49"/>
      <c r="AJ1251" s="16">
        <f>ROUND(AC1251/(1-VLOOKUP(AF1251,Group,2,FALSE)),2)</f>
        <v>91.35</v>
      </c>
      <c r="AK1251" s="16">
        <f>IF(VLOOKUP(AF1251,Group,5,FALSE)="YES",VLOOKUP(ROUND(ROUND(AJ1251,1)-AJ1251,2),Round,2,FALSE)+VLOOKUP(AF1251,Group,6,FALSE),0)</f>
        <v>0</v>
      </c>
      <c r="AL1251" s="16">
        <f>IF(VLOOKUP(AF1251,Group,7,FALSE)="",0,ROUND(AJ1251-0.04999,1)-AJ1251+AM1251)</f>
        <v>0</v>
      </c>
      <c r="AM1251" s="16" t="str">
        <f>IF(VLOOKUP(AF1251,Group,7,FALSE)="","",VLOOKUP(AF1251,Group,7,FALSE))</f>
        <v/>
      </c>
      <c r="AO1251" s="239" t="s">
        <v>155</v>
      </c>
    </row>
    <row r="1252" spans="1:41" s="3" customFormat="1" ht="9.9499999999999993" customHeight="1" x14ac:dyDescent="0.2">
      <c r="B1252" s="111" t="s">
        <v>104</v>
      </c>
      <c r="D1252" s="37"/>
      <c r="E1252" s="71" t="s">
        <v>982</v>
      </c>
      <c r="F1252" s="71"/>
      <c r="G1252" s="28" t="s">
        <v>220</v>
      </c>
      <c r="H1252" s="28"/>
      <c r="I1252" s="28"/>
      <c r="J1252" s="28" t="s">
        <v>990</v>
      </c>
      <c r="K1252" s="28"/>
      <c r="L1252" s="28"/>
      <c r="M1252" s="71">
        <v>990094</v>
      </c>
      <c r="N1252" s="173"/>
      <c r="P1252" s="71" t="s">
        <v>736</v>
      </c>
      <c r="Q1252" s="81"/>
      <c r="R1252" s="27"/>
      <c r="S1252" s="36">
        <f>IF(Suggested="Yes",AA1252,AG1252)</f>
        <v>49.95</v>
      </c>
      <c r="T1252" s="34" t="s">
        <v>142</v>
      </c>
      <c r="U1252" s="5" t="str">
        <f>+Instructions!$B$3</f>
        <v>A</v>
      </c>
      <c r="V1252" s="49"/>
      <c r="W1252" s="53">
        <f>+Instructions!$C$22</f>
        <v>0</v>
      </c>
      <c r="X1252" s="16">
        <f>ROUND($AA1252*(1-W1252)+0.004999,2)</f>
        <v>49.95</v>
      </c>
      <c r="Y1252" s="49"/>
      <c r="Z1252" s="6" t="s">
        <v>1386</v>
      </c>
      <c r="AA1252" s="36">
        <v>49.95</v>
      </c>
      <c r="AB1252" s="57">
        <f>+W1252</f>
        <v>0</v>
      </c>
      <c r="AC1252" s="16">
        <f>+X1252</f>
        <v>49.95</v>
      </c>
      <c r="AD1252" s="11">
        <f>(AG1252-AC1252)/AG1252</f>
        <v>0</v>
      </c>
      <c r="AE1252" s="120"/>
      <c r="AF1252" s="129">
        <v>3</v>
      </c>
      <c r="AG1252" s="50">
        <f>SUM(AJ1252:AL1252)+AE1252</f>
        <v>49.95</v>
      </c>
      <c r="AH1252" s="49"/>
      <c r="AJ1252" s="16">
        <f>ROUND(AC1252/(1-VLOOKUP(AF1252,Group,2,FALSE)),2)</f>
        <v>49.95</v>
      </c>
      <c r="AK1252" s="16">
        <f>IF(VLOOKUP(AF1252,Group,5,FALSE)="YES",VLOOKUP(ROUND(ROUND(AJ1252,1)-AJ1252,2),Round,2,FALSE)+VLOOKUP(AF1252,Group,6,FALSE),0)</f>
        <v>0</v>
      </c>
      <c r="AL1252" s="16">
        <f>IF(VLOOKUP(AF1252,Group,7,FALSE)="",0,ROUND(AJ1252-0.04999,1)-AJ1252+AM1252)</f>
        <v>0</v>
      </c>
      <c r="AM1252" s="16" t="str">
        <f>IF(VLOOKUP(AF1252,Group,7,FALSE)="","",VLOOKUP(AF1252,Group,7,FALSE))</f>
        <v/>
      </c>
      <c r="AO1252" s="239" t="s">
        <v>155</v>
      </c>
    </row>
    <row r="1253" spans="1:41" s="3" customFormat="1" ht="9.9499999999999993" customHeight="1" x14ac:dyDescent="0.2">
      <c r="B1253" s="111" t="s">
        <v>104</v>
      </c>
      <c r="D1253" s="37"/>
      <c r="E1253" s="71" t="s">
        <v>983</v>
      </c>
      <c r="F1253" s="71"/>
      <c r="G1253" s="28" t="s">
        <v>220</v>
      </c>
      <c r="H1253" s="28"/>
      <c r="I1253" s="28"/>
      <c r="J1253" s="28" t="s">
        <v>993</v>
      </c>
      <c r="K1253" s="28"/>
      <c r="L1253" s="28"/>
      <c r="M1253" s="28">
        <v>990091</v>
      </c>
      <c r="N1253" s="173"/>
      <c r="P1253" s="71" t="s">
        <v>534</v>
      </c>
      <c r="Q1253" s="81"/>
      <c r="R1253" s="27"/>
      <c r="S1253" s="36">
        <f>IF(Suggested="Yes",AA1253,AG1253)</f>
        <v>113.65</v>
      </c>
      <c r="T1253" s="34" t="s">
        <v>142</v>
      </c>
      <c r="U1253" s="5" t="str">
        <f>+Instructions!$B$3</f>
        <v>A</v>
      </c>
      <c r="V1253" s="49"/>
      <c r="W1253" s="53">
        <f>+Instructions!$C$22</f>
        <v>0</v>
      </c>
      <c r="X1253" s="16">
        <f>ROUND($AA1253*(1-W1253)+0.004999,2)</f>
        <v>113.65</v>
      </c>
      <c r="Y1253" s="49"/>
      <c r="Z1253" s="6" t="s">
        <v>1386</v>
      </c>
      <c r="AA1253" s="36">
        <v>113.65</v>
      </c>
      <c r="AB1253" s="57">
        <f t="shared" ref="AB1253:AC1255" si="794">+W1253</f>
        <v>0</v>
      </c>
      <c r="AC1253" s="16">
        <f t="shared" si="794"/>
        <v>113.65</v>
      </c>
      <c r="AD1253" s="11">
        <f>(AG1253-AC1253)/AG1253</f>
        <v>0</v>
      </c>
      <c r="AE1253" s="120"/>
      <c r="AF1253" s="129">
        <v>3</v>
      </c>
      <c r="AG1253" s="50">
        <f>SUM(AJ1253:AL1253)+AE1253</f>
        <v>113.65</v>
      </c>
      <c r="AH1253" s="49"/>
      <c r="AJ1253" s="16">
        <f>ROUND(AC1253/(1-VLOOKUP(AF1253,Group,2,FALSE)),2)</f>
        <v>113.65</v>
      </c>
      <c r="AK1253" s="16">
        <f>IF(VLOOKUP(AF1253,Group,5,FALSE)="YES",VLOOKUP(ROUND(ROUND(AJ1253,1)-AJ1253,2),Round,2,FALSE)+VLOOKUP(AF1253,Group,6,FALSE),0)</f>
        <v>0</v>
      </c>
      <c r="AL1253" s="16">
        <f>IF(VLOOKUP(AF1253,Group,7,FALSE)="",0,ROUND(AJ1253-0.04999,1)-AJ1253+AM1253)</f>
        <v>0</v>
      </c>
      <c r="AM1253" s="16" t="str">
        <f>IF(VLOOKUP(AF1253,Group,7,FALSE)="","",VLOOKUP(AF1253,Group,7,FALSE))</f>
        <v/>
      </c>
      <c r="AO1253" s="239" t="s">
        <v>155</v>
      </c>
    </row>
    <row r="1254" spans="1:41" s="3" customFormat="1" ht="9.9499999999999993" customHeight="1" x14ac:dyDescent="0.2">
      <c r="B1254" s="111" t="s">
        <v>104</v>
      </c>
      <c r="D1254" s="37"/>
      <c r="E1254" s="71" t="s">
        <v>983</v>
      </c>
      <c r="F1254" s="71"/>
      <c r="G1254" s="28" t="s">
        <v>220</v>
      </c>
      <c r="H1254" s="28"/>
      <c r="I1254" s="28"/>
      <c r="J1254" s="28" t="s">
        <v>994</v>
      </c>
      <c r="K1254" s="28"/>
      <c r="L1254" s="28"/>
      <c r="M1254" s="28">
        <v>990092</v>
      </c>
      <c r="N1254" s="173"/>
      <c r="P1254" s="71" t="s">
        <v>534</v>
      </c>
      <c r="Q1254" s="81"/>
      <c r="R1254" s="27"/>
      <c r="S1254" s="36">
        <f>IF(Suggested="Yes",AA1254,AG1254)</f>
        <v>113.65</v>
      </c>
      <c r="T1254" s="34" t="s">
        <v>142</v>
      </c>
      <c r="U1254" s="5" t="str">
        <f>+Instructions!$B$3</f>
        <v>A</v>
      </c>
      <c r="V1254" s="49"/>
      <c r="W1254" s="53">
        <f>+Instructions!$C$22</f>
        <v>0</v>
      </c>
      <c r="X1254" s="16">
        <f>ROUND($AA1254*(1-W1254)+0.004999,2)</f>
        <v>113.65</v>
      </c>
      <c r="Y1254" s="49"/>
      <c r="Z1254" s="6" t="s">
        <v>1386</v>
      </c>
      <c r="AA1254" s="36">
        <v>113.65</v>
      </c>
      <c r="AB1254" s="57">
        <f t="shared" si="794"/>
        <v>0</v>
      </c>
      <c r="AC1254" s="16">
        <f t="shared" si="794"/>
        <v>113.65</v>
      </c>
      <c r="AD1254" s="11">
        <f>(AG1254-AC1254)/AG1254</f>
        <v>0</v>
      </c>
      <c r="AE1254" s="120"/>
      <c r="AF1254" s="129">
        <v>3</v>
      </c>
      <c r="AG1254" s="50">
        <f>SUM(AJ1254:AL1254)+AE1254</f>
        <v>113.65</v>
      </c>
      <c r="AH1254" s="49"/>
      <c r="AJ1254" s="16">
        <f>ROUND(AC1254/(1-VLOOKUP(AF1254,Group,2,FALSE)),2)</f>
        <v>113.65</v>
      </c>
      <c r="AK1254" s="16">
        <f>IF(VLOOKUP(AF1254,Group,5,FALSE)="YES",VLOOKUP(ROUND(ROUND(AJ1254,1)-AJ1254,2),Round,2,FALSE)+VLOOKUP(AF1254,Group,6,FALSE),0)</f>
        <v>0</v>
      </c>
      <c r="AL1254" s="16">
        <f>IF(VLOOKUP(AF1254,Group,7,FALSE)="",0,ROUND(AJ1254-0.04999,1)-AJ1254+AM1254)</f>
        <v>0</v>
      </c>
      <c r="AM1254" s="16" t="str">
        <f>IF(VLOOKUP(AF1254,Group,7,FALSE)="","",VLOOKUP(AF1254,Group,7,FALSE))</f>
        <v/>
      </c>
      <c r="AO1254" s="239" t="s">
        <v>155</v>
      </c>
    </row>
    <row r="1255" spans="1:41" s="3" customFormat="1" ht="9.9499999999999993" customHeight="1" x14ac:dyDescent="0.2">
      <c r="B1255" s="111" t="s">
        <v>104</v>
      </c>
      <c r="D1255" s="37"/>
      <c r="E1255" s="71" t="s">
        <v>984</v>
      </c>
      <c r="F1255" s="71"/>
      <c r="G1255" s="28" t="s">
        <v>220</v>
      </c>
      <c r="H1255" s="28"/>
      <c r="I1255" s="28"/>
      <c r="J1255" s="28" t="s">
        <v>995</v>
      </c>
      <c r="K1255" s="28"/>
      <c r="L1255" s="28"/>
      <c r="M1255" s="28">
        <v>990095</v>
      </c>
      <c r="N1255" s="173"/>
      <c r="P1255" s="71" t="s">
        <v>985</v>
      </c>
      <c r="Q1255" s="81"/>
      <c r="R1255" s="27"/>
      <c r="S1255" s="36">
        <f>IF(Suggested="Yes",AA1255,AG1255)</f>
        <v>117.35</v>
      </c>
      <c r="T1255" s="34" t="s">
        <v>142</v>
      </c>
      <c r="U1255" s="5" t="str">
        <f>+Instructions!$B$3</f>
        <v>A</v>
      </c>
      <c r="V1255" s="49"/>
      <c r="W1255" s="53">
        <f>+Instructions!$C$22</f>
        <v>0</v>
      </c>
      <c r="X1255" s="16">
        <f>ROUND($AA1255*(1-W1255)+0.004999,2)</f>
        <v>117.35</v>
      </c>
      <c r="Y1255" s="49"/>
      <c r="Z1255" s="6" t="s">
        <v>1386</v>
      </c>
      <c r="AA1255" s="36">
        <v>117.35</v>
      </c>
      <c r="AB1255" s="57">
        <f t="shared" si="794"/>
        <v>0</v>
      </c>
      <c r="AC1255" s="16">
        <f t="shared" si="794"/>
        <v>117.35</v>
      </c>
      <c r="AD1255" s="11">
        <f>(AG1255-AC1255)/AG1255</f>
        <v>0</v>
      </c>
      <c r="AE1255" s="120"/>
      <c r="AF1255" s="129">
        <v>3</v>
      </c>
      <c r="AG1255" s="50">
        <f>SUM(AJ1255:AL1255)+AE1255</f>
        <v>117.35</v>
      </c>
      <c r="AH1255" s="49"/>
      <c r="AJ1255" s="16">
        <f>ROUND(AC1255/(1-VLOOKUP(AF1255,Group,2,FALSE)),2)</f>
        <v>117.35</v>
      </c>
      <c r="AK1255" s="16">
        <f>IF(VLOOKUP(AF1255,Group,5,FALSE)="YES",VLOOKUP(ROUND(ROUND(AJ1255,1)-AJ1255,2),Round,2,FALSE)+VLOOKUP(AF1255,Group,6,FALSE),0)</f>
        <v>0</v>
      </c>
      <c r="AL1255" s="16">
        <f>IF(VLOOKUP(AF1255,Group,7,FALSE)="",0,ROUND(AJ1255-0.04999,1)-AJ1255+AM1255)</f>
        <v>0</v>
      </c>
      <c r="AM1255" s="16" t="str">
        <f>IF(VLOOKUP(AF1255,Group,7,FALSE)="","",VLOOKUP(AF1255,Group,7,FALSE))</f>
        <v/>
      </c>
      <c r="AO1255" s="239" t="s">
        <v>155</v>
      </c>
    </row>
    <row r="1256" spans="1:41" s="3" customFormat="1" ht="0.95" customHeight="1" x14ac:dyDescent="0.2">
      <c r="G1256" s="28"/>
      <c r="K1256" s="28"/>
      <c r="P1256" s="71"/>
      <c r="Q1256" s="81"/>
      <c r="R1256" s="27"/>
      <c r="S1256" s="36"/>
      <c r="T1256" s="6"/>
      <c r="U1256" s="34"/>
      <c r="V1256" s="49"/>
      <c r="W1256" s="53"/>
      <c r="X1256" s="14"/>
      <c r="Y1256" s="49"/>
      <c r="Z1256" s="36"/>
      <c r="AA1256" s="36"/>
      <c r="AB1256" s="52"/>
      <c r="AC1256" s="36"/>
      <c r="AD1256" s="14"/>
      <c r="AE1256" s="72"/>
      <c r="AF1256" s="124"/>
      <c r="AG1256" s="36"/>
      <c r="AH1256" s="244"/>
      <c r="AJ1256" s="36"/>
      <c r="AK1256" s="36"/>
      <c r="AL1256" s="36"/>
      <c r="AM1256" s="36"/>
      <c r="AO1256" s="239" t="s">
        <v>155</v>
      </c>
    </row>
    <row r="1257" spans="1:41" s="3" customFormat="1" ht="10.5" customHeight="1" x14ac:dyDescent="0.2">
      <c r="A1257" s="3" t="s">
        <v>182</v>
      </c>
      <c r="C1257" s="172" t="s">
        <v>219</v>
      </c>
      <c r="E1257" s="144"/>
      <c r="F1257" s="144"/>
      <c r="I1257" s="3" t="s">
        <v>187</v>
      </c>
      <c r="J1257" s="3" t="s">
        <v>187</v>
      </c>
      <c r="K1257" s="3" t="s">
        <v>187</v>
      </c>
      <c r="Q1257" s="170"/>
      <c r="R1257" s="28"/>
      <c r="T1257" s="171"/>
      <c r="U1257" s="146"/>
      <c r="V1257" s="49"/>
      <c r="W1257" s="53"/>
      <c r="X1257" s="14"/>
      <c r="Y1257" s="49"/>
      <c r="Z1257" s="156"/>
      <c r="AB1257" s="52"/>
      <c r="AC1257" s="16"/>
      <c r="AD1257" s="14"/>
      <c r="AE1257" s="62"/>
      <c r="AG1257" s="16"/>
      <c r="AH1257" s="244"/>
      <c r="AJ1257" s="6" t="s">
        <v>187</v>
      </c>
      <c r="AO1257" s="239"/>
    </row>
    <row r="1258" spans="1:41" s="3" customFormat="1" ht="12" customHeight="1" x14ac:dyDescent="0.2">
      <c r="A1258" s="3" t="s">
        <v>182</v>
      </c>
      <c r="C1258" s="157" t="s">
        <v>998</v>
      </c>
      <c r="P1258" s="76"/>
      <c r="Q1258" s="169"/>
      <c r="R1258" s="228" t="s">
        <v>565</v>
      </c>
      <c r="S1258" s="229" t="s">
        <v>980</v>
      </c>
      <c r="T1258" s="230"/>
      <c r="U1258" s="5"/>
      <c r="V1258" s="49"/>
      <c r="W1258" s="53"/>
      <c r="X1258" s="14"/>
      <c r="Y1258" s="49"/>
      <c r="Z1258" s="36"/>
      <c r="AA1258" s="36"/>
      <c r="AB1258" s="52"/>
      <c r="AC1258" s="16"/>
      <c r="AD1258" s="14"/>
      <c r="AE1258" s="62"/>
      <c r="AF1258" s="62"/>
      <c r="AG1258" s="36"/>
      <c r="AH1258" s="244"/>
      <c r="AO1258" s="241"/>
    </row>
    <row r="1259" spans="1:41" s="3" customFormat="1" ht="2.4500000000000002" customHeight="1" x14ac:dyDescent="0.2">
      <c r="L1259" s="160"/>
      <c r="M1259" s="76"/>
      <c r="P1259" s="71"/>
      <c r="Q1259" s="81"/>
      <c r="R1259" s="27"/>
      <c r="S1259" s="36"/>
      <c r="T1259" s="6"/>
      <c r="U1259" s="34"/>
      <c r="V1259" s="49"/>
      <c r="W1259" s="53"/>
      <c r="X1259" s="14"/>
      <c r="Y1259" s="49"/>
      <c r="Z1259" s="36"/>
      <c r="AA1259" s="36"/>
      <c r="AB1259" s="52"/>
      <c r="AC1259" s="36"/>
      <c r="AD1259" s="14"/>
      <c r="AE1259" s="72"/>
      <c r="AF1259" s="124"/>
      <c r="AG1259" s="36"/>
      <c r="AH1259" s="244"/>
      <c r="AJ1259" s="36"/>
      <c r="AK1259" s="36"/>
      <c r="AL1259" s="36"/>
      <c r="AM1259" s="36"/>
      <c r="AO1259" s="239"/>
    </row>
    <row r="1260" spans="1:41" s="3" customFormat="1" ht="9.9499999999999993" customHeight="1" x14ac:dyDescent="0.2">
      <c r="C1260" s="174" t="s">
        <v>1190</v>
      </c>
      <c r="L1260" s="160"/>
      <c r="M1260" s="71"/>
      <c r="N1260" s="28"/>
      <c r="P1260" s="166"/>
      <c r="Q1260" s="6"/>
      <c r="R1260" s="28"/>
      <c r="S1260" s="36"/>
      <c r="U1260" s="5"/>
      <c r="V1260" s="49"/>
      <c r="W1260" s="53"/>
      <c r="X1260" s="14"/>
      <c r="Y1260" s="49"/>
      <c r="Z1260" s="36"/>
      <c r="AA1260" s="36"/>
      <c r="AB1260" s="52"/>
      <c r="AC1260" s="16"/>
      <c r="AD1260" s="14"/>
      <c r="AE1260" s="62"/>
      <c r="AF1260" s="62"/>
      <c r="AG1260" s="16"/>
      <c r="AH1260" s="245"/>
      <c r="AI1260" s="123"/>
      <c r="AJ1260" s="16"/>
      <c r="AK1260" s="16"/>
      <c r="AL1260" s="16"/>
      <c r="AM1260" s="16"/>
      <c r="AO1260" s="239"/>
    </row>
    <row r="1261" spans="1:41" s="3" customFormat="1" ht="0.95" customHeight="1" x14ac:dyDescent="0.2">
      <c r="L1261" s="160"/>
      <c r="M1261" s="76"/>
      <c r="P1261" s="71"/>
      <c r="Q1261" s="81"/>
      <c r="R1261" s="27"/>
      <c r="S1261" s="36"/>
      <c r="T1261" s="6"/>
      <c r="U1261" s="34"/>
      <c r="V1261" s="49"/>
      <c r="W1261" s="53"/>
      <c r="X1261" s="14"/>
      <c r="Y1261" s="49"/>
      <c r="Z1261" s="36"/>
      <c r="AA1261" s="36"/>
      <c r="AB1261" s="52"/>
      <c r="AC1261" s="36"/>
      <c r="AD1261" s="14"/>
      <c r="AE1261" s="72"/>
      <c r="AF1261" s="124"/>
      <c r="AG1261" s="36"/>
      <c r="AH1261" s="244"/>
      <c r="AJ1261" s="36"/>
      <c r="AK1261" s="36"/>
      <c r="AL1261" s="36"/>
      <c r="AM1261" s="36"/>
      <c r="AO1261" s="239"/>
    </row>
    <row r="1262" spans="1:41" s="3" customFormat="1" ht="9.9499999999999993" customHeight="1" x14ac:dyDescent="0.2">
      <c r="B1262" s="113" t="s">
        <v>141</v>
      </c>
      <c r="D1262" s="37"/>
      <c r="E1262" s="71" t="s">
        <v>1191</v>
      </c>
      <c r="F1262" s="71"/>
      <c r="G1262" s="28" t="s">
        <v>1192</v>
      </c>
      <c r="H1262" s="28"/>
      <c r="I1262" s="28"/>
      <c r="J1262" s="28" t="s">
        <v>974</v>
      </c>
      <c r="K1262" s="28"/>
      <c r="L1262" s="28"/>
      <c r="M1262" s="28">
        <v>990114</v>
      </c>
      <c r="N1262" s="28"/>
      <c r="P1262" s="71"/>
      <c r="Q1262" s="81"/>
      <c r="R1262" s="27" t="s">
        <v>147</v>
      </c>
      <c r="S1262" s="36">
        <f t="shared" ref="S1262:S1267" si="795">IF(Suggested="Yes",AA1262,AG1262)</f>
        <v>154</v>
      </c>
      <c r="T1262" s="34" t="s">
        <v>142</v>
      </c>
      <c r="U1262" s="5" t="str">
        <f>+Instructions!$B$3</f>
        <v>A</v>
      </c>
      <c r="V1262" s="49"/>
      <c r="W1262" s="53">
        <f>+Instructions!$C$22</f>
        <v>0</v>
      </c>
      <c r="X1262" s="36">
        <f t="shared" ref="X1262:X1267" si="796">ROUND($AA1262*(1-W1262)+0.004999,2)</f>
        <v>154</v>
      </c>
      <c r="Y1262" s="49"/>
      <c r="Z1262" s="6" t="s">
        <v>1386</v>
      </c>
      <c r="AA1262" s="36">
        <v>154</v>
      </c>
      <c r="AB1262" s="57">
        <f t="shared" ref="AB1262:AC1267" si="797">+W1262</f>
        <v>0</v>
      </c>
      <c r="AC1262" s="36">
        <f t="shared" si="797"/>
        <v>154</v>
      </c>
      <c r="AD1262" s="57">
        <f t="shared" ref="AD1262:AD1267" si="798">(AG1262-AC1262)/AG1262</f>
        <v>0</v>
      </c>
      <c r="AE1262" s="120"/>
      <c r="AF1262" s="130">
        <v>2</v>
      </c>
      <c r="AG1262" s="41">
        <f t="shared" ref="AG1262:AG1267" si="799">SUM(AJ1262:AL1262)+AE1262</f>
        <v>154</v>
      </c>
      <c r="AH1262" s="49"/>
      <c r="AJ1262" s="16">
        <f t="shared" ref="AJ1262:AJ1267" si="800">ROUND(AC1262/(1-VLOOKUP(AF1262,Group,2,FALSE)),2)</f>
        <v>154</v>
      </c>
      <c r="AK1262" s="16">
        <f t="shared" ref="AK1262:AK1267" si="801">IF(VLOOKUP(AF1262,Group,5,FALSE)="YES",VLOOKUP(ROUND(ROUND(AJ1262,1)-AJ1262,2),Round,2,FALSE)+VLOOKUP(AF1262,Group,6,FALSE),0)</f>
        <v>0</v>
      </c>
      <c r="AL1262" s="16">
        <f t="shared" ref="AL1262:AL1267" si="802">IF(VLOOKUP(AF1262,Group,7,FALSE)="",0,ROUND(AJ1262-0.04999,1)-AJ1262+AM1262)</f>
        <v>0</v>
      </c>
      <c r="AM1262" s="16" t="str">
        <f t="shared" ref="AM1262:AM1267" si="803">IF(VLOOKUP(AF1262,Group,7,FALSE)="","",VLOOKUP(AF1262,Group,7,FALSE))</f>
        <v/>
      </c>
      <c r="AO1262" s="239" t="s">
        <v>155</v>
      </c>
    </row>
    <row r="1263" spans="1:41" s="3" customFormat="1" ht="9.9499999999999993" customHeight="1" x14ac:dyDescent="0.2">
      <c r="B1263" s="113" t="s">
        <v>141</v>
      </c>
      <c r="D1263" s="37"/>
      <c r="E1263" s="71" t="s">
        <v>1191</v>
      </c>
      <c r="F1263" s="71"/>
      <c r="G1263" s="28" t="s">
        <v>1192</v>
      </c>
      <c r="H1263" s="28"/>
      <c r="I1263" s="28"/>
      <c r="J1263" s="28" t="s">
        <v>975</v>
      </c>
      <c r="K1263" s="28"/>
      <c r="L1263" s="28"/>
      <c r="M1263" s="28">
        <v>990110</v>
      </c>
      <c r="N1263" s="28"/>
      <c r="P1263" s="71"/>
      <c r="Q1263" s="81"/>
      <c r="R1263" s="27" t="s">
        <v>147</v>
      </c>
      <c r="S1263" s="36">
        <f t="shared" si="795"/>
        <v>154</v>
      </c>
      <c r="T1263" s="34" t="s">
        <v>142</v>
      </c>
      <c r="U1263" s="5" t="str">
        <f>+Instructions!$B$3</f>
        <v>A</v>
      </c>
      <c r="V1263" s="49"/>
      <c r="W1263" s="53">
        <f>+Instructions!$C$22</f>
        <v>0</v>
      </c>
      <c r="X1263" s="36">
        <f t="shared" si="796"/>
        <v>154</v>
      </c>
      <c r="Y1263" s="49"/>
      <c r="Z1263" s="6" t="s">
        <v>1386</v>
      </c>
      <c r="AA1263" s="36">
        <v>154</v>
      </c>
      <c r="AB1263" s="57">
        <f t="shared" si="797"/>
        <v>0</v>
      </c>
      <c r="AC1263" s="36">
        <f t="shared" si="797"/>
        <v>154</v>
      </c>
      <c r="AD1263" s="57">
        <f t="shared" si="798"/>
        <v>0</v>
      </c>
      <c r="AE1263" s="120"/>
      <c r="AF1263" s="130">
        <v>2</v>
      </c>
      <c r="AG1263" s="41">
        <f t="shared" si="799"/>
        <v>154</v>
      </c>
      <c r="AH1263" s="49"/>
      <c r="AJ1263" s="16">
        <f t="shared" si="800"/>
        <v>154</v>
      </c>
      <c r="AK1263" s="16">
        <f t="shared" si="801"/>
        <v>0</v>
      </c>
      <c r="AL1263" s="16">
        <f t="shared" si="802"/>
        <v>0</v>
      </c>
      <c r="AM1263" s="16" t="str">
        <f t="shared" si="803"/>
        <v/>
      </c>
      <c r="AO1263" s="239" t="s">
        <v>155</v>
      </c>
    </row>
    <row r="1264" spans="1:41" s="3" customFormat="1" ht="9.9499999999999993" customHeight="1" x14ac:dyDescent="0.2">
      <c r="B1264" s="113" t="s">
        <v>141</v>
      </c>
      <c r="D1264" s="37"/>
      <c r="E1264" s="71" t="s">
        <v>1191</v>
      </c>
      <c r="F1264" s="71"/>
      <c r="G1264" s="28" t="s">
        <v>1192</v>
      </c>
      <c r="H1264" s="28"/>
      <c r="I1264" s="28"/>
      <c r="J1264" s="28" t="s">
        <v>976</v>
      </c>
      <c r="K1264" s="28"/>
      <c r="L1264" s="28"/>
      <c r="M1264" s="28">
        <v>990111</v>
      </c>
      <c r="N1264" s="28"/>
      <c r="P1264" s="71"/>
      <c r="Q1264" s="81"/>
      <c r="R1264" s="27" t="s">
        <v>147</v>
      </c>
      <c r="S1264" s="36">
        <f t="shared" si="795"/>
        <v>154</v>
      </c>
      <c r="T1264" s="34" t="s">
        <v>142</v>
      </c>
      <c r="U1264" s="5" t="str">
        <f>+Instructions!$B$3</f>
        <v>A</v>
      </c>
      <c r="V1264" s="49"/>
      <c r="W1264" s="53">
        <f>+Instructions!$C$22</f>
        <v>0</v>
      </c>
      <c r="X1264" s="36">
        <f t="shared" si="796"/>
        <v>154</v>
      </c>
      <c r="Y1264" s="49"/>
      <c r="Z1264" s="6" t="s">
        <v>1386</v>
      </c>
      <c r="AA1264" s="36">
        <v>154</v>
      </c>
      <c r="AB1264" s="57">
        <f t="shared" si="797"/>
        <v>0</v>
      </c>
      <c r="AC1264" s="36">
        <f t="shared" si="797"/>
        <v>154</v>
      </c>
      <c r="AD1264" s="57">
        <f t="shared" si="798"/>
        <v>0</v>
      </c>
      <c r="AE1264" s="120"/>
      <c r="AF1264" s="130">
        <v>2</v>
      </c>
      <c r="AG1264" s="41">
        <f t="shared" si="799"/>
        <v>154</v>
      </c>
      <c r="AH1264" s="49"/>
      <c r="AJ1264" s="16">
        <f t="shared" si="800"/>
        <v>154</v>
      </c>
      <c r="AK1264" s="16">
        <f t="shared" si="801"/>
        <v>0</v>
      </c>
      <c r="AL1264" s="16">
        <f t="shared" si="802"/>
        <v>0</v>
      </c>
      <c r="AM1264" s="16" t="str">
        <f t="shared" si="803"/>
        <v/>
      </c>
      <c r="AO1264" s="239" t="s">
        <v>155</v>
      </c>
    </row>
    <row r="1265" spans="2:41" s="3" customFormat="1" ht="9.9499999999999993" customHeight="1" x14ac:dyDescent="0.2">
      <c r="B1265" s="113" t="s">
        <v>141</v>
      </c>
      <c r="D1265" s="37"/>
      <c r="E1265" s="71" t="s">
        <v>1191</v>
      </c>
      <c r="F1265" s="71"/>
      <c r="G1265" s="28" t="s">
        <v>1192</v>
      </c>
      <c r="H1265" s="28"/>
      <c r="I1265" s="28"/>
      <c r="J1265" s="28" t="s">
        <v>979</v>
      </c>
      <c r="K1265" s="28"/>
      <c r="L1265" s="28"/>
      <c r="M1265" s="28">
        <v>990109</v>
      </c>
      <c r="N1265" s="28"/>
      <c r="P1265" s="71"/>
      <c r="Q1265" s="81"/>
      <c r="R1265" s="27" t="s">
        <v>147</v>
      </c>
      <c r="S1265" s="36">
        <f t="shared" si="795"/>
        <v>154</v>
      </c>
      <c r="T1265" s="34" t="s">
        <v>142</v>
      </c>
      <c r="U1265" s="5" t="str">
        <f>+Instructions!$B$3</f>
        <v>A</v>
      </c>
      <c r="V1265" s="49"/>
      <c r="W1265" s="53">
        <f>+Instructions!$C$22</f>
        <v>0</v>
      </c>
      <c r="X1265" s="36">
        <f t="shared" si="796"/>
        <v>154</v>
      </c>
      <c r="Y1265" s="49"/>
      <c r="Z1265" s="6" t="s">
        <v>1386</v>
      </c>
      <c r="AA1265" s="36">
        <v>154</v>
      </c>
      <c r="AB1265" s="57">
        <f t="shared" si="797"/>
        <v>0</v>
      </c>
      <c r="AC1265" s="36">
        <f t="shared" si="797"/>
        <v>154</v>
      </c>
      <c r="AD1265" s="57">
        <f t="shared" si="798"/>
        <v>0</v>
      </c>
      <c r="AE1265" s="120"/>
      <c r="AF1265" s="130">
        <v>2</v>
      </c>
      <c r="AG1265" s="41">
        <f t="shared" si="799"/>
        <v>154</v>
      </c>
      <c r="AH1265" s="49"/>
      <c r="AJ1265" s="16">
        <f t="shared" si="800"/>
        <v>154</v>
      </c>
      <c r="AK1265" s="16">
        <f t="shared" si="801"/>
        <v>0</v>
      </c>
      <c r="AL1265" s="16">
        <f t="shared" si="802"/>
        <v>0</v>
      </c>
      <c r="AM1265" s="16" t="str">
        <f t="shared" si="803"/>
        <v/>
      </c>
      <c r="AO1265" s="239" t="s">
        <v>155</v>
      </c>
    </row>
    <row r="1266" spans="2:41" s="3" customFormat="1" ht="9.9499999999999993" customHeight="1" x14ac:dyDescent="0.2">
      <c r="B1266" s="113" t="s">
        <v>141</v>
      </c>
      <c r="D1266" s="37"/>
      <c r="E1266" s="71" t="s">
        <v>1191</v>
      </c>
      <c r="F1266" s="71"/>
      <c r="G1266" s="28" t="s">
        <v>1192</v>
      </c>
      <c r="H1266" s="28"/>
      <c r="I1266" s="28"/>
      <c r="J1266" s="28" t="s">
        <v>977</v>
      </c>
      <c r="K1266" s="28"/>
      <c r="L1266" s="28"/>
      <c r="M1266" s="28">
        <v>990113</v>
      </c>
      <c r="N1266" s="28"/>
      <c r="P1266" s="71"/>
      <c r="Q1266" s="81"/>
      <c r="R1266" s="27" t="s">
        <v>147</v>
      </c>
      <c r="S1266" s="36">
        <f t="shared" si="795"/>
        <v>154</v>
      </c>
      <c r="T1266" s="34" t="s">
        <v>142</v>
      </c>
      <c r="U1266" s="5" t="str">
        <f>+Instructions!$B$3</f>
        <v>A</v>
      </c>
      <c r="V1266" s="49"/>
      <c r="W1266" s="53">
        <f>+Instructions!$C$22</f>
        <v>0</v>
      </c>
      <c r="X1266" s="36">
        <f t="shared" si="796"/>
        <v>154</v>
      </c>
      <c r="Y1266" s="49"/>
      <c r="Z1266" s="6" t="s">
        <v>1386</v>
      </c>
      <c r="AA1266" s="36">
        <v>154</v>
      </c>
      <c r="AB1266" s="57">
        <f t="shared" si="797"/>
        <v>0</v>
      </c>
      <c r="AC1266" s="36">
        <f t="shared" si="797"/>
        <v>154</v>
      </c>
      <c r="AD1266" s="57">
        <f t="shared" si="798"/>
        <v>0</v>
      </c>
      <c r="AE1266" s="120"/>
      <c r="AF1266" s="130">
        <v>2</v>
      </c>
      <c r="AG1266" s="41">
        <f t="shared" si="799"/>
        <v>154</v>
      </c>
      <c r="AH1266" s="49"/>
      <c r="AJ1266" s="16">
        <f t="shared" si="800"/>
        <v>154</v>
      </c>
      <c r="AK1266" s="16">
        <f t="shared" si="801"/>
        <v>0</v>
      </c>
      <c r="AL1266" s="16">
        <f t="shared" si="802"/>
        <v>0</v>
      </c>
      <c r="AM1266" s="16" t="str">
        <f t="shared" si="803"/>
        <v/>
      </c>
      <c r="AO1266" s="239" t="s">
        <v>155</v>
      </c>
    </row>
    <row r="1267" spans="2:41" s="3" customFormat="1" ht="9.9499999999999993" customHeight="1" x14ac:dyDescent="0.2">
      <c r="B1267" s="113" t="s">
        <v>141</v>
      </c>
      <c r="D1267" s="37"/>
      <c r="E1267" s="71" t="s">
        <v>1191</v>
      </c>
      <c r="F1267" s="71"/>
      <c r="G1267" s="28" t="s">
        <v>1192</v>
      </c>
      <c r="H1267" s="28"/>
      <c r="I1267" s="28"/>
      <c r="J1267" s="28" t="s">
        <v>978</v>
      </c>
      <c r="K1267" s="28"/>
      <c r="L1267" s="28"/>
      <c r="M1267" s="28">
        <v>990112</v>
      </c>
      <c r="N1267" s="28"/>
      <c r="P1267" s="71"/>
      <c r="Q1267" s="81"/>
      <c r="R1267" s="27" t="s">
        <v>147</v>
      </c>
      <c r="S1267" s="36">
        <f t="shared" si="795"/>
        <v>154</v>
      </c>
      <c r="T1267" s="34" t="s">
        <v>142</v>
      </c>
      <c r="U1267" s="5" t="str">
        <f>+Instructions!$B$3</f>
        <v>A</v>
      </c>
      <c r="V1267" s="49"/>
      <c r="W1267" s="53">
        <f>+Instructions!$C$22</f>
        <v>0</v>
      </c>
      <c r="X1267" s="36">
        <f t="shared" si="796"/>
        <v>154</v>
      </c>
      <c r="Y1267" s="49"/>
      <c r="Z1267" s="6" t="s">
        <v>1386</v>
      </c>
      <c r="AA1267" s="36">
        <v>154</v>
      </c>
      <c r="AB1267" s="57">
        <f t="shared" si="797"/>
        <v>0</v>
      </c>
      <c r="AC1267" s="36">
        <f t="shared" si="797"/>
        <v>154</v>
      </c>
      <c r="AD1267" s="57">
        <f t="shared" si="798"/>
        <v>0</v>
      </c>
      <c r="AE1267" s="120"/>
      <c r="AF1267" s="130">
        <v>2</v>
      </c>
      <c r="AG1267" s="41">
        <f t="shared" si="799"/>
        <v>154</v>
      </c>
      <c r="AH1267" s="49"/>
      <c r="AJ1267" s="16">
        <f t="shared" si="800"/>
        <v>154</v>
      </c>
      <c r="AK1267" s="16">
        <f t="shared" si="801"/>
        <v>0</v>
      </c>
      <c r="AL1267" s="16">
        <f t="shared" si="802"/>
        <v>0</v>
      </c>
      <c r="AM1267" s="16" t="str">
        <f t="shared" si="803"/>
        <v/>
      </c>
      <c r="AO1267" s="239" t="s">
        <v>155</v>
      </c>
    </row>
    <row r="1268" spans="2:41" s="3" customFormat="1" ht="2.85" customHeight="1" x14ac:dyDescent="0.2">
      <c r="L1268" s="160"/>
      <c r="M1268" s="76"/>
      <c r="P1268" s="71"/>
      <c r="Q1268" s="81"/>
      <c r="R1268" s="27"/>
      <c r="S1268" s="36"/>
      <c r="T1268" s="6"/>
      <c r="U1268" s="34"/>
      <c r="V1268" s="49"/>
      <c r="W1268" s="53"/>
      <c r="X1268" s="14"/>
      <c r="Y1268" s="49"/>
      <c r="Z1268" s="36"/>
      <c r="AA1268" s="36"/>
      <c r="AB1268" s="52"/>
      <c r="AC1268" s="36"/>
      <c r="AD1268" s="14"/>
      <c r="AE1268" s="72"/>
      <c r="AF1268" s="124"/>
      <c r="AG1268" s="36"/>
      <c r="AH1268" s="244"/>
      <c r="AJ1268" s="36"/>
      <c r="AK1268" s="36"/>
      <c r="AL1268" s="36"/>
      <c r="AM1268" s="36"/>
      <c r="AO1268" s="239"/>
    </row>
    <row r="1269" spans="2:41" s="3" customFormat="1" ht="9.9499999999999993" customHeight="1" x14ac:dyDescent="0.2">
      <c r="B1269" s="113" t="s">
        <v>141</v>
      </c>
      <c r="D1269" s="37"/>
      <c r="E1269" s="71" t="s">
        <v>1191</v>
      </c>
      <c r="F1269" s="71"/>
      <c r="G1269" s="28" t="s">
        <v>1192</v>
      </c>
      <c r="H1269" s="28"/>
      <c r="I1269" s="28"/>
      <c r="J1269" s="28" t="s">
        <v>1193</v>
      </c>
      <c r="K1269" s="28"/>
      <c r="L1269" s="28"/>
      <c r="M1269" s="28">
        <v>990123</v>
      </c>
      <c r="N1269" s="28"/>
      <c r="P1269" s="71"/>
      <c r="Q1269" s="81"/>
      <c r="R1269" s="27" t="s">
        <v>147</v>
      </c>
      <c r="S1269" s="36">
        <f>IF(Suggested="Yes",AA1269,AG1269)</f>
        <v>154</v>
      </c>
      <c r="T1269" s="34" t="s">
        <v>142</v>
      </c>
      <c r="U1269" s="5" t="str">
        <f>+Instructions!$B$3</f>
        <v>A</v>
      </c>
      <c r="V1269" s="49"/>
      <c r="W1269" s="53">
        <f>+Instructions!$C$22</f>
        <v>0</v>
      </c>
      <c r="X1269" s="36">
        <f>ROUND($AA1269*(1-W1269)+0.004999,2)</f>
        <v>154</v>
      </c>
      <c r="Y1269" s="49"/>
      <c r="Z1269" s="6" t="s">
        <v>1386</v>
      </c>
      <c r="AA1269" s="36">
        <v>154</v>
      </c>
      <c r="AB1269" s="57">
        <f t="shared" ref="AB1269:AC1273" si="804">+W1269</f>
        <v>0</v>
      </c>
      <c r="AC1269" s="36">
        <f t="shared" si="804"/>
        <v>154</v>
      </c>
      <c r="AD1269" s="57">
        <f>(AG1269-AC1269)/AG1269</f>
        <v>0</v>
      </c>
      <c r="AE1269" s="120"/>
      <c r="AF1269" s="130">
        <v>2</v>
      </c>
      <c r="AG1269" s="41">
        <f>SUM(AJ1269:AL1269)+AE1269</f>
        <v>154</v>
      </c>
      <c r="AH1269" s="49"/>
      <c r="AJ1269" s="16">
        <f>ROUND(AC1269/(1-VLOOKUP(AF1269,Group,2,FALSE)),2)</f>
        <v>154</v>
      </c>
      <c r="AK1269" s="16">
        <f>IF(VLOOKUP(AF1269,Group,5,FALSE)="YES",VLOOKUP(ROUND(ROUND(AJ1269,1)-AJ1269,2),Round,2,FALSE)+VLOOKUP(AF1269,Group,6,FALSE),0)</f>
        <v>0</v>
      </c>
      <c r="AL1269" s="16">
        <f>IF(VLOOKUP(AF1269,Group,7,FALSE)="",0,ROUND(AJ1269-0.04999,1)-AJ1269+AM1269)</f>
        <v>0</v>
      </c>
      <c r="AM1269" s="16" t="str">
        <f>IF(VLOOKUP(AF1269,Group,7,FALSE)="","",VLOOKUP(AF1269,Group,7,FALSE))</f>
        <v/>
      </c>
      <c r="AO1269" s="239" t="s">
        <v>155</v>
      </c>
    </row>
    <row r="1270" spans="2:41" s="3" customFormat="1" ht="9.9499999999999993" customHeight="1" x14ac:dyDescent="0.2">
      <c r="B1270" s="113" t="s">
        <v>141</v>
      </c>
      <c r="D1270" s="37"/>
      <c r="E1270" s="71" t="s">
        <v>1191</v>
      </c>
      <c r="F1270" s="71"/>
      <c r="G1270" s="28" t="s">
        <v>1192</v>
      </c>
      <c r="H1270" s="28"/>
      <c r="I1270" s="28"/>
      <c r="J1270" s="28" t="s">
        <v>1194</v>
      </c>
      <c r="K1270" s="28"/>
      <c r="L1270" s="28"/>
      <c r="M1270" s="28">
        <v>990119</v>
      </c>
      <c r="N1270" s="28"/>
      <c r="P1270" s="71"/>
      <c r="Q1270" s="81"/>
      <c r="R1270" s="27" t="s">
        <v>147</v>
      </c>
      <c r="S1270" s="36">
        <f>IF(Suggested="Yes",AA1270,AG1270)</f>
        <v>154</v>
      </c>
      <c r="T1270" s="34" t="s">
        <v>142</v>
      </c>
      <c r="U1270" s="5" t="str">
        <f>+Instructions!$B$3</f>
        <v>A</v>
      </c>
      <c r="V1270" s="49"/>
      <c r="W1270" s="53">
        <f>+Instructions!$C$22</f>
        <v>0</v>
      </c>
      <c r="X1270" s="36">
        <f>ROUND($AA1270*(1-W1270)+0.004999,2)</f>
        <v>154</v>
      </c>
      <c r="Y1270" s="49"/>
      <c r="Z1270" s="6" t="s">
        <v>1386</v>
      </c>
      <c r="AA1270" s="36">
        <v>154</v>
      </c>
      <c r="AB1270" s="57">
        <f t="shared" si="804"/>
        <v>0</v>
      </c>
      <c r="AC1270" s="36">
        <f t="shared" si="804"/>
        <v>154</v>
      </c>
      <c r="AD1270" s="57">
        <f>(AG1270-AC1270)/AG1270</f>
        <v>0</v>
      </c>
      <c r="AE1270" s="120"/>
      <c r="AF1270" s="130">
        <v>2</v>
      </c>
      <c r="AG1270" s="41">
        <f>SUM(AJ1270:AL1270)+AE1270</f>
        <v>154</v>
      </c>
      <c r="AH1270" s="49"/>
      <c r="AJ1270" s="16">
        <f>ROUND(AC1270/(1-VLOOKUP(AF1270,Group,2,FALSE)),2)</f>
        <v>154</v>
      </c>
      <c r="AK1270" s="16">
        <f>IF(VLOOKUP(AF1270,Group,5,FALSE)="YES",VLOOKUP(ROUND(ROUND(AJ1270,1)-AJ1270,2),Round,2,FALSE)+VLOOKUP(AF1270,Group,6,FALSE),0)</f>
        <v>0</v>
      </c>
      <c r="AL1270" s="16">
        <f>IF(VLOOKUP(AF1270,Group,7,FALSE)="",0,ROUND(AJ1270-0.04999,1)-AJ1270+AM1270)</f>
        <v>0</v>
      </c>
      <c r="AM1270" s="16" t="str">
        <f>IF(VLOOKUP(AF1270,Group,7,FALSE)="","",VLOOKUP(AF1270,Group,7,FALSE))</f>
        <v/>
      </c>
      <c r="AO1270" s="239" t="s">
        <v>155</v>
      </c>
    </row>
    <row r="1271" spans="2:41" s="3" customFormat="1" ht="9.9499999999999993" customHeight="1" x14ac:dyDescent="0.2">
      <c r="B1271" s="113" t="s">
        <v>141</v>
      </c>
      <c r="D1271" s="37"/>
      <c r="E1271" s="71" t="s">
        <v>1191</v>
      </c>
      <c r="F1271" s="71"/>
      <c r="G1271" s="28" t="s">
        <v>1192</v>
      </c>
      <c r="H1271" s="28"/>
      <c r="I1271" s="28"/>
      <c r="J1271" s="28" t="s">
        <v>1195</v>
      </c>
      <c r="K1271" s="28"/>
      <c r="L1271" s="28"/>
      <c r="M1271" s="28">
        <v>990120</v>
      </c>
      <c r="N1271" s="28"/>
      <c r="P1271" s="71"/>
      <c r="Q1271" s="81"/>
      <c r="R1271" s="27" t="s">
        <v>147</v>
      </c>
      <c r="S1271" s="36">
        <f>IF(Suggested="Yes",AA1271,AG1271)</f>
        <v>154</v>
      </c>
      <c r="T1271" s="34" t="s">
        <v>142</v>
      </c>
      <c r="U1271" s="5" t="str">
        <f>+Instructions!$B$3</f>
        <v>A</v>
      </c>
      <c r="V1271" s="49"/>
      <c r="W1271" s="53">
        <f>+Instructions!$C$22</f>
        <v>0</v>
      </c>
      <c r="X1271" s="36">
        <f>ROUND($AA1271*(1-W1271)+0.004999,2)</f>
        <v>154</v>
      </c>
      <c r="Y1271" s="49"/>
      <c r="Z1271" s="6" t="s">
        <v>1386</v>
      </c>
      <c r="AA1271" s="36">
        <v>154</v>
      </c>
      <c r="AB1271" s="57">
        <f t="shared" si="804"/>
        <v>0</v>
      </c>
      <c r="AC1271" s="36">
        <f t="shared" si="804"/>
        <v>154</v>
      </c>
      <c r="AD1271" s="57">
        <f>(AG1271-AC1271)/AG1271</f>
        <v>0</v>
      </c>
      <c r="AE1271" s="120"/>
      <c r="AF1271" s="130">
        <v>2</v>
      </c>
      <c r="AG1271" s="41">
        <f>SUM(AJ1271:AL1271)+AE1271</f>
        <v>154</v>
      </c>
      <c r="AH1271" s="49"/>
      <c r="AJ1271" s="16">
        <f>ROUND(AC1271/(1-VLOOKUP(AF1271,Group,2,FALSE)),2)</f>
        <v>154</v>
      </c>
      <c r="AK1271" s="16">
        <f>IF(VLOOKUP(AF1271,Group,5,FALSE)="YES",VLOOKUP(ROUND(ROUND(AJ1271,1)-AJ1271,2),Round,2,FALSE)+VLOOKUP(AF1271,Group,6,FALSE),0)</f>
        <v>0</v>
      </c>
      <c r="AL1271" s="16">
        <f>IF(VLOOKUP(AF1271,Group,7,FALSE)="",0,ROUND(AJ1271-0.04999,1)-AJ1271+AM1271)</f>
        <v>0</v>
      </c>
      <c r="AM1271" s="16" t="str">
        <f>IF(VLOOKUP(AF1271,Group,7,FALSE)="","",VLOOKUP(AF1271,Group,7,FALSE))</f>
        <v/>
      </c>
      <c r="AO1271" s="239" t="s">
        <v>155</v>
      </c>
    </row>
    <row r="1272" spans="2:41" s="3" customFormat="1" ht="9.9499999999999993" customHeight="1" x14ac:dyDescent="0.2">
      <c r="B1272" s="113" t="s">
        <v>141</v>
      </c>
      <c r="D1272" s="37"/>
      <c r="E1272" s="71" t="s">
        <v>1191</v>
      </c>
      <c r="F1272" s="71"/>
      <c r="G1272" s="28" t="s">
        <v>1192</v>
      </c>
      <c r="H1272" s="28"/>
      <c r="I1272" s="28"/>
      <c r="J1272" s="28" t="s">
        <v>1196</v>
      </c>
      <c r="K1272" s="28"/>
      <c r="L1272" s="28"/>
      <c r="M1272" s="28">
        <v>990122</v>
      </c>
      <c r="N1272" s="28"/>
      <c r="P1272" s="71"/>
      <c r="Q1272" s="81"/>
      <c r="R1272" s="27" t="s">
        <v>147</v>
      </c>
      <c r="S1272" s="36">
        <f>IF(Suggested="Yes",AA1272,AG1272)</f>
        <v>154</v>
      </c>
      <c r="T1272" s="34" t="s">
        <v>142</v>
      </c>
      <c r="U1272" s="5" t="str">
        <f>+Instructions!$B$3</f>
        <v>A</v>
      </c>
      <c r="V1272" s="49"/>
      <c r="W1272" s="53">
        <f>+Instructions!$C$22</f>
        <v>0</v>
      </c>
      <c r="X1272" s="36">
        <f>ROUND($AA1272*(1-W1272)+0.004999,2)</f>
        <v>154</v>
      </c>
      <c r="Y1272" s="49"/>
      <c r="Z1272" s="6" t="s">
        <v>1386</v>
      </c>
      <c r="AA1272" s="36">
        <v>154</v>
      </c>
      <c r="AB1272" s="57">
        <f t="shared" si="804"/>
        <v>0</v>
      </c>
      <c r="AC1272" s="36">
        <f t="shared" si="804"/>
        <v>154</v>
      </c>
      <c r="AD1272" s="57">
        <f>(AG1272-AC1272)/AG1272</f>
        <v>0</v>
      </c>
      <c r="AE1272" s="120"/>
      <c r="AF1272" s="130">
        <v>2</v>
      </c>
      <c r="AG1272" s="41">
        <f>SUM(AJ1272:AL1272)+AE1272</f>
        <v>154</v>
      </c>
      <c r="AH1272" s="49"/>
      <c r="AJ1272" s="16">
        <f>ROUND(AC1272/(1-VLOOKUP(AF1272,Group,2,FALSE)),2)</f>
        <v>154</v>
      </c>
      <c r="AK1272" s="16">
        <f>IF(VLOOKUP(AF1272,Group,5,FALSE)="YES",VLOOKUP(ROUND(ROUND(AJ1272,1)-AJ1272,2),Round,2,FALSE)+VLOOKUP(AF1272,Group,6,FALSE),0)</f>
        <v>0</v>
      </c>
      <c r="AL1272" s="16">
        <f>IF(VLOOKUP(AF1272,Group,7,FALSE)="",0,ROUND(AJ1272-0.04999,1)-AJ1272+AM1272)</f>
        <v>0</v>
      </c>
      <c r="AM1272" s="16" t="str">
        <f>IF(VLOOKUP(AF1272,Group,7,FALSE)="","",VLOOKUP(AF1272,Group,7,FALSE))</f>
        <v/>
      </c>
      <c r="AO1272" s="239" t="s">
        <v>155</v>
      </c>
    </row>
    <row r="1273" spans="2:41" s="3" customFormat="1" ht="9.9499999999999993" customHeight="1" x14ac:dyDescent="0.2">
      <c r="B1273" s="113" t="s">
        <v>141</v>
      </c>
      <c r="D1273" s="37"/>
      <c r="E1273" s="71" t="s">
        <v>1191</v>
      </c>
      <c r="F1273" s="71"/>
      <c r="G1273" s="28" t="s">
        <v>1192</v>
      </c>
      <c r="H1273" s="28"/>
      <c r="I1273" s="28"/>
      <c r="J1273" s="28" t="s">
        <v>1197</v>
      </c>
      <c r="K1273" s="28"/>
      <c r="L1273" s="28"/>
      <c r="M1273" s="28">
        <v>990121</v>
      </c>
      <c r="N1273" s="28"/>
      <c r="P1273" s="71"/>
      <c r="Q1273" s="81"/>
      <c r="R1273" s="27" t="s">
        <v>147</v>
      </c>
      <c r="S1273" s="36">
        <f>IF(Suggested="Yes",AA1273,AG1273)</f>
        <v>154</v>
      </c>
      <c r="T1273" s="34" t="s">
        <v>142</v>
      </c>
      <c r="U1273" s="5" t="str">
        <f>+Instructions!$B$3</f>
        <v>A</v>
      </c>
      <c r="V1273" s="49"/>
      <c r="W1273" s="53">
        <f>+Instructions!$C$22</f>
        <v>0</v>
      </c>
      <c r="X1273" s="36">
        <f>ROUND($AA1273*(1-W1273)+0.004999,2)</f>
        <v>154</v>
      </c>
      <c r="Y1273" s="49"/>
      <c r="Z1273" s="6" t="s">
        <v>1386</v>
      </c>
      <c r="AA1273" s="36">
        <v>154</v>
      </c>
      <c r="AB1273" s="57">
        <f t="shared" si="804"/>
        <v>0</v>
      </c>
      <c r="AC1273" s="36">
        <f t="shared" si="804"/>
        <v>154</v>
      </c>
      <c r="AD1273" s="57">
        <f>(AG1273-AC1273)/AG1273</f>
        <v>0</v>
      </c>
      <c r="AE1273" s="120"/>
      <c r="AF1273" s="130">
        <v>2</v>
      </c>
      <c r="AG1273" s="41">
        <f>SUM(AJ1273:AL1273)+AE1273</f>
        <v>154</v>
      </c>
      <c r="AH1273" s="49"/>
      <c r="AJ1273" s="16">
        <f>ROUND(AC1273/(1-VLOOKUP(AF1273,Group,2,FALSE)),2)</f>
        <v>154</v>
      </c>
      <c r="AK1273" s="16">
        <f>IF(VLOOKUP(AF1273,Group,5,FALSE)="YES",VLOOKUP(ROUND(ROUND(AJ1273,1)-AJ1273,2),Round,2,FALSE)+VLOOKUP(AF1273,Group,6,FALSE),0)</f>
        <v>0</v>
      </c>
      <c r="AL1273" s="16">
        <f>IF(VLOOKUP(AF1273,Group,7,FALSE)="",0,ROUND(AJ1273-0.04999,1)-AJ1273+AM1273)</f>
        <v>0</v>
      </c>
      <c r="AM1273" s="16" t="str">
        <f>IF(VLOOKUP(AF1273,Group,7,FALSE)="","",VLOOKUP(AF1273,Group,7,FALSE))</f>
        <v/>
      </c>
      <c r="AO1273" s="239" t="s">
        <v>155</v>
      </c>
    </row>
    <row r="1274" spans="2:41" s="3" customFormat="1" ht="2.4500000000000002" customHeight="1" x14ac:dyDescent="0.2">
      <c r="L1274" s="160"/>
      <c r="M1274" s="76"/>
      <c r="P1274" s="71"/>
      <c r="Q1274" s="81"/>
      <c r="R1274" s="27"/>
      <c r="S1274" s="36"/>
      <c r="T1274" s="6"/>
      <c r="U1274" s="34"/>
      <c r="V1274" s="49"/>
      <c r="W1274" s="53"/>
      <c r="X1274" s="14"/>
      <c r="Y1274" s="49"/>
      <c r="Z1274" s="36"/>
      <c r="AA1274" s="36"/>
      <c r="AB1274" s="52"/>
      <c r="AC1274" s="36"/>
      <c r="AD1274" s="14"/>
      <c r="AE1274" s="72"/>
      <c r="AF1274" s="124"/>
      <c r="AG1274" s="36"/>
      <c r="AH1274" s="244"/>
      <c r="AJ1274" s="36"/>
      <c r="AK1274" s="36"/>
      <c r="AL1274" s="36"/>
      <c r="AM1274" s="36"/>
      <c r="AO1274" s="239"/>
    </row>
    <row r="1275" spans="2:41" s="3" customFormat="1" ht="9.9499999999999993" customHeight="1" x14ac:dyDescent="0.2">
      <c r="C1275" s="174" t="s">
        <v>986</v>
      </c>
      <c r="L1275" s="160"/>
      <c r="M1275" s="71"/>
      <c r="N1275" s="28"/>
      <c r="P1275" s="166"/>
      <c r="Q1275" s="6"/>
      <c r="R1275" s="28"/>
      <c r="S1275" s="36"/>
      <c r="U1275" s="5"/>
      <c r="V1275" s="49"/>
      <c r="W1275" s="53"/>
      <c r="X1275" s="14"/>
      <c r="Y1275" s="49"/>
      <c r="Z1275" s="36"/>
      <c r="AA1275" s="36"/>
      <c r="AB1275" s="52"/>
      <c r="AC1275" s="16"/>
      <c r="AD1275" s="14"/>
      <c r="AE1275" s="62"/>
      <c r="AF1275" s="62"/>
      <c r="AG1275" s="16"/>
      <c r="AH1275" s="245"/>
      <c r="AI1275" s="123"/>
      <c r="AJ1275" s="16"/>
      <c r="AK1275" s="16"/>
      <c r="AL1275" s="16"/>
      <c r="AM1275" s="16"/>
      <c r="AO1275" s="239"/>
    </row>
    <row r="1276" spans="2:41" s="3" customFormat="1" ht="0.95" customHeight="1" x14ac:dyDescent="0.2">
      <c r="L1276" s="160"/>
      <c r="M1276" s="76"/>
      <c r="P1276" s="71"/>
      <c r="Q1276" s="81"/>
      <c r="R1276" s="27"/>
      <c r="S1276" s="36"/>
      <c r="T1276" s="6"/>
      <c r="U1276" s="34"/>
      <c r="V1276" s="49"/>
      <c r="W1276" s="53"/>
      <c r="X1276" s="14"/>
      <c r="Y1276" s="49"/>
      <c r="Z1276" s="36"/>
      <c r="AA1276" s="36"/>
      <c r="AB1276" s="52"/>
      <c r="AC1276" s="36"/>
      <c r="AD1276" s="14"/>
      <c r="AE1276" s="72"/>
      <c r="AF1276" s="124"/>
      <c r="AG1276" s="36"/>
      <c r="AH1276" s="244"/>
      <c r="AJ1276" s="36"/>
      <c r="AK1276" s="36"/>
      <c r="AL1276" s="36"/>
      <c r="AM1276" s="36"/>
      <c r="AO1276" s="239"/>
    </row>
    <row r="1277" spans="2:41" s="3" customFormat="1" ht="9.9499999999999993" customHeight="1" x14ac:dyDescent="0.2">
      <c r="B1277" s="112" t="s">
        <v>151</v>
      </c>
      <c r="D1277" s="37"/>
      <c r="E1277" s="71" t="s">
        <v>1198</v>
      </c>
      <c r="F1277" s="71"/>
      <c r="G1277" s="28" t="s">
        <v>1199</v>
      </c>
      <c r="H1277" s="28"/>
      <c r="I1277" s="28"/>
      <c r="J1277" s="28" t="s">
        <v>1204</v>
      </c>
      <c r="K1277" s="28"/>
      <c r="L1277" s="28"/>
      <c r="M1277" s="28">
        <v>990137</v>
      </c>
      <c r="N1277" s="28"/>
      <c r="P1277" s="71" t="s">
        <v>1201</v>
      </c>
      <c r="Q1277" s="81"/>
      <c r="R1277" s="27"/>
      <c r="S1277" s="36">
        <f>IF(Suggested="Yes",AA1277,AG1277)</f>
        <v>65.7</v>
      </c>
      <c r="T1277" s="34" t="s">
        <v>143</v>
      </c>
      <c r="U1277" s="5" t="str">
        <f>+Instructions!$B$3</f>
        <v>A</v>
      </c>
      <c r="V1277" s="49"/>
      <c r="W1277" s="53">
        <f>+Instructions!$C$22</f>
        <v>0</v>
      </c>
      <c r="X1277" s="16">
        <f>ROUND($AA1277*(1-W1277)+0.004999,2)</f>
        <v>65.7</v>
      </c>
      <c r="Y1277" s="49"/>
      <c r="Z1277" s="6" t="s">
        <v>1386</v>
      </c>
      <c r="AA1277" s="36">
        <v>65.7</v>
      </c>
      <c r="AB1277" s="57">
        <f t="shared" ref="AB1277:AC1281" si="805">+W1277</f>
        <v>0</v>
      </c>
      <c r="AC1277" s="16">
        <f t="shared" si="805"/>
        <v>65.7</v>
      </c>
      <c r="AD1277" s="11">
        <f>(AG1277-AC1277)/AG1277</f>
        <v>0</v>
      </c>
      <c r="AE1277" s="120"/>
      <c r="AF1277" s="128">
        <v>1</v>
      </c>
      <c r="AG1277" s="35">
        <f>SUM(AJ1277:AL1277)+AE1277</f>
        <v>65.7</v>
      </c>
      <c r="AH1277" s="49"/>
      <c r="AJ1277" s="16">
        <f>ROUND(AC1277/(1-VLOOKUP(AF1277,Group,2,FALSE)),2)</f>
        <v>65.7</v>
      </c>
      <c r="AK1277" s="16">
        <f>IF(VLOOKUP(AF1277,Group,5,FALSE)="YES",VLOOKUP(ROUND(ROUND(AJ1277,1)-AJ1277,2),Round,2,FALSE)+VLOOKUP(AF1277,Group,6,FALSE),0)</f>
        <v>0</v>
      </c>
      <c r="AL1277" s="16">
        <f>IF(VLOOKUP(AF1277,Group,7,FALSE)="",0,ROUND(AJ1277-0.04999,1)-AJ1277+AM1277)</f>
        <v>0</v>
      </c>
      <c r="AM1277" s="16" t="str">
        <f>IF(VLOOKUP(AF1277,Group,7,FALSE)="","",VLOOKUP(AF1277,Group,7,FALSE))</f>
        <v/>
      </c>
      <c r="AO1277" s="239" t="s">
        <v>155</v>
      </c>
    </row>
    <row r="1278" spans="2:41" s="3" customFormat="1" ht="9.9499999999999993" customHeight="1" x14ac:dyDescent="0.2">
      <c r="B1278" s="112" t="s">
        <v>151</v>
      </c>
      <c r="D1278" s="37"/>
      <c r="E1278" s="71" t="s">
        <v>1198</v>
      </c>
      <c r="F1278" s="71"/>
      <c r="G1278" s="28" t="s">
        <v>1199</v>
      </c>
      <c r="H1278" s="28"/>
      <c r="I1278" s="28"/>
      <c r="J1278" s="28" t="s">
        <v>1200</v>
      </c>
      <c r="K1278" s="28"/>
      <c r="L1278" s="28"/>
      <c r="M1278" s="28">
        <v>990134</v>
      </c>
      <c r="N1278" s="28"/>
      <c r="P1278" s="71" t="s">
        <v>1201</v>
      </c>
      <c r="Q1278" s="81"/>
      <c r="R1278" s="27"/>
      <c r="S1278" s="36">
        <f>IF(Suggested="Yes",AA1278,AG1278)</f>
        <v>65.7</v>
      </c>
      <c r="T1278" s="34" t="s">
        <v>143</v>
      </c>
      <c r="U1278" s="5" t="str">
        <f>+Instructions!$B$3</f>
        <v>A</v>
      </c>
      <c r="V1278" s="49"/>
      <c r="W1278" s="53">
        <f>+Instructions!$C$22</f>
        <v>0</v>
      </c>
      <c r="X1278" s="16">
        <f>ROUND($AA1278*(1-W1278)+0.004999,2)</f>
        <v>65.7</v>
      </c>
      <c r="Y1278" s="49"/>
      <c r="Z1278" s="6" t="s">
        <v>1386</v>
      </c>
      <c r="AA1278" s="36">
        <v>65.7</v>
      </c>
      <c r="AB1278" s="57">
        <f t="shared" si="805"/>
        <v>0</v>
      </c>
      <c r="AC1278" s="16">
        <f t="shared" si="805"/>
        <v>65.7</v>
      </c>
      <c r="AD1278" s="11">
        <f>(AG1278-AC1278)/AG1278</f>
        <v>0</v>
      </c>
      <c r="AE1278" s="120"/>
      <c r="AF1278" s="128">
        <v>1</v>
      </c>
      <c r="AG1278" s="35">
        <f>SUM(AJ1278:AL1278)+AE1278</f>
        <v>65.7</v>
      </c>
      <c r="AH1278" s="49"/>
      <c r="AJ1278" s="16">
        <f>ROUND(AC1278/(1-VLOOKUP(AF1278,Group,2,FALSE)),2)</f>
        <v>65.7</v>
      </c>
      <c r="AK1278" s="16">
        <f>IF(VLOOKUP(AF1278,Group,5,FALSE)="YES",VLOOKUP(ROUND(ROUND(AJ1278,1)-AJ1278,2),Round,2,FALSE)+VLOOKUP(AF1278,Group,6,FALSE),0)</f>
        <v>0</v>
      </c>
      <c r="AL1278" s="16">
        <f>IF(VLOOKUP(AF1278,Group,7,FALSE)="",0,ROUND(AJ1278-0.04999,1)-AJ1278+AM1278)</f>
        <v>0</v>
      </c>
      <c r="AM1278" s="16" t="str">
        <f>IF(VLOOKUP(AF1278,Group,7,FALSE)="","",VLOOKUP(AF1278,Group,7,FALSE))</f>
        <v/>
      </c>
      <c r="AO1278" s="239" t="s">
        <v>155</v>
      </c>
    </row>
    <row r="1279" spans="2:41" s="3" customFormat="1" ht="9.9499999999999993" customHeight="1" x14ac:dyDescent="0.2">
      <c r="B1279" s="112" t="s">
        <v>151</v>
      </c>
      <c r="D1279" s="37"/>
      <c r="E1279" s="71" t="s">
        <v>1198</v>
      </c>
      <c r="F1279" s="71"/>
      <c r="G1279" s="28" t="s">
        <v>1199</v>
      </c>
      <c r="H1279" s="28"/>
      <c r="I1279" s="28"/>
      <c r="J1279" s="28" t="s">
        <v>1202</v>
      </c>
      <c r="K1279" s="28"/>
      <c r="L1279" s="28"/>
      <c r="M1279" s="28">
        <v>990135</v>
      </c>
      <c r="N1279" s="28"/>
      <c r="P1279" s="71" t="s">
        <v>1201</v>
      </c>
      <c r="Q1279" s="81"/>
      <c r="R1279" s="27"/>
      <c r="S1279" s="36">
        <f>IF(Suggested="Yes",AA1279,AG1279)</f>
        <v>65.7</v>
      </c>
      <c r="T1279" s="34" t="s">
        <v>143</v>
      </c>
      <c r="U1279" s="5" t="str">
        <f>+Instructions!$B$3</f>
        <v>A</v>
      </c>
      <c r="V1279" s="49"/>
      <c r="W1279" s="53">
        <f>+Instructions!$C$22</f>
        <v>0</v>
      </c>
      <c r="X1279" s="16">
        <f>ROUND($AA1279*(1-W1279)+0.004999,2)</f>
        <v>65.7</v>
      </c>
      <c r="Y1279" s="49"/>
      <c r="Z1279" s="6" t="s">
        <v>1386</v>
      </c>
      <c r="AA1279" s="36">
        <v>65.7</v>
      </c>
      <c r="AB1279" s="57">
        <f t="shared" si="805"/>
        <v>0</v>
      </c>
      <c r="AC1279" s="16">
        <f t="shared" si="805"/>
        <v>65.7</v>
      </c>
      <c r="AD1279" s="11">
        <f>(AG1279-AC1279)/AG1279</f>
        <v>0</v>
      </c>
      <c r="AE1279" s="120"/>
      <c r="AF1279" s="128">
        <v>1</v>
      </c>
      <c r="AG1279" s="35">
        <f>SUM(AJ1279:AL1279)+AE1279</f>
        <v>65.7</v>
      </c>
      <c r="AH1279" s="49"/>
      <c r="AJ1279" s="16">
        <f>ROUND(AC1279/(1-VLOOKUP(AF1279,Group,2,FALSE)),2)</f>
        <v>65.7</v>
      </c>
      <c r="AK1279" s="16">
        <f>IF(VLOOKUP(AF1279,Group,5,FALSE)="YES",VLOOKUP(ROUND(ROUND(AJ1279,1)-AJ1279,2),Round,2,FALSE)+VLOOKUP(AF1279,Group,6,FALSE),0)</f>
        <v>0</v>
      </c>
      <c r="AL1279" s="16">
        <f>IF(VLOOKUP(AF1279,Group,7,FALSE)="",0,ROUND(AJ1279-0.04999,1)-AJ1279+AM1279)</f>
        <v>0</v>
      </c>
      <c r="AM1279" s="16" t="str">
        <f>IF(VLOOKUP(AF1279,Group,7,FALSE)="","",VLOOKUP(AF1279,Group,7,FALSE))</f>
        <v/>
      </c>
      <c r="AO1279" s="239" t="s">
        <v>155</v>
      </c>
    </row>
    <row r="1280" spans="2:41" s="3" customFormat="1" ht="9.9499999999999993" customHeight="1" x14ac:dyDescent="0.2">
      <c r="B1280" s="112" t="s">
        <v>151</v>
      </c>
      <c r="D1280" s="37"/>
      <c r="E1280" s="71" t="s">
        <v>1198</v>
      </c>
      <c r="F1280" s="71"/>
      <c r="G1280" s="28" t="s">
        <v>1199</v>
      </c>
      <c r="H1280" s="28"/>
      <c r="I1280" s="28"/>
      <c r="J1280" s="28" t="s">
        <v>1203</v>
      </c>
      <c r="K1280" s="28"/>
      <c r="L1280" s="28"/>
      <c r="M1280" s="28">
        <v>990136</v>
      </c>
      <c r="N1280" s="28"/>
      <c r="P1280" s="71" t="s">
        <v>1201</v>
      </c>
      <c r="Q1280" s="81"/>
      <c r="R1280" s="27"/>
      <c r="S1280" s="36">
        <f>IF(Suggested="Yes",AA1280,AG1280)</f>
        <v>65.7</v>
      </c>
      <c r="T1280" s="34" t="s">
        <v>143</v>
      </c>
      <c r="U1280" s="5" t="str">
        <f>+Instructions!$B$3</f>
        <v>A</v>
      </c>
      <c r="V1280" s="49"/>
      <c r="W1280" s="53">
        <f>+Instructions!$C$22</f>
        <v>0</v>
      </c>
      <c r="X1280" s="16">
        <f>ROUND($AA1280*(1-W1280)+0.004999,2)</f>
        <v>65.7</v>
      </c>
      <c r="Y1280" s="49"/>
      <c r="Z1280" s="6" t="s">
        <v>1386</v>
      </c>
      <c r="AA1280" s="36">
        <v>65.7</v>
      </c>
      <c r="AB1280" s="57">
        <f t="shared" si="805"/>
        <v>0</v>
      </c>
      <c r="AC1280" s="16">
        <f t="shared" si="805"/>
        <v>65.7</v>
      </c>
      <c r="AD1280" s="11">
        <f>(AG1280-AC1280)/AG1280</f>
        <v>0</v>
      </c>
      <c r="AE1280" s="120"/>
      <c r="AF1280" s="128">
        <v>1</v>
      </c>
      <c r="AG1280" s="35">
        <f>SUM(AJ1280:AL1280)+AE1280</f>
        <v>65.7</v>
      </c>
      <c r="AH1280" s="49"/>
      <c r="AJ1280" s="16">
        <f>ROUND(AC1280/(1-VLOOKUP(AF1280,Group,2,FALSE)),2)</f>
        <v>65.7</v>
      </c>
      <c r="AK1280" s="16">
        <f>IF(VLOOKUP(AF1280,Group,5,FALSE)="YES",VLOOKUP(ROUND(ROUND(AJ1280,1)-AJ1280,2),Round,2,FALSE)+VLOOKUP(AF1280,Group,6,FALSE),0)</f>
        <v>0</v>
      </c>
      <c r="AL1280" s="16">
        <f>IF(VLOOKUP(AF1280,Group,7,FALSE)="",0,ROUND(AJ1280-0.04999,1)-AJ1280+AM1280)</f>
        <v>0</v>
      </c>
      <c r="AM1280" s="16" t="str">
        <f>IF(VLOOKUP(AF1280,Group,7,FALSE)="","",VLOOKUP(AF1280,Group,7,FALSE))</f>
        <v/>
      </c>
      <c r="AO1280" s="239" t="s">
        <v>155</v>
      </c>
    </row>
    <row r="1281" spans="2:41" s="3" customFormat="1" ht="9.9499999999999993" customHeight="1" x14ac:dyDescent="0.2">
      <c r="B1281" s="112" t="s">
        <v>151</v>
      </c>
      <c r="D1281" s="37"/>
      <c r="E1281" s="71" t="s">
        <v>1198</v>
      </c>
      <c r="F1281" s="71"/>
      <c r="G1281" s="28" t="s">
        <v>1199</v>
      </c>
      <c r="H1281" s="28"/>
      <c r="I1281" s="28"/>
      <c r="J1281" s="28" t="s">
        <v>1205</v>
      </c>
      <c r="K1281" s="28"/>
      <c r="L1281" s="28"/>
      <c r="M1281" s="28">
        <v>990138</v>
      </c>
      <c r="N1281" s="28"/>
      <c r="P1281" s="71" t="s">
        <v>1201</v>
      </c>
      <c r="Q1281" s="81"/>
      <c r="R1281" s="27"/>
      <c r="S1281" s="36">
        <f>IF(Suggested="Yes",AA1281,AG1281)</f>
        <v>65.7</v>
      </c>
      <c r="T1281" s="34" t="s">
        <v>143</v>
      </c>
      <c r="U1281" s="5" t="str">
        <f>+Instructions!$B$3</f>
        <v>A</v>
      </c>
      <c r="V1281" s="49"/>
      <c r="W1281" s="53">
        <f>+Instructions!$C$22</f>
        <v>0</v>
      </c>
      <c r="X1281" s="16">
        <f>ROUND($AA1281*(1-W1281)+0.004999,2)</f>
        <v>65.7</v>
      </c>
      <c r="Y1281" s="49"/>
      <c r="Z1281" s="6" t="s">
        <v>1386</v>
      </c>
      <c r="AA1281" s="36">
        <v>65.7</v>
      </c>
      <c r="AB1281" s="57">
        <f t="shared" si="805"/>
        <v>0</v>
      </c>
      <c r="AC1281" s="16">
        <f t="shared" si="805"/>
        <v>65.7</v>
      </c>
      <c r="AD1281" s="11">
        <f>(AG1281-AC1281)/AG1281</f>
        <v>0</v>
      </c>
      <c r="AE1281" s="120"/>
      <c r="AF1281" s="128">
        <v>1</v>
      </c>
      <c r="AG1281" s="35">
        <f>SUM(AJ1281:AL1281)+AE1281</f>
        <v>65.7</v>
      </c>
      <c r="AH1281" s="49"/>
      <c r="AJ1281" s="16">
        <f>ROUND(AC1281/(1-VLOOKUP(AF1281,Group,2,FALSE)),2)</f>
        <v>65.7</v>
      </c>
      <c r="AK1281" s="16">
        <f>IF(VLOOKUP(AF1281,Group,5,FALSE)="YES",VLOOKUP(ROUND(ROUND(AJ1281,1)-AJ1281,2),Round,2,FALSE)+VLOOKUP(AF1281,Group,6,FALSE),0)</f>
        <v>0</v>
      </c>
      <c r="AL1281" s="16">
        <f>IF(VLOOKUP(AF1281,Group,7,FALSE)="",0,ROUND(AJ1281-0.04999,1)-AJ1281+AM1281)</f>
        <v>0</v>
      </c>
      <c r="AM1281" s="16" t="str">
        <f>IF(VLOOKUP(AF1281,Group,7,FALSE)="","",VLOOKUP(AF1281,Group,7,FALSE))</f>
        <v/>
      </c>
      <c r="AO1281" s="239" t="s">
        <v>155</v>
      </c>
    </row>
    <row r="1282" spans="2:41" s="3" customFormat="1" ht="1.5" customHeight="1" x14ac:dyDescent="0.2">
      <c r="L1282" s="160"/>
      <c r="M1282" s="76"/>
      <c r="P1282" s="71"/>
      <c r="Q1282" s="81"/>
      <c r="R1282" s="27"/>
      <c r="S1282" s="36"/>
      <c r="T1282" s="6"/>
      <c r="U1282" s="34"/>
      <c r="V1282" s="49"/>
      <c r="W1282" s="53"/>
      <c r="X1282" s="14"/>
      <c r="Y1282" s="49"/>
      <c r="Z1282" s="36"/>
      <c r="AA1282" s="36"/>
      <c r="AB1282" s="52"/>
      <c r="AC1282" s="36"/>
      <c r="AD1282" s="14"/>
      <c r="AE1282" s="72"/>
      <c r="AF1282" s="124"/>
      <c r="AG1282" s="36"/>
      <c r="AH1282" s="244"/>
      <c r="AJ1282" s="36"/>
      <c r="AK1282" s="36"/>
      <c r="AL1282" s="36"/>
      <c r="AM1282" s="36"/>
      <c r="AO1282" s="239"/>
    </row>
    <row r="1283" spans="2:41" s="3" customFormat="1" ht="9.9499999999999993" customHeight="1" x14ac:dyDescent="0.2">
      <c r="B1283" s="112" t="s">
        <v>151</v>
      </c>
      <c r="D1283" s="37"/>
      <c r="E1283" s="71" t="s">
        <v>1212</v>
      </c>
      <c r="F1283" s="71"/>
      <c r="G1283" s="28" t="s">
        <v>144</v>
      </c>
      <c r="H1283" s="28"/>
      <c r="I1283" s="28"/>
      <c r="J1283" s="28" t="s">
        <v>1204</v>
      </c>
      <c r="K1283" s="28"/>
      <c r="L1283" s="28"/>
      <c r="M1283" s="28">
        <v>990132</v>
      </c>
      <c r="N1283" s="28"/>
      <c r="P1283" s="71" t="s">
        <v>1213</v>
      </c>
      <c r="Q1283" s="81"/>
      <c r="R1283" s="27"/>
      <c r="S1283" s="36">
        <f>IF(Suggested="Yes",AA1283,AG1283)</f>
        <v>38</v>
      </c>
      <c r="T1283" s="34" t="s">
        <v>143</v>
      </c>
      <c r="U1283" s="5" t="str">
        <f>+Instructions!$B$3</f>
        <v>A</v>
      </c>
      <c r="V1283" s="49"/>
      <c r="W1283" s="53">
        <f>+Instructions!$C$22</f>
        <v>0</v>
      </c>
      <c r="X1283" s="16">
        <f>ROUND($AA1283*(1-W1283)+0.004999,2)</f>
        <v>38</v>
      </c>
      <c r="Y1283" s="49"/>
      <c r="Z1283" s="6" t="s">
        <v>1386</v>
      </c>
      <c r="AA1283" s="36">
        <v>38</v>
      </c>
      <c r="AB1283" s="57">
        <f t="shared" ref="AB1283:AC1287" si="806">+W1283</f>
        <v>0</v>
      </c>
      <c r="AC1283" s="16">
        <f t="shared" si="806"/>
        <v>38</v>
      </c>
      <c r="AD1283" s="11">
        <f>(AG1283-AC1283)/AG1283</f>
        <v>0</v>
      </c>
      <c r="AE1283" s="120"/>
      <c r="AF1283" s="128">
        <v>1</v>
      </c>
      <c r="AG1283" s="35">
        <f>SUM(AJ1283:AL1283)+AE1283</f>
        <v>38</v>
      </c>
      <c r="AH1283" s="49"/>
      <c r="AJ1283" s="16">
        <f>ROUND(AC1283/(1-VLOOKUP(AF1283,Group,2,FALSE)),2)</f>
        <v>38</v>
      </c>
      <c r="AK1283" s="16">
        <f>IF(VLOOKUP(AF1283,Group,5,FALSE)="YES",VLOOKUP(ROUND(ROUND(AJ1283,1)-AJ1283,2),Round,2,FALSE)+VLOOKUP(AF1283,Group,6,FALSE),0)</f>
        <v>0</v>
      </c>
      <c r="AL1283" s="16">
        <f>IF(VLOOKUP(AF1283,Group,7,FALSE)="",0,ROUND(AJ1283-0.04999,1)-AJ1283+AM1283)</f>
        <v>0</v>
      </c>
      <c r="AM1283" s="16" t="str">
        <f>IF(VLOOKUP(AF1283,Group,7,FALSE)="","",VLOOKUP(AF1283,Group,7,FALSE))</f>
        <v/>
      </c>
      <c r="AO1283" s="239" t="s">
        <v>155</v>
      </c>
    </row>
    <row r="1284" spans="2:41" s="3" customFormat="1" ht="9.9499999999999993" customHeight="1" x14ac:dyDescent="0.2">
      <c r="B1284" s="112" t="s">
        <v>151</v>
      </c>
      <c r="D1284" s="37"/>
      <c r="E1284" s="71" t="s">
        <v>1212</v>
      </c>
      <c r="F1284" s="71"/>
      <c r="G1284" s="28" t="s">
        <v>144</v>
      </c>
      <c r="H1284" s="28"/>
      <c r="I1284" s="28"/>
      <c r="J1284" s="28" t="s">
        <v>1200</v>
      </c>
      <c r="K1284" s="28"/>
      <c r="L1284" s="28"/>
      <c r="M1284" s="28">
        <v>990129</v>
      </c>
      <c r="N1284" s="28"/>
      <c r="P1284" s="71" t="s">
        <v>1213</v>
      </c>
      <c r="Q1284" s="81"/>
      <c r="R1284" s="27"/>
      <c r="S1284" s="36">
        <f>IF(Suggested="Yes",AA1284,AG1284)</f>
        <v>38</v>
      </c>
      <c r="T1284" s="34" t="s">
        <v>143</v>
      </c>
      <c r="U1284" s="5" t="str">
        <f>+Instructions!$B$3</f>
        <v>A</v>
      </c>
      <c r="V1284" s="49"/>
      <c r="W1284" s="53">
        <f>+Instructions!$C$22</f>
        <v>0</v>
      </c>
      <c r="X1284" s="16">
        <f>ROUND($AA1284*(1-W1284)+0.004999,2)</f>
        <v>38</v>
      </c>
      <c r="Y1284" s="49"/>
      <c r="Z1284" s="6" t="s">
        <v>1386</v>
      </c>
      <c r="AA1284" s="36">
        <v>38</v>
      </c>
      <c r="AB1284" s="57">
        <f t="shared" si="806"/>
        <v>0</v>
      </c>
      <c r="AC1284" s="16">
        <f t="shared" si="806"/>
        <v>38</v>
      </c>
      <c r="AD1284" s="11">
        <f>(AG1284-AC1284)/AG1284</f>
        <v>0</v>
      </c>
      <c r="AE1284" s="120"/>
      <c r="AF1284" s="128">
        <v>1</v>
      </c>
      <c r="AG1284" s="35">
        <f>SUM(AJ1284:AL1284)+AE1284</f>
        <v>38</v>
      </c>
      <c r="AH1284" s="49"/>
      <c r="AJ1284" s="16">
        <f>ROUND(AC1284/(1-VLOOKUP(AF1284,Group,2,FALSE)),2)</f>
        <v>38</v>
      </c>
      <c r="AK1284" s="16">
        <f>IF(VLOOKUP(AF1284,Group,5,FALSE)="YES",VLOOKUP(ROUND(ROUND(AJ1284,1)-AJ1284,2),Round,2,FALSE)+VLOOKUP(AF1284,Group,6,FALSE),0)</f>
        <v>0</v>
      </c>
      <c r="AL1284" s="16">
        <f>IF(VLOOKUP(AF1284,Group,7,FALSE)="",0,ROUND(AJ1284-0.04999,1)-AJ1284+AM1284)</f>
        <v>0</v>
      </c>
      <c r="AM1284" s="16" t="str">
        <f>IF(VLOOKUP(AF1284,Group,7,FALSE)="","",VLOOKUP(AF1284,Group,7,FALSE))</f>
        <v/>
      </c>
      <c r="AO1284" s="239" t="s">
        <v>155</v>
      </c>
    </row>
    <row r="1285" spans="2:41" s="3" customFormat="1" ht="9.9499999999999993" customHeight="1" x14ac:dyDescent="0.2">
      <c r="B1285" s="112" t="s">
        <v>151</v>
      </c>
      <c r="D1285" s="37"/>
      <c r="E1285" s="71" t="s">
        <v>1212</v>
      </c>
      <c r="F1285" s="71"/>
      <c r="G1285" s="28" t="s">
        <v>144</v>
      </c>
      <c r="H1285" s="28"/>
      <c r="I1285" s="28"/>
      <c r="J1285" s="28" t="s">
        <v>1202</v>
      </c>
      <c r="K1285" s="28"/>
      <c r="L1285" s="28"/>
      <c r="M1285" s="28">
        <v>990130</v>
      </c>
      <c r="N1285" s="28"/>
      <c r="P1285" s="71" t="s">
        <v>1213</v>
      </c>
      <c r="Q1285" s="81"/>
      <c r="R1285" s="27"/>
      <c r="S1285" s="36">
        <f>IF(Suggested="Yes",AA1285,AG1285)</f>
        <v>38</v>
      </c>
      <c r="T1285" s="34" t="s">
        <v>143</v>
      </c>
      <c r="U1285" s="5" t="str">
        <f>+Instructions!$B$3</f>
        <v>A</v>
      </c>
      <c r="V1285" s="49"/>
      <c r="W1285" s="53">
        <f>+Instructions!$C$22</f>
        <v>0</v>
      </c>
      <c r="X1285" s="16">
        <f>ROUND($AA1285*(1-W1285)+0.004999,2)</f>
        <v>38</v>
      </c>
      <c r="Y1285" s="49"/>
      <c r="Z1285" s="6" t="s">
        <v>1386</v>
      </c>
      <c r="AA1285" s="36">
        <v>38</v>
      </c>
      <c r="AB1285" s="57">
        <f t="shared" si="806"/>
        <v>0</v>
      </c>
      <c r="AC1285" s="16">
        <f t="shared" si="806"/>
        <v>38</v>
      </c>
      <c r="AD1285" s="11">
        <f>(AG1285-AC1285)/AG1285</f>
        <v>0</v>
      </c>
      <c r="AE1285" s="120"/>
      <c r="AF1285" s="128">
        <v>1</v>
      </c>
      <c r="AG1285" s="35">
        <f>SUM(AJ1285:AL1285)+AE1285</f>
        <v>38</v>
      </c>
      <c r="AH1285" s="49"/>
      <c r="AJ1285" s="16">
        <f>ROUND(AC1285/(1-VLOOKUP(AF1285,Group,2,FALSE)),2)</f>
        <v>38</v>
      </c>
      <c r="AK1285" s="16">
        <f>IF(VLOOKUP(AF1285,Group,5,FALSE)="YES",VLOOKUP(ROUND(ROUND(AJ1285,1)-AJ1285,2),Round,2,FALSE)+VLOOKUP(AF1285,Group,6,FALSE),0)</f>
        <v>0</v>
      </c>
      <c r="AL1285" s="16">
        <f>IF(VLOOKUP(AF1285,Group,7,FALSE)="",0,ROUND(AJ1285-0.04999,1)-AJ1285+AM1285)</f>
        <v>0</v>
      </c>
      <c r="AM1285" s="16" t="str">
        <f>IF(VLOOKUP(AF1285,Group,7,FALSE)="","",VLOOKUP(AF1285,Group,7,FALSE))</f>
        <v/>
      </c>
      <c r="AO1285" s="239" t="s">
        <v>155</v>
      </c>
    </row>
    <row r="1286" spans="2:41" s="3" customFormat="1" ht="9.9499999999999993" customHeight="1" x14ac:dyDescent="0.2">
      <c r="B1286" s="112" t="s">
        <v>151</v>
      </c>
      <c r="D1286" s="37"/>
      <c r="E1286" s="71" t="s">
        <v>1212</v>
      </c>
      <c r="F1286" s="71"/>
      <c r="G1286" s="28" t="s">
        <v>144</v>
      </c>
      <c r="H1286" s="28"/>
      <c r="I1286" s="28"/>
      <c r="J1286" s="28" t="s">
        <v>1203</v>
      </c>
      <c r="K1286" s="28"/>
      <c r="L1286" s="28"/>
      <c r="M1286" s="28">
        <v>990131</v>
      </c>
      <c r="N1286" s="28"/>
      <c r="P1286" s="71" t="s">
        <v>1213</v>
      </c>
      <c r="Q1286" s="81"/>
      <c r="R1286" s="27"/>
      <c r="S1286" s="36">
        <f>IF(Suggested="Yes",AA1286,AG1286)</f>
        <v>38</v>
      </c>
      <c r="T1286" s="34" t="s">
        <v>143</v>
      </c>
      <c r="U1286" s="5" t="str">
        <f>+Instructions!$B$3</f>
        <v>A</v>
      </c>
      <c r="V1286" s="49"/>
      <c r="W1286" s="53">
        <f>+Instructions!$C$22</f>
        <v>0</v>
      </c>
      <c r="X1286" s="16">
        <f>ROUND($AA1286*(1-W1286)+0.004999,2)</f>
        <v>38</v>
      </c>
      <c r="Y1286" s="49"/>
      <c r="Z1286" s="6" t="s">
        <v>1386</v>
      </c>
      <c r="AA1286" s="36">
        <v>38</v>
      </c>
      <c r="AB1286" s="57">
        <f t="shared" si="806"/>
        <v>0</v>
      </c>
      <c r="AC1286" s="16">
        <f t="shared" si="806"/>
        <v>38</v>
      </c>
      <c r="AD1286" s="11">
        <f>(AG1286-AC1286)/AG1286</f>
        <v>0</v>
      </c>
      <c r="AE1286" s="120"/>
      <c r="AF1286" s="128">
        <v>1</v>
      </c>
      <c r="AG1286" s="35">
        <f>SUM(AJ1286:AL1286)+AE1286</f>
        <v>38</v>
      </c>
      <c r="AH1286" s="49"/>
      <c r="AJ1286" s="16">
        <f>ROUND(AC1286/(1-VLOOKUP(AF1286,Group,2,FALSE)),2)</f>
        <v>38</v>
      </c>
      <c r="AK1286" s="16">
        <f>IF(VLOOKUP(AF1286,Group,5,FALSE)="YES",VLOOKUP(ROUND(ROUND(AJ1286,1)-AJ1286,2),Round,2,FALSE)+VLOOKUP(AF1286,Group,6,FALSE),0)</f>
        <v>0</v>
      </c>
      <c r="AL1286" s="16">
        <f>IF(VLOOKUP(AF1286,Group,7,FALSE)="",0,ROUND(AJ1286-0.04999,1)-AJ1286+AM1286)</f>
        <v>0</v>
      </c>
      <c r="AM1286" s="16" t="str">
        <f>IF(VLOOKUP(AF1286,Group,7,FALSE)="","",VLOOKUP(AF1286,Group,7,FALSE))</f>
        <v/>
      </c>
      <c r="AO1286" s="239" t="s">
        <v>155</v>
      </c>
    </row>
    <row r="1287" spans="2:41" s="3" customFormat="1" ht="9.9499999999999993" customHeight="1" x14ac:dyDescent="0.2">
      <c r="B1287" s="112" t="s">
        <v>151</v>
      </c>
      <c r="D1287" s="37"/>
      <c r="E1287" s="71" t="s">
        <v>1212</v>
      </c>
      <c r="F1287" s="71"/>
      <c r="G1287" s="28" t="s">
        <v>144</v>
      </c>
      <c r="H1287" s="28"/>
      <c r="I1287" s="28"/>
      <c r="J1287" s="28" t="s">
        <v>1205</v>
      </c>
      <c r="K1287" s="28"/>
      <c r="L1287" s="28"/>
      <c r="M1287" s="28">
        <v>990133</v>
      </c>
      <c r="N1287" s="28"/>
      <c r="P1287" s="71" t="s">
        <v>1213</v>
      </c>
      <c r="Q1287" s="81"/>
      <c r="R1287" s="27"/>
      <c r="S1287" s="36">
        <f>IF(Suggested="Yes",AA1287,AG1287)</f>
        <v>38</v>
      </c>
      <c r="T1287" s="34" t="s">
        <v>143</v>
      </c>
      <c r="U1287" s="5" t="str">
        <f>+Instructions!$B$3</f>
        <v>A</v>
      </c>
      <c r="V1287" s="49"/>
      <c r="W1287" s="53">
        <f>+Instructions!$C$22</f>
        <v>0</v>
      </c>
      <c r="X1287" s="16">
        <f>ROUND($AA1287*(1-W1287)+0.004999,2)</f>
        <v>38</v>
      </c>
      <c r="Y1287" s="49"/>
      <c r="Z1287" s="6" t="s">
        <v>1386</v>
      </c>
      <c r="AA1287" s="36">
        <v>38</v>
      </c>
      <c r="AB1287" s="57">
        <f t="shared" si="806"/>
        <v>0</v>
      </c>
      <c r="AC1287" s="16">
        <f t="shared" si="806"/>
        <v>38</v>
      </c>
      <c r="AD1287" s="11">
        <f>(AG1287-AC1287)/AG1287</f>
        <v>0</v>
      </c>
      <c r="AE1287" s="120"/>
      <c r="AF1287" s="128">
        <v>1</v>
      </c>
      <c r="AG1287" s="35">
        <f>SUM(AJ1287:AL1287)+AE1287</f>
        <v>38</v>
      </c>
      <c r="AH1287" s="49"/>
      <c r="AJ1287" s="16">
        <f>ROUND(AC1287/(1-VLOOKUP(AF1287,Group,2,FALSE)),2)</f>
        <v>38</v>
      </c>
      <c r="AK1287" s="16">
        <f>IF(VLOOKUP(AF1287,Group,5,FALSE)="YES",VLOOKUP(ROUND(ROUND(AJ1287,1)-AJ1287,2),Round,2,FALSE)+VLOOKUP(AF1287,Group,6,FALSE),0)</f>
        <v>0</v>
      </c>
      <c r="AL1287" s="16">
        <f>IF(VLOOKUP(AF1287,Group,7,FALSE)="",0,ROUND(AJ1287-0.04999,1)-AJ1287+AM1287)</f>
        <v>0</v>
      </c>
      <c r="AM1287" s="16" t="str">
        <f>IF(VLOOKUP(AF1287,Group,7,FALSE)="","",VLOOKUP(AF1287,Group,7,FALSE))</f>
        <v/>
      </c>
      <c r="AO1287" s="239" t="s">
        <v>155</v>
      </c>
    </row>
    <row r="1288" spans="2:41" s="3" customFormat="1" ht="2.4500000000000002" customHeight="1" x14ac:dyDescent="0.2">
      <c r="L1288" s="160"/>
      <c r="M1288" s="76"/>
      <c r="P1288" s="71"/>
      <c r="Q1288" s="81"/>
      <c r="R1288" s="27"/>
      <c r="S1288" s="36"/>
      <c r="T1288" s="6"/>
      <c r="U1288" s="34"/>
      <c r="V1288" s="49"/>
      <c r="W1288" s="53"/>
      <c r="X1288" s="14"/>
      <c r="Y1288" s="49"/>
      <c r="Z1288" s="36"/>
      <c r="AA1288" s="36"/>
      <c r="AB1288" s="52"/>
      <c r="AC1288" s="36"/>
      <c r="AD1288" s="14"/>
      <c r="AE1288" s="72"/>
      <c r="AF1288" s="124"/>
      <c r="AG1288" s="36"/>
      <c r="AH1288" s="244"/>
      <c r="AJ1288" s="36"/>
      <c r="AK1288" s="36"/>
      <c r="AL1288" s="36"/>
      <c r="AM1288" s="36"/>
      <c r="AO1288" s="239"/>
    </row>
    <row r="1289" spans="2:41" s="3" customFormat="1" ht="9.9499999999999993" customHeight="1" x14ac:dyDescent="0.2">
      <c r="C1289" s="174" t="s">
        <v>986</v>
      </c>
      <c r="L1289" s="160"/>
      <c r="M1289" s="71"/>
      <c r="N1289" s="28"/>
      <c r="P1289" s="166"/>
      <c r="Q1289" s="6"/>
      <c r="R1289" s="28"/>
      <c r="S1289" s="36"/>
      <c r="U1289" s="5"/>
      <c r="V1289" s="49"/>
      <c r="W1289" s="53"/>
      <c r="X1289" s="14"/>
      <c r="Y1289" s="49"/>
      <c r="Z1289" s="36"/>
      <c r="AA1289" s="36"/>
      <c r="AB1289" s="52"/>
      <c r="AC1289" s="16"/>
      <c r="AD1289" s="14"/>
      <c r="AE1289" s="62"/>
      <c r="AF1289" s="62"/>
      <c r="AG1289" s="16"/>
      <c r="AH1289" s="245"/>
      <c r="AI1289" s="123"/>
      <c r="AJ1289" s="16"/>
      <c r="AK1289" s="16"/>
      <c r="AL1289" s="16"/>
      <c r="AM1289" s="16"/>
      <c r="AO1289" s="239"/>
    </row>
    <row r="1290" spans="2:41" s="3" customFormat="1" ht="1.5" customHeight="1" x14ac:dyDescent="0.2">
      <c r="L1290" s="160"/>
      <c r="M1290" s="76"/>
      <c r="P1290" s="71"/>
      <c r="Q1290" s="81"/>
      <c r="R1290" s="27"/>
      <c r="S1290" s="36"/>
      <c r="T1290" s="6"/>
      <c r="U1290" s="34"/>
      <c r="V1290" s="49"/>
      <c r="W1290" s="53"/>
      <c r="X1290" s="14"/>
      <c r="Y1290" s="49"/>
      <c r="Z1290" s="36"/>
      <c r="AA1290" s="36"/>
      <c r="AB1290" s="52"/>
      <c r="AC1290" s="36"/>
      <c r="AD1290" s="14"/>
      <c r="AE1290" s="72"/>
      <c r="AF1290" s="124"/>
      <c r="AG1290" s="36"/>
      <c r="AH1290" s="244"/>
      <c r="AJ1290" s="36"/>
      <c r="AK1290" s="36"/>
      <c r="AL1290" s="36"/>
      <c r="AM1290" s="36"/>
      <c r="AO1290" s="239"/>
    </row>
    <row r="1291" spans="2:41" s="3" customFormat="1" ht="9.9499999999999993" customHeight="1" x14ac:dyDescent="0.2">
      <c r="B1291" s="112" t="s">
        <v>151</v>
      </c>
      <c r="D1291" s="37"/>
      <c r="E1291" s="71" t="s">
        <v>1206</v>
      </c>
      <c r="F1291" s="71"/>
      <c r="G1291" s="28" t="s">
        <v>1207</v>
      </c>
      <c r="H1291" s="28"/>
      <c r="I1291" s="28"/>
      <c r="J1291" s="28" t="s">
        <v>1204</v>
      </c>
      <c r="K1291" s="28"/>
      <c r="L1291" s="28"/>
      <c r="M1291" s="28">
        <v>990147</v>
      </c>
      <c r="N1291" s="28"/>
      <c r="P1291" s="71" t="s">
        <v>1208</v>
      </c>
      <c r="Q1291" s="81"/>
      <c r="R1291" s="27"/>
      <c r="S1291" s="36">
        <f>IF(Suggested="Yes",AA1291,AG1291)</f>
        <v>115.15</v>
      </c>
      <c r="T1291" s="34" t="s">
        <v>143</v>
      </c>
      <c r="U1291" s="5" t="str">
        <f>+Instructions!$B$3</f>
        <v>A</v>
      </c>
      <c r="V1291" s="49"/>
      <c r="W1291" s="53">
        <f>+Instructions!$C$22</f>
        <v>0</v>
      </c>
      <c r="X1291" s="16">
        <f>ROUND($AA1291*(1-W1291)+0.004999,2)</f>
        <v>115.15</v>
      </c>
      <c r="Y1291" s="49"/>
      <c r="Z1291" s="6" t="s">
        <v>1386</v>
      </c>
      <c r="AA1291" s="36">
        <v>115.15</v>
      </c>
      <c r="AB1291" s="57">
        <f t="shared" ref="AB1291:AC1295" si="807">+W1291</f>
        <v>0</v>
      </c>
      <c r="AC1291" s="16">
        <f t="shared" si="807"/>
        <v>115.15</v>
      </c>
      <c r="AD1291" s="11">
        <f>(AG1291-AC1291)/AG1291</f>
        <v>0</v>
      </c>
      <c r="AE1291" s="120"/>
      <c r="AF1291" s="128">
        <v>1</v>
      </c>
      <c r="AG1291" s="35">
        <f>SUM(AJ1291:AL1291)+AE1291</f>
        <v>115.15</v>
      </c>
      <c r="AH1291" s="49"/>
      <c r="AJ1291" s="16">
        <f>ROUND(AC1291/(1-VLOOKUP(AF1291,Group,2,FALSE)),2)</f>
        <v>115.15</v>
      </c>
      <c r="AK1291" s="16">
        <f>IF(VLOOKUP(AF1291,Group,5,FALSE)="YES",VLOOKUP(ROUND(ROUND(AJ1291,1)-AJ1291,2),Round,2,FALSE)+VLOOKUP(AF1291,Group,6,FALSE),0)</f>
        <v>0</v>
      </c>
      <c r="AL1291" s="16">
        <f>IF(VLOOKUP(AF1291,Group,7,FALSE)="",0,ROUND(AJ1291-0.04999,1)-AJ1291+AM1291)</f>
        <v>0</v>
      </c>
      <c r="AM1291" s="16" t="str">
        <f>IF(VLOOKUP(AF1291,Group,7,FALSE)="","",VLOOKUP(AF1291,Group,7,FALSE))</f>
        <v/>
      </c>
      <c r="AO1291" s="239" t="s">
        <v>155</v>
      </c>
    </row>
    <row r="1292" spans="2:41" s="3" customFormat="1" ht="9.9499999999999993" customHeight="1" x14ac:dyDescent="0.2">
      <c r="B1292" s="112" t="s">
        <v>151</v>
      </c>
      <c r="D1292" s="37"/>
      <c r="E1292" s="71" t="s">
        <v>1206</v>
      </c>
      <c r="F1292" s="71"/>
      <c r="G1292" s="28" t="s">
        <v>1207</v>
      </c>
      <c r="H1292" s="28"/>
      <c r="I1292" s="28"/>
      <c r="J1292" s="28" t="s">
        <v>1200</v>
      </c>
      <c r="K1292" s="28"/>
      <c r="L1292" s="28"/>
      <c r="M1292" s="28">
        <v>990144</v>
      </c>
      <c r="N1292" s="28"/>
      <c r="P1292" s="71" t="s">
        <v>1208</v>
      </c>
      <c r="Q1292" s="81"/>
      <c r="R1292" s="27"/>
      <c r="S1292" s="36">
        <f>IF(Suggested="Yes",AA1292,AG1292)</f>
        <v>115.15</v>
      </c>
      <c r="T1292" s="34" t="s">
        <v>143</v>
      </c>
      <c r="U1292" s="5" t="str">
        <f>+Instructions!$B$3</f>
        <v>A</v>
      </c>
      <c r="V1292" s="49"/>
      <c r="W1292" s="53">
        <f>+Instructions!$C$22</f>
        <v>0</v>
      </c>
      <c r="X1292" s="16">
        <f>ROUND($AA1292*(1-W1292)+0.004999,2)</f>
        <v>115.15</v>
      </c>
      <c r="Y1292" s="49"/>
      <c r="Z1292" s="6" t="s">
        <v>1386</v>
      </c>
      <c r="AA1292" s="36">
        <v>115.15</v>
      </c>
      <c r="AB1292" s="57">
        <f t="shared" si="807"/>
        <v>0</v>
      </c>
      <c r="AC1292" s="16">
        <f t="shared" si="807"/>
        <v>115.15</v>
      </c>
      <c r="AD1292" s="11">
        <f>(AG1292-AC1292)/AG1292</f>
        <v>0</v>
      </c>
      <c r="AE1292" s="120"/>
      <c r="AF1292" s="128">
        <v>1</v>
      </c>
      <c r="AG1292" s="35">
        <f>SUM(AJ1292:AL1292)+AE1292</f>
        <v>115.15</v>
      </c>
      <c r="AH1292" s="49"/>
      <c r="AJ1292" s="16">
        <f>ROUND(AC1292/(1-VLOOKUP(AF1292,Group,2,FALSE)),2)</f>
        <v>115.15</v>
      </c>
      <c r="AK1292" s="16">
        <f>IF(VLOOKUP(AF1292,Group,5,FALSE)="YES",VLOOKUP(ROUND(ROUND(AJ1292,1)-AJ1292,2),Round,2,FALSE)+VLOOKUP(AF1292,Group,6,FALSE),0)</f>
        <v>0</v>
      </c>
      <c r="AL1292" s="16">
        <f>IF(VLOOKUP(AF1292,Group,7,FALSE)="",0,ROUND(AJ1292-0.04999,1)-AJ1292+AM1292)</f>
        <v>0</v>
      </c>
      <c r="AM1292" s="16" t="str">
        <f>IF(VLOOKUP(AF1292,Group,7,FALSE)="","",VLOOKUP(AF1292,Group,7,FALSE))</f>
        <v/>
      </c>
      <c r="AO1292" s="239" t="s">
        <v>155</v>
      </c>
    </row>
    <row r="1293" spans="2:41" s="3" customFormat="1" ht="9.9499999999999993" customHeight="1" x14ac:dyDescent="0.2">
      <c r="B1293" s="112" t="s">
        <v>151</v>
      </c>
      <c r="D1293" s="37"/>
      <c r="E1293" s="71" t="s">
        <v>1206</v>
      </c>
      <c r="F1293" s="71"/>
      <c r="G1293" s="28" t="s">
        <v>1207</v>
      </c>
      <c r="H1293" s="28"/>
      <c r="I1293" s="28"/>
      <c r="J1293" s="28" t="s">
        <v>1202</v>
      </c>
      <c r="K1293" s="28"/>
      <c r="L1293" s="28"/>
      <c r="M1293" s="28">
        <v>990145</v>
      </c>
      <c r="N1293" s="28"/>
      <c r="P1293" s="71" t="s">
        <v>1208</v>
      </c>
      <c r="Q1293" s="81"/>
      <c r="R1293" s="27"/>
      <c r="S1293" s="36">
        <f>IF(Suggested="Yes",AA1293,AG1293)</f>
        <v>115.15</v>
      </c>
      <c r="T1293" s="34" t="s">
        <v>143</v>
      </c>
      <c r="U1293" s="5" t="str">
        <f>+Instructions!$B$3</f>
        <v>A</v>
      </c>
      <c r="V1293" s="49"/>
      <c r="W1293" s="53">
        <f>+Instructions!$C$22</f>
        <v>0</v>
      </c>
      <c r="X1293" s="16">
        <f>ROUND($AA1293*(1-W1293)+0.004999,2)</f>
        <v>115.15</v>
      </c>
      <c r="Y1293" s="49"/>
      <c r="Z1293" s="6" t="s">
        <v>1386</v>
      </c>
      <c r="AA1293" s="36">
        <v>115.15</v>
      </c>
      <c r="AB1293" s="57">
        <f t="shared" si="807"/>
        <v>0</v>
      </c>
      <c r="AC1293" s="16">
        <f t="shared" si="807"/>
        <v>115.15</v>
      </c>
      <c r="AD1293" s="11">
        <f>(AG1293-AC1293)/AG1293</f>
        <v>0</v>
      </c>
      <c r="AE1293" s="120"/>
      <c r="AF1293" s="128">
        <v>1</v>
      </c>
      <c r="AG1293" s="35">
        <f>SUM(AJ1293:AL1293)+AE1293</f>
        <v>115.15</v>
      </c>
      <c r="AH1293" s="49"/>
      <c r="AJ1293" s="16">
        <f>ROUND(AC1293/(1-VLOOKUP(AF1293,Group,2,FALSE)),2)</f>
        <v>115.15</v>
      </c>
      <c r="AK1293" s="16">
        <f>IF(VLOOKUP(AF1293,Group,5,FALSE)="YES",VLOOKUP(ROUND(ROUND(AJ1293,1)-AJ1293,2),Round,2,FALSE)+VLOOKUP(AF1293,Group,6,FALSE),0)</f>
        <v>0</v>
      </c>
      <c r="AL1293" s="16">
        <f>IF(VLOOKUP(AF1293,Group,7,FALSE)="",0,ROUND(AJ1293-0.04999,1)-AJ1293+AM1293)</f>
        <v>0</v>
      </c>
      <c r="AM1293" s="16" t="str">
        <f>IF(VLOOKUP(AF1293,Group,7,FALSE)="","",VLOOKUP(AF1293,Group,7,FALSE))</f>
        <v/>
      </c>
      <c r="AO1293" s="239" t="s">
        <v>155</v>
      </c>
    </row>
    <row r="1294" spans="2:41" s="3" customFormat="1" ht="9.9499999999999993" customHeight="1" x14ac:dyDescent="0.2">
      <c r="B1294" s="112" t="s">
        <v>151</v>
      </c>
      <c r="D1294" s="37"/>
      <c r="E1294" s="71" t="s">
        <v>1206</v>
      </c>
      <c r="F1294" s="71"/>
      <c r="G1294" s="28" t="s">
        <v>1207</v>
      </c>
      <c r="H1294" s="28"/>
      <c r="I1294" s="28"/>
      <c r="J1294" s="28" t="s">
        <v>1203</v>
      </c>
      <c r="K1294" s="28"/>
      <c r="L1294" s="28"/>
      <c r="M1294" s="28">
        <v>990146</v>
      </c>
      <c r="N1294" s="28"/>
      <c r="P1294" s="71" t="s">
        <v>1208</v>
      </c>
      <c r="Q1294" s="81"/>
      <c r="R1294" s="27"/>
      <c r="S1294" s="36">
        <f>IF(Suggested="Yes",AA1294,AG1294)</f>
        <v>115.15</v>
      </c>
      <c r="T1294" s="34" t="s">
        <v>143</v>
      </c>
      <c r="U1294" s="5" t="str">
        <f>+Instructions!$B$3</f>
        <v>A</v>
      </c>
      <c r="V1294" s="49"/>
      <c r="W1294" s="53">
        <f>+Instructions!$C$22</f>
        <v>0</v>
      </c>
      <c r="X1294" s="16">
        <f>ROUND($AA1294*(1-W1294)+0.004999,2)</f>
        <v>115.15</v>
      </c>
      <c r="Y1294" s="49"/>
      <c r="Z1294" s="6" t="s">
        <v>1386</v>
      </c>
      <c r="AA1294" s="36">
        <v>115.15</v>
      </c>
      <c r="AB1294" s="57">
        <f t="shared" si="807"/>
        <v>0</v>
      </c>
      <c r="AC1294" s="16">
        <f t="shared" si="807"/>
        <v>115.15</v>
      </c>
      <c r="AD1294" s="11">
        <f>(AG1294-AC1294)/AG1294</f>
        <v>0</v>
      </c>
      <c r="AE1294" s="120"/>
      <c r="AF1294" s="128">
        <v>1</v>
      </c>
      <c r="AG1294" s="35">
        <f>SUM(AJ1294:AL1294)+AE1294</f>
        <v>115.15</v>
      </c>
      <c r="AH1294" s="49"/>
      <c r="AJ1294" s="16">
        <f>ROUND(AC1294/(1-VLOOKUP(AF1294,Group,2,FALSE)),2)</f>
        <v>115.15</v>
      </c>
      <c r="AK1294" s="16">
        <f>IF(VLOOKUP(AF1294,Group,5,FALSE)="YES",VLOOKUP(ROUND(ROUND(AJ1294,1)-AJ1294,2),Round,2,FALSE)+VLOOKUP(AF1294,Group,6,FALSE),0)</f>
        <v>0</v>
      </c>
      <c r="AL1294" s="16">
        <f>IF(VLOOKUP(AF1294,Group,7,FALSE)="",0,ROUND(AJ1294-0.04999,1)-AJ1294+AM1294)</f>
        <v>0</v>
      </c>
      <c r="AM1294" s="16" t="str">
        <f>IF(VLOOKUP(AF1294,Group,7,FALSE)="","",VLOOKUP(AF1294,Group,7,FALSE))</f>
        <v/>
      </c>
      <c r="AO1294" s="239" t="s">
        <v>155</v>
      </c>
    </row>
    <row r="1295" spans="2:41" s="3" customFormat="1" ht="9.9499999999999993" customHeight="1" x14ac:dyDescent="0.2">
      <c r="B1295" s="112" t="s">
        <v>151</v>
      </c>
      <c r="D1295" s="37"/>
      <c r="E1295" s="71" t="s">
        <v>1206</v>
      </c>
      <c r="F1295" s="71"/>
      <c r="G1295" s="28" t="s">
        <v>1207</v>
      </c>
      <c r="H1295" s="28"/>
      <c r="I1295" s="28"/>
      <c r="J1295" s="28" t="s">
        <v>1205</v>
      </c>
      <c r="K1295" s="28"/>
      <c r="L1295" s="28"/>
      <c r="M1295" s="28">
        <v>990148</v>
      </c>
      <c r="N1295" s="28"/>
      <c r="P1295" s="71" t="s">
        <v>1208</v>
      </c>
      <c r="Q1295" s="81"/>
      <c r="R1295" s="27"/>
      <c r="S1295" s="36">
        <f>IF(Suggested="Yes",AA1295,AG1295)</f>
        <v>115.15</v>
      </c>
      <c r="T1295" s="34" t="s">
        <v>143</v>
      </c>
      <c r="U1295" s="5" t="str">
        <f>+Instructions!$B$3</f>
        <v>A</v>
      </c>
      <c r="V1295" s="49"/>
      <c r="W1295" s="53">
        <f>+Instructions!$C$22</f>
        <v>0</v>
      </c>
      <c r="X1295" s="16">
        <f>ROUND($AA1295*(1-W1295)+0.004999,2)</f>
        <v>115.15</v>
      </c>
      <c r="Y1295" s="49"/>
      <c r="Z1295" s="6" t="s">
        <v>1386</v>
      </c>
      <c r="AA1295" s="36">
        <v>115.15</v>
      </c>
      <c r="AB1295" s="57">
        <f t="shared" si="807"/>
        <v>0</v>
      </c>
      <c r="AC1295" s="16">
        <f t="shared" si="807"/>
        <v>115.15</v>
      </c>
      <c r="AD1295" s="11">
        <f>(AG1295-AC1295)/AG1295</f>
        <v>0</v>
      </c>
      <c r="AE1295" s="120"/>
      <c r="AF1295" s="128">
        <v>1</v>
      </c>
      <c r="AG1295" s="35">
        <f>SUM(AJ1295:AL1295)+AE1295</f>
        <v>115.15</v>
      </c>
      <c r="AH1295" s="49"/>
      <c r="AJ1295" s="16">
        <f>ROUND(AC1295/(1-VLOOKUP(AF1295,Group,2,FALSE)),2)</f>
        <v>115.15</v>
      </c>
      <c r="AK1295" s="16">
        <f>IF(VLOOKUP(AF1295,Group,5,FALSE)="YES",VLOOKUP(ROUND(ROUND(AJ1295,1)-AJ1295,2),Round,2,FALSE)+VLOOKUP(AF1295,Group,6,FALSE),0)</f>
        <v>0</v>
      </c>
      <c r="AL1295" s="16">
        <f>IF(VLOOKUP(AF1295,Group,7,FALSE)="",0,ROUND(AJ1295-0.04999,1)-AJ1295+AM1295)</f>
        <v>0</v>
      </c>
      <c r="AM1295" s="16" t="str">
        <f>IF(VLOOKUP(AF1295,Group,7,FALSE)="","",VLOOKUP(AF1295,Group,7,FALSE))</f>
        <v/>
      </c>
      <c r="AO1295" s="239" t="s">
        <v>155</v>
      </c>
    </row>
    <row r="1296" spans="2:41" s="3" customFormat="1" ht="1.5" customHeight="1" x14ac:dyDescent="0.2">
      <c r="L1296" s="160"/>
      <c r="M1296" s="76"/>
      <c r="P1296" s="71"/>
      <c r="Q1296" s="81"/>
      <c r="R1296" s="27"/>
      <c r="S1296" s="36"/>
      <c r="T1296" s="6"/>
      <c r="U1296" s="34"/>
      <c r="V1296" s="49"/>
      <c r="W1296" s="53"/>
      <c r="X1296" s="14"/>
      <c r="Y1296" s="49"/>
      <c r="Z1296" s="36"/>
      <c r="AA1296" s="36"/>
      <c r="AB1296" s="52"/>
      <c r="AC1296" s="36"/>
      <c r="AD1296" s="14"/>
      <c r="AE1296" s="72"/>
      <c r="AF1296" s="124"/>
      <c r="AG1296" s="36"/>
      <c r="AH1296" s="244"/>
      <c r="AJ1296" s="36"/>
      <c r="AK1296" s="36"/>
      <c r="AL1296" s="36"/>
      <c r="AM1296" s="36"/>
      <c r="AO1296" s="239"/>
    </row>
    <row r="1297" spans="2:41" s="3" customFormat="1" ht="9.9499999999999993" customHeight="1" x14ac:dyDescent="0.2">
      <c r="B1297" s="112" t="s">
        <v>151</v>
      </c>
      <c r="D1297" s="37"/>
      <c r="E1297" s="71" t="s">
        <v>1209</v>
      </c>
      <c r="F1297" s="71"/>
      <c r="G1297" s="28" t="s">
        <v>1210</v>
      </c>
      <c r="H1297" s="28"/>
      <c r="I1297" s="28"/>
      <c r="J1297" s="28" t="s">
        <v>1204</v>
      </c>
      <c r="K1297" s="28"/>
      <c r="L1297" s="28"/>
      <c r="M1297" s="28">
        <v>990142</v>
      </c>
      <c r="N1297" s="28"/>
      <c r="P1297" s="71" t="s">
        <v>1211</v>
      </c>
      <c r="Q1297" s="81"/>
      <c r="R1297" s="27"/>
      <c r="S1297" s="36">
        <f>IF(Suggested="Yes",AA1297,AG1297)</f>
        <v>115.35</v>
      </c>
      <c r="T1297" s="34" t="s">
        <v>143</v>
      </c>
      <c r="U1297" s="5" t="str">
        <f>+Instructions!$B$3</f>
        <v>A</v>
      </c>
      <c r="V1297" s="49"/>
      <c r="W1297" s="53">
        <f>+Instructions!$C$22</f>
        <v>0</v>
      </c>
      <c r="X1297" s="16">
        <f>ROUND($AA1297*(1-W1297)+0.004999,2)</f>
        <v>115.35</v>
      </c>
      <c r="Y1297" s="49"/>
      <c r="Z1297" s="6" t="s">
        <v>1386</v>
      </c>
      <c r="AA1297" s="36">
        <v>115.35</v>
      </c>
      <c r="AB1297" s="57">
        <f t="shared" ref="AB1297:AC1301" si="808">+W1297</f>
        <v>0</v>
      </c>
      <c r="AC1297" s="16">
        <f t="shared" si="808"/>
        <v>115.35</v>
      </c>
      <c r="AD1297" s="11">
        <f>(AG1297-AC1297)/AG1297</f>
        <v>0</v>
      </c>
      <c r="AE1297" s="120"/>
      <c r="AF1297" s="128">
        <v>1</v>
      </c>
      <c r="AG1297" s="35">
        <f>SUM(AJ1297:AL1297)+AE1297</f>
        <v>115.35</v>
      </c>
      <c r="AH1297" s="49"/>
      <c r="AJ1297" s="16">
        <f>ROUND(AC1297/(1-VLOOKUP(AF1297,Group,2,FALSE)),2)</f>
        <v>115.35</v>
      </c>
      <c r="AK1297" s="16">
        <f>IF(VLOOKUP(AF1297,Group,5,FALSE)="YES",VLOOKUP(ROUND(ROUND(AJ1297,1)-AJ1297,2),Round,2,FALSE)+VLOOKUP(AF1297,Group,6,FALSE),0)</f>
        <v>0</v>
      </c>
      <c r="AL1297" s="16">
        <f>IF(VLOOKUP(AF1297,Group,7,FALSE)="",0,ROUND(AJ1297-0.04999,1)-AJ1297+AM1297)</f>
        <v>0</v>
      </c>
      <c r="AM1297" s="16" t="str">
        <f>IF(VLOOKUP(AF1297,Group,7,FALSE)="","",VLOOKUP(AF1297,Group,7,FALSE))</f>
        <v/>
      </c>
      <c r="AO1297" s="239" t="s">
        <v>155</v>
      </c>
    </row>
    <row r="1298" spans="2:41" s="3" customFormat="1" ht="9.9499999999999993" customHeight="1" x14ac:dyDescent="0.2">
      <c r="B1298" s="112" t="s">
        <v>151</v>
      </c>
      <c r="D1298" s="37"/>
      <c r="E1298" s="71" t="s">
        <v>1209</v>
      </c>
      <c r="F1298" s="71"/>
      <c r="G1298" s="28" t="s">
        <v>1210</v>
      </c>
      <c r="H1298" s="28"/>
      <c r="I1298" s="28"/>
      <c r="J1298" s="28" t="s">
        <v>1200</v>
      </c>
      <c r="K1298" s="28"/>
      <c r="L1298" s="28"/>
      <c r="M1298" s="28">
        <v>990139</v>
      </c>
      <c r="N1298" s="28"/>
      <c r="P1298" s="71" t="s">
        <v>1211</v>
      </c>
      <c r="Q1298" s="81"/>
      <c r="R1298" s="27"/>
      <c r="S1298" s="36">
        <f>IF(Suggested="Yes",AA1298,AG1298)</f>
        <v>115.35</v>
      </c>
      <c r="T1298" s="34" t="s">
        <v>143</v>
      </c>
      <c r="U1298" s="5" t="str">
        <f>+Instructions!$B$3</f>
        <v>A</v>
      </c>
      <c r="V1298" s="49"/>
      <c r="W1298" s="53">
        <f>+Instructions!$C$22</f>
        <v>0</v>
      </c>
      <c r="X1298" s="16">
        <f>ROUND($AA1298*(1-W1298)+0.004999,2)</f>
        <v>115.35</v>
      </c>
      <c r="Y1298" s="49"/>
      <c r="Z1298" s="6" t="s">
        <v>1386</v>
      </c>
      <c r="AA1298" s="36">
        <v>115.35</v>
      </c>
      <c r="AB1298" s="57">
        <f t="shared" si="808"/>
        <v>0</v>
      </c>
      <c r="AC1298" s="16">
        <f t="shared" si="808"/>
        <v>115.35</v>
      </c>
      <c r="AD1298" s="11">
        <f>(AG1298-AC1298)/AG1298</f>
        <v>0</v>
      </c>
      <c r="AE1298" s="120"/>
      <c r="AF1298" s="128">
        <v>1</v>
      </c>
      <c r="AG1298" s="35">
        <f>SUM(AJ1298:AL1298)+AE1298</f>
        <v>115.35</v>
      </c>
      <c r="AH1298" s="49"/>
      <c r="AJ1298" s="16">
        <f>ROUND(AC1298/(1-VLOOKUP(AF1298,Group,2,FALSE)),2)</f>
        <v>115.35</v>
      </c>
      <c r="AK1298" s="16">
        <f>IF(VLOOKUP(AF1298,Group,5,FALSE)="YES",VLOOKUP(ROUND(ROUND(AJ1298,1)-AJ1298,2),Round,2,FALSE)+VLOOKUP(AF1298,Group,6,FALSE),0)</f>
        <v>0</v>
      </c>
      <c r="AL1298" s="16">
        <f>IF(VLOOKUP(AF1298,Group,7,FALSE)="",0,ROUND(AJ1298-0.04999,1)-AJ1298+AM1298)</f>
        <v>0</v>
      </c>
      <c r="AM1298" s="16" t="str">
        <f>IF(VLOOKUP(AF1298,Group,7,FALSE)="","",VLOOKUP(AF1298,Group,7,FALSE))</f>
        <v/>
      </c>
      <c r="AO1298" s="239" t="s">
        <v>155</v>
      </c>
    </row>
    <row r="1299" spans="2:41" s="3" customFormat="1" ht="9.9499999999999993" customHeight="1" x14ac:dyDescent="0.2">
      <c r="B1299" s="112" t="s">
        <v>151</v>
      </c>
      <c r="D1299" s="37"/>
      <c r="E1299" s="71" t="s">
        <v>1209</v>
      </c>
      <c r="F1299" s="71"/>
      <c r="G1299" s="28" t="s">
        <v>1210</v>
      </c>
      <c r="H1299" s="28"/>
      <c r="I1299" s="28"/>
      <c r="J1299" s="28" t="s">
        <v>1202</v>
      </c>
      <c r="K1299" s="28"/>
      <c r="L1299" s="28"/>
      <c r="M1299" s="28">
        <v>990140</v>
      </c>
      <c r="N1299" s="28"/>
      <c r="P1299" s="71" t="s">
        <v>1211</v>
      </c>
      <c r="Q1299" s="81"/>
      <c r="R1299" s="27"/>
      <c r="S1299" s="36">
        <f>IF(Suggested="Yes",AA1299,AG1299)</f>
        <v>115.35</v>
      </c>
      <c r="T1299" s="34" t="s">
        <v>143</v>
      </c>
      <c r="U1299" s="5" t="str">
        <f>+Instructions!$B$3</f>
        <v>A</v>
      </c>
      <c r="V1299" s="49"/>
      <c r="W1299" s="53">
        <f>+Instructions!$C$22</f>
        <v>0</v>
      </c>
      <c r="X1299" s="16">
        <f>ROUND($AA1299*(1-W1299)+0.004999,2)</f>
        <v>115.35</v>
      </c>
      <c r="Y1299" s="49"/>
      <c r="Z1299" s="6" t="s">
        <v>1386</v>
      </c>
      <c r="AA1299" s="36">
        <v>115.35</v>
      </c>
      <c r="AB1299" s="57">
        <f t="shared" si="808"/>
        <v>0</v>
      </c>
      <c r="AC1299" s="16">
        <f t="shared" si="808"/>
        <v>115.35</v>
      </c>
      <c r="AD1299" s="11">
        <f>(AG1299-AC1299)/AG1299</f>
        <v>0</v>
      </c>
      <c r="AE1299" s="120"/>
      <c r="AF1299" s="128">
        <v>1</v>
      </c>
      <c r="AG1299" s="35">
        <f>SUM(AJ1299:AL1299)+AE1299</f>
        <v>115.35</v>
      </c>
      <c r="AH1299" s="49"/>
      <c r="AJ1299" s="16">
        <f>ROUND(AC1299/(1-VLOOKUP(AF1299,Group,2,FALSE)),2)</f>
        <v>115.35</v>
      </c>
      <c r="AK1299" s="16">
        <f>IF(VLOOKUP(AF1299,Group,5,FALSE)="YES",VLOOKUP(ROUND(ROUND(AJ1299,1)-AJ1299,2),Round,2,FALSE)+VLOOKUP(AF1299,Group,6,FALSE),0)</f>
        <v>0</v>
      </c>
      <c r="AL1299" s="16">
        <f>IF(VLOOKUP(AF1299,Group,7,FALSE)="",0,ROUND(AJ1299-0.04999,1)-AJ1299+AM1299)</f>
        <v>0</v>
      </c>
      <c r="AM1299" s="16" t="str">
        <f>IF(VLOOKUP(AF1299,Group,7,FALSE)="","",VLOOKUP(AF1299,Group,7,FALSE))</f>
        <v/>
      </c>
      <c r="AO1299" s="239" t="s">
        <v>155</v>
      </c>
    </row>
    <row r="1300" spans="2:41" s="3" customFormat="1" ht="9.9499999999999993" customHeight="1" x14ac:dyDescent="0.2">
      <c r="B1300" s="112" t="s">
        <v>151</v>
      </c>
      <c r="D1300" s="37"/>
      <c r="E1300" s="71" t="s">
        <v>1209</v>
      </c>
      <c r="F1300" s="71"/>
      <c r="G1300" s="28" t="s">
        <v>1210</v>
      </c>
      <c r="H1300" s="28"/>
      <c r="I1300" s="28"/>
      <c r="J1300" s="28" t="s">
        <v>1203</v>
      </c>
      <c r="K1300" s="28"/>
      <c r="L1300" s="28"/>
      <c r="M1300" s="28">
        <v>990141</v>
      </c>
      <c r="N1300" s="28"/>
      <c r="P1300" s="71" t="s">
        <v>1211</v>
      </c>
      <c r="Q1300" s="81"/>
      <c r="R1300" s="27"/>
      <c r="S1300" s="36">
        <f>IF(Suggested="Yes",AA1300,AG1300)</f>
        <v>115.35</v>
      </c>
      <c r="T1300" s="34" t="s">
        <v>143</v>
      </c>
      <c r="U1300" s="5" t="str">
        <f>+Instructions!$B$3</f>
        <v>A</v>
      </c>
      <c r="V1300" s="49"/>
      <c r="W1300" s="53">
        <f>+Instructions!$C$22</f>
        <v>0</v>
      </c>
      <c r="X1300" s="16">
        <f>ROUND($AA1300*(1-W1300)+0.004999,2)</f>
        <v>115.35</v>
      </c>
      <c r="Y1300" s="49"/>
      <c r="Z1300" s="6" t="s">
        <v>1386</v>
      </c>
      <c r="AA1300" s="36">
        <v>115.35</v>
      </c>
      <c r="AB1300" s="57">
        <f t="shared" si="808"/>
        <v>0</v>
      </c>
      <c r="AC1300" s="16">
        <f t="shared" si="808"/>
        <v>115.35</v>
      </c>
      <c r="AD1300" s="11">
        <f>(AG1300-AC1300)/AG1300</f>
        <v>0</v>
      </c>
      <c r="AE1300" s="120"/>
      <c r="AF1300" s="128">
        <v>1</v>
      </c>
      <c r="AG1300" s="35">
        <f>SUM(AJ1300:AL1300)+AE1300</f>
        <v>115.35</v>
      </c>
      <c r="AH1300" s="49"/>
      <c r="AJ1300" s="16">
        <f>ROUND(AC1300/(1-VLOOKUP(AF1300,Group,2,FALSE)),2)</f>
        <v>115.35</v>
      </c>
      <c r="AK1300" s="16">
        <f>IF(VLOOKUP(AF1300,Group,5,FALSE)="YES",VLOOKUP(ROUND(ROUND(AJ1300,1)-AJ1300,2),Round,2,FALSE)+VLOOKUP(AF1300,Group,6,FALSE),0)</f>
        <v>0</v>
      </c>
      <c r="AL1300" s="16">
        <f>IF(VLOOKUP(AF1300,Group,7,FALSE)="",0,ROUND(AJ1300-0.04999,1)-AJ1300+AM1300)</f>
        <v>0</v>
      </c>
      <c r="AM1300" s="16" t="str">
        <f>IF(VLOOKUP(AF1300,Group,7,FALSE)="","",VLOOKUP(AF1300,Group,7,FALSE))</f>
        <v/>
      </c>
      <c r="AO1300" s="239" t="s">
        <v>155</v>
      </c>
    </row>
    <row r="1301" spans="2:41" s="3" customFormat="1" ht="9.9499999999999993" customHeight="1" x14ac:dyDescent="0.2">
      <c r="B1301" s="112" t="s">
        <v>151</v>
      </c>
      <c r="D1301" s="37"/>
      <c r="E1301" s="71" t="s">
        <v>1209</v>
      </c>
      <c r="F1301" s="71"/>
      <c r="G1301" s="28" t="s">
        <v>1210</v>
      </c>
      <c r="H1301" s="28"/>
      <c r="I1301" s="28"/>
      <c r="J1301" s="28" t="s">
        <v>1205</v>
      </c>
      <c r="K1301" s="28"/>
      <c r="L1301" s="28"/>
      <c r="M1301" s="28">
        <v>990143</v>
      </c>
      <c r="N1301" s="28"/>
      <c r="P1301" s="71" t="s">
        <v>1211</v>
      </c>
      <c r="Q1301" s="81"/>
      <c r="R1301" s="27"/>
      <c r="S1301" s="36">
        <f>IF(Suggested="Yes",AA1301,AG1301)</f>
        <v>115.35</v>
      </c>
      <c r="T1301" s="34" t="s">
        <v>143</v>
      </c>
      <c r="U1301" s="5" t="str">
        <f>+Instructions!$B$3</f>
        <v>A</v>
      </c>
      <c r="V1301" s="49"/>
      <c r="W1301" s="53">
        <f>+Instructions!$C$22</f>
        <v>0</v>
      </c>
      <c r="X1301" s="16">
        <f>ROUND($AA1301*(1-W1301)+0.004999,2)</f>
        <v>115.35</v>
      </c>
      <c r="Y1301" s="49"/>
      <c r="Z1301" s="6" t="s">
        <v>1386</v>
      </c>
      <c r="AA1301" s="36">
        <v>115.35</v>
      </c>
      <c r="AB1301" s="57">
        <f t="shared" si="808"/>
        <v>0</v>
      </c>
      <c r="AC1301" s="16">
        <f t="shared" si="808"/>
        <v>115.35</v>
      </c>
      <c r="AD1301" s="11">
        <f>(AG1301-AC1301)/AG1301</f>
        <v>0</v>
      </c>
      <c r="AE1301" s="120"/>
      <c r="AF1301" s="128">
        <v>1</v>
      </c>
      <c r="AG1301" s="35">
        <f>SUM(AJ1301:AL1301)+AE1301</f>
        <v>115.35</v>
      </c>
      <c r="AH1301" s="49"/>
      <c r="AJ1301" s="16">
        <f>ROUND(AC1301/(1-VLOOKUP(AF1301,Group,2,FALSE)),2)</f>
        <v>115.35</v>
      </c>
      <c r="AK1301" s="16">
        <f>IF(VLOOKUP(AF1301,Group,5,FALSE)="YES",VLOOKUP(ROUND(ROUND(AJ1301,1)-AJ1301,2),Round,2,FALSE)+VLOOKUP(AF1301,Group,6,FALSE),0)</f>
        <v>0</v>
      </c>
      <c r="AL1301" s="16">
        <f>IF(VLOOKUP(AF1301,Group,7,FALSE)="",0,ROUND(AJ1301-0.04999,1)-AJ1301+AM1301)</f>
        <v>0</v>
      </c>
      <c r="AM1301" s="16" t="str">
        <f>IF(VLOOKUP(AF1301,Group,7,FALSE)="","",VLOOKUP(AF1301,Group,7,FALSE))</f>
        <v/>
      </c>
      <c r="AO1301" s="239" t="s">
        <v>155</v>
      </c>
    </row>
    <row r="1302" spans="2:41" s="3" customFormat="1" ht="2.4500000000000002" customHeight="1" x14ac:dyDescent="0.2">
      <c r="L1302" s="160"/>
      <c r="M1302" s="76"/>
      <c r="P1302" s="71"/>
      <c r="Q1302" s="81"/>
      <c r="R1302" s="27"/>
      <c r="S1302" s="36"/>
      <c r="T1302" s="6"/>
      <c r="U1302" s="34"/>
      <c r="V1302" s="49"/>
      <c r="W1302" s="53"/>
      <c r="X1302" s="14"/>
      <c r="Y1302" s="49"/>
      <c r="Z1302" s="36"/>
      <c r="AA1302" s="36"/>
      <c r="AB1302" s="52"/>
      <c r="AC1302" s="36"/>
      <c r="AD1302" s="14"/>
      <c r="AE1302" s="72"/>
      <c r="AF1302" s="124"/>
      <c r="AG1302" s="36"/>
      <c r="AH1302" s="244"/>
      <c r="AJ1302" s="36"/>
      <c r="AK1302" s="36"/>
      <c r="AL1302" s="36"/>
      <c r="AM1302" s="36"/>
      <c r="AO1302" s="239"/>
    </row>
    <row r="1303" spans="2:41" s="3" customFormat="1" ht="9.9499999999999993" customHeight="1" x14ac:dyDescent="0.2">
      <c r="C1303" s="174" t="s">
        <v>1216</v>
      </c>
      <c r="L1303" s="160"/>
      <c r="M1303" s="71"/>
      <c r="N1303" s="28"/>
      <c r="P1303" s="166"/>
      <c r="Q1303" s="6"/>
      <c r="R1303" s="28"/>
      <c r="S1303" s="36"/>
      <c r="U1303" s="5"/>
      <c r="V1303" s="49"/>
      <c r="W1303" s="53"/>
      <c r="X1303" s="14"/>
      <c r="Y1303" s="49"/>
      <c r="Z1303" s="36"/>
      <c r="AA1303" s="36"/>
      <c r="AB1303" s="52"/>
      <c r="AC1303" s="16"/>
      <c r="AD1303" s="14"/>
      <c r="AE1303" s="62"/>
      <c r="AF1303" s="62"/>
      <c r="AG1303" s="16"/>
      <c r="AH1303" s="245"/>
      <c r="AI1303" s="123"/>
      <c r="AJ1303" s="16"/>
      <c r="AK1303" s="16"/>
      <c r="AL1303" s="16"/>
      <c r="AM1303" s="16"/>
      <c r="AO1303" s="239"/>
    </row>
    <row r="1304" spans="2:41" s="3" customFormat="1" ht="1.5" customHeight="1" x14ac:dyDescent="0.2">
      <c r="L1304" s="160"/>
      <c r="M1304" s="76"/>
      <c r="P1304" s="71"/>
      <c r="Q1304" s="81"/>
      <c r="R1304" s="27"/>
      <c r="S1304" s="36"/>
      <c r="T1304" s="6"/>
      <c r="U1304" s="34"/>
      <c r="V1304" s="49"/>
      <c r="W1304" s="53"/>
      <c r="X1304" s="14"/>
      <c r="Y1304" s="49"/>
      <c r="Z1304" s="36"/>
      <c r="AA1304" s="36"/>
      <c r="AB1304" s="52"/>
      <c r="AC1304" s="36"/>
      <c r="AD1304" s="14"/>
      <c r="AE1304" s="72"/>
      <c r="AF1304" s="124"/>
      <c r="AG1304" s="36"/>
      <c r="AH1304" s="244"/>
      <c r="AJ1304" s="36"/>
      <c r="AK1304" s="36"/>
      <c r="AL1304" s="36"/>
      <c r="AM1304" s="36"/>
      <c r="AO1304" s="239"/>
    </row>
    <row r="1305" spans="2:41" s="3" customFormat="1" ht="9.9499999999999993" customHeight="1" x14ac:dyDescent="0.2">
      <c r="B1305" s="112" t="s">
        <v>151</v>
      </c>
      <c r="D1305" s="37"/>
      <c r="E1305" s="71" t="s">
        <v>1153</v>
      </c>
      <c r="F1305" s="71"/>
      <c r="G1305" s="28" t="s">
        <v>1215</v>
      </c>
      <c r="H1305" s="28"/>
      <c r="I1305" s="28"/>
      <c r="J1305" s="28"/>
      <c r="K1305" s="28" t="s">
        <v>1221</v>
      </c>
      <c r="L1305" s="28"/>
      <c r="M1305" s="28">
        <v>51632</v>
      </c>
      <c r="N1305" s="28"/>
      <c r="P1305" s="71" t="s">
        <v>1214</v>
      </c>
      <c r="Q1305" s="81"/>
      <c r="R1305" s="27" t="s">
        <v>217</v>
      </c>
      <c r="S1305" s="36">
        <f>IF(Suggested="Yes",AA1305,AG1305)</f>
        <v>66.599999999999994</v>
      </c>
      <c r="T1305" s="34" t="s">
        <v>143</v>
      </c>
      <c r="U1305" s="5" t="str">
        <f>+Instructions!$B$3</f>
        <v>A</v>
      </c>
      <c r="V1305" s="49"/>
      <c r="W1305" s="53">
        <f>+Instructions!$C$22</f>
        <v>0</v>
      </c>
      <c r="X1305" s="16">
        <f>ROUND($AA1305*(1-W1305)+0.004999,2)</f>
        <v>66.599999999999994</v>
      </c>
      <c r="Y1305" s="49"/>
      <c r="Z1305" s="6" t="s">
        <v>1386</v>
      </c>
      <c r="AA1305" s="36">
        <v>66.599999999999994</v>
      </c>
      <c r="AB1305" s="57">
        <f t="shared" ref="AB1305:AC1308" si="809">+W1305</f>
        <v>0</v>
      </c>
      <c r="AC1305" s="16">
        <f t="shared" si="809"/>
        <v>66.599999999999994</v>
      </c>
      <c r="AD1305" s="11">
        <f>(AG1305-AC1305)/AG1305</f>
        <v>0</v>
      </c>
      <c r="AE1305" s="120"/>
      <c r="AF1305" s="128">
        <v>1</v>
      </c>
      <c r="AG1305" s="35">
        <f>SUM(AJ1305:AL1305)+AE1305</f>
        <v>66.599999999999994</v>
      </c>
      <c r="AH1305" s="49"/>
      <c r="AJ1305" s="16">
        <f>ROUND(AC1305/(1-VLOOKUP(AF1305,Group,2,FALSE)),2)</f>
        <v>66.599999999999994</v>
      </c>
      <c r="AK1305" s="16">
        <f>IF(VLOOKUP(AF1305,Group,5,FALSE)="YES",VLOOKUP(ROUND(ROUND(AJ1305,1)-AJ1305,2),Round,2,FALSE)+VLOOKUP(AF1305,Group,6,FALSE),0)</f>
        <v>0</v>
      </c>
      <c r="AL1305" s="16">
        <f>IF(VLOOKUP(AF1305,Group,7,FALSE)="",0,ROUND(AJ1305-0.04999,1)-AJ1305+AM1305)</f>
        <v>0</v>
      </c>
      <c r="AM1305" s="16" t="str">
        <f>IF(VLOOKUP(AF1305,Group,7,FALSE)="","",VLOOKUP(AF1305,Group,7,FALSE))</f>
        <v/>
      </c>
      <c r="AO1305" s="239" t="s">
        <v>155</v>
      </c>
    </row>
    <row r="1306" spans="2:41" s="3" customFormat="1" ht="9.9499999999999993" customHeight="1" x14ac:dyDescent="0.2">
      <c r="B1306" s="112" t="s">
        <v>151</v>
      </c>
      <c r="D1306" s="37"/>
      <c r="E1306" s="71" t="s">
        <v>1153</v>
      </c>
      <c r="F1306" s="71"/>
      <c r="G1306" s="28" t="s">
        <v>1215</v>
      </c>
      <c r="H1306" s="28"/>
      <c r="I1306" s="28"/>
      <c r="J1306" s="28"/>
      <c r="K1306" s="28" t="s">
        <v>1222</v>
      </c>
      <c r="L1306" s="28"/>
      <c r="M1306" s="28">
        <v>51640</v>
      </c>
      <c r="N1306" s="28"/>
      <c r="P1306" s="71" t="s">
        <v>1214</v>
      </c>
      <c r="Q1306" s="81"/>
      <c r="R1306" s="27" t="s">
        <v>217</v>
      </c>
      <c r="S1306" s="36">
        <f>IF(Suggested="Yes",AA1306,AG1306)</f>
        <v>66.599999999999994</v>
      </c>
      <c r="T1306" s="34" t="s">
        <v>143</v>
      </c>
      <c r="U1306" s="5" t="str">
        <f>+Instructions!$B$3</f>
        <v>A</v>
      </c>
      <c r="V1306" s="49"/>
      <c r="W1306" s="53">
        <f>+Instructions!$C$22</f>
        <v>0</v>
      </c>
      <c r="X1306" s="16">
        <f>ROUND($AA1306*(1-W1306)+0.004999,2)</f>
        <v>66.599999999999994</v>
      </c>
      <c r="Y1306" s="49"/>
      <c r="Z1306" s="6" t="s">
        <v>1386</v>
      </c>
      <c r="AA1306" s="36">
        <v>66.599999999999994</v>
      </c>
      <c r="AB1306" s="57">
        <f t="shared" si="809"/>
        <v>0</v>
      </c>
      <c r="AC1306" s="16">
        <f t="shared" si="809"/>
        <v>66.599999999999994</v>
      </c>
      <c r="AD1306" s="11">
        <f>(AG1306-AC1306)/AG1306</f>
        <v>0</v>
      </c>
      <c r="AE1306" s="120"/>
      <c r="AF1306" s="128">
        <v>1</v>
      </c>
      <c r="AG1306" s="35">
        <f>SUM(AJ1306:AL1306)+AE1306</f>
        <v>66.599999999999994</v>
      </c>
      <c r="AH1306" s="49"/>
      <c r="AJ1306" s="16">
        <f>ROUND(AC1306/(1-VLOOKUP(AF1306,Group,2,FALSE)),2)</f>
        <v>66.599999999999994</v>
      </c>
      <c r="AK1306" s="16">
        <f>IF(VLOOKUP(AF1306,Group,5,FALSE)="YES",VLOOKUP(ROUND(ROUND(AJ1306,1)-AJ1306,2),Round,2,FALSE)+VLOOKUP(AF1306,Group,6,FALSE),0)</f>
        <v>0</v>
      </c>
      <c r="AL1306" s="16">
        <f>IF(VLOOKUP(AF1306,Group,7,FALSE)="",0,ROUND(AJ1306-0.04999,1)-AJ1306+AM1306)</f>
        <v>0</v>
      </c>
      <c r="AM1306" s="16" t="str">
        <f>IF(VLOOKUP(AF1306,Group,7,FALSE)="","",VLOOKUP(AF1306,Group,7,FALSE))</f>
        <v/>
      </c>
      <c r="AO1306" s="239" t="s">
        <v>155</v>
      </c>
    </row>
    <row r="1307" spans="2:41" s="3" customFormat="1" ht="9.9499999999999993" customHeight="1" x14ac:dyDescent="0.2">
      <c r="B1307" s="112" t="s">
        <v>151</v>
      </c>
      <c r="D1307" s="37"/>
      <c r="E1307" s="71" t="s">
        <v>1153</v>
      </c>
      <c r="F1307" s="71"/>
      <c r="G1307" s="28" t="s">
        <v>1215</v>
      </c>
      <c r="H1307" s="28"/>
      <c r="I1307" s="28"/>
      <c r="J1307" s="28"/>
      <c r="K1307" s="28" t="s">
        <v>1220</v>
      </c>
      <c r="L1307" s="28"/>
      <c r="M1307" s="28">
        <v>51624</v>
      </c>
      <c r="N1307" s="28"/>
      <c r="P1307" s="71" t="s">
        <v>1214</v>
      </c>
      <c r="Q1307" s="81"/>
      <c r="R1307" s="27" t="s">
        <v>217</v>
      </c>
      <c r="S1307" s="36">
        <f>IF(Suggested="Yes",AA1307,AG1307)</f>
        <v>66.599999999999994</v>
      </c>
      <c r="T1307" s="34" t="s">
        <v>143</v>
      </c>
      <c r="U1307" s="5" t="str">
        <f>+Instructions!$B$3</f>
        <v>A</v>
      </c>
      <c r="V1307" s="49"/>
      <c r="W1307" s="53">
        <f>+Instructions!$C$22</f>
        <v>0</v>
      </c>
      <c r="X1307" s="16">
        <f>ROUND($AA1307*(1-W1307)+0.004999,2)</f>
        <v>66.599999999999994</v>
      </c>
      <c r="Y1307" s="49"/>
      <c r="Z1307" s="6" t="s">
        <v>1386</v>
      </c>
      <c r="AA1307" s="36">
        <v>66.599999999999994</v>
      </c>
      <c r="AB1307" s="57">
        <f t="shared" si="809"/>
        <v>0</v>
      </c>
      <c r="AC1307" s="16">
        <f t="shared" si="809"/>
        <v>66.599999999999994</v>
      </c>
      <c r="AD1307" s="11">
        <f>(AG1307-AC1307)/AG1307</f>
        <v>0</v>
      </c>
      <c r="AE1307" s="120"/>
      <c r="AF1307" s="128">
        <v>1</v>
      </c>
      <c r="AG1307" s="35">
        <f>SUM(AJ1307:AL1307)+AE1307</f>
        <v>66.599999999999994</v>
      </c>
      <c r="AH1307" s="49"/>
      <c r="AJ1307" s="16">
        <f>ROUND(AC1307/(1-VLOOKUP(AF1307,Group,2,FALSE)),2)</f>
        <v>66.599999999999994</v>
      </c>
      <c r="AK1307" s="16">
        <f>IF(VLOOKUP(AF1307,Group,5,FALSE)="YES",VLOOKUP(ROUND(ROUND(AJ1307,1)-AJ1307,2),Round,2,FALSE)+VLOOKUP(AF1307,Group,6,FALSE),0)</f>
        <v>0</v>
      </c>
      <c r="AL1307" s="16">
        <f>IF(VLOOKUP(AF1307,Group,7,FALSE)="",0,ROUND(AJ1307-0.04999,1)-AJ1307+AM1307)</f>
        <v>0</v>
      </c>
      <c r="AM1307" s="16" t="str">
        <f>IF(VLOOKUP(AF1307,Group,7,FALSE)="","",VLOOKUP(AF1307,Group,7,FALSE))</f>
        <v/>
      </c>
      <c r="AO1307" s="239" t="s">
        <v>155</v>
      </c>
    </row>
    <row r="1308" spans="2:41" s="3" customFormat="1" ht="9.9499999999999993" customHeight="1" x14ac:dyDescent="0.2">
      <c r="B1308" s="112" t="s">
        <v>151</v>
      </c>
      <c r="D1308" s="37"/>
      <c r="E1308" s="71" t="s">
        <v>1153</v>
      </c>
      <c r="F1308" s="71"/>
      <c r="G1308" s="28" t="s">
        <v>1215</v>
      </c>
      <c r="H1308" s="28"/>
      <c r="I1308" s="28"/>
      <c r="J1308" s="28"/>
      <c r="K1308" s="28" t="s">
        <v>1223</v>
      </c>
      <c r="L1308" s="28"/>
      <c r="M1308" s="28">
        <v>51648</v>
      </c>
      <c r="N1308" s="28"/>
      <c r="P1308" s="71" t="s">
        <v>1214</v>
      </c>
      <c r="Q1308" s="81"/>
      <c r="R1308" s="27" t="s">
        <v>217</v>
      </c>
      <c r="S1308" s="36">
        <f>IF(Suggested="Yes",AA1308,AG1308)</f>
        <v>66.599999999999994</v>
      </c>
      <c r="T1308" s="34" t="s">
        <v>143</v>
      </c>
      <c r="U1308" s="5" t="str">
        <f>+Instructions!$B$3</f>
        <v>A</v>
      </c>
      <c r="V1308" s="49"/>
      <c r="W1308" s="53">
        <f>+Instructions!$C$22</f>
        <v>0</v>
      </c>
      <c r="X1308" s="16">
        <f>ROUND($AA1308*(1-W1308)+0.004999,2)</f>
        <v>66.599999999999994</v>
      </c>
      <c r="Y1308" s="49"/>
      <c r="Z1308" s="6" t="s">
        <v>1386</v>
      </c>
      <c r="AA1308" s="36">
        <v>66.599999999999994</v>
      </c>
      <c r="AB1308" s="57">
        <f t="shared" si="809"/>
        <v>0</v>
      </c>
      <c r="AC1308" s="16">
        <f t="shared" si="809"/>
        <v>66.599999999999994</v>
      </c>
      <c r="AD1308" s="11">
        <f>(AG1308-AC1308)/AG1308</f>
        <v>0</v>
      </c>
      <c r="AE1308" s="120"/>
      <c r="AF1308" s="128">
        <v>1</v>
      </c>
      <c r="AG1308" s="35">
        <f>SUM(AJ1308:AL1308)+AE1308</f>
        <v>66.599999999999994</v>
      </c>
      <c r="AH1308" s="49"/>
      <c r="AJ1308" s="16">
        <f>ROUND(AC1308/(1-VLOOKUP(AF1308,Group,2,FALSE)),2)</f>
        <v>66.599999999999994</v>
      </c>
      <c r="AK1308" s="16">
        <f>IF(VLOOKUP(AF1308,Group,5,FALSE)="YES",VLOOKUP(ROUND(ROUND(AJ1308,1)-AJ1308,2),Round,2,FALSE)+VLOOKUP(AF1308,Group,6,FALSE),0)</f>
        <v>0</v>
      </c>
      <c r="AL1308" s="16">
        <f>IF(VLOOKUP(AF1308,Group,7,FALSE)="",0,ROUND(AJ1308-0.04999,1)-AJ1308+AM1308)</f>
        <v>0</v>
      </c>
      <c r="AM1308" s="16" t="str">
        <f>IF(VLOOKUP(AF1308,Group,7,FALSE)="","",VLOOKUP(AF1308,Group,7,FALSE))</f>
        <v/>
      </c>
      <c r="AO1308" s="239" t="s">
        <v>155</v>
      </c>
    </row>
    <row r="1309" spans="2:41" s="3" customFormat="1" ht="1.5" customHeight="1" x14ac:dyDescent="0.2">
      <c r="P1309" s="71"/>
      <c r="Q1309" s="81"/>
      <c r="R1309" s="27"/>
      <c r="S1309" s="36"/>
      <c r="T1309" s="6"/>
      <c r="U1309" s="34"/>
      <c r="V1309" s="49"/>
      <c r="W1309" s="53"/>
      <c r="X1309" s="14"/>
      <c r="Y1309" s="49"/>
      <c r="Z1309" s="36"/>
      <c r="AA1309" s="36"/>
      <c r="AB1309" s="52"/>
      <c r="AC1309" s="36"/>
      <c r="AD1309" s="14"/>
      <c r="AE1309" s="72"/>
      <c r="AF1309" s="124"/>
      <c r="AG1309" s="36"/>
      <c r="AH1309" s="244"/>
      <c r="AJ1309" s="36"/>
      <c r="AK1309" s="36"/>
      <c r="AL1309" s="36"/>
      <c r="AM1309" s="36"/>
      <c r="AO1309" s="239"/>
    </row>
    <row r="1310" spans="2:41" s="3" customFormat="1" ht="9.1999999999999993" customHeight="1" x14ac:dyDescent="0.2">
      <c r="D1310" s="98" t="s">
        <v>148</v>
      </c>
      <c r="E1310" s="190" t="s">
        <v>1184</v>
      </c>
      <c r="F1310" s="28"/>
      <c r="G1310" s="28"/>
      <c r="J1310" s="28"/>
      <c r="K1310" s="28"/>
      <c r="L1310" s="28"/>
      <c r="M1310" s="28"/>
      <c r="N1310" s="28"/>
      <c r="P1310" s="71"/>
      <c r="Q1310" s="81"/>
      <c r="R1310" s="27"/>
      <c r="S1310" s="36"/>
      <c r="T1310" s="34"/>
      <c r="U1310" s="34"/>
      <c r="V1310" s="49"/>
      <c r="W1310" s="53"/>
      <c r="X1310" s="36"/>
      <c r="Y1310" s="49"/>
      <c r="Z1310" s="36"/>
      <c r="AA1310" s="36"/>
      <c r="AB1310" s="57"/>
      <c r="AC1310" s="36"/>
      <c r="AD1310" s="57"/>
      <c r="AE1310" s="72"/>
      <c r="AF1310" s="124"/>
      <c r="AG1310" s="36"/>
      <c r="AH1310" s="244"/>
      <c r="AJ1310" s="36"/>
      <c r="AK1310" s="36"/>
      <c r="AL1310" s="36"/>
      <c r="AM1310" s="36"/>
      <c r="AO1310" s="239" t="s">
        <v>155</v>
      </c>
    </row>
    <row r="1311" spans="2:41" s="3" customFormat="1" ht="9.1999999999999993" customHeight="1" x14ac:dyDescent="0.2">
      <c r="D1311" s="98"/>
      <c r="E1311" s="190" t="s">
        <v>1185</v>
      </c>
      <c r="F1311" s="28"/>
      <c r="G1311" s="28"/>
      <c r="J1311" s="28"/>
      <c r="K1311" s="28"/>
      <c r="L1311" s="28"/>
      <c r="M1311" s="28"/>
      <c r="N1311" s="28"/>
      <c r="P1311" s="71"/>
      <c r="Q1311" s="81"/>
      <c r="R1311" s="27"/>
      <c r="S1311" s="36"/>
      <c r="T1311" s="34"/>
      <c r="U1311" s="34"/>
      <c r="V1311" s="49"/>
      <c r="W1311" s="53"/>
      <c r="X1311" s="36"/>
      <c r="Y1311" s="49"/>
      <c r="Z1311" s="36"/>
      <c r="AA1311" s="36"/>
      <c r="AB1311" s="57"/>
      <c r="AC1311" s="36"/>
      <c r="AD1311" s="57"/>
      <c r="AE1311" s="72"/>
      <c r="AF1311" s="124"/>
      <c r="AG1311" s="36"/>
      <c r="AH1311" s="244"/>
      <c r="AJ1311" s="36"/>
      <c r="AK1311" s="36"/>
      <c r="AL1311" s="36"/>
      <c r="AM1311" s="36"/>
      <c r="AO1311" s="239" t="s">
        <v>155</v>
      </c>
    </row>
    <row r="1312" spans="2:41" s="3" customFormat="1" ht="9.1999999999999993" customHeight="1" x14ac:dyDescent="0.2">
      <c r="D1312" s="98"/>
      <c r="E1312" s="190" t="s">
        <v>1186</v>
      </c>
      <c r="F1312" s="28"/>
      <c r="G1312" s="28"/>
      <c r="J1312" s="28"/>
      <c r="K1312" s="28"/>
      <c r="L1312" s="28"/>
      <c r="M1312" s="28"/>
      <c r="N1312" s="28"/>
      <c r="P1312" s="71"/>
      <c r="Q1312" s="81"/>
      <c r="R1312" s="27"/>
      <c r="S1312" s="36"/>
      <c r="T1312" s="34"/>
      <c r="U1312" s="34"/>
      <c r="V1312" s="49"/>
      <c r="W1312" s="53"/>
      <c r="X1312" s="36"/>
      <c r="Y1312" s="49"/>
      <c r="Z1312" s="36"/>
      <c r="AA1312" s="36"/>
      <c r="AB1312" s="57"/>
      <c r="AC1312" s="36"/>
      <c r="AD1312" s="57"/>
      <c r="AE1312" s="72"/>
      <c r="AF1312" s="124"/>
      <c r="AG1312" s="36"/>
      <c r="AH1312" s="244"/>
      <c r="AJ1312" s="36"/>
      <c r="AK1312" s="36"/>
      <c r="AL1312" s="36"/>
      <c r="AM1312" s="36"/>
      <c r="AO1312" s="239" t="s">
        <v>155</v>
      </c>
    </row>
    <row r="1313" spans="2:41" s="3" customFormat="1" ht="9.1999999999999993" customHeight="1" x14ac:dyDescent="0.2">
      <c r="D1313" s="98"/>
      <c r="E1313" s="190" t="s">
        <v>1187</v>
      </c>
      <c r="F1313" s="28"/>
      <c r="G1313" s="28"/>
      <c r="J1313" s="28"/>
      <c r="K1313" s="28"/>
      <c r="L1313" s="28"/>
      <c r="M1313" s="28"/>
      <c r="N1313" s="28"/>
      <c r="P1313" s="71"/>
      <c r="Q1313" s="81"/>
      <c r="R1313" s="27"/>
      <c r="S1313" s="36"/>
      <c r="T1313" s="34"/>
      <c r="U1313" s="34"/>
      <c r="V1313" s="49"/>
      <c r="W1313" s="53"/>
      <c r="X1313" s="36"/>
      <c r="Y1313" s="49"/>
      <c r="Z1313" s="36"/>
      <c r="AA1313" s="36"/>
      <c r="AB1313" s="57"/>
      <c r="AC1313" s="36"/>
      <c r="AD1313" s="57"/>
      <c r="AE1313" s="72"/>
      <c r="AF1313" s="124"/>
      <c r="AG1313" s="36"/>
      <c r="AH1313" s="244"/>
      <c r="AJ1313" s="36"/>
      <c r="AK1313" s="36"/>
      <c r="AL1313" s="36"/>
      <c r="AM1313" s="36"/>
      <c r="AO1313" s="239" t="s">
        <v>155</v>
      </c>
    </row>
    <row r="1314" spans="2:41" s="3" customFormat="1" ht="9.1999999999999993" customHeight="1" x14ac:dyDescent="0.2">
      <c r="D1314" s="98"/>
      <c r="E1314" s="190" t="s">
        <v>1188</v>
      </c>
      <c r="F1314" s="28"/>
      <c r="G1314" s="28"/>
      <c r="J1314" s="28"/>
      <c r="K1314" s="28"/>
      <c r="L1314" s="28"/>
      <c r="M1314" s="28"/>
      <c r="N1314" s="28"/>
      <c r="P1314" s="71"/>
      <c r="Q1314" s="81"/>
      <c r="R1314" s="27"/>
      <c r="S1314" s="36"/>
      <c r="T1314" s="34"/>
      <c r="U1314" s="34"/>
      <c r="V1314" s="49"/>
      <c r="W1314" s="53"/>
      <c r="X1314" s="36"/>
      <c r="Y1314" s="49"/>
      <c r="Z1314" s="36"/>
      <c r="AA1314" s="36"/>
      <c r="AB1314" s="57"/>
      <c r="AC1314" s="36"/>
      <c r="AD1314" s="57"/>
      <c r="AE1314" s="72"/>
      <c r="AF1314" s="124"/>
      <c r="AG1314" s="36"/>
      <c r="AH1314" s="244"/>
      <c r="AJ1314" s="36"/>
      <c r="AK1314" s="36"/>
      <c r="AL1314" s="36"/>
      <c r="AM1314" s="36"/>
      <c r="AO1314" s="239" t="s">
        <v>155</v>
      </c>
    </row>
    <row r="1315" spans="2:41" s="3" customFormat="1" ht="9.1999999999999993" customHeight="1" x14ac:dyDescent="0.2">
      <c r="D1315" s="98"/>
      <c r="E1315" s="190" t="s">
        <v>1189</v>
      </c>
      <c r="F1315" s="28"/>
      <c r="G1315" s="28"/>
      <c r="J1315" s="28"/>
      <c r="K1315" s="28"/>
      <c r="L1315" s="28"/>
      <c r="M1315" s="28"/>
      <c r="N1315" s="28"/>
      <c r="P1315" s="71"/>
      <c r="Q1315" s="81"/>
      <c r="R1315" s="27"/>
      <c r="S1315" s="36"/>
      <c r="T1315" s="34"/>
      <c r="U1315" s="34"/>
      <c r="V1315" s="49"/>
      <c r="W1315" s="53"/>
      <c r="X1315" s="36"/>
      <c r="Y1315" s="49"/>
      <c r="Z1315" s="36"/>
      <c r="AA1315" s="36"/>
      <c r="AB1315" s="57"/>
      <c r="AC1315" s="36"/>
      <c r="AD1315" s="57"/>
      <c r="AE1315" s="72"/>
      <c r="AF1315" s="124"/>
      <c r="AG1315" s="36"/>
      <c r="AH1315" s="244"/>
      <c r="AJ1315" s="36"/>
      <c r="AK1315" s="36"/>
      <c r="AL1315" s="36"/>
      <c r="AM1315" s="36"/>
      <c r="AO1315" s="239" t="s">
        <v>155</v>
      </c>
    </row>
    <row r="1316" spans="2:41" s="3" customFormat="1" ht="9.1999999999999993" customHeight="1" x14ac:dyDescent="0.2">
      <c r="D1316" s="98"/>
      <c r="E1316" s="190" t="s">
        <v>1217</v>
      </c>
      <c r="F1316" s="28"/>
      <c r="G1316" s="28"/>
      <c r="J1316" s="28"/>
      <c r="K1316" s="28"/>
      <c r="L1316" s="190" t="s">
        <v>1218</v>
      </c>
      <c r="M1316" s="28"/>
      <c r="N1316" s="28"/>
      <c r="P1316" s="71"/>
      <c r="Q1316" s="81"/>
      <c r="R1316" s="27"/>
      <c r="S1316" s="36"/>
      <c r="T1316" s="34"/>
      <c r="U1316" s="34"/>
      <c r="V1316" s="49"/>
      <c r="W1316" s="53"/>
      <c r="X1316" s="36"/>
      <c r="Y1316" s="49"/>
      <c r="Z1316" s="36"/>
      <c r="AA1316" s="36"/>
      <c r="AB1316" s="57"/>
      <c r="AC1316" s="36"/>
      <c r="AD1316" s="57"/>
      <c r="AE1316" s="72"/>
      <c r="AF1316" s="124"/>
      <c r="AG1316" s="36"/>
      <c r="AH1316" s="244"/>
      <c r="AJ1316" s="36"/>
      <c r="AK1316" s="36"/>
      <c r="AL1316" s="36"/>
      <c r="AM1316" s="36"/>
      <c r="AO1316" s="239" t="s">
        <v>155</v>
      </c>
    </row>
    <row r="1317" spans="2:41" s="3" customFormat="1" ht="3.95" customHeight="1" x14ac:dyDescent="0.2">
      <c r="L1317" s="160"/>
      <c r="M1317" s="76"/>
      <c r="P1317" s="71"/>
      <c r="Q1317" s="81"/>
      <c r="R1317" s="27"/>
      <c r="S1317" s="36"/>
      <c r="T1317" s="6"/>
      <c r="U1317" s="34"/>
      <c r="V1317" s="49"/>
      <c r="W1317" s="53"/>
      <c r="X1317" s="14"/>
      <c r="Y1317" s="49"/>
      <c r="Z1317" s="36"/>
      <c r="AA1317" s="36"/>
      <c r="AB1317" s="52"/>
      <c r="AC1317" s="36"/>
      <c r="AD1317" s="14"/>
      <c r="AE1317" s="72"/>
      <c r="AF1317" s="124"/>
      <c r="AG1317" s="36"/>
      <c r="AH1317" s="244"/>
      <c r="AJ1317" s="36"/>
      <c r="AK1317" s="36"/>
      <c r="AL1317" s="36"/>
      <c r="AM1317" s="36"/>
      <c r="AO1317" s="239"/>
    </row>
    <row r="1318" spans="2:41" s="3" customFormat="1" ht="9.9499999999999993" customHeight="1" x14ac:dyDescent="0.2">
      <c r="C1318" s="157" t="s">
        <v>618</v>
      </c>
      <c r="D1318" s="10"/>
      <c r="E1318" s="158"/>
      <c r="F1318" s="159"/>
      <c r="G1318" s="3" t="s">
        <v>187</v>
      </c>
      <c r="L1318" s="65"/>
      <c r="Q1318" s="169"/>
      <c r="R1318" s="228" t="s">
        <v>565</v>
      </c>
      <c r="S1318" s="229" t="s">
        <v>624</v>
      </c>
      <c r="T1318" s="230"/>
      <c r="U1318" s="146"/>
      <c r="V1318" s="49"/>
      <c r="W1318" s="53"/>
      <c r="X1318" s="14"/>
      <c r="Y1318" s="49"/>
      <c r="AB1318" s="52"/>
      <c r="AC1318" s="16"/>
      <c r="AD1318" s="14"/>
      <c r="AE1318" s="62"/>
      <c r="AF1318" s="62"/>
      <c r="AG1318" s="16"/>
      <c r="AH1318" s="244"/>
      <c r="AO1318" s="241"/>
    </row>
    <row r="1319" spans="2:41" s="3" customFormat="1" ht="2.4500000000000002" customHeight="1" x14ac:dyDescent="0.2">
      <c r="P1319" s="71"/>
      <c r="Q1319" s="81"/>
      <c r="R1319" s="27"/>
      <c r="S1319" s="36"/>
      <c r="T1319" s="6"/>
      <c r="U1319" s="34"/>
      <c r="V1319" s="49"/>
      <c r="W1319" s="53"/>
      <c r="X1319" s="14"/>
      <c r="Y1319" s="49"/>
      <c r="Z1319" s="36"/>
      <c r="AA1319" s="36"/>
      <c r="AB1319" s="52"/>
      <c r="AC1319" s="36"/>
      <c r="AD1319" s="14"/>
      <c r="AE1319" s="72"/>
      <c r="AF1319" s="124"/>
      <c r="AG1319" s="36"/>
      <c r="AH1319" s="244"/>
      <c r="AJ1319" s="36"/>
      <c r="AK1319" s="36"/>
      <c r="AL1319" s="36"/>
      <c r="AM1319" s="36"/>
      <c r="AO1319" s="239"/>
    </row>
    <row r="1320" spans="2:41" s="3" customFormat="1" ht="9.9499999999999993" customHeight="1" x14ac:dyDescent="0.2">
      <c r="B1320" s="112" t="s">
        <v>151</v>
      </c>
      <c r="D1320" s="37"/>
      <c r="E1320" s="71" t="s">
        <v>242</v>
      </c>
      <c r="F1320" s="71"/>
      <c r="G1320" s="28" t="s">
        <v>622</v>
      </c>
      <c r="H1320" s="28"/>
      <c r="I1320" s="28"/>
      <c r="J1320" s="28"/>
      <c r="K1320" s="28" t="s">
        <v>1228</v>
      </c>
      <c r="L1320" s="28"/>
      <c r="M1320" s="28">
        <v>82504</v>
      </c>
      <c r="N1320" s="28"/>
      <c r="P1320" s="71" t="s">
        <v>623</v>
      </c>
      <c r="Q1320" s="81"/>
      <c r="R1320" s="27"/>
      <c r="S1320" s="36">
        <f>IF(Suggested="Yes",AA1320,AG1320)</f>
        <v>21.85</v>
      </c>
      <c r="T1320" s="34" t="s">
        <v>143</v>
      </c>
      <c r="U1320" s="5" t="str">
        <f>+Instructions!$B$3</f>
        <v>A</v>
      </c>
      <c r="V1320" s="49"/>
      <c r="W1320" s="53">
        <f>+Instructions!$C$22</f>
        <v>0</v>
      </c>
      <c r="X1320" s="16">
        <f>ROUND($AA1320*(1-W1320)+0.004999,2)</f>
        <v>21.85</v>
      </c>
      <c r="Y1320" s="49"/>
      <c r="Z1320" s="6" t="s">
        <v>1386</v>
      </c>
      <c r="AA1320" s="36">
        <v>21.85</v>
      </c>
      <c r="AB1320" s="57">
        <f t="shared" ref="AB1320:AC1324" si="810">+W1320</f>
        <v>0</v>
      </c>
      <c r="AC1320" s="16">
        <f t="shared" si="810"/>
        <v>21.85</v>
      </c>
      <c r="AD1320" s="11">
        <f>(AG1320-AC1320)/AG1320</f>
        <v>0</v>
      </c>
      <c r="AE1320" s="120"/>
      <c r="AF1320" s="128">
        <v>1</v>
      </c>
      <c r="AG1320" s="35">
        <f>SUM(AJ1320:AL1320)+AE1320</f>
        <v>21.85</v>
      </c>
      <c r="AH1320" s="244"/>
      <c r="AJ1320" s="16">
        <f>ROUND(AC1320/(1-VLOOKUP(AF1320,Group,2,FALSE)),2)</f>
        <v>21.85</v>
      </c>
      <c r="AK1320" s="16">
        <f>IF(VLOOKUP(AF1320,Group,5,FALSE)="YES",VLOOKUP(ROUND(ROUND(AJ1320,1)-AJ1320,2),Round,2,FALSE)+VLOOKUP(AF1320,Group,6,FALSE),0)</f>
        <v>0</v>
      </c>
      <c r="AL1320" s="16">
        <f>IF(VLOOKUP(AF1320,Group,7,FALSE)="",0,ROUND(AJ1320-0.04999,1)-AJ1320+AM1320)</f>
        <v>0</v>
      </c>
      <c r="AM1320" s="16" t="str">
        <f>IF(VLOOKUP(AF1320,Group,7,FALSE)="","",VLOOKUP(AF1320,Group,7,FALSE))</f>
        <v/>
      </c>
      <c r="AO1320" s="239" t="s">
        <v>155</v>
      </c>
    </row>
    <row r="1321" spans="2:41" s="3" customFormat="1" ht="9.9499999999999993" customHeight="1" x14ac:dyDescent="0.2">
      <c r="B1321" s="112" t="s">
        <v>151</v>
      </c>
      <c r="D1321" s="37"/>
      <c r="E1321" s="71" t="s">
        <v>242</v>
      </c>
      <c r="F1321" s="71"/>
      <c r="G1321" s="28" t="s">
        <v>622</v>
      </c>
      <c r="H1321" s="28"/>
      <c r="I1321" s="28"/>
      <c r="J1321" s="28"/>
      <c r="K1321" s="28" t="s">
        <v>1226</v>
      </c>
      <c r="L1321" s="28"/>
      <c r="M1321" s="28">
        <v>82502</v>
      </c>
      <c r="N1321" s="28"/>
      <c r="P1321" s="71" t="s">
        <v>623</v>
      </c>
      <c r="Q1321" s="81"/>
      <c r="R1321" s="27"/>
      <c r="S1321" s="36">
        <f>IF(Suggested="Yes",AA1321,AG1321)</f>
        <v>21.85</v>
      </c>
      <c r="T1321" s="34" t="s">
        <v>143</v>
      </c>
      <c r="U1321" s="5" t="str">
        <f>+Instructions!$B$3</f>
        <v>A</v>
      </c>
      <c r="V1321" s="49"/>
      <c r="W1321" s="53">
        <f>+Instructions!$C$22</f>
        <v>0</v>
      </c>
      <c r="X1321" s="16">
        <f>ROUND($AA1321*(1-W1321)+0.004999,2)</f>
        <v>21.85</v>
      </c>
      <c r="Y1321" s="49"/>
      <c r="Z1321" s="6" t="s">
        <v>1386</v>
      </c>
      <c r="AA1321" s="36">
        <v>21.85</v>
      </c>
      <c r="AB1321" s="57">
        <f t="shared" si="810"/>
        <v>0</v>
      </c>
      <c r="AC1321" s="16">
        <f t="shared" si="810"/>
        <v>21.85</v>
      </c>
      <c r="AD1321" s="11">
        <f>(AG1321-AC1321)/AG1321</f>
        <v>0</v>
      </c>
      <c r="AE1321" s="120"/>
      <c r="AF1321" s="128">
        <v>1</v>
      </c>
      <c r="AG1321" s="35">
        <f>SUM(AJ1321:AL1321)+AE1321</f>
        <v>21.85</v>
      </c>
      <c r="AH1321" s="244"/>
      <c r="AJ1321" s="16">
        <f>ROUND(AC1321/(1-VLOOKUP(AF1321,Group,2,FALSE)),2)</f>
        <v>21.85</v>
      </c>
      <c r="AK1321" s="16">
        <f>IF(VLOOKUP(AF1321,Group,5,FALSE)="YES",VLOOKUP(ROUND(ROUND(AJ1321,1)-AJ1321,2),Round,2,FALSE)+VLOOKUP(AF1321,Group,6,FALSE),0)</f>
        <v>0</v>
      </c>
      <c r="AL1321" s="16">
        <f>IF(VLOOKUP(AF1321,Group,7,FALSE)="",0,ROUND(AJ1321-0.04999,1)-AJ1321+AM1321)</f>
        <v>0</v>
      </c>
      <c r="AM1321" s="16" t="str">
        <f>IF(VLOOKUP(AF1321,Group,7,FALSE)="","",VLOOKUP(AF1321,Group,7,FALSE))</f>
        <v/>
      </c>
      <c r="AO1321" s="239" t="s">
        <v>155</v>
      </c>
    </row>
    <row r="1322" spans="2:41" s="3" customFormat="1" ht="9.9499999999999993" customHeight="1" x14ac:dyDescent="0.2">
      <c r="B1322" s="112" t="s">
        <v>151</v>
      </c>
      <c r="D1322" s="37"/>
      <c r="E1322" s="71" t="s">
        <v>242</v>
      </c>
      <c r="F1322" s="71"/>
      <c r="G1322" s="28" t="s">
        <v>622</v>
      </c>
      <c r="H1322" s="28"/>
      <c r="I1322" s="28"/>
      <c r="J1322" s="28"/>
      <c r="K1322" s="28" t="s">
        <v>1227</v>
      </c>
      <c r="L1322" s="28"/>
      <c r="M1322" s="28">
        <v>82503</v>
      </c>
      <c r="N1322" s="28"/>
      <c r="P1322" s="71" t="s">
        <v>623</v>
      </c>
      <c r="Q1322" s="81"/>
      <c r="R1322" s="27"/>
      <c r="S1322" s="36">
        <f>IF(Suggested="Yes",AA1322,AG1322)</f>
        <v>21.85</v>
      </c>
      <c r="T1322" s="34" t="s">
        <v>143</v>
      </c>
      <c r="U1322" s="5" t="str">
        <f>+Instructions!$B$3</f>
        <v>A</v>
      </c>
      <c r="V1322" s="49"/>
      <c r="W1322" s="53">
        <f>+Instructions!$C$22</f>
        <v>0</v>
      </c>
      <c r="X1322" s="16">
        <f>ROUND($AA1322*(1-W1322)+0.004999,2)</f>
        <v>21.85</v>
      </c>
      <c r="Y1322" s="49"/>
      <c r="Z1322" s="6" t="s">
        <v>1386</v>
      </c>
      <c r="AA1322" s="36">
        <v>21.85</v>
      </c>
      <c r="AB1322" s="57">
        <f t="shared" si="810"/>
        <v>0</v>
      </c>
      <c r="AC1322" s="16">
        <f t="shared" si="810"/>
        <v>21.85</v>
      </c>
      <c r="AD1322" s="11">
        <f>(AG1322-AC1322)/AG1322</f>
        <v>0</v>
      </c>
      <c r="AE1322" s="120"/>
      <c r="AF1322" s="128">
        <v>1</v>
      </c>
      <c r="AG1322" s="35">
        <f>SUM(AJ1322:AL1322)+AE1322</f>
        <v>21.85</v>
      </c>
      <c r="AH1322" s="244"/>
      <c r="AJ1322" s="16">
        <f>ROUND(AC1322/(1-VLOOKUP(AF1322,Group,2,FALSE)),2)</f>
        <v>21.85</v>
      </c>
      <c r="AK1322" s="16">
        <f>IF(VLOOKUP(AF1322,Group,5,FALSE)="YES",VLOOKUP(ROUND(ROUND(AJ1322,1)-AJ1322,2),Round,2,FALSE)+VLOOKUP(AF1322,Group,6,FALSE),0)</f>
        <v>0</v>
      </c>
      <c r="AL1322" s="16">
        <f>IF(VLOOKUP(AF1322,Group,7,FALSE)="",0,ROUND(AJ1322-0.04999,1)-AJ1322+AM1322)</f>
        <v>0</v>
      </c>
      <c r="AM1322" s="16" t="str">
        <f>IF(VLOOKUP(AF1322,Group,7,FALSE)="","",VLOOKUP(AF1322,Group,7,FALSE))</f>
        <v/>
      </c>
      <c r="AO1322" s="239" t="s">
        <v>155</v>
      </c>
    </row>
    <row r="1323" spans="2:41" s="3" customFormat="1" ht="9.9499999999999993" customHeight="1" x14ac:dyDescent="0.2">
      <c r="B1323" s="112" t="s">
        <v>151</v>
      </c>
      <c r="D1323" s="37"/>
      <c r="E1323" s="71" t="s">
        <v>242</v>
      </c>
      <c r="F1323" s="71"/>
      <c r="G1323" s="28" t="s">
        <v>622</v>
      </c>
      <c r="H1323" s="28"/>
      <c r="I1323" s="28"/>
      <c r="J1323" s="28"/>
      <c r="K1323" s="28" t="s">
        <v>1224</v>
      </c>
      <c r="L1323" s="28"/>
      <c r="M1323" s="28">
        <v>82500</v>
      </c>
      <c r="N1323" s="28"/>
      <c r="P1323" s="71" t="s">
        <v>623</v>
      </c>
      <c r="Q1323" s="81"/>
      <c r="R1323" s="27"/>
      <c r="S1323" s="36">
        <f>IF(Suggested="Yes",AA1323,AG1323)</f>
        <v>21.85</v>
      </c>
      <c r="T1323" s="34" t="s">
        <v>143</v>
      </c>
      <c r="U1323" s="5" t="str">
        <f>+Instructions!$B$3</f>
        <v>A</v>
      </c>
      <c r="V1323" s="49"/>
      <c r="W1323" s="53">
        <f>+Instructions!$C$22</f>
        <v>0</v>
      </c>
      <c r="X1323" s="16">
        <f>ROUND($AA1323*(1-W1323)+0.004999,2)</f>
        <v>21.85</v>
      </c>
      <c r="Y1323" s="49"/>
      <c r="Z1323" s="6" t="s">
        <v>1386</v>
      </c>
      <c r="AA1323" s="36">
        <v>21.85</v>
      </c>
      <c r="AB1323" s="57">
        <f t="shared" si="810"/>
        <v>0</v>
      </c>
      <c r="AC1323" s="16">
        <f t="shared" si="810"/>
        <v>21.85</v>
      </c>
      <c r="AD1323" s="11">
        <f>(AG1323-AC1323)/AG1323</f>
        <v>0</v>
      </c>
      <c r="AE1323" s="120"/>
      <c r="AF1323" s="128">
        <v>1</v>
      </c>
      <c r="AG1323" s="35">
        <f>SUM(AJ1323:AL1323)+AE1323</f>
        <v>21.85</v>
      </c>
      <c r="AH1323" s="244"/>
      <c r="AJ1323" s="16">
        <f>ROUND(AC1323/(1-VLOOKUP(AF1323,Group,2,FALSE)),2)</f>
        <v>21.85</v>
      </c>
      <c r="AK1323" s="16">
        <f>IF(VLOOKUP(AF1323,Group,5,FALSE)="YES",VLOOKUP(ROUND(ROUND(AJ1323,1)-AJ1323,2),Round,2,FALSE)+VLOOKUP(AF1323,Group,6,FALSE),0)</f>
        <v>0</v>
      </c>
      <c r="AL1323" s="16">
        <f>IF(VLOOKUP(AF1323,Group,7,FALSE)="",0,ROUND(AJ1323-0.04999,1)-AJ1323+AM1323)</f>
        <v>0</v>
      </c>
      <c r="AM1323" s="16" t="str">
        <f>IF(VLOOKUP(AF1323,Group,7,FALSE)="","",VLOOKUP(AF1323,Group,7,FALSE))</f>
        <v/>
      </c>
      <c r="AO1323" s="239" t="s">
        <v>155</v>
      </c>
    </row>
    <row r="1324" spans="2:41" s="3" customFormat="1" ht="9.9499999999999993" customHeight="1" x14ac:dyDescent="0.2">
      <c r="B1324" s="112" t="s">
        <v>151</v>
      </c>
      <c r="D1324" s="37"/>
      <c r="E1324" s="71" t="s">
        <v>242</v>
      </c>
      <c r="F1324" s="71"/>
      <c r="G1324" s="28" t="s">
        <v>622</v>
      </c>
      <c r="H1324" s="28"/>
      <c r="I1324" s="28"/>
      <c r="J1324" s="28"/>
      <c r="K1324" s="28" t="s">
        <v>1225</v>
      </c>
      <c r="L1324" s="28"/>
      <c r="M1324" s="28">
        <v>82501</v>
      </c>
      <c r="N1324" s="28"/>
      <c r="P1324" s="71" t="s">
        <v>623</v>
      </c>
      <c r="Q1324" s="81"/>
      <c r="R1324" s="27"/>
      <c r="S1324" s="36">
        <f>IF(Suggested="Yes",AA1324,AG1324)</f>
        <v>21.85</v>
      </c>
      <c r="T1324" s="34" t="s">
        <v>143</v>
      </c>
      <c r="U1324" s="5" t="str">
        <f>+Instructions!$B$3</f>
        <v>A</v>
      </c>
      <c r="V1324" s="49"/>
      <c r="W1324" s="53">
        <f>+Instructions!$C$22</f>
        <v>0</v>
      </c>
      <c r="X1324" s="16">
        <f>ROUND($AA1324*(1-W1324)+0.004999,2)</f>
        <v>21.85</v>
      </c>
      <c r="Y1324" s="49"/>
      <c r="Z1324" s="6" t="s">
        <v>1386</v>
      </c>
      <c r="AA1324" s="36">
        <v>21.85</v>
      </c>
      <c r="AB1324" s="57">
        <f t="shared" si="810"/>
        <v>0</v>
      </c>
      <c r="AC1324" s="16">
        <f t="shared" si="810"/>
        <v>21.85</v>
      </c>
      <c r="AD1324" s="11">
        <f>(AG1324-AC1324)/AG1324</f>
        <v>0</v>
      </c>
      <c r="AE1324" s="120"/>
      <c r="AF1324" s="128">
        <v>1</v>
      </c>
      <c r="AG1324" s="35">
        <f>SUM(AJ1324:AL1324)+AE1324</f>
        <v>21.85</v>
      </c>
      <c r="AH1324" s="244"/>
      <c r="AJ1324" s="16">
        <f>ROUND(AC1324/(1-VLOOKUP(AF1324,Group,2,FALSE)),2)</f>
        <v>21.85</v>
      </c>
      <c r="AK1324" s="16">
        <f>IF(VLOOKUP(AF1324,Group,5,FALSE)="YES",VLOOKUP(ROUND(ROUND(AJ1324,1)-AJ1324,2),Round,2,FALSE)+VLOOKUP(AF1324,Group,6,FALSE),0)</f>
        <v>0</v>
      </c>
      <c r="AL1324" s="16">
        <f>IF(VLOOKUP(AF1324,Group,7,FALSE)="",0,ROUND(AJ1324-0.04999,1)-AJ1324+AM1324)</f>
        <v>0</v>
      </c>
      <c r="AM1324" s="16" t="str">
        <f>IF(VLOOKUP(AF1324,Group,7,FALSE)="","",VLOOKUP(AF1324,Group,7,FALSE))</f>
        <v/>
      </c>
      <c r="AO1324" s="239" t="s">
        <v>155</v>
      </c>
    </row>
    <row r="1325" spans="2:41" s="3" customFormat="1" ht="1.5" customHeight="1" x14ac:dyDescent="0.2">
      <c r="P1325" s="71"/>
      <c r="Q1325" s="81"/>
      <c r="R1325" s="27"/>
      <c r="S1325" s="36"/>
      <c r="T1325" s="6"/>
      <c r="U1325" s="34"/>
      <c r="V1325" s="49"/>
      <c r="W1325" s="53"/>
      <c r="X1325" s="14"/>
      <c r="Y1325" s="49"/>
      <c r="Z1325" s="36"/>
      <c r="AA1325" s="36"/>
      <c r="AB1325" s="52"/>
      <c r="AC1325" s="36"/>
      <c r="AD1325" s="14"/>
      <c r="AE1325" s="72"/>
      <c r="AF1325" s="124"/>
      <c r="AG1325" s="36"/>
      <c r="AH1325" s="244"/>
      <c r="AJ1325" s="36"/>
      <c r="AK1325" s="36"/>
      <c r="AL1325" s="36"/>
      <c r="AM1325" s="36"/>
      <c r="AO1325" s="239"/>
    </row>
    <row r="1326" spans="2:41" s="3" customFormat="1" ht="9.1999999999999993" customHeight="1" x14ac:dyDescent="0.2">
      <c r="D1326" s="98" t="s">
        <v>148</v>
      </c>
      <c r="E1326" s="190" t="s">
        <v>1145</v>
      </c>
      <c r="F1326" s="28"/>
      <c r="G1326" s="28"/>
      <c r="J1326" s="28"/>
      <c r="K1326" s="28"/>
      <c r="L1326" s="28"/>
      <c r="M1326" s="28"/>
      <c r="N1326" s="28"/>
      <c r="P1326" s="71"/>
      <c r="Q1326" s="81"/>
      <c r="R1326" s="27"/>
      <c r="S1326" s="36"/>
      <c r="T1326" s="34"/>
      <c r="U1326" s="34"/>
      <c r="V1326" s="49"/>
      <c r="W1326" s="53"/>
      <c r="X1326" s="36"/>
      <c r="Y1326" s="49"/>
      <c r="Z1326" s="36"/>
      <c r="AA1326" s="36"/>
      <c r="AB1326" s="57"/>
      <c r="AC1326" s="36"/>
      <c r="AD1326" s="57"/>
      <c r="AE1326" s="72"/>
      <c r="AF1326" s="124"/>
      <c r="AG1326" s="36"/>
      <c r="AH1326" s="244"/>
      <c r="AJ1326" s="36"/>
      <c r="AK1326" s="36"/>
      <c r="AL1326" s="36"/>
      <c r="AM1326" s="36"/>
      <c r="AO1326" s="239" t="s">
        <v>155</v>
      </c>
    </row>
    <row r="1327" spans="2:41" s="3" customFormat="1" ht="9.1999999999999993" customHeight="1" x14ac:dyDescent="0.2">
      <c r="D1327" s="98"/>
      <c r="E1327" s="190" t="s">
        <v>1146</v>
      </c>
      <c r="F1327" s="28"/>
      <c r="G1327" s="28"/>
      <c r="J1327" s="28"/>
      <c r="K1327" s="28"/>
      <c r="L1327" s="28"/>
      <c r="M1327" s="28"/>
      <c r="N1327" s="28"/>
      <c r="P1327" s="71"/>
      <c r="Q1327" s="81"/>
      <c r="R1327" s="27"/>
      <c r="S1327" s="36"/>
      <c r="T1327" s="34"/>
      <c r="U1327" s="34"/>
      <c r="V1327" s="49"/>
      <c r="W1327" s="53"/>
      <c r="X1327" s="36"/>
      <c r="Y1327" s="49"/>
      <c r="Z1327" s="36"/>
      <c r="AA1327" s="36"/>
      <c r="AB1327" s="57"/>
      <c r="AC1327" s="36"/>
      <c r="AD1327" s="57"/>
      <c r="AE1327" s="72"/>
      <c r="AF1327" s="124"/>
      <c r="AG1327" s="36"/>
      <c r="AH1327" s="244"/>
      <c r="AJ1327" s="36"/>
      <c r="AK1327" s="36"/>
      <c r="AL1327" s="36"/>
      <c r="AM1327" s="36"/>
      <c r="AO1327" s="239" t="s">
        <v>155</v>
      </c>
    </row>
    <row r="1328" spans="2:41" s="3" customFormat="1" ht="9.1999999999999993" customHeight="1" x14ac:dyDescent="0.2">
      <c r="D1328" s="98"/>
      <c r="E1328" s="190" t="s">
        <v>1147</v>
      </c>
      <c r="F1328" s="28"/>
      <c r="G1328" s="28"/>
      <c r="J1328" s="28"/>
      <c r="K1328" s="28"/>
      <c r="L1328" s="28"/>
      <c r="M1328" s="28"/>
      <c r="N1328" s="28"/>
      <c r="P1328" s="71"/>
      <c r="Q1328" s="81"/>
      <c r="R1328" s="27"/>
      <c r="S1328" s="36"/>
      <c r="T1328" s="34"/>
      <c r="U1328" s="34"/>
      <c r="V1328" s="49"/>
      <c r="W1328" s="53"/>
      <c r="X1328" s="36"/>
      <c r="Y1328" s="49"/>
      <c r="Z1328" s="36"/>
      <c r="AA1328" s="36"/>
      <c r="AB1328" s="57"/>
      <c r="AC1328" s="36"/>
      <c r="AD1328" s="57"/>
      <c r="AE1328" s="72"/>
      <c r="AF1328" s="124"/>
      <c r="AG1328" s="36"/>
      <c r="AH1328" s="244"/>
      <c r="AJ1328" s="36"/>
      <c r="AK1328" s="36"/>
      <c r="AL1328" s="36"/>
      <c r="AM1328" s="36"/>
      <c r="AO1328" s="239" t="s">
        <v>155</v>
      </c>
    </row>
    <row r="1329" spans="2:41" s="3" customFormat="1" ht="3.95" customHeight="1" x14ac:dyDescent="0.2">
      <c r="P1329" s="71"/>
      <c r="Q1329" s="81"/>
      <c r="R1329" s="27"/>
      <c r="S1329" s="36"/>
      <c r="T1329" s="6"/>
      <c r="U1329" s="34"/>
      <c r="V1329" s="49"/>
      <c r="W1329" s="53"/>
      <c r="X1329" s="14"/>
      <c r="Y1329" s="49"/>
      <c r="Z1329" s="36"/>
      <c r="AA1329" s="36"/>
      <c r="AB1329" s="52"/>
      <c r="AC1329" s="36"/>
      <c r="AD1329" s="14"/>
      <c r="AE1329" s="72"/>
      <c r="AF1329" s="124"/>
      <c r="AG1329" s="36"/>
      <c r="AH1329" s="244"/>
      <c r="AJ1329" s="36"/>
      <c r="AK1329" s="36"/>
      <c r="AL1329" s="36"/>
      <c r="AM1329" s="36"/>
      <c r="AO1329" s="239"/>
    </row>
    <row r="1330" spans="2:41" s="3" customFormat="1" ht="9.9499999999999993" customHeight="1" x14ac:dyDescent="0.2">
      <c r="C1330" s="157" t="s">
        <v>1062</v>
      </c>
      <c r="D1330" s="10"/>
      <c r="E1330" s="158"/>
      <c r="F1330" s="159"/>
      <c r="L1330" s="65"/>
      <c r="Q1330" s="169"/>
      <c r="R1330" s="228" t="s">
        <v>565</v>
      </c>
      <c r="S1330" s="229" t="s">
        <v>1063</v>
      </c>
      <c r="T1330" s="230"/>
      <c r="U1330" s="146"/>
      <c r="V1330" s="49"/>
      <c r="W1330" s="53"/>
      <c r="X1330" s="14"/>
      <c r="Y1330" s="49"/>
      <c r="AB1330" s="52"/>
      <c r="AC1330" s="16"/>
      <c r="AD1330" s="14"/>
      <c r="AE1330" s="62"/>
      <c r="AF1330" s="62"/>
      <c r="AG1330" s="16"/>
      <c r="AH1330" s="244"/>
      <c r="AO1330" s="241"/>
    </row>
    <row r="1331" spans="2:41" s="3" customFormat="1" ht="2.4500000000000002" customHeight="1" x14ac:dyDescent="0.2">
      <c r="L1331" s="3" t="s">
        <v>187</v>
      </c>
      <c r="P1331" s="71"/>
      <c r="Q1331" s="81"/>
      <c r="R1331" s="27"/>
      <c r="S1331" s="36"/>
      <c r="T1331" s="6"/>
      <c r="U1331" s="34"/>
      <c r="V1331" s="49"/>
      <c r="W1331" s="53"/>
      <c r="X1331" s="14"/>
      <c r="Y1331" s="49"/>
      <c r="Z1331" s="36"/>
      <c r="AA1331" s="36"/>
      <c r="AB1331" s="52"/>
      <c r="AC1331" s="36"/>
      <c r="AD1331" s="14"/>
      <c r="AE1331" s="72"/>
      <c r="AF1331" s="124"/>
      <c r="AG1331" s="36"/>
      <c r="AH1331" s="244"/>
      <c r="AJ1331" s="36"/>
      <c r="AK1331" s="36"/>
      <c r="AL1331" s="36"/>
      <c r="AM1331" s="36"/>
      <c r="AO1331" s="239"/>
    </row>
    <row r="1332" spans="2:41" s="3" customFormat="1" ht="9.9499999999999993" customHeight="1" x14ac:dyDescent="0.2">
      <c r="C1332" s="174" t="s">
        <v>1064</v>
      </c>
      <c r="L1332" s="160"/>
      <c r="M1332" s="71"/>
      <c r="N1332" s="28"/>
      <c r="P1332" s="166"/>
      <c r="Q1332" s="6"/>
      <c r="R1332" s="28"/>
      <c r="S1332" s="36"/>
      <c r="U1332" s="5"/>
      <c r="V1332" s="49"/>
      <c r="W1332" s="53"/>
      <c r="X1332" s="14"/>
      <c r="Y1332" s="49"/>
      <c r="Z1332" s="36"/>
      <c r="AA1332" s="36"/>
      <c r="AB1332" s="52"/>
      <c r="AC1332" s="16"/>
      <c r="AD1332" s="14"/>
      <c r="AE1332" s="62"/>
      <c r="AF1332" s="62"/>
      <c r="AG1332" s="16"/>
      <c r="AH1332" s="245"/>
      <c r="AI1332" s="123"/>
      <c r="AJ1332" s="16"/>
      <c r="AK1332" s="16"/>
      <c r="AL1332" s="16"/>
      <c r="AM1332" s="16"/>
      <c r="AO1332" s="239"/>
    </row>
    <row r="1333" spans="2:41" s="3" customFormat="1" ht="1.5" customHeight="1" x14ac:dyDescent="0.2">
      <c r="L1333" s="160"/>
      <c r="M1333" s="76"/>
      <c r="P1333" s="71"/>
      <c r="Q1333" s="81"/>
      <c r="R1333" s="27"/>
      <c r="S1333" s="36"/>
      <c r="T1333" s="6"/>
      <c r="U1333" s="34"/>
      <c r="V1333" s="49"/>
      <c r="W1333" s="53"/>
      <c r="X1333" s="14"/>
      <c r="Y1333" s="49"/>
      <c r="Z1333" s="36"/>
      <c r="AA1333" s="36"/>
      <c r="AB1333" s="52"/>
      <c r="AC1333" s="36"/>
      <c r="AD1333" s="14"/>
      <c r="AE1333" s="72"/>
      <c r="AF1333" s="124"/>
      <c r="AG1333" s="36"/>
      <c r="AH1333" s="244"/>
      <c r="AJ1333" s="36"/>
      <c r="AK1333" s="36"/>
      <c r="AL1333" s="36"/>
      <c r="AM1333" s="36"/>
      <c r="AO1333" s="239"/>
    </row>
    <row r="1334" spans="2:41" s="3" customFormat="1" ht="9.9499999999999993" customHeight="1" x14ac:dyDescent="0.2">
      <c r="B1334" s="112" t="s">
        <v>151</v>
      </c>
      <c r="D1334" s="37"/>
      <c r="E1334" s="71" t="s">
        <v>912</v>
      </c>
      <c r="F1334" s="71"/>
      <c r="G1334" s="28" t="s">
        <v>144</v>
      </c>
      <c r="H1334" s="28"/>
      <c r="I1334" s="28"/>
      <c r="J1334" s="28"/>
      <c r="K1334" s="28" t="s">
        <v>1229</v>
      </c>
      <c r="M1334" s="71"/>
      <c r="N1334" s="173">
        <v>990105</v>
      </c>
      <c r="P1334" s="71" t="s">
        <v>1076</v>
      </c>
      <c r="Q1334" s="81"/>
      <c r="R1334" s="27"/>
      <c r="S1334" s="36">
        <f>IF(Suggested="Yes",AA1334,AG1334)</f>
        <v>7.7</v>
      </c>
      <c r="T1334" s="34" t="s">
        <v>143</v>
      </c>
      <c r="U1334" s="5" t="str">
        <f>+Instructions!$B$3</f>
        <v>A</v>
      </c>
      <c r="V1334" s="49"/>
      <c r="W1334" s="53">
        <f>+Instructions!$C$22</f>
        <v>0</v>
      </c>
      <c r="X1334" s="16">
        <f t="shared" ref="X1334" si="811">ROUND($AA1334*(1-W1334)+0.004999,2)</f>
        <v>7.7</v>
      </c>
      <c r="Y1334" s="49"/>
      <c r="Z1334" s="6" t="s">
        <v>1386</v>
      </c>
      <c r="AA1334" s="36">
        <v>7.7</v>
      </c>
      <c r="AB1334" s="57">
        <f t="shared" ref="AB1334" si="812">+W1334</f>
        <v>0</v>
      </c>
      <c r="AC1334" s="16">
        <f t="shared" ref="AC1334" si="813">+X1334</f>
        <v>7.7</v>
      </c>
      <c r="AD1334" s="11">
        <f t="shared" ref="AD1334" si="814">(AG1334-AC1334)/AG1334</f>
        <v>0</v>
      </c>
      <c r="AE1334" s="120"/>
      <c r="AF1334" s="128">
        <v>1</v>
      </c>
      <c r="AG1334" s="35">
        <f t="shared" ref="AG1334" si="815">SUM(AJ1334:AL1334)+AE1334</f>
        <v>7.7</v>
      </c>
      <c r="AH1334" s="49"/>
      <c r="AJ1334" s="16">
        <f t="shared" ref="AJ1334" si="816">ROUND(AC1334/(1-VLOOKUP(AF1334,Group,2,FALSE)),2)</f>
        <v>7.7</v>
      </c>
      <c r="AK1334" s="16">
        <f t="shared" ref="AK1334" si="817">IF(VLOOKUP(AF1334,Group,5,FALSE)="YES",VLOOKUP(ROUND(ROUND(AJ1334,1)-AJ1334,2),Round,2,FALSE)+VLOOKUP(AF1334,Group,6,FALSE),0)</f>
        <v>0</v>
      </c>
      <c r="AL1334" s="16">
        <f t="shared" ref="AL1334" si="818">IF(VLOOKUP(AF1334,Group,7,FALSE)="",0,ROUND(AJ1334-0.04999,1)-AJ1334+AM1334)</f>
        <v>0</v>
      </c>
      <c r="AM1334" s="16" t="str">
        <f t="shared" ref="AM1334" si="819">IF(VLOOKUP(AF1334,Group,7,FALSE)="","",VLOOKUP(AF1334,Group,7,FALSE))</f>
        <v/>
      </c>
      <c r="AO1334" s="239" t="s">
        <v>155</v>
      </c>
    </row>
    <row r="1335" spans="2:41" s="3" customFormat="1" ht="9.9499999999999993" customHeight="1" x14ac:dyDescent="0.2">
      <c r="B1335" s="112" t="s">
        <v>151</v>
      </c>
      <c r="D1335" s="37"/>
      <c r="E1335" s="71" t="s">
        <v>912</v>
      </c>
      <c r="F1335" s="71"/>
      <c r="G1335" s="28" t="s">
        <v>144</v>
      </c>
      <c r="H1335" s="28"/>
      <c r="I1335" s="28"/>
      <c r="J1335" s="28"/>
      <c r="K1335" s="28" t="s">
        <v>1230</v>
      </c>
      <c r="M1335" s="71"/>
      <c r="N1335" s="173">
        <v>990106</v>
      </c>
      <c r="P1335" s="71" t="s">
        <v>1076</v>
      </c>
      <c r="Q1335" s="81"/>
      <c r="R1335" s="27"/>
      <c r="S1335" s="36">
        <f>IF(Suggested="Yes",AA1335,AG1335)</f>
        <v>7.7</v>
      </c>
      <c r="T1335" s="34" t="s">
        <v>143</v>
      </c>
      <c r="U1335" s="5" t="str">
        <f>+Instructions!$B$3</f>
        <v>A</v>
      </c>
      <c r="V1335" s="49"/>
      <c r="W1335" s="53">
        <f>+Instructions!$C$22</f>
        <v>0</v>
      </c>
      <c r="X1335" s="16">
        <f t="shared" ref="X1335" si="820">ROUND($AA1335*(1-W1335)+0.004999,2)</f>
        <v>7.7</v>
      </c>
      <c r="Y1335" s="49"/>
      <c r="Z1335" s="6" t="s">
        <v>1386</v>
      </c>
      <c r="AA1335" s="36">
        <v>7.7</v>
      </c>
      <c r="AB1335" s="57">
        <f t="shared" ref="AB1335" si="821">+W1335</f>
        <v>0</v>
      </c>
      <c r="AC1335" s="16">
        <f t="shared" ref="AC1335" si="822">+X1335</f>
        <v>7.7</v>
      </c>
      <c r="AD1335" s="11">
        <f t="shared" ref="AD1335" si="823">(AG1335-AC1335)/AG1335</f>
        <v>0</v>
      </c>
      <c r="AE1335" s="120"/>
      <c r="AF1335" s="128">
        <v>1</v>
      </c>
      <c r="AG1335" s="35">
        <f t="shared" ref="AG1335" si="824">SUM(AJ1335:AL1335)+AE1335</f>
        <v>7.7</v>
      </c>
      <c r="AH1335" s="49"/>
      <c r="AJ1335" s="16">
        <f t="shared" ref="AJ1335" si="825">ROUND(AC1335/(1-VLOOKUP(AF1335,Group,2,FALSE)),2)</f>
        <v>7.7</v>
      </c>
      <c r="AK1335" s="16">
        <f t="shared" ref="AK1335" si="826">IF(VLOOKUP(AF1335,Group,5,FALSE)="YES",VLOOKUP(ROUND(ROUND(AJ1335,1)-AJ1335,2),Round,2,FALSE)+VLOOKUP(AF1335,Group,6,FALSE),0)</f>
        <v>0</v>
      </c>
      <c r="AL1335" s="16">
        <f t="shared" ref="AL1335" si="827">IF(VLOOKUP(AF1335,Group,7,FALSE)="",0,ROUND(AJ1335-0.04999,1)-AJ1335+AM1335)</f>
        <v>0</v>
      </c>
      <c r="AM1335" s="16" t="str">
        <f t="shared" ref="AM1335" si="828">IF(VLOOKUP(AF1335,Group,7,FALSE)="","",VLOOKUP(AF1335,Group,7,FALSE))</f>
        <v/>
      </c>
      <c r="AO1335" s="239" t="s">
        <v>155</v>
      </c>
    </row>
    <row r="1336" spans="2:41" s="3" customFormat="1" ht="9.9499999999999993" customHeight="1" x14ac:dyDescent="0.2">
      <c r="B1336" s="112" t="s">
        <v>151</v>
      </c>
      <c r="D1336" s="37"/>
      <c r="E1336" s="71" t="s">
        <v>912</v>
      </c>
      <c r="F1336" s="71"/>
      <c r="G1336" s="28" t="s">
        <v>144</v>
      </c>
      <c r="H1336" s="28"/>
      <c r="I1336" s="28"/>
      <c r="J1336" s="28"/>
      <c r="K1336" s="28" t="s">
        <v>1295</v>
      </c>
      <c r="M1336" s="71"/>
      <c r="N1336" s="173">
        <v>990003</v>
      </c>
      <c r="P1336" s="71" t="s">
        <v>1076</v>
      </c>
      <c r="Q1336" s="81"/>
      <c r="R1336" s="27"/>
      <c r="S1336" s="36">
        <f t="shared" ref="S1336:S1347" si="829">IF(Suggested="Yes",AA1336,AG1336)</f>
        <v>7.7</v>
      </c>
      <c r="T1336" s="34" t="s">
        <v>143</v>
      </c>
      <c r="U1336" s="5" t="str">
        <f>+Instructions!$B$3</f>
        <v>A</v>
      </c>
      <c r="V1336" s="49"/>
      <c r="W1336" s="53">
        <f>+Instructions!$C$22</f>
        <v>0</v>
      </c>
      <c r="X1336" s="16">
        <f t="shared" ref="X1336:X1347" si="830">ROUND($AA1336*(1-W1336)+0.004999,2)</f>
        <v>7.7</v>
      </c>
      <c r="Y1336" s="49"/>
      <c r="Z1336" s="6" t="s">
        <v>1386</v>
      </c>
      <c r="AA1336" s="36">
        <v>7.7</v>
      </c>
      <c r="AB1336" s="57">
        <f t="shared" ref="AB1336:AB1347" si="831">+W1336</f>
        <v>0</v>
      </c>
      <c r="AC1336" s="16">
        <f t="shared" ref="AC1336:AC1347" si="832">+X1336</f>
        <v>7.7</v>
      </c>
      <c r="AD1336" s="11">
        <f t="shared" ref="AD1336:AD1347" si="833">(AG1336-AC1336)/AG1336</f>
        <v>0</v>
      </c>
      <c r="AE1336" s="120"/>
      <c r="AF1336" s="128">
        <v>1</v>
      </c>
      <c r="AG1336" s="35">
        <f t="shared" ref="AG1336:AG1347" si="834">SUM(AJ1336:AL1336)+AE1336</f>
        <v>7.7</v>
      </c>
      <c r="AH1336" s="49"/>
      <c r="AJ1336" s="16">
        <f t="shared" ref="AJ1336:AJ1347" si="835">ROUND(AC1336/(1-VLOOKUP(AF1336,Group,2,FALSE)),2)</f>
        <v>7.7</v>
      </c>
      <c r="AK1336" s="16">
        <f t="shared" ref="AK1336:AK1347" si="836">IF(VLOOKUP(AF1336,Group,5,FALSE)="YES",VLOOKUP(ROUND(ROUND(AJ1336,1)-AJ1336,2),Round,2,FALSE)+VLOOKUP(AF1336,Group,6,FALSE),0)</f>
        <v>0</v>
      </c>
      <c r="AL1336" s="16">
        <f t="shared" ref="AL1336:AL1347" si="837">IF(VLOOKUP(AF1336,Group,7,FALSE)="",0,ROUND(AJ1336-0.04999,1)-AJ1336+AM1336)</f>
        <v>0</v>
      </c>
      <c r="AM1336" s="16" t="str">
        <f t="shared" ref="AM1336:AM1347" si="838">IF(VLOOKUP(AF1336,Group,7,FALSE)="","",VLOOKUP(AF1336,Group,7,FALSE))</f>
        <v/>
      </c>
      <c r="AO1336" s="239" t="s">
        <v>155</v>
      </c>
    </row>
    <row r="1337" spans="2:41" s="3" customFormat="1" ht="9.9499999999999993" customHeight="1" x14ac:dyDescent="0.2">
      <c r="B1337" s="112" t="s">
        <v>151</v>
      </c>
      <c r="D1337" s="37"/>
      <c r="E1337" s="71" t="s">
        <v>912</v>
      </c>
      <c r="F1337" s="71"/>
      <c r="G1337" s="28" t="s">
        <v>144</v>
      </c>
      <c r="H1337" s="28"/>
      <c r="I1337" s="28"/>
      <c r="J1337" s="28"/>
      <c r="K1337" s="28" t="s">
        <v>1069</v>
      </c>
      <c r="M1337" s="71"/>
      <c r="N1337" s="173">
        <v>990004</v>
      </c>
      <c r="P1337" s="71" t="s">
        <v>1076</v>
      </c>
      <c r="Q1337" s="81"/>
      <c r="R1337" s="27"/>
      <c r="S1337" s="36">
        <f t="shared" si="829"/>
        <v>7.7</v>
      </c>
      <c r="T1337" s="34" t="s">
        <v>143</v>
      </c>
      <c r="U1337" s="5" t="str">
        <f>+Instructions!$B$3</f>
        <v>A</v>
      </c>
      <c r="V1337" s="49"/>
      <c r="W1337" s="53">
        <f>+Instructions!$C$22</f>
        <v>0</v>
      </c>
      <c r="X1337" s="16">
        <f t="shared" si="830"/>
        <v>7.7</v>
      </c>
      <c r="Y1337" s="49"/>
      <c r="Z1337" s="6" t="s">
        <v>1386</v>
      </c>
      <c r="AA1337" s="36">
        <v>7.7</v>
      </c>
      <c r="AB1337" s="57">
        <f t="shared" si="831"/>
        <v>0</v>
      </c>
      <c r="AC1337" s="16">
        <f t="shared" si="832"/>
        <v>7.7</v>
      </c>
      <c r="AD1337" s="11">
        <f t="shared" si="833"/>
        <v>0</v>
      </c>
      <c r="AE1337" s="120"/>
      <c r="AF1337" s="128">
        <v>1</v>
      </c>
      <c r="AG1337" s="35">
        <f t="shared" si="834"/>
        <v>7.7</v>
      </c>
      <c r="AH1337" s="49"/>
      <c r="AJ1337" s="16">
        <f t="shared" si="835"/>
        <v>7.7</v>
      </c>
      <c r="AK1337" s="16">
        <f t="shared" si="836"/>
        <v>0</v>
      </c>
      <c r="AL1337" s="16">
        <f t="shared" si="837"/>
        <v>0</v>
      </c>
      <c r="AM1337" s="16" t="str">
        <f t="shared" si="838"/>
        <v/>
      </c>
      <c r="AO1337" s="239" t="s">
        <v>155</v>
      </c>
    </row>
    <row r="1338" spans="2:41" s="3" customFormat="1" ht="9.9499999999999993" customHeight="1" x14ac:dyDescent="0.2">
      <c r="B1338" s="112" t="s">
        <v>151</v>
      </c>
      <c r="D1338" s="37"/>
      <c r="E1338" s="71" t="s">
        <v>912</v>
      </c>
      <c r="F1338" s="71"/>
      <c r="G1338" s="28" t="s">
        <v>144</v>
      </c>
      <c r="H1338" s="28"/>
      <c r="I1338" s="28"/>
      <c r="J1338" s="28"/>
      <c r="K1338" s="28" t="s">
        <v>1074</v>
      </c>
      <c r="M1338" s="71"/>
      <c r="N1338" s="173">
        <v>990009</v>
      </c>
      <c r="P1338" s="71" t="s">
        <v>1076</v>
      </c>
      <c r="Q1338" s="81"/>
      <c r="R1338" s="27"/>
      <c r="S1338" s="36">
        <f t="shared" si="829"/>
        <v>7.7</v>
      </c>
      <c r="T1338" s="34" t="s">
        <v>143</v>
      </c>
      <c r="U1338" s="5" t="str">
        <f>+Instructions!$B$3</f>
        <v>A</v>
      </c>
      <c r="V1338" s="49"/>
      <c r="W1338" s="53">
        <f>+Instructions!$C$22</f>
        <v>0</v>
      </c>
      <c r="X1338" s="16">
        <f t="shared" si="830"/>
        <v>7.7</v>
      </c>
      <c r="Y1338" s="49"/>
      <c r="Z1338" s="6" t="s">
        <v>1386</v>
      </c>
      <c r="AA1338" s="36">
        <v>7.7</v>
      </c>
      <c r="AB1338" s="57">
        <f t="shared" si="831"/>
        <v>0</v>
      </c>
      <c r="AC1338" s="16">
        <f t="shared" si="832"/>
        <v>7.7</v>
      </c>
      <c r="AD1338" s="11">
        <f t="shared" si="833"/>
        <v>0</v>
      </c>
      <c r="AE1338" s="120"/>
      <c r="AF1338" s="128">
        <v>1</v>
      </c>
      <c r="AG1338" s="35">
        <f t="shared" si="834"/>
        <v>7.7</v>
      </c>
      <c r="AH1338" s="49"/>
      <c r="AJ1338" s="16">
        <f t="shared" si="835"/>
        <v>7.7</v>
      </c>
      <c r="AK1338" s="16">
        <f t="shared" si="836"/>
        <v>0</v>
      </c>
      <c r="AL1338" s="16">
        <f t="shared" si="837"/>
        <v>0</v>
      </c>
      <c r="AM1338" s="16" t="str">
        <f t="shared" si="838"/>
        <v/>
      </c>
      <c r="AO1338" s="239" t="s">
        <v>155</v>
      </c>
    </row>
    <row r="1339" spans="2:41" s="3" customFormat="1" ht="9.9499999999999993" customHeight="1" x14ac:dyDescent="0.2">
      <c r="B1339" s="112" t="s">
        <v>151</v>
      </c>
      <c r="D1339" s="37"/>
      <c r="E1339" s="71" t="s">
        <v>912</v>
      </c>
      <c r="F1339" s="71"/>
      <c r="G1339" s="28" t="s">
        <v>144</v>
      </c>
      <c r="H1339" s="28"/>
      <c r="I1339" s="28"/>
      <c r="J1339" s="28"/>
      <c r="K1339" s="28" t="s">
        <v>1075</v>
      </c>
      <c r="M1339" s="71"/>
      <c r="N1339" s="173">
        <v>990010</v>
      </c>
      <c r="P1339" s="71" t="s">
        <v>1076</v>
      </c>
      <c r="Q1339" s="81"/>
      <c r="R1339" s="27"/>
      <c r="S1339" s="36">
        <f t="shared" si="829"/>
        <v>7.7</v>
      </c>
      <c r="T1339" s="34" t="s">
        <v>143</v>
      </c>
      <c r="U1339" s="5" t="str">
        <f>+Instructions!$B$3</f>
        <v>A</v>
      </c>
      <c r="V1339" s="49"/>
      <c r="W1339" s="53">
        <f>+Instructions!$C$22</f>
        <v>0</v>
      </c>
      <c r="X1339" s="16">
        <f t="shared" si="830"/>
        <v>7.7</v>
      </c>
      <c r="Y1339" s="49"/>
      <c r="Z1339" s="6" t="s">
        <v>1386</v>
      </c>
      <c r="AA1339" s="36">
        <v>7.7</v>
      </c>
      <c r="AB1339" s="57">
        <f t="shared" si="831"/>
        <v>0</v>
      </c>
      <c r="AC1339" s="16">
        <f t="shared" si="832"/>
        <v>7.7</v>
      </c>
      <c r="AD1339" s="11">
        <f t="shared" si="833"/>
        <v>0</v>
      </c>
      <c r="AE1339" s="120"/>
      <c r="AF1339" s="128">
        <v>1</v>
      </c>
      <c r="AG1339" s="35">
        <f t="shared" si="834"/>
        <v>7.7</v>
      </c>
      <c r="AH1339" s="49"/>
      <c r="AJ1339" s="16">
        <f t="shared" si="835"/>
        <v>7.7</v>
      </c>
      <c r="AK1339" s="16">
        <f t="shared" si="836"/>
        <v>0</v>
      </c>
      <c r="AL1339" s="16">
        <f t="shared" si="837"/>
        <v>0</v>
      </c>
      <c r="AM1339" s="16" t="str">
        <f t="shared" si="838"/>
        <v/>
      </c>
      <c r="AO1339" s="239" t="s">
        <v>155</v>
      </c>
    </row>
    <row r="1340" spans="2:41" s="3" customFormat="1" ht="9.9499999999999993" customHeight="1" x14ac:dyDescent="0.2">
      <c r="B1340" s="112" t="s">
        <v>151</v>
      </c>
      <c r="D1340" s="37"/>
      <c r="E1340" s="71" t="s">
        <v>912</v>
      </c>
      <c r="F1340" s="71"/>
      <c r="G1340" s="28" t="s">
        <v>144</v>
      </c>
      <c r="H1340" s="28"/>
      <c r="I1340" s="28"/>
      <c r="J1340" s="28"/>
      <c r="K1340" s="28" t="s">
        <v>1072</v>
      </c>
      <c r="M1340" s="71"/>
      <c r="N1340" s="173">
        <v>990007</v>
      </c>
      <c r="P1340" s="71" t="s">
        <v>1076</v>
      </c>
      <c r="Q1340" s="81"/>
      <c r="R1340" s="27"/>
      <c r="S1340" s="36">
        <f t="shared" si="829"/>
        <v>7.7</v>
      </c>
      <c r="T1340" s="34" t="s">
        <v>143</v>
      </c>
      <c r="U1340" s="5" t="str">
        <f>+Instructions!$B$3</f>
        <v>A</v>
      </c>
      <c r="V1340" s="49"/>
      <c r="W1340" s="53">
        <f>+Instructions!$C$22</f>
        <v>0</v>
      </c>
      <c r="X1340" s="16">
        <f t="shared" si="830"/>
        <v>7.7</v>
      </c>
      <c r="Y1340" s="49"/>
      <c r="Z1340" s="6" t="s">
        <v>1386</v>
      </c>
      <c r="AA1340" s="36">
        <v>7.7</v>
      </c>
      <c r="AB1340" s="57">
        <f t="shared" si="831"/>
        <v>0</v>
      </c>
      <c r="AC1340" s="16">
        <f t="shared" si="832"/>
        <v>7.7</v>
      </c>
      <c r="AD1340" s="11">
        <f t="shared" si="833"/>
        <v>0</v>
      </c>
      <c r="AE1340" s="120"/>
      <c r="AF1340" s="128">
        <v>1</v>
      </c>
      <c r="AG1340" s="35">
        <f t="shared" si="834"/>
        <v>7.7</v>
      </c>
      <c r="AH1340" s="49"/>
      <c r="AJ1340" s="16">
        <f t="shared" si="835"/>
        <v>7.7</v>
      </c>
      <c r="AK1340" s="16">
        <f t="shared" si="836"/>
        <v>0</v>
      </c>
      <c r="AL1340" s="16">
        <f t="shared" si="837"/>
        <v>0</v>
      </c>
      <c r="AM1340" s="16" t="str">
        <f t="shared" si="838"/>
        <v/>
      </c>
      <c r="AO1340" s="239" t="s">
        <v>155</v>
      </c>
    </row>
    <row r="1341" spans="2:41" s="3" customFormat="1" ht="9.9499999999999993" customHeight="1" x14ac:dyDescent="0.2">
      <c r="B1341" s="112" t="s">
        <v>151</v>
      </c>
      <c r="D1341" s="37"/>
      <c r="E1341" s="71" t="s">
        <v>912</v>
      </c>
      <c r="F1341" s="71"/>
      <c r="G1341" s="28" t="s">
        <v>144</v>
      </c>
      <c r="H1341" s="28"/>
      <c r="I1341" s="28"/>
      <c r="J1341" s="28"/>
      <c r="K1341" s="28" t="s">
        <v>1073</v>
      </c>
      <c r="M1341" s="71"/>
      <c r="N1341" s="173">
        <v>990008</v>
      </c>
      <c r="P1341" s="71" t="s">
        <v>1076</v>
      </c>
      <c r="Q1341" s="81"/>
      <c r="R1341" s="27"/>
      <c r="S1341" s="36">
        <f t="shared" si="829"/>
        <v>7.7</v>
      </c>
      <c r="T1341" s="34" t="s">
        <v>143</v>
      </c>
      <c r="U1341" s="5" t="str">
        <f>+Instructions!$B$3</f>
        <v>A</v>
      </c>
      <c r="V1341" s="49"/>
      <c r="W1341" s="53">
        <f>+Instructions!$C$22</f>
        <v>0</v>
      </c>
      <c r="X1341" s="16">
        <f t="shared" si="830"/>
        <v>7.7</v>
      </c>
      <c r="Y1341" s="49"/>
      <c r="Z1341" s="6" t="s">
        <v>1386</v>
      </c>
      <c r="AA1341" s="36">
        <v>7.7</v>
      </c>
      <c r="AB1341" s="57">
        <f t="shared" si="831"/>
        <v>0</v>
      </c>
      <c r="AC1341" s="16">
        <f t="shared" si="832"/>
        <v>7.7</v>
      </c>
      <c r="AD1341" s="11">
        <f t="shared" si="833"/>
        <v>0</v>
      </c>
      <c r="AE1341" s="120"/>
      <c r="AF1341" s="128">
        <v>1</v>
      </c>
      <c r="AG1341" s="35">
        <f t="shared" si="834"/>
        <v>7.7</v>
      </c>
      <c r="AH1341" s="49"/>
      <c r="AJ1341" s="16">
        <f t="shared" si="835"/>
        <v>7.7</v>
      </c>
      <c r="AK1341" s="16">
        <f t="shared" si="836"/>
        <v>0</v>
      </c>
      <c r="AL1341" s="16">
        <f t="shared" si="837"/>
        <v>0</v>
      </c>
      <c r="AM1341" s="16" t="str">
        <f t="shared" si="838"/>
        <v/>
      </c>
      <c r="AO1341" s="239" t="s">
        <v>155</v>
      </c>
    </row>
    <row r="1342" spans="2:41" s="3" customFormat="1" ht="9.9499999999999993" customHeight="1" x14ac:dyDescent="0.2">
      <c r="B1342" s="112" t="s">
        <v>151</v>
      </c>
      <c r="D1342" s="37"/>
      <c r="E1342" s="71" t="s">
        <v>912</v>
      </c>
      <c r="F1342" s="71"/>
      <c r="G1342" s="28" t="s">
        <v>144</v>
      </c>
      <c r="H1342" s="28"/>
      <c r="I1342" s="28"/>
      <c r="J1342" s="28"/>
      <c r="K1342" s="28" t="s">
        <v>1066</v>
      </c>
      <c r="M1342" s="254"/>
      <c r="N1342" s="257">
        <v>990107</v>
      </c>
      <c r="P1342" s="71" t="s">
        <v>1076</v>
      </c>
      <c r="Q1342" s="81"/>
      <c r="R1342" s="27"/>
      <c r="S1342" s="36">
        <f t="shared" si="829"/>
        <v>7.7</v>
      </c>
      <c r="T1342" s="34" t="s">
        <v>143</v>
      </c>
      <c r="U1342" s="5" t="str">
        <f>+Instructions!$B$3</f>
        <v>A</v>
      </c>
      <c r="V1342" s="49"/>
      <c r="W1342" s="53">
        <f>+Instructions!$C$22</f>
        <v>0</v>
      </c>
      <c r="X1342" s="16">
        <f t="shared" si="830"/>
        <v>7.7</v>
      </c>
      <c r="Y1342" s="49"/>
      <c r="Z1342" s="6" t="s">
        <v>1386</v>
      </c>
      <c r="AA1342" s="36">
        <v>7.7</v>
      </c>
      <c r="AB1342" s="57">
        <f t="shared" si="831"/>
        <v>0</v>
      </c>
      <c r="AC1342" s="16">
        <f t="shared" si="832"/>
        <v>7.7</v>
      </c>
      <c r="AD1342" s="11">
        <f t="shared" si="833"/>
        <v>0</v>
      </c>
      <c r="AE1342" s="120"/>
      <c r="AF1342" s="128">
        <v>1</v>
      </c>
      <c r="AG1342" s="35">
        <f t="shared" si="834"/>
        <v>7.7</v>
      </c>
      <c r="AH1342" s="49"/>
      <c r="AJ1342" s="16">
        <f t="shared" si="835"/>
        <v>7.7</v>
      </c>
      <c r="AK1342" s="16">
        <f t="shared" si="836"/>
        <v>0</v>
      </c>
      <c r="AL1342" s="16">
        <f t="shared" si="837"/>
        <v>0</v>
      </c>
      <c r="AM1342" s="16" t="str">
        <f t="shared" si="838"/>
        <v/>
      </c>
      <c r="AO1342" s="239" t="s">
        <v>155</v>
      </c>
    </row>
    <row r="1343" spans="2:41" s="3" customFormat="1" ht="9.9499999999999993" customHeight="1" x14ac:dyDescent="0.2">
      <c r="B1343" s="112" t="s">
        <v>151</v>
      </c>
      <c r="D1343" s="37"/>
      <c r="E1343" s="71" t="s">
        <v>912</v>
      </c>
      <c r="F1343" s="71"/>
      <c r="G1343" s="28" t="s">
        <v>144</v>
      </c>
      <c r="H1343" s="28"/>
      <c r="I1343" s="28"/>
      <c r="J1343" s="28"/>
      <c r="K1343" s="28" t="s">
        <v>1067</v>
      </c>
      <c r="M1343" s="254"/>
      <c r="N1343" s="257">
        <v>990108</v>
      </c>
      <c r="P1343" s="71" t="s">
        <v>1076</v>
      </c>
      <c r="Q1343" s="81"/>
      <c r="R1343" s="27"/>
      <c r="S1343" s="36">
        <f t="shared" si="829"/>
        <v>7.7</v>
      </c>
      <c r="T1343" s="34" t="s">
        <v>143</v>
      </c>
      <c r="U1343" s="5" t="str">
        <f>+Instructions!$B$3</f>
        <v>A</v>
      </c>
      <c r="V1343" s="49"/>
      <c r="W1343" s="53">
        <f>+Instructions!$C$22</f>
        <v>0</v>
      </c>
      <c r="X1343" s="16">
        <f t="shared" si="830"/>
        <v>7.7</v>
      </c>
      <c r="Y1343" s="49"/>
      <c r="Z1343" s="6" t="s">
        <v>1386</v>
      </c>
      <c r="AA1343" s="36">
        <v>7.7</v>
      </c>
      <c r="AB1343" s="57">
        <f t="shared" si="831"/>
        <v>0</v>
      </c>
      <c r="AC1343" s="16">
        <f t="shared" si="832"/>
        <v>7.7</v>
      </c>
      <c r="AD1343" s="11">
        <f t="shared" si="833"/>
        <v>0</v>
      </c>
      <c r="AE1343" s="120"/>
      <c r="AF1343" s="128">
        <v>1</v>
      </c>
      <c r="AG1343" s="35">
        <f t="shared" si="834"/>
        <v>7.7</v>
      </c>
      <c r="AH1343" s="49"/>
      <c r="AJ1343" s="16">
        <f t="shared" si="835"/>
        <v>7.7</v>
      </c>
      <c r="AK1343" s="16">
        <f t="shared" si="836"/>
        <v>0</v>
      </c>
      <c r="AL1343" s="16">
        <f t="shared" si="837"/>
        <v>0</v>
      </c>
      <c r="AM1343" s="16" t="str">
        <f t="shared" si="838"/>
        <v/>
      </c>
      <c r="AO1343" s="239" t="s">
        <v>155</v>
      </c>
    </row>
    <row r="1344" spans="2:41" s="3" customFormat="1" ht="9.9499999999999993" customHeight="1" x14ac:dyDescent="0.2">
      <c r="B1344" s="112" t="s">
        <v>151</v>
      </c>
      <c r="D1344" s="37"/>
      <c r="E1344" s="71" t="s">
        <v>912</v>
      </c>
      <c r="F1344" s="71"/>
      <c r="G1344" s="28" t="s">
        <v>144</v>
      </c>
      <c r="H1344" s="28"/>
      <c r="I1344" s="28"/>
      <c r="J1344" s="28"/>
      <c r="K1344" s="28" t="s">
        <v>1065</v>
      </c>
      <c r="M1344" s="71"/>
      <c r="N1344" s="173">
        <v>990001</v>
      </c>
      <c r="P1344" s="71" t="s">
        <v>1076</v>
      </c>
      <c r="Q1344" s="81"/>
      <c r="R1344" s="27"/>
      <c r="S1344" s="36">
        <f t="shared" si="829"/>
        <v>7</v>
      </c>
      <c r="T1344" s="34" t="s">
        <v>143</v>
      </c>
      <c r="U1344" s="5" t="str">
        <f>+Instructions!$B$3</f>
        <v>A</v>
      </c>
      <c r="V1344" s="49"/>
      <c r="W1344" s="53">
        <f>+Instructions!$C$22</f>
        <v>0</v>
      </c>
      <c r="X1344" s="16">
        <f t="shared" si="830"/>
        <v>7</v>
      </c>
      <c r="Y1344" s="49"/>
      <c r="Z1344" s="6" t="s">
        <v>1386</v>
      </c>
      <c r="AA1344" s="36">
        <v>7</v>
      </c>
      <c r="AB1344" s="57">
        <f t="shared" si="831"/>
        <v>0</v>
      </c>
      <c r="AC1344" s="16">
        <f t="shared" si="832"/>
        <v>7</v>
      </c>
      <c r="AD1344" s="11">
        <f t="shared" si="833"/>
        <v>0</v>
      </c>
      <c r="AE1344" s="120"/>
      <c r="AF1344" s="128">
        <v>1</v>
      </c>
      <c r="AG1344" s="35">
        <f t="shared" si="834"/>
        <v>7</v>
      </c>
      <c r="AH1344" s="49"/>
      <c r="AJ1344" s="16">
        <f t="shared" si="835"/>
        <v>7</v>
      </c>
      <c r="AK1344" s="16">
        <f t="shared" si="836"/>
        <v>0</v>
      </c>
      <c r="AL1344" s="16">
        <f t="shared" si="837"/>
        <v>0</v>
      </c>
      <c r="AM1344" s="16" t="str">
        <f t="shared" si="838"/>
        <v/>
      </c>
      <c r="AO1344" s="239" t="s">
        <v>155</v>
      </c>
    </row>
    <row r="1345" spans="2:41" s="3" customFormat="1" ht="9.9499999999999993" customHeight="1" x14ac:dyDescent="0.2">
      <c r="B1345" s="112" t="s">
        <v>151</v>
      </c>
      <c r="D1345" s="37"/>
      <c r="E1345" s="71" t="s">
        <v>912</v>
      </c>
      <c r="F1345" s="71"/>
      <c r="G1345" s="28" t="s">
        <v>144</v>
      </c>
      <c r="H1345" s="28"/>
      <c r="I1345" s="28"/>
      <c r="J1345" s="28"/>
      <c r="K1345" s="28" t="s">
        <v>1068</v>
      </c>
      <c r="M1345" s="71"/>
      <c r="N1345" s="173">
        <v>990002</v>
      </c>
      <c r="P1345" s="71" t="s">
        <v>1076</v>
      </c>
      <c r="Q1345" s="81"/>
      <c r="R1345" s="27"/>
      <c r="S1345" s="36">
        <f t="shared" si="829"/>
        <v>7.7</v>
      </c>
      <c r="T1345" s="34" t="s">
        <v>143</v>
      </c>
      <c r="U1345" s="5" t="str">
        <f>+Instructions!$B$3</f>
        <v>A</v>
      </c>
      <c r="V1345" s="49"/>
      <c r="W1345" s="53">
        <f>+Instructions!$C$22</f>
        <v>0</v>
      </c>
      <c r="X1345" s="16">
        <f t="shared" si="830"/>
        <v>7.7</v>
      </c>
      <c r="Y1345" s="49"/>
      <c r="Z1345" s="6" t="s">
        <v>1386</v>
      </c>
      <c r="AA1345" s="36">
        <v>7.7</v>
      </c>
      <c r="AB1345" s="57">
        <f t="shared" si="831"/>
        <v>0</v>
      </c>
      <c r="AC1345" s="16">
        <f t="shared" si="832"/>
        <v>7.7</v>
      </c>
      <c r="AD1345" s="11">
        <f t="shared" si="833"/>
        <v>0</v>
      </c>
      <c r="AE1345" s="120"/>
      <c r="AF1345" s="128">
        <v>1</v>
      </c>
      <c r="AG1345" s="35">
        <f t="shared" si="834"/>
        <v>7.7</v>
      </c>
      <c r="AH1345" s="49"/>
      <c r="AJ1345" s="16">
        <f t="shared" si="835"/>
        <v>7.7</v>
      </c>
      <c r="AK1345" s="16">
        <f t="shared" si="836"/>
        <v>0</v>
      </c>
      <c r="AL1345" s="16">
        <f t="shared" si="837"/>
        <v>0</v>
      </c>
      <c r="AM1345" s="16" t="str">
        <f t="shared" si="838"/>
        <v/>
      </c>
      <c r="AO1345" s="239" t="s">
        <v>155</v>
      </c>
    </row>
    <row r="1346" spans="2:41" s="3" customFormat="1" ht="9.9499999999999993" customHeight="1" x14ac:dyDescent="0.2">
      <c r="B1346" s="112" t="s">
        <v>151</v>
      </c>
      <c r="D1346" s="37"/>
      <c r="E1346" s="71" t="s">
        <v>912</v>
      </c>
      <c r="F1346" s="71"/>
      <c r="G1346" s="28" t="s">
        <v>144</v>
      </c>
      <c r="H1346" s="28"/>
      <c r="I1346" s="28"/>
      <c r="J1346" s="28"/>
      <c r="K1346" s="28" t="s">
        <v>1070</v>
      </c>
      <c r="M1346" s="71"/>
      <c r="N1346" s="173">
        <v>990005</v>
      </c>
      <c r="P1346" s="71" t="s">
        <v>1076</v>
      </c>
      <c r="Q1346" s="81"/>
      <c r="R1346" s="27"/>
      <c r="S1346" s="36">
        <f t="shared" si="829"/>
        <v>7.7</v>
      </c>
      <c r="T1346" s="34" t="s">
        <v>143</v>
      </c>
      <c r="U1346" s="5" t="str">
        <f>+Instructions!$B$3</f>
        <v>A</v>
      </c>
      <c r="V1346" s="49"/>
      <c r="W1346" s="53">
        <f>+Instructions!$C$22</f>
        <v>0</v>
      </c>
      <c r="X1346" s="16">
        <f t="shared" si="830"/>
        <v>7.7</v>
      </c>
      <c r="Y1346" s="49"/>
      <c r="Z1346" s="6" t="s">
        <v>1386</v>
      </c>
      <c r="AA1346" s="36">
        <v>7.7</v>
      </c>
      <c r="AB1346" s="57">
        <f t="shared" si="831"/>
        <v>0</v>
      </c>
      <c r="AC1346" s="16">
        <f t="shared" si="832"/>
        <v>7.7</v>
      </c>
      <c r="AD1346" s="11">
        <f t="shared" si="833"/>
        <v>0</v>
      </c>
      <c r="AE1346" s="120"/>
      <c r="AF1346" s="128">
        <v>1</v>
      </c>
      <c r="AG1346" s="35">
        <f t="shared" si="834"/>
        <v>7.7</v>
      </c>
      <c r="AH1346" s="49"/>
      <c r="AJ1346" s="16">
        <f t="shared" si="835"/>
        <v>7.7</v>
      </c>
      <c r="AK1346" s="16">
        <f t="shared" si="836"/>
        <v>0</v>
      </c>
      <c r="AL1346" s="16">
        <f t="shared" si="837"/>
        <v>0</v>
      </c>
      <c r="AM1346" s="16" t="str">
        <f t="shared" si="838"/>
        <v/>
      </c>
      <c r="AO1346" s="239" t="s">
        <v>155</v>
      </c>
    </row>
    <row r="1347" spans="2:41" s="3" customFormat="1" ht="9.9499999999999993" customHeight="1" x14ac:dyDescent="0.2">
      <c r="B1347" s="112" t="s">
        <v>151</v>
      </c>
      <c r="D1347" s="37"/>
      <c r="E1347" s="71" t="s">
        <v>912</v>
      </c>
      <c r="F1347" s="71"/>
      <c r="G1347" s="28" t="s">
        <v>144</v>
      </c>
      <c r="H1347" s="28"/>
      <c r="I1347" s="28"/>
      <c r="J1347" s="28"/>
      <c r="K1347" s="28" t="s">
        <v>1071</v>
      </c>
      <c r="M1347" s="71"/>
      <c r="N1347" s="173">
        <v>990006</v>
      </c>
      <c r="P1347" s="71" t="s">
        <v>1076</v>
      </c>
      <c r="Q1347" s="81"/>
      <c r="R1347" s="27"/>
      <c r="S1347" s="36">
        <f t="shared" si="829"/>
        <v>7.7</v>
      </c>
      <c r="T1347" s="34" t="s">
        <v>143</v>
      </c>
      <c r="U1347" s="5" t="str">
        <f>+Instructions!$B$3</f>
        <v>A</v>
      </c>
      <c r="V1347" s="49"/>
      <c r="W1347" s="53">
        <f>+Instructions!$C$22</f>
        <v>0</v>
      </c>
      <c r="X1347" s="16">
        <f t="shared" si="830"/>
        <v>7.7</v>
      </c>
      <c r="Y1347" s="49"/>
      <c r="Z1347" s="6" t="s">
        <v>1386</v>
      </c>
      <c r="AA1347" s="36">
        <v>7.7</v>
      </c>
      <c r="AB1347" s="57">
        <f t="shared" si="831"/>
        <v>0</v>
      </c>
      <c r="AC1347" s="16">
        <f t="shared" si="832"/>
        <v>7.7</v>
      </c>
      <c r="AD1347" s="11">
        <f t="shared" si="833"/>
        <v>0</v>
      </c>
      <c r="AE1347" s="120"/>
      <c r="AF1347" s="128">
        <v>1</v>
      </c>
      <c r="AG1347" s="35">
        <f t="shared" si="834"/>
        <v>7.7</v>
      </c>
      <c r="AH1347" s="49"/>
      <c r="AJ1347" s="16">
        <f t="shared" si="835"/>
        <v>7.7</v>
      </c>
      <c r="AK1347" s="16">
        <f t="shared" si="836"/>
        <v>0</v>
      </c>
      <c r="AL1347" s="16">
        <f t="shared" si="837"/>
        <v>0</v>
      </c>
      <c r="AM1347" s="16" t="str">
        <f t="shared" si="838"/>
        <v/>
      </c>
      <c r="AO1347" s="239" t="s">
        <v>155</v>
      </c>
    </row>
    <row r="1348" spans="2:41" s="3" customFormat="1" ht="2.85" customHeight="1" x14ac:dyDescent="0.2">
      <c r="M1348" s="255"/>
      <c r="N1348" s="258"/>
      <c r="P1348" s="71"/>
      <c r="Q1348" s="81"/>
      <c r="R1348" s="27"/>
      <c r="S1348" s="36"/>
      <c r="T1348" s="6"/>
      <c r="U1348" s="34"/>
      <c r="V1348" s="49"/>
      <c r="W1348" s="53"/>
      <c r="X1348" s="14"/>
      <c r="Y1348" s="49"/>
      <c r="Z1348" s="36"/>
      <c r="AA1348" s="36"/>
      <c r="AB1348" s="52"/>
      <c r="AC1348" s="36"/>
      <c r="AD1348" s="14"/>
      <c r="AE1348" s="72"/>
      <c r="AF1348" s="124"/>
      <c r="AG1348" s="36"/>
      <c r="AH1348" s="244"/>
      <c r="AJ1348" s="36"/>
      <c r="AK1348" s="36"/>
      <c r="AL1348" s="36"/>
      <c r="AM1348" s="36"/>
      <c r="AO1348" s="239"/>
    </row>
    <row r="1349" spans="2:41" s="3" customFormat="1" ht="9.9499999999999993" customHeight="1" x14ac:dyDescent="0.2">
      <c r="B1349" s="112" t="s">
        <v>151</v>
      </c>
      <c r="D1349" s="37"/>
      <c r="E1349" s="71" t="s">
        <v>204</v>
      </c>
      <c r="F1349" s="71"/>
      <c r="G1349" s="28" t="s">
        <v>1078</v>
      </c>
      <c r="H1349" s="28"/>
      <c r="I1349" s="28"/>
      <c r="J1349" s="28"/>
      <c r="K1349" s="28" t="s">
        <v>1229</v>
      </c>
      <c r="M1349" s="71"/>
      <c r="N1349" s="173">
        <v>990101</v>
      </c>
      <c r="P1349" s="71" t="s">
        <v>1077</v>
      </c>
      <c r="Q1349" s="81"/>
      <c r="R1349" s="27"/>
      <c r="S1349" s="36">
        <f>IF(Suggested="Yes",AA1349,AG1349)</f>
        <v>10.85</v>
      </c>
      <c r="T1349" s="34" t="s">
        <v>143</v>
      </c>
      <c r="U1349" s="5" t="str">
        <f>+Instructions!$B$3</f>
        <v>A</v>
      </c>
      <c r="V1349" s="49"/>
      <c r="W1349" s="53">
        <f>+Instructions!$C$22</f>
        <v>0</v>
      </c>
      <c r="X1349" s="16">
        <f t="shared" ref="X1349:X1350" si="839">ROUND($AA1349*(1-W1349)+0.004999,2)</f>
        <v>10.85</v>
      </c>
      <c r="Y1349" s="49"/>
      <c r="Z1349" s="6" t="s">
        <v>1386</v>
      </c>
      <c r="AA1349" s="36">
        <v>10.85</v>
      </c>
      <c r="AB1349" s="57">
        <f t="shared" ref="AB1349:AB1350" si="840">+W1349</f>
        <v>0</v>
      </c>
      <c r="AC1349" s="16">
        <f t="shared" ref="AC1349:AC1350" si="841">+X1349</f>
        <v>10.85</v>
      </c>
      <c r="AD1349" s="11">
        <f t="shared" ref="AD1349:AD1350" si="842">(AG1349-AC1349)/AG1349</f>
        <v>0</v>
      </c>
      <c r="AE1349" s="120"/>
      <c r="AF1349" s="128">
        <v>1</v>
      </c>
      <c r="AG1349" s="35">
        <f t="shared" ref="AG1349:AG1350" si="843">SUM(AJ1349:AL1349)+AE1349</f>
        <v>10.85</v>
      </c>
      <c r="AH1349" s="49"/>
      <c r="AJ1349" s="16">
        <f t="shared" ref="AJ1349:AJ1350" si="844">ROUND(AC1349/(1-VLOOKUP(AF1349,Group,2,FALSE)),2)</f>
        <v>10.85</v>
      </c>
      <c r="AK1349" s="16">
        <f t="shared" ref="AK1349:AK1350" si="845">IF(VLOOKUP(AF1349,Group,5,FALSE)="YES",VLOOKUP(ROUND(ROUND(AJ1349,1)-AJ1349,2),Round,2,FALSE)+VLOOKUP(AF1349,Group,6,FALSE),0)</f>
        <v>0</v>
      </c>
      <c r="AL1349" s="16">
        <f t="shared" ref="AL1349:AL1350" si="846">IF(VLOOKUP(AF1349,Group,7,FALSE)="",0,ROUND(AJ1349-0.04999,1)-AJ1349+AM1349)</f>
        <v>0</v>
      </c>
      <c r="AM1349" s="16" t="str">
        <f t="shared" ref="AM1349:AM1350" si="847">IF(VLOOKUP(AF1349,Group,7,FALSE)="","",VLOOKUP(AF1349,Group,7,FALSE))</f>
        <v/>
      </c>
      <c r="AO1349" s="239" t="s">
        <v>155</v>
      </c>
    </row>
    <row r="1350" spans="2:41" s="3" customFormat="1" ht="9.9499999999999993" customHeight="1" x14ac:dyDescent="0.2">
      <c r="B1350" s="112" t="s">
        <v>151</v>
      </c>
      <c r="D1350" s="37"/>
      <c r="E1350" s="71" t="s">
        <v>204</v>
      </c>
      <c r="F1350" s="71"/>
      <c r="G1350" s="28" t="s">
        <v>1078</v>
      </c>
      <c r="H1350" s="28"/>
      <c r="I1350" s="28"/>
      <c r="J1350" s="28"/>
      <c r="K1350" s="28" t="s">
        <v>1230</v>
      </c>
      <c r="M1350" s="71"/>
      <c r="N1350" s="173">
        <v>990102</v>
      </c>
      <c r="P1350" s="71" t="s">
        <v>1077</v>
      </c>
      <c r="Q1350" s="81"/>
      <c r="R1350" s="27"/>
      <c r="S1350" s="36">
        <f>IF(Suggested="Yes",AA1350,AG1350)</f>
        <v>10.85</v>
      </c>
      <c r="T1350" s="34" t="s">
        <v>143</v>
      </c>
      <c r="U1350" s="5" t="str">
        <f>+Instructions!$B$3</f>
        <v>A</v>
      </c>
      <c r="V1350" s="49"/>
      <c r="W1350" s="53">
        <f>+Instructions!$C$22</f>
        <v>0</v>
      </c>
      <c r="X1350" s="16">
        <f t="shared" si="839"/>
        <v>10.85</v>
      </c>
      <c r="Y1350" s="49"/>
      <c r="Z1350" s="6" t="s">
        <v>1386</v>
      </c>
      <c r="AA1350" s="36">
        <v>10.85</v>
      </c>
      <c r="AB1350" s="57">
        <f t="shared" si="840"/>
        <v>0</v>
      </c>
      <c r="AC1350" s="16">
        <f t="shared" si="841"/>
        <v>10.85</v>
      </c>
      <c r="AD1350" s="11">
        <f t="shared" si="842"/>
        <v>0</v>
      </c>
      <c r="AE1350" s="120"/>
      <c r="AF1350" s="128">
        <v>1</v>
      </c>
      <c r="AG1350" s="35">
        <f t="shared" si="843"/>
        <v>10.85</v>
      </c>
      <c r="AH1350" s="49"/>
      <c r="AJ1350" s="16">
        <f t="shared" si="844"/>
        <v>10.85</v>
      </c>
      <c r="AK1350" s="16">
        <f t="shared" si="845"/>
        <v>0</v>
      </c>
      <c r="AL1350" s="16">
        <f t="shared" si="846"/>
        <v>0</v>
      </c>
      <c r="AM1350" s="16" t="str">
        <f t="shared" si="847"/>
        <v/>
      </c>
      <c r="AO1350" s="239" t="s">
        <v>155</v>
      </c>
    </row>
    <row r="1351" spans="2:41" s="3" customFormat="1" ht="9.9499999999999993" customHeight="1" x14ac:dyDescent="0.2">
      <c r="B1351" s="112" t="s">
        <v>151</v>
      </c>
      <c r="D1351" s="37"/>
      <c r="E1351" s="71" t="s">
        <v>204</v>
      </c>
      <c r="F1351" s="71"/>
      <c r="G1351" s="28" t="s">
        <v>1078</v>
      </c>
      <c r="H1351" s="28"/>
      <c r="I1351" s="28"/>
      <c r="J1351" s="28"/>
      <c r="K1351" s="28" t="s">
        <v>1295</v>
      </c>
      <c r="M1351" s="71"/>
      <c r="N1351" s="173">
        <v>990013</v>
      </c>
      <c r="P1351" s="71" t="s">
        <v>1077</v>
      </c>
      <c r="Q1351" s="81"/>
      <c r="R1351" s="27"/>
      <c r="S1351" s="36">
        <f t="shared" ref="S1351:S1362" si="848">IF(Suggested="Yes",AA1351,AG1351)</f>
        <v>10.85</v>
      </c>
      <c r="T1351" s="34" t="s">
        <v>143</v>
      </c>
      <c r="U1351" s="5" t="str">
        <f>+Instructions!$B$3</f>
        <v>A</v>
      </c>
      <c r="V1351" s="49"/>
      <c r="W1351" s="53">
        <f>+Instructions!$C$22</f>
        <v>0</v>
      </c>
      <c r="X1351" s="16">
        <f t="shared" ref="X1351:X1362" si="849">ROUND($AA1351*(1-W1351)+0.004999,2)</f>
        <v>10.85</v>
      </c>
      <c r="Y1351" s="49"/>
      <c r="Z1351" s="6" t="s">
        <v>1386</v>
      </c>
      <c r="AA1351" s="36">
        <v>10.85</v>
      </c>
      <c r="AB1351" s="57">
        <f t="shared" ref="AB1351:AB1362" si="850">+W1351</f>
        <v>0</v>
      </c>
      <c r="AC1351" s="16">
        <f t="shared" ref="AC1351:AC1362" si="851">+X1351</f>
        <v>10.85</v>
      </c>
      <c r="AD1351" s="11">
        <f t="shared" ref="AD1351:AD1362" si="852">(AG1351-AC1351)/AG1351</f>
        <v>0</v>
      </c>
      <c r="AE1351" s="120"/>
      <c r="AF1351" s="128">
        <v>1</v>
      </c>
      <c r="AG1351" s="35">
        <f t="shared" ref="AG1351:AG1362" si="853">SUM(AJ1351:AL1351)+AE1351</f>
        <v>10.85</v>
      </c>
      <c r="AH1351" s="49"/>
      <c r="AJ1351" s="16">
        <f t="shared" ref="AJ1351:AJ1362" si="854">ROUND(AC1351/(1-VLOOKUP(AF1351,Group,2,FALSE)),2)</f>
        <v>10.85</v>
      </c>
      <c r="AK1351" s="16">
        <f t="shared" ref="AK1351:AK1362" si="855">IF(VLOOKUP(AF1351,Group,5,FALSE)="YES",VLOOKUP(ROUND(ROUND(AJ1351,1)-AJ1351,2),Round,2,FALSE)+VLOOKUP(AF1351,Group,6,FALSE),0)</f>
        <v>0</v>
      </c>
      <c r="AL1351" s="16">
        <f t="shared" ref="AL1351:AL1362" si="856">IF(VLOOKUP(AF1351,Group,7,FALSE)="",0,ROUND(AJ1351-0.04999,1)-AJ1351+AM1351)</f>
        <v>0</v>
      </c>
      <c r="AM1351" s="16" t="str">
        <f t="shared" ref="AM1351:AM1362" si="857">IF(VLOOKUP(AF1351,Group,7,FALSE)="","",VLOOKUP(AF1351,Group,7,FALSE))</f>
        <v/>
      </c>
      <c r="AO1351" s="239" t="s">
        <v>155</v>
      </c>
    </row>
    <row r="1352" spans="2:41" s="3" customFormat="1" ht="9.9499999999999993" customHeight="1" x14ac:dyDescent="0.2">
      <c r="B1352" s="112" t="s">
        <v>151</v>
      </c>
      <c r="D1352" s="37"/>
      <c r="E1352" s="71" t="s">
        <v>204</v>
      </c>
      <c r="F1352" s="71"/>
      <c r="G1352" s="28" t="s">
        <v>1078</v>
      </c>
      <c r="H1352" s="28"/>
      <c r="I1352" s="28"/>
      <c r="J1352" s="28"/>
      <c r="K1352" s="28" t="s">
        <v>1069</v>
      </c>
      <c r="M1352" s="71"/>
      <c r="N1352" s="173">
        <v>990014</v>
      </c>
      <c r="P1352" s="71" t="s">
        <v>1077</v>
      </c>
      <c r="Q1352" s="81"/>
      <c r="R1352" s="27"/>
      <c r="S1352" s="36">
        <f t="shared" si="848"/>
        <v>10.85</v>
      </c>
      <c r="T1352" s="34" t="s">
        <v>143</v>
      </c>
      <c r="U1352" s="5" t="str">
        <f>+Instructions!$B$3</f>
        <v>A</v>
      </c>
      <c r="V1352" s="49"/>
      <c r="W1352" s="53">
        <f>+Instructions!$C$22</f>
        <v>0</v>
      </c>
      <c r="X1352" s="16">
        <f t="shared" si="849"/>
        <v>10.85</v>
      </c>
      <c r="Y1352" s="49"/>
      <c r="Z1352" s="6" t="s">
        <v>1386</v>
      </c>
      <c r="AA1352" s="36">
        <v>10.85</v>
      </c>
      <c r="AB1352" s="57">
        <f t="shared" si="850"/>
        <v>0</v>
      </c>
      <c r="AC1352" s="16">
        <f t="shared" si="851"/>
        <v>10.85</v>
      </c>
      <c r="AD1352" s="11">
        <f t="shared" si="852"/>
        <v>0</v>
      </c>
      <c r="AE1352" s="120"/>
      <c r="AF1352" s="128">
        <v>1</v>
      </c>
      <c r="AG1352" s="35">
        <f t="shared" si="853"/>
        <v>10.85</v>
      </c>
      <c r="AH1352" s="49"/>
      <c r="AJ1352" s="16">
        <f t="shared" si="854"/>
        <v>10.85</v>
      </c>
      <c r="AK1352" s="16">
        <f t="shared" si="855"/>
        <v>0</v>
      </c>
      <c r="AL1352" s="16">
        <f t="shared" si="856"/>
        <v>0</v>
      </c>
      <c r="AM1352" s="16" t="str">
        <f t="shared" si="857"/>
        <v/>
      </c>
      <c r="AO1352" s="239" t="s">
        <v>155</v>
      </c>
    </row>
    <row r="1353" spans="2:41" s="3" customFormat="1" ht="9.9499999999999993" customHeight="1" x14ac:dyDescent="0.2">
      <c r="B1353" s="112" t="s">
        <v>151</v>
      </c>
      <c r="D1353" s="37" t="s">
        <v>187</v>
      </c>
      <c r="E1353" s="71" t="s">
        <v>204</v>
      </c>
      <c r="F1353" s="71"/>
      <c r="G1353" s="28" t="s">
        <v>1078</v>
      </c>
      <c r="H1353" s="28"/>
      <c r="I1353" s="28"/>
      <c r="J1353" s="28"/>
      <c r="K1353" s="28" t="s">
        <v>1074</v>
      </c>
      <c r="M1353" s="71"/>
      <c r="N1353" s="173">
        <v>990019</v>
      </c>
      <c r="P1353" s="71" t="s">
        <v>1077</v>
      </c>
      <c r="Q1353" s="81"/>
      <c r="R1353" s="27"/>
      <c r="S1353" s="36">
        <f t="shared" si="848"/>
        <v>10.1</v>
      </c>
      <c r="T1353" s="34" t="s">
        <v>143</v>
      </c>
      <c r="U1353" s="5" t="str">
        <f>+Instructions!$B$3</f>
        <v>A</v>
      </c>
      <c r="V1353" s="49"/>
      <c r="W1353" s="53">
        <f>+Instructions!$C$22</f>
        <v>0</v>
      </c>
      <c r="X1353" s="16">
        <f t="shared" si="849"/>
        <v>10.1</v>
      </c>
      <c r="Y1353" s="49"/>
      <c r="Z1353" s="6" t="s">
        <v>1386</v>
      </c>
      <c r="AA1353" s="36">
        <v>10.1</v>
      </c>
      <c r="AB1353" s="57">
        <f t="shared" si="850"/>
        <v>0</v>
      </c>
      <c r="AC1353" s="16">
        <f t="shared" si="851"/>
        <v>10.1</v>
      </c>
      <c r="AD1353" s="11">
        <f t="shared" si="852"/>
        <v>0</v>
      </c>
      <c r="AE1353" s="120"/>
      <c r="AF1353" s="128">
        <v>1</v>
      </c>
      <c r="AG1353" s="35">
        <f t="shared" si="853"/>
        <v>10.1</v>
      </c>
      <c r="AH1353" s="49"/>
      <c r="AJ1353" s="16">
        <f t="shared" si="854"/>
        <v>10.1</v>
      </c>
      <c r="AK1353" s="16">
        <f t="shared" si="855"/>
        <v>0</v>
      </c>
      <c r="AL1353" s="16">
        <f t="shared" si="856"/>
        <v>0</v>
      </c>
      <c r="AM1353" s="16" t="str">
        <f t="shared" si="857"/>
        <v/>
      </c>
      <c r="AO1353" s="239" t="s">
        <v>155</v>
      </c>
    </row>
    <row r="1354" spans="2:41" s="3" customFormat="1" ht="9.9499999999999993" customHeight="1" x14ac:dyDescent="0.2">
      <c r="B1354" s="112" t="s">
        <v>151</v>
      </c>
      <c r="D1354" s="37"/>
      <c r="E1354" s="71" t="s">
        <v>204</v>
      </c>
      <c r="F1354" s="71"/>
      <c r="G1354" s="28" t="s">
        <v>1078</v>
      </c>
      <c r="H1354" s="28"/>
      <c r="I1354" s="28"/>
      <c r="J1354" s="28"/>
      <c r="K1354" s="28" t="s">
        <v>1075</v>
      </c>
      <c r="M1354" s="71"/>
      <c r="N1354" s="173">
        <v>990020</v>
      </c>
      <c r="P1354" s="71" t="s">
        <v>1077</v>
      </c>
      <c r="Q1354" s="81"/>
      <c r="R1354" s="27"/>
      <c r="S1354" s="36">
        <f t="shared" si="848"/>
        <v>10.85</v>
      </c>
      <c r="T1354" s="34" t="s">
        <v>143</v>
      </c>
      <c r="U1354" s="5" t="str">
        <f>+Instructions!$B$3</f>
        <v>A</v>
      </c>
      <c r="V1354" s="49"/>
      <c r="W1354" s="53">
        <f>+Instructions!$C$22</f>
        <v>0</v>
      </c>
      <c r="X1354" s="16">
        <f t="shared" si="849"/>
        <v>10.85</v>
      </c>
      <c r="Y1354" s="49"/>
      <c r="Z1354" s="6" t="s">
        <v>1386</v>
      </c>
      <c r="AA1354" s="36">
        <v>10.85</v>
      </c>
      <c r="AB1354" s="57">
        <f t="shared" si="850"/>
        <v>0</v>
      </c>
      <c r="AC1354" s="16">
        <f t="shared" si="851"/>
        <v>10.85</v>
      </c>
      <c r="AD1354" s="11">
        <f t="shared" si="852"/>
        <v>0</v>
      </c>
      <c r="AE1354" s="120"/>
      <c r="AF1354" s="128">
        <v>1</v>
      </c>
      <c r="AG1354" s="35">
        <f t="shared" si="853"/>
        <v>10.85</v>
      </c>
      <c r="AH1354" s="49"/>
      <c r="AJ1354" s="16">
        <f t="shared" si="854"/>
        <v>10.85</v>
      </c>
      <c r="AK1354" s="16">
        <f t="shared" si="855"/>
        <v>0</v>
      </c>
      <c r="AL1354" s="16">
        <f t="shared" si="856"/>
        <v>0</v>
      </c>
      <c r="AM1354" s="16" t="str">
        <f t="shared" si="857"/>
        <v/>
      </c>
      <c r="AO1354" s="239" t="s">
        <v>155</v>
      </c>
    </row>
    <row r="1355" spans="2:41" s="3" customFormat="1" ht="9.9499999999999993" customHeight="1" x14ac:dyDescent="0.2">
      <c r="B1355" s="112" t="s">
        <v>151</v>
      </c>
      <c r="D1355" s="37"/>
      <c r="E1355" s="71" t="s">
        <v>204</v>
      </c>
      <c r="F1355" s="71"/>
      <c r="G1355" s="28" t="s">
        <v>1078</v>
      </c>
      <c r="H1355" s="28"/>
      <c r="I1355" s="28"/>
      <c r="J1355" s="28"/>
      <c r="K1355" s="28" t="s">
        <v>1072</v>
      </c>
      <c r="M1355" s="71"/>
      <c r="N1355" s="173">
        <v>990017</v>
      </c>
      <c r="P1355" s="71" t="s">
        <v>1077</v>
      </c>
      <c r="Q1355" s="81"/>
      <c r="R1355" s="27"/>
      <c r="S1355" s="36">
        <f t="shared" si="848"/>
        <v>10.85</v>
      </c>
      <c r="T1355" s="34" t="s">
        <v>143</v>
      </c>
      <c r="U1355" s="5" t="str">
        <f>+Instructions!$B$3</f>
        <v>A</v>
      </c>
      <c r="V1355" s="49"/>
      <c r="W1355" s="53">
        <f>+Instructions!$C$22</f>
        <v>0</v>
      </c>
      <c r="X1355" s="16">
        <f t="shared" si="849"/>
        <v>10.85</v>
      </c>
      <c r="Y1355" s="49"/>
      <c r="Z1355" s="6" t="s">
        <v>1386</v>
      </c>
      <c r="AA1355" s="36">
        <v>10.85</v>
      </c>
      <c r="AB1355" s="57">
        <f t="shared" si="850"/>
        <v>0</v>
      </c>
      <c r="AC1355" s="16">
        <f t="shared" si="851"/>
        <v>10.85</v>
      </c>
      <c r="AD1355" s="11">
        <f t="shared" si="852"/>
        <v>0</v>
      </c>
      <c r="AE1355" s="120"/>
      <c r="AF1355" s="128">
        <v>1</v>
      </c>
      <c r="AG1355" s="35">
        <f t="shared" si="853"/>
        <v>10.85</v>
      </c>
      <c r="AH1355" s="49"/>
      <c r="AJ1355" s="16">
        <f t="shared" si="854"/>
        <v>10.85</v>
      </c>
      <c r="AK1355" s="16">
        <f t="shared" si="855"/>
        <v>0</v>
      </c>
      <c r="AL1355" s="16">
        <f t="shared" si="856"/>
        <v>0</v>
      </c>
      <c r="AM1355" s="16" t="str">
        <f t="shared" si="857"/>
        <v/>
      </c>
      <c r="AO1355" s="239" t="s">
        <v>155</v>
      </c>
    </row>
    <row r="1356" spans="2:41" s="3" customFormat="1" ht="9.9499999999999993" customHeight="1" x14ac:dyDescent="0.2">
      <c r="B1356" s="112" t="s">
        <v>151</v>
      </c>
      <c r="D1356" s="37"/>
      <c r="E1356" s="71" t="s">
        <v>204</v>
      </c>
      <c r="F1356" s="71"/>
      <c r="G1356" s="28" t="s">
        <v>1078</v>
      </c>
      <c r="H1356" s="28"/>
      <c r="I1356" s="28"/>
      <c r="J1356" s="28"/>
      <c r="K1356" s="28" t="s">
        <v>1073</v>
      </c>
      <c r="M1356" s="71"/>
      <c r="N1356" s="173">
        <v>990018</v>
      </c>
      <c r="P1356" s="71" t="s">
        <v>1077</v>
      </c>
      <c r="Q1356" s="81"/>
      <c r="R1356" s="27"/>
      <c r="S1356" s="36">
        <f t="shared" si="848"/>
        <v>10.1</v>
      </c>
      <c r="T1356" s="34" t="s">
        <v>143</v>
      </c>
      <c r="U1356" s="5" t="str">
        <f>+Instructions!$B$3</f>
        <v>A</v>
      </c>
      <c r="V1356" s="49"/>
      <c r="W1356" s="53">
        <f>+Instructions!$C$22</f>
        <v>0</v>
      </c>
      <c r="X1356" s="16">
        <f t="shared" si="849"/>
        <v>10.1</v>
      </c>
      <c r="Y1356" s="49"/>
      <c r="Z1356" s="6" t="s">
        <v>1386</v>
      </c>
      <c r="AA1356" s="36">
        <v>10.1</v>
      </c>
      <c r="AB1356" s="57">
        <f t="shared" si="850"/>
        <v>0</v>
      </c>
      <c r="AC1356" s="16">
        <f t="shared" si="851"/>
        <v>10.1</v>
      </c>
      <c r="AD1356" s="11">
        <f t="shared" si="852"/>
        <v>0</v>
      </c>
      <c r="AE1356" s="120"/>
      <c r="AF1356" s="128">
        <v>1</v>
      </c>
      <c r="AG1356" s="35">
        <f t="shared" si="853"/>
        <v>10.1</v>
      </c>
      <c r="AH1356" s="49"/>
      <c r="AJ1356" s="16">
        <f t="shared" si="854"/>
        <v>10.1</v>
      </c>
      <c r="AK1356" s="16">
        <f t="shared" si="855"/>
        <v>0</v>
      </c>
      <c r="AL1356" s="16">
        <f t="shared" si="856"/>
        <v>0</v>
      </c>
      <c r="AM1356" s="16" t="str">
        <f t="shared" si="857"/>
        <v/>
      </c>
      <c r="AO1356" s="239" t="s">
        <v>155</v>
      </c>
    </row>
    <row r="1357" spans="2:41" s="3" customFormat="1" ht="9.9499999999999993" customHeight="1" x14ac:dyDescent="0.2">
      <c r="B1357" s="112" t="s">
        <v>151</v>
      </c>
      <c r="D1357" s="37"/>
      <c r="E1357" s="71" t="s">
        <v>204</v>
      </c>
      <c r="F1357" s="71"/>
      <c r="G1357" s="28" t="s">
        <v>1078</v>
      </c>
      <c r="H1357" s="28"/>
      <c r="I1357" s="28"/>
      <c r="J1357" s="28"/>
      <c r="K1357" s="28" t="s">
        <v>1066</v>
      </c>
      <c r="M1357" s="254"/>
      <c r="N1357" s="257">
        <v>990103</v>
      </c>
      <c r="P1357" s="71" t="s">
        <v>1077</v>
      </c>
      <c r="Q1357" s="81"/>
      <c r="R1357" s="27"/>
      <c r="S1357" s="36">
        <f t="shared" si="848"/>
        <v>10.85</v>
      </c>
      <c r="T1357" s="34" t="s">
        <v>143</v>
      </c>
      <c r="U1357" s="5" t="str">
        <f>+Instructions!$B$3</f>
        <v>A</v>
      </c>
      <c r="V1357" s="49"/>
      <c r="W1357" s="53">
        <f>+Instructions!$C$22</f>
        <v>0</v>
      </c>
      <c r="X1357" s="16">
        <f t="shared" si="849"/>
        <v>10.85</v>
      </c>
      <c r="Y1357" s="49"/>
      <c r="Z1357" s="6" t="s">
        <v>1386</v>
      </c>
      <c r="AA1357" s="36">
        <v>10.85</v>
      </c>
      <c r="AB1357" s="57">
        <f t="shared" si="850"/>
        <v>0</v>
      </c>
      <c r="AC1357" s="16">
        <f t="shared" si="851"/>
        <v>10.85</v>
      </c>
      <c r="AD1357" s="11">
        <f t="shared" si="852"/>
        <v>0</v>
      </c>
      <c r="AE1357" s="120"/>
      <c r="AF1357" s="128">
        <v>1</v>
      </c>
      <c r="AG1357" s="35">
        <f t="shared" si="853"/>
        <v>10.85</v>
      </c>
      <c r="AH1357" s="49"/>
      <c r="AJ1357" s="16">
        <f t="shared" si="854"/>
        <v>10.85</v>
      </c>
      <c r="AK1357" s="16">
        <f t="shared" si="855"/>
        <v>0</v>
      </c>
      <c r="AL1357" s="16">
        <f t="shared" si="856"/>
        <v>0</v>
      </c>
      <c r="AM1357" s="16" t="str">
        <f t="shared" si="857"/>
        <v/>
      </c>
      <c r="AO1357" s="239" t="s">
        <v>155</v>
      </c>
    </row>
    <row r="1358" spans="2:41" s="3" customFormat="1" ht="9.9499999999999993" customHeight="1" x14ac:dyDescent="0.2">
      <c r="B1358" s="112" t="s">
        <v>151</v>
      </c>
      <c r="D1358" s="37"/>
      <c r="E1358" s="71" t="s">
        <v>204</v>
      </c>
      <c r="F1358" s="71"/>
      <c r="G1358" s="28" t="s">
        <v>1078</v>
      </c>
      <c r="H1358" s="28"/>
      <c r="I1358" s="28"/>
      <c r="J1358" s="28"/>
      <c r="K1358" s="28" t="s">
        <v>1067</v>
      </c>
      <c r="M1358" s="254"/>
      <c r="N1358" s="257">
        <v>990104</v>
      </c>
      <c r="P1358" s="71" t="s">
        <v>1077</v>
      </c>
      <c r="Q1358" s="81"/>
      <c r="R1358" s="27"/>
      <c r="S1358" s="36">
        <f t="shared" si="848"/>
        <v>10.85</v>
      </c>
      <c r="T1358" s="34" t="s">
        <v>143</v>
      </c>
      <c r="U1358" s="5" t="str">
        <f>+Instructions!$B$3</f>
        <v>A</v>
      </c>
      <c r="V1358" s="49"/>
      <c r="W1358" s="53">
        <f>+Instructions!$C$22</f>
        <v>0</v>
      </c>
      <c r="X1358" s="16">
        <f t="shared" si="849"/>
        <v>10.85</v>
      </c>
      <c r="Y1358" s="49"/>
      <c r="Z1358" s="6" t="s">
        <v>1386</v>
      </c>
      <c r="AA1358" s="36">
        <v>10.85</v>
      </c>
      <c r="AB1358" s="57">
        <f t="shared" si="850"/>
        <v>0</v>
      </c>
      <c r="AC1358" s="16">
        <f t="shared" si="851"/>
        <v>10.85</v>
      </c>
      <c r="AD1358" s="11">
        <f t="shared" si="852"/>
        <v>0</v>
      </c>
      <c r="AE1358" s="120"/>
      <c r="AF1358" s="128">
        <v>1</v>
      </c>
      <c r="AG1358" s="35">
        <f t="shared" si="853"/>
        <v>10.85</v>
      </c>
      <c r="AH1358" s="49"/>
      <c r="AJ1358" s="16">
        <f t="shared" si="854"/>
        <v>10.85</v>
      </c>
      <c r="AK1358" s="16">
        <f t="shared" si="855"/>
        <v>0</v>
      </c>
      <c r="AL1358" s="16">
        <f t="shared" si="856"/>
        <v>0</v>
      </c>
      <c r="AM1358" s="16" t="str">
        <f t="shared" si="857"/>
        <v/>
      </c>
      <c r="AO1358" s="239" t="s">
        <v>155</v>
      </c>
    </row>
    <row r="1359" spans="2:41" s="3" customFormat="1" ht="9.9499999999999993" customHeight="1" x14ac:dyDescent="0.2">
      <c r="B1359" s="112" t="s">
        <v>151</v>
      </c>
      <c r="D1359" s="37"/>
      <c r="E1359" s="71" t="s">
        <v>204</v>
      </c>
      <c r="F1359" s="71"/>
      <c r="G1359" s="28" t="s">
        <v>1078</v>
      </c>
      <c r="H1359" s="28"/>
      <c r="I1359" s="28"/>
      <c r="J1359" s="28"/>
      <c r="K1359" s="28" t="s">
        <v>1065</v>
      </c>
      <c r="M1359" s="71"/>
      <c r="N1359" s="173">
        <v>990011</v>
      </c>
      <c r="P1359" s="71" t="s">
        <v>1077</v>
      </c>
      <c r="Q1359" s="81"/>
      <c r="R1359" s="27"/>
      <c r="S1359" s="36">
        <f t="shared" si="848"/>
        <v>10.85</v>
      </c>
      <c r="T1359" s="34" t="s">
        <v>143</v>
      </c>
      <c r="U1359" s="5" t="str">
        <f>+Instructions!$B$3</f>
        <v>A</v>
      </c>
      <c r="V1359" s="49"/>
      <c r="W1359" s="53">
        <f>+Instructions!$C$22</f>
        <v>0</v>
      </c>
      <c r="X1359" s="16">
        <f t="shared" si="849"/>
        <v>10.85</v>
      </c>
      <c r="Y1359" s="49"/>
      <c r="Z1359" s="6" t="s">
        <v>1386</v>
      </c>
      <c r="AA1359" s="36">
        <v>10.85</v>
      </c>
      <c r="AB1359" s="57">
        <f t="shared" si="850"/>
        <v>0</v>
      </c>
      <c r="AC1359" s="16">
        <f t="shared" si="851"/>
        <v>10.85</v>
      </c>
      <c r="AD1359" s="11">
        <f t="shared" si="852"/>
        <v>0</v>
      </c>
      <c r="AE1359" s="120"/>
      <c r="AF1359" s="128">
        <v>1</v>
      </c>
      <c r="AG1359" s="35">
        <f t="shared" si="853"/>
        <v>10.85</v>
      </c>
      <c r="AH1359" s="49"/>
      <c r="AJ1359" s="16">
        <f t="shared" si="854"/>
        <v>10.85</v>
      </c>
      <c r="AK1359" s="16">
        <f t="shared" si="855"/>
        <v>0</v>
      </c>
      <c r="AL1359" s="16">
        <f t="shared" si="856"/>
        <v>0</v>
      </c>
      <c r="AM1359" s="16" t="str">
        <f t="shared" si="857"/>
        <v/>
      </c>
      <c r="AO1359" s="239" t="s">
        <v>155</v>
      </c>
    </row>
    <row r="1360" spans="2:41" s="3" customFormat="1" ht="9.9499999999999993" customHeight="1" x14ac:dyDescent="0.2">
      <c r="B1360" s="112" t="s">
        <v>151</v>
      </c>
      <c r="D1360" s="37"/>
      <c r="E1360" s="71" t="s">
        <v>204</v>
      </c>
      <c r="F1360" s="71"/>
      <c r="G1360" s="28" t="s">
        <v>1078</v>
      </c>
      <c r="H1360" s="28"/>
      <c r="I1360" s="28"/>
      <c r="J1360" s="28"/>
      <c r="K1360" s="28" t="s">
        <v>1068</v>
      </c>
      <c r="M1360" s="71"/>
      <c r="N1360" s="173">
        <v>990012</v>
      </c>
      <c r="P1360" s="71" t="s">
        <v>1077</v>
      </c>
      <c r="Q1360" s="81"/>
      <c r="R1360" s="27"/>
      <c r="S1360" s="36">
        <f t="shared" si="848"/>
        <v>9.4</v>
      </c>
      <c r="T1360" s="34" t="s">
        <v>143</v>
      </c>
      <c r="U1360" s="5" t="str">
        <f>+Instructions!$B$3</f>
        <v>A</v>
      </c>
      <c r="V1360" s="49"/>
      <c r="W1360" s="53">
        <f>+Instructions!$C$22</f>
        <v>0</v>
      </c>
      <c r="X1360" s="16">
        <f t="shared" si="849"/>
        <v>9.4</v>
      </c>
      <c r="Y1360" s="49"/>
      <c r="Z1360" s="6" t="s">
        <v>1386</v>
      </c>
      <c r="AA1360" s="36">
        <v>9.4</v>
      </c>
      <c r="AB1360" s="57">
        <f t="shared" si="850"/>
        <v>0</v>
      </c>
      <c r="AC1360" s="16">
        <f t="shared" si="851"/>
        <v>9.4</v>
      </c>
      <c r="AD1360" s="11">
        <f t="shared" si="852"/>
        <v>0</v>
      </c>
      <c r="AE1360" s="120"/>
      <c r="AF1360" s="128">
        <v>1</v>
      </c>
      <c r="AG1360" s="35">
        <f t="shared" si="853"/>
        <v>9.4</v>
      </c>
      <c r="AH1360" s="49"/>
      <c r="AJ1360" s="16">
        <f t="shared" si="854"/>
        <v>9.4</v>
      </c>
      <c r="AK1360" s="16">
        <f t="shared" si="855"/>
        <v>0</v>
      </c>
      <c r="AL1360" s="16">
        <f t="shared" si="856"/>
        <v>0</v>
      </c>
      <c r="AM1360" s="16" t="str">
        <f t="shared" si="857"/>
        <v/>
      </c>
      <c r="AO1360" s="239" t="s">
        <v>155</v>
      </c>
    </row>
    <row r="1361" spans="2:41" s="3" customFormat="1" ht="9.9499999999999993" customHeight="1" x14ac:dyDescent="0.2">
      <c r="B1361" s="112" t="s">
        <v>151</v>
      </c>
      <c r="D1361" s="37"/>
      <c r="E1361" s="71" t="s">
        <v>204</v>
      </c>
      <c r="F1361" s="71"/>
      <c r="G1361" s="28" t="s">
        <v>1078</v>
      </c>
      <c r="H1361" s="28"/>
      <c r="I1361" s="28"/>
      <c r="J1361" s="28"/>
      <c r="K1361" s="28" t="s">
        <v>1070</v>
      </c>
      <c r="M1361" s="71"/>
      <c r="N1361" s="173">
        <v>990015</v>
      </c>
      <c r="P1361" s="71" t="s">
        <v>1077</v>
      </c>
      <c r="Q1361" s="81"/>
      <c r="R1361" s="27"/>
      <c r="S1361" s="36">
        <f t="shared" si="848"/>
        <v>10.1</v>
      </c>
      <c r="T1361" s="34" t="s">
        <v>143</v>
      </c>
      <c r="U1361" s="5" t="str">
        <f>+Instructions!$B$3</f>
        <v>A</v>
      </c>
      <c r="V1361" s="49"/>
      <c r="W1361" s="53">
        <f>+Instructions!$C$22</f>
        <v>0</v>
      </c>
      <c r="X1361" s="16">
        <f t="shared" si="849"/>
        <v>10.1</v>
      </c>
      <c r="Y1361" s="49"/>
      <c r="Z1361" s="6" t="s">
        <v>1386</v>
      </c>
      <c r="AA1361" s="36">
        <v>10.1</v>
      </c>
      <c r="AB1361" s="57">
        <f t="shared" si="850"/>
        <v>0</v>
      </c>
      <c r="AC1361" s="16">
        <f t="shared" si="851"/>
        <v>10.1</v>
      </c>
      <c r="AD1361" s="11">
        <f t="shared" si="852"/>
        <v>0</v>
      </c>
      <c r="AE1361" s="120"/>
      <c r="AF1361" s="128">
        <v>1</v>
      </c>
      <c r="AG1361" s="35">
        <f t="shared" si="853"/>
        <v>10.1</v>
      </c>
      <c r="AH1361" s="49"/>
      <c r="AJ1361" s="16">
        <f t="shared" si="854"/>
        <v>10.1</v>
      </c>
      <c r="AK1361" s="16">
        <f t="shared" si="855"/>
        <v>0</v>
      </c>
      <c r="AL1361" s="16">
        <f t="shared" si="856"/>
        <v>0</v>
      </c>
      <c r="AM1361" s="16" t="str">
        <f t="shared" si="857"/>
        <v/>
      </c>
      <c r="AO1361" s="239" t="s">
        <v>155</v>
      </c>
    </row>
    <row r="1362" spans="2:41" s="3" customFormat="1" ht="9.9499999999999993" customHeight="1" x14ac:dyDescent="0.2">
      <c r="B1362" s="112" t="s">
        <v>151</v>
      </c>
      <c r="D1362" s="37"/>
      <c r="E1362" s="71" t="s">
        <v>204</v>
      </c>
      <c r="F1362" s="71"/>
      <c r="G1362" s="28" t="s">
        <v>1078</v>
      </c>
      <c r="H1362" s="28"/>
      <c r="I1362" s="28"/>
      <c r="J1362" s="28"/>
      <c r="K1362" s="28" t="s">
        <v>1071</v>
      </c>
      <c r="M1362" s="71"/>
      <c r="N1362" s="173">
        <v>990016</v>
      </c>
      <c r="P1362" s="71" t="s">
        <v>1077</v>
      </c>
      <c r="Q1362" s="81"/>
      <c r="R1362" s="27"/>
      <c r="S1362" s="36">
        <f t="shared" si="848"/>
        <v>10.1</v>
      </c>
      <c r="T1362" s="34" t="s">
        <v>143</v>
      </c>
      <c r="U1362" s="5" t="str">
        <f>+Instructions!$B$3</f>
        <v>A</v>
      </c>
      <c r="V1362" s="49"/>
      <c r="W1362" s="53">
        <f>+Instructions!$C$22</f>
        <v>0</v>
      </c>
      <c r="X1362" s="16">
        <f t="shared" si="849"/>
        <v>10.1</v>
      </c>
      <c r="Y1362" s="49"/>
      <c r="Z1362" s="6" t="s">
        <v>1386</v>
      </c>
      <c r="AA1362" s="36">
        <v>10.1</v>
      </c>
      <c r="AB1362" s="57">
        <f t="shared" si="850"/>
        <v>0</v>
      </c>
      <c r="AC1362" s="16">
        <f t="shared" si="851"/>
        <v>10.1</v>
      </c>
      <c r="AD1362" s="11">
        <f t="shared" si="852"/>
        <v>0</v>
      </c>
      <c r="AE1362" s="120"/>
      <c r="AF1362" s="128">
        <v>1</v>
      </c>
      <c r="AG1362" s="35">
        <f t="shared" si="853"/>
        <v>10.1</v>
      </c>
      <c r="AH1362" s="49"/>
      <c r="AJ1362" s="16">
        <f t="shared" si="854"/>
        <v>10.1</v>
      </c>
      <c r="AK1362" s="16">
        <f t="shared" si="855"/>
        <v>0</v>
      </c>
      <c r="AL1362" s="16">
        <f t="shared" si="856"/>
        <v>0</v>
      </c>
      <c r="AM1362" s="16" t="str">
        <f t="shared" si="857"/>
        <v/>
      </c>
      <c r="AO1362" s="239" t="s">
        <v>155</v>
      </c>
    </row>
    <row r="1363" spans="2:41" s="3" customFormat="1" ht="2.4500000000000002" customHeight="1" x14ac:dyDescent="0.2">
      <c r="M1363" s="76"/>
      <c r="N1363" s="160"/>
      <c r="P1363" s="71"/>
      <c r="Q1363" s="81"/>
      <c r="R1363" s="27"/>
      <c r="S1363" s="36"/>
      <c r="T1363" s="6"/>
      <c r="U1363" s="34"/>
      <c r="V1363" s="49"/>
      <c r="W1363" s="53"/>
      <c r="X1363" s="14"/>
      <c r="Y1363" s="49"/>
      <c r="Z1363" s="36"/>
      <c r="AA1363" s="36"/>
      <c r="AB1363" s="52"/>
      <c r="AC1363" s="36"/>
      <c r="AD1363" s="14"/>
      <c r="AE1363" s="72"/>
      <c r="AF1363" s="124"/>
      <c r="AG1363" s="36"/>
      <c r="AH1363" s="244"/>
      <c r="AJ1363" s="36"/>
      <c r="AK1363" s="36"/>
      <c r="AL1363" s="36"/>
      <c r="AM1363" s="36"/>
      <c r="AO1363" s="239"/>
    </row>
    <row r="1364" spans="2:41" s="3" customFormat="1" ht="9.9499999999999993" customHeight="1" x14ac:dyDescent="0.2">
      <c r="C1364" s="174" t="s">
        <v>1064</v>
      </c>
      <c r="L1364" s="160"/>
      <c r="M1364" s="71"/>
      <c r="N1364" s="28"/>
      <c r="P1364" s="166"/>
      <c r="Q1364" s="6"/>
      <c r="R1364" s="28"/>
      <c r="S1364" s="36"/>
      <c r="U1364" s="5"/>
      <c r="V1364" s="49"/>
      <c r="W1364" s="53"/>
      <c r="X1364" s="14"/>
      <c r="Y1364" s="49"/>
      <c r="Z1364" s="36"/>
      <c r="AA1364" s="36"/>
      <c r="AB1364" s="52"/>
      <c r="AC1364" s="16"/>
      <c r="AD1364" s="14"/>
      <c r="AE1364" s="62"/>
      <c r="AF1364" s="62"/>
      <c r="AG1364" s="16"/>
      <c r="AH1364" s="245"/>
      <c r="AI1364" s="123"/>
      <c r="AJ1364" s="16"/>
      <c r="AK1364" s="16"/>
      <c r="AL1364" s="16"/>
      <c r="AM1364" s="16"/>
      <c r="AO1364" s="239"/>
    </row>
    <row r="1365" spans="2:41" s="3" customFormat="1" ht="0.95" customHeight="1" x14ac:dyDescent="0.2">
      <c r="M1365" s="255"/>
      <c r="N1365" s="258"/>
      <c r="P1365" s="71"/>
      <c r="Q1365" s="81"/>
      <c r="R1365" s="27"/>
      <c r="S1365" s="36"/>
      <c r="T1365" s="6"/>
      <c r="U1365" s="34"/>
      <c r="V1365" s="49"/>
      <c r="W1365" s="53"/>
      <c r="X1365" s="14"/>
      <c r="Y1365" s="49"/>
      <c r="Z1365" s="36"/>
      <c r="AA1365" s="36"/>
      <c r="AB1365" s="52"/>
      <c r="AC1365" s="36"/>
      <c r="AD1365" s="14"/>
      <c r="AE1365" s="72"/>
      <c r="AF1365" s="124"/>
      <c r="AG1365" s="36"/>
      <c r="AH1365" s="244"/>
      <c r="AJ1365" s="36"/>
      <c r="AK1365" s="36"/>
      <c r="AL1365" s="36"/>
      <c r="AM1365" s="36"/>
      <c r="AO1365" s="239"/>
    </row>
    <row r="1366" spans="2:41" s="3" customFormat="1" ht="9.9499999999999993" customHeight="1" x14ac:dyDescent="0.2">
      <c r="B1366" s="112" t="s">
        <v>151</v>
      </c>
      <c r="D1366" s="37"/>
      <c r="E1366" s="71" t="s">
        <v>188</v>
      </c>
      <c r="F1366" s="71"/>
      <c r="G1366" s="28" t="s">
        <v>1079</v>
      </c>
      <c r="H1366" s="28"/>
      <c r="I1366" s="28"/>
      <c r="J1366" s="28"/>
      <c r="K1366" s="28" t="s">
        <v>1080</v>
      </c>
      <c r="M1366" s="256"/>
      <c r="N1366" s="257">
        <v>990037</v>
      </c>
      <c r="P1366" s="71" t="s">
        <v>1081</v>
      </c>
      <c r="Q1366" s="81"/>
      <c r="R1366" s="27"/>
      <c r="S1366" s="36">
        <f>IF(Suggested="Yes",AA1366,AG1366)</f>
        <v>13.75</v>
      </c>
      <c r="T1366" s="34" t="s">
        <v>143</v>
      </c>
      <c r="U1366" s="5" t="str">
        <f>+Instructions!$B$3</f>
        <v>A</v>
      </c>
      <c r="V1366" s="49"/>
      <c r="W1366" s="53">
        <f>+Instructions!$C$22</f>
        <v>0</v>
      </c>
      <c r="X1366" s="16">
        <f>ROUND($AA1366*(1-W1366)+0.004999,2)</f>
        <v>13.75</v>
      </c>
      <c r="Y1366" s="49"/>
      <c r="Z1366" s="6" t="s">
        <v>1386</v>
      </c>
      <c r="AA1366" s="36">
        <v>13.75</v>
      </c>
      <c r="AB1366" s="57">
        <f>+W1366</f>
        <v>0</v>
      </c>
      <c r="AC1366" s="16">
        <f>+X1366</f>
        <v>13.75</v>
      </c>
      <c r="AD1366" s="11">
        <f>(AG1366-AC1366)/AG1366</f>
        <v>0</v>
      </c>
      <c r="AE1366" s="120"/>
      <c r="AF1366" s="128">
        <v>1</v>
      </c>
      <c r="AG1366" s="35">
        <f>SUM(AJ1366:AL1366)+AE1366</f>
        <v>13.75</v>
      </c>
      <c r="AH1366" s="49"/>
      <c r="AJ1366" s="16">
        <f>ROUND(AC1366/(1-VLOOKUP(AF1366,Group,2,FALSE)),2)</f>
        <v>13.75</v>
      </c>
      <c r="AK1366" s="16">
        <f>IF(VLOOKUP(AF1366,Group,5,FALSE)="YES",VLOOKUP(ROUND(ROUND(AJ1366,1)-AJ1366,2),Round,2,FALSE)+VLOOKUP(AF1366,Group,6,FALSE),0)</f>
        <v>0</v>
      </c>
      <c r="AL1366" s="16">
        <f>IF(VLOOKUP(AF1366,Group,7,FALSE)="",0,ROUND(AJ1366-0.04999,1)-AJ1366+AM1366)</f>
        <v>0</v>
      </c>
      <c r="AM1366" s="16" t="str">
        <f>IF(VLOOKUP(AF1366,Group,7,FALSE)="","",VLOOKUP(AF1366,Group,7,FALSE))</f>
        <v/>
      </c>
      <c r="AO1366" s="239" t="s">
        <v>155</v>
      </c>
    </row>
    <row r="1367" spans="2:41" s="3" customFormat="1" ht="0.95" customHeight="1" x14ac:dyDescent="0.2">
      <c r="M1367" s="76"/>
      <c r="N1367" s="160"/>
      <c r="P1367" s="71"/>
      <c r="Q1367" s="81"/>
      <c r="R1367" s="27"/>
      <c r="S1367" s="36"/>
      <c r="T1367" s="6"/>
      <c r="U1367" s="34"/>
      <c r="V1367" s="49"/>
      <c r="W1367" s="53"/>
      <c r="X1367" s="14"/>
      <c r="Y1367" s="49"/>
      <c r="Z1367" s="36"/>
      <c r="AA1367" s="36"/>
      <c r="AB1367" s="52"/>
      <c r="AC1367" s="36"/>
      <c r="AD1367" s="14"/>
      <c r="AE1367" s="72"/>
      <c r="AF1367" s="124"/>
      <c r="AG1367" s="36"/>
      <c r="AH1367" s="244"/>
      <c r="AJ1367" s="36"/>
      <c r="AK1367" s="36"/>
      <c r="AL1367" s="36"/>
      <c r="AM1367" s="36"/>
      <c r="AO1367" s="239"/>
    </row>
    <row r="1368" spans="2:41" s="3" customFormat="1" ht="9.9499999999999993" customHeight="1" x14ac:dyDescent="0.2">
      <c r="B1368" s="112" t="s">
        <v>151</v>
      </c>
      <c r="D1368" s="37"/>
      <c r="E1368" s="71" t="s">
        <v>513</v>
      </c>
      <c r="F1368" s="71"/>
      <c r="G1368" s="28" t="s">
        <v>1082</v>
      </c>
      <c r="H1368" s="28"/>
      <c r="I1368" s="28"/>
      <c r="J1368" s="28"/>
      <c r="K1368" s="28" t="s">
        <v>1084</v>
      </c>
      <c r="M1368" s="28"/>
      <c r="N1368" s="173">
        <v>990050</v>
      </c>
      <c r="P1368" s="71" t="s">
        <v>1085</v>
      </c>
      <c r="Q1368" s="81"/>
      <c r="R1368" s="27"/>
      <c r="S1368" s="36">
        <f>IF(Suggested="Yes",AA1368,AG1368)</f>
        <v>18.2</v>
      </c>
      <c r="T1368" s="34" t="s">
        <v>143</v>
      </c>
      <c r="U1368" s="5" t="str">
        <f>+Instructions!$B$3</f>
        <v>A</v>
      </c>
      <c r="V1368" s="49"/>
      <c r="W1368" s="53">
        <f>+Instructions!$C$22</f>
        <v>0</v>
      </c>
      <c r="X1368" s="16">
        <f>ROUND($AA1368*(1-W1368)+0.004999,2)</f>
        <v>18.2</v>
      </c>
      <c r="Y1368" s="49"/>
      <c r="Z1368" s="6" t="s">
        <v>1386</v>
      </c>
      <c r="AA1368" s="36">
        <v>18.2</v>
      </c>
      <c r="AB1368" s="57">
        <f>+W1368</f>
        <v>0</v>
      </c>
      <c r="AC1368" s="16">
        <f>+X1368</f>
        <v>18.2</v>
      </c>
      <c r="AD1368" s="11">
        <f>(AG1368-AC1368)/AG1368</f>
        <v>0</v>
      </c>
      <c r="AE1368" s="120"/>
      <c r="AF1368" s="128">
        <v>1</v>
      </c>
      <c r="AG1368" s="35">
        <f>SUM(AJ1368:AL1368)+AE1368</f>
        <v>18.2</v>
      </c>
      <c r="AH1368" s="49"/>
      <c r="AJ1368" s="16">
        <f>ROUND(AC1368/(1-VLOOKUP(AF1368,Group,2,FALSE)),2)</f>
        <v>18.2</v>
      </c>
      <c r="AK1368" s="16">
        <f>IF(VLOOKUP(AF1368,Group,5,FALSE)="YES",VLOOKUP(ROUND(ROUND(AJ1368,1)-AJ1368,2),Round,2,FALSE)+VLOOKUP(AF1368,Group,6,FALSE),0)</f>
        <v>0</v>
      </c>
      <c r="AL1368" s="16">
        <f>IF(VLOOKUP(AF1368,Group,7,FALSE)="",0,ROUND(AJ1368-0.04999,1)-AJ1368+AM1368)</f>
        <v>0</v>
      </c>
      <c r="AM1368" s="16" t="str">
        <f>IF(VLOOKUP(AF1368,Group,7,FALSE)="","",VLOOKUP(AF1368,Group,7,FALSE))</f>
        <v/>
      </c>
      <c r="AO1368" s="239" t="s">
        <v>155</v>
      </c>
    </row>
    <row r="1369" spans="2:41" s="3" customFormat="1" ht="9.9499999999999993" customHeight="1" x14ac:dyDescent="0.2">
      <c r="B1369" s="112" t="s">
        <v>151</v>
      </c>
      <c r="D1369" s="37"/>
      <c r="E1369" s="71" t="s">
        <v>513</v>
      </c>
      <c r="F1369" s="71"/>
      <c r="G1369" s="28" t="s">
        <v>1082</v>
      </c>
      <c r="H1369" s="28"/>
      <c r="I1369" s="28"/>
      <c r="J1369" s="28"/>
      <c r="K1369" s="28" t="s">
        <v>1059</v>
      </c>
      <c r="M1369" s="28"/>
      <c r="N1369" s="173">
        <v>990049</v>
      </c>
      <c r="P1369" s="71" t="s">
        <v>1085</v>
      </c>
      <c r="Q1369" s="81"/>
      <c r="R1369" s="27"/>
      <c r="S1369" s="36">
        <f>IF(Suggested="Yes",AA1369,AG1369)</f>
        <v>18.2</v>
      </c>
      <c r="T1369" s="34" t="s">
        <v>143</v>
      </c>
      <c r="U1369" s="5" t="str">
        <f>+Instructions!$B$3</f>
        <v>A</v>
      </c>
      <c r="V1369" s="49"/>
      <c r="W1369" s="53">
        <f>+Instructions!$C$22</f>
        <v>0</v>
      </c>
      <c r="X1369" s="16">
        <f>ROUND($AA1369*(1-W1369)+0.004999,2)</f>
        <v>18.2</v>
      </c>
      <c r="Y1369" s="49"/>
      <c r="Z1369" s="6" t="s">
        <v>1386</v>
      </c>
      <c r="AA1369" s="36">
        <v>18.2</v>
      </c>
      <c r="AB1369" s="57">
        <f>+W1369</f>
        <v>0</v>
      </c>
      <c r="AC1369" s="16">
        <f>+X1369</f>
        <v>18.2</v>
      </c>
      <c r="AD1369" s="11">
        <f>(AG1369-AC1369)/AG1369</f>
        <v>0</v>
      </c>
      <c r="AE1369" s="120"/>
      <c r="AF1369" s="128">
        <v>1</v>
      </c>
      <c r="AG1369" s="35">
        <f>SUM(AJ1369:AL1369)+AE1369</f>
        <v>18.2</v>
      </c>
      <c r="AH1369" s="49"/>
      <c r="AJ1369" s="16">
        <f>ROUND(AC1369/(1-VLOOKUP(AF1369,Group,2,FALSE)),2)</f>
        <v>18.2</v>
      </c>
      <c r="AK1369" s="16">
        <f>IF(VLOOKUP(AF1369,Group,5,FALSE)="YES",VLOOKUP(ROUND(ROUND(AJ1369,1)-AJ1369,2),Round,2,FALSE)+VLOOKUP(AF1369,Group,6,FALSE),0)</f>
        <v>0</v>
      </c>
      <c r="AL1369" s="16">
        <f>IF(VLOOKUP(AF1369,Group,7,FALSE)="",0,ROUND(AJ1369-0.04999,1)-AJ1369+AM1369)</f>
        <v>0</v>
      </c>
      <c r="AM1369" s="16" t="str">
        <f>IF(VLOOKUP(AF1369,Group,7,FALSE)="","",VLOOKUP(AF1369,Group,7,FALSE))</f>
        <v/>
      </c>
      <c r="AO1369" s="239" t="s">
        <v>155</v>
      </c>
    </row>
    <row r="1370" spans="2:41" s="3" customFormat="1" ht="0.95" customHeight="1" x14ac:dyDescent="0.2">
      <c r="M1370" s="76"/>
      <c r="N1370" s="160"/>
      <c r="P1370" s="71"/>
      <c r="Q1370" s="81"/>
      <c r="R1370" s="27"/>
      <c r="S1370" s="36"/>
      <c r="T1370" s="6"/>
      <c r="U1370" s="34"/>
      <c r="V1370" s="49"/>
      <c r="W1370" s="53"/>
      <c r="X1370" s="14"/>
      <c r="Y1370" s="49"/>
      <c r="Z1370" s="36"/>
      <c r="AA1370" s="36"/>
      <c r="AB1370" s="52"/>
      <c r="AC1370" s="36"/>
      <c r="AD1370" s="14"/>
      <c r="AE1370" s="72"/>
      <c r="AF1370" s="124"/>
      <c r="AG1370" s="36"/>
      <c r="AH1370" s="244"/>
      <c r="AJ1370" s="36"/>
      <c r="AK1370" s="36"/>
      <c r="AL1370" s="36"/>
      <c r="AM1370" s="36"/>
      <c r="AO1370" s="239"/>
    </row>
    <row r="1371" spans="2:41" s="3" customFormat="1" ht="9.9499999999999993" customHeight="1" x14ac:dyDescent="0.2">
      <c r="B1371" s="112" t="s">
        <v>151</v>
      </c>
      <c r="D1371" s="37"/>
      <c r="E1371" s="71" t="s">
        <v>513</v>
      </c>
      <c r="F1371" s="71"/>
      <c r="G1371" s="28" t="s">
        <v>1083</v>
      </c>
      <c r="H1371" s="28"/>
      <c r="I1371" s="28"/>
      <c r="J1371" s="28"/>
      <c r="K1371" s="28" t="s">
        <v>1084</v>
      </c>
      <c r="M1371" s="28"/>
      <c r="N1371" s="173">
        <v>990048</v>
      </c>
      <c r="P1371" s="71" t="s">
        <v>1086</v>
      </c>
      <c r="Q1371" s="81"/>
      <c r="R1371" s="27"/>
      <c r="S1371" s="36">
        <f>IF(Suggested="Yes",AA1371,AG1371)</f>
        <v>19.649999999999999</v>
      </c>
      <c r="T1371" s="34" t="s">
        <v>143</v>
      </c>
      <c r="U1371" s="5" t="str">
        <f>+Instructions!$B$3</f>
        <v>A</v>
      </c>
      <c r="V1371" s="49"/>
      <c r="W1371" s="53">
        <f>+Instructions!$C$22</f>
        <v>0</v>
      </c>
      <c r="X1371" s="16">
        <f>ROUND($AA1371*(1-W1371)+0.004999,2)</f>
        <v>19.649999999999999</v>
      </c>
      <c r="Y1371" s="49"/>
      <c r="Z1371" s="6" t="s">
        <v>1386</v>
      </c>
      <c r="AA1371" s="36">
        <v>19.649999999999999</v>
      </c>
      <c r="AB1371" s="57">
        <f>+W1371</f>
        <v>0</v>
      </c>
      <c r="AC1371" s="16">
        <f>+X1371</f>
        <v>19.649999999999999</v>
      </c>
      <c r="AD1371" s="11">
        <f>(AG1371-AC1371)/AG1371</f>
        <v>0</v>
      </c>
      <c r="AE1371" s="120"/>
      <c r="AF1371" s="128">
        <v>1</v>
      </c>
      <c r="AG1371" s="35">
        <f>SUM(AJ1371:AL1371)+AE1371</f>
        <v>19.649999999999999</v>
      </c>
      <c r="AH1371" s="49"/>
      <c r="AJ1371" s="16">
        <f>ROUND(AC1371/(1-VLOOKUP(AF1371,Group,2,FALSE)),2)</f>
        <v>19.649999999999999</v>
      </c>
      <c r="AK1371" s="16">
        <f>IF(VLOOKUP(AF1371,Group,5,FALSE)="YES",VLOOKUP(ROUND(ROUND(AJ1371,1)-AJ1371,2),Round,2,FALSE)+VLOOKUP(AF1371,Group,6,FALSE),0)</f>
        <v>0</v>
      </c>
      <c r="AL1371" s="16">
        <f>IF(VLOOKUP(AF1371,Group,7,FALSE)="",0,ROUND(AJ1371-0.04999,1)-AJ1371+AM1371)</f>
        <v>0</v>
      </c>
      <c r="AM1371" s="16" t="str">
        <f>IF(VLOOKUP(AF1371,Group,7,FALSE)="","",VLOOKUP(AF1371,Group,7,FALSE))</f>
        <v/>
      </c>
      <c r="AO1371" s="239" t="s">
        <v>155</v>
      </c>
    </row>
    <row r="1372" spans="2:41" s="3" customFormat="1" ht="9.9499999999999993" customHeight="1" x14ac:dyDescent="0.2">
      <c r="B1372" s="112" t="s">
        <v>151</v>
      </c>
      <c r="D1372" s="37"/>
      <c r="E1372" s="71" t="s">
        <v>513</v>
      </c>
      <c r="F1372" s="71"/>
      <c r="G1372" s="28" t="s">
        <v>1083</v>
      </c>
      <c r="H1372" s="28"/>
      <c r="I1372" s="28"/>
      <c r="J1372" s="28"/>
      <c r="K1372" s="28" t="s">
        <v>1059</v>
      </c>
      <c r="M1372" s="28" t="s">
        <v>187</v>
      </c>
      <c r="N1372" s="173">
        <v>990047</v>
      </c>
      <c r="P1372" s="71" t="s">
        <v>1086</v>
      </c>
      <c r="Q1372" s="81"/>
      <c r="R1372" s="27"/>
      <c r="S1372" s="36">
        <f>IF(Suggested="Yes",AA1372,AG1372)</f>
        <v>19.649999999999999</v>
      </c>
      <c r="T1372" s="34" t="s">
        <v>143</v>
      </c>
      <c r="U1372" s="5" t="str">
        <f>+Instructions!$B$3</f>
        <v>A</v>
      </c>
      <c r="V1372" s="49"/>
      <c r="W1372" s="53">
        <f>+Instructions!$C$22</f>
        <v>0</v>
      </c>
      <c r="X1372" s="16">
        <f>ROUND($AA1372*(1-W1372)+0.004999,2)</f>
        <v>19.649999999999999</v>
      </c>
      <c r="Y1372" s="49"/>
      <c r="Z1372" s="6" t="s">
        <v>1386</v>
      </c>
      <c r="AA1372" s="36">
        <v>19.649999999999999</v>
      </c>
      <c r="AB1372" s="57">
        <f>+W1372</f>
        <v>0</v>
      </c>
      <c r="AC1372" s="16">
        <f>+X1372</f>
        <v>19.649999999999999</v>
      </c>
      <c r="AD1372" s="11">
        <f>(AG1372-AC1372)/AG1372</f>
        <v>0</v>
      </c>
      <c r="AE1372" s="120"/>
      <c r="AF1372" s="128">
        <v>1</v>
      </c>
      <c r="AG1372" s="35">
        <f>SUM(AJ1372:AL1372)+AE1372</f>
        <v>19.649999999999999</v>
      </c>
      <c r="AH1372" s="49"/>
      <c r="AJ1372" s="16">
        <f>ROUND(AC1372/(1-VLOOKUP(AF1372,Group,2,FALSE)),2)</f>
        <v>19.649999999999999</v>
      </c>
      <c r="AK1372" s="16">
        <f>IF(VLOOKUP(AF1372,Group,5,FALSE)="YES",VLOOKUP(ROUND(ROUND(AJ1372,1)-AJ1372,2),Round,2,FALSE)+VLOOKUP(AF1372,Group,6,FALSE),0)</f>
        <v>0</v>
      </c>
      <c r="AL1372" s="16">
        <f>IF(VLOOKUP(AF1372,Group,7,FALSE)="",0,ROUND(AJ1372-0.04999,1)-AJ1372+AM1372)</f>
        <v>0</v>
      </c>
      <c r="AM1372" s="16" t="str">
        <f>IF(VLOOKUP(AF1372,Group,7,FALSE)="","",VLOOKUP(AF1372,Group,7,FALSE))</f>
        <v/>
      </c>
      <c r="AO1372" s="239" t="s">
        <v>155</v>
      </c>
    </row>
    <row r="1373" spans="2:41" s="3" customFormat="1" ht="0.95" customHeight="1" x14ac:dyDescent="0.2">
      <c r="L1373" s="160"/>
      <c r="M1373" s="76"/>
      <c r="P1373" s="71"/>
      <c r="Q1373" s="81"/>
      <c r="R1373" s="27"/>
      <c r="S1373" s="36"/>
      <c r="T1373" s="6"/>
      <c r="U1373" s="34"/>
      <c r="V1373" s="49"/>
      <c r="W1373" s="53"/>
      <c r="X1373" s="14"/>
      <c r="Y1373" s="49"/>
      <c r="Z1373" s="36"/>
      <c r="AA1373" s="36"/>
      <c r="AB1373" s="52"/>
      <c r="AC1373" s="36"/>
      <c r="AD1373" s="14"/>
      <c r="AE1373" s="72"/>
      <c r="AF1373" s="124"/>
      <c r="AG1373" s="36"/>
      <c r="AH1373" s="244"/>
      <c r="AJ1373" s="36"/>
      <c r="AK1373" s="36"/>
      <c r="AL1373" s="36"/>
      <c r="AM1373" s="36"/>
      <c r="AO1373" s="239"/>
    </row>
    <row r="1374" spans="2:41" s="3" customFormat="1" ht="9.9499999999999993" customHeight="1" x14ac:dyDescent="0.2">
      <c r="B1374" s="112" t="s">
        <v>151</v>
      </c>
      <c r="D1374" s="37"/>
      <c r="E1374" s="71" t="s">
        <v>819</v>
      </c>
      <c r="F1374" s="71"/>
      <c r="G1374" s="28" t="s">
        <v>144</v>
      </c>
      <c r="H1374" s="28"/>
      <c r="I1374" s="28"/>
      <c r="J1374" s="28"/>
      <c r="K1374" s="28" t="s">
        <v>1087</v>
      </c>
      <c r="M1374" s="28" t="s">
        <v>187</v>
      </c>
      <c r="N1374" s="173">
        <v>990040</v>
      </c>
      <c r="P1374" s="71" t="s">
        <v>1088</v>
      </c>
      <c r="Q1374" s="81"/>
      <c r="R1374" s="27"/>
      <c r="S1374" s="36">
        <f>IF(Suggested="Yes",AA1374,AG1374)</f>
        <v>10</v>
      </c>
      <c r="T1374" s="34" t="s">
        <v>143</v>
      </c>
      <c r="U1374" s="5" t="str">
        <f>+Instructions!$B$3</f>
        <v>A</v>
      </c>
      <c r="V1374" s="49"/>
      <c r="W1374" s="53">
        <f>+Instructions!$C$22</f>
        <v>0</v>
      </c>
      <c r="X1374" s="16">
        <f>ROUND($AA1374*(1-W1374)+0.004999,2)</f>
        <v>10</v>
      </c>
      <c r="Y1374" s="49"/>
      <c r="Z1374" s="6" t="s">
        <v>1386</v>
      </c>
      <c r="AA1374" s="36">
        <v>10</v>
      </c>
      <c r="AB1374" s="57">
        <f>+W1374</f>
        <v>0</v>
      </c>
      <c r="AC1374" s="16">
        <f>+X1374</f>
        <v>10</v>
      </c>
      <c r="AD1374" s="11">
        <f>(AG1374-AC1374)/AG1374</f>
        <v>0</v>
      </c>
      <c r="AE1374" s="120"/>
      <c r="AF1374" s="128">
        <v>1</v>
      </c>
      <c r="AG1374" s="35">
        <f>SUM(AJ1374:AL1374)+AE1374</f>
        <v>10</v>
      </c>
      <c r="AH1374" s="49"/>
      <c r="AJ1374" s="16">
        <f>ROUND(AC1374/(1-VLOOKUP(AF1374,Group,2,FALSE)),2)</f>
        <v>10</v>
      </c>
      <c r="AK1374" s="16">
        <f>IF(VLOOKUP(AF1374,Group,5,FALSE)="YES",VLOOKUP(ROUND(ROUND(AJ1374,1)-AJ1374,2),Round,2,FALSE)+VLOOKUP(AF1374,Group,6,FALSE),0)</f>
        <v>0</v>
      </c>
      <c r="AL1374" s="16">
        <f>IF(VLOOKUP(AF1374,Group,7,FALSE)="",0,ROUND(AJ1374-0.04999,1)-AJ1374+AM1374)</f>
        <v>0</v>
      </c>
      <c r="AM1374" s="16" t="str">
        <f>IF(VLOOKUP(AF1374,Group,7,FALSE)="","",VLOOKUP(AF1374,Group,7,FALSE))</f>
        <v/>
      </c>
      <c r="AO1374" s="239" t="s">
        <v>155</v>
      </c>
    </row>
    <row r="1375" spans="2:41" s="3" customFormat="1" ht="2.4500000000000002" customHeight="1" x14ac:dyDescent="0.2">
      <c r="P1375" s="71"/>
      <c r="Q1375" s="81"/>
      <c r="R1375" s="27"/>
      <c r="S1375" s="36"/>
      <c r="T1375" s="6"/>
      <c r="U1375" s="34"/>
      <c r="V1375" s="49"/>
      <c r="W1375" s="53"/>
      <c r="X1375" s="14"/>
      <c r="Y1375" s="49"/>
      <c r="Z1375" s="36"/>
      <c r="AA1375" s="36"/>
      <c r="AB1375" s="52"/>
      <c r="AC1375" s="36"/>
      <c r="AD1375" s="14"/>
      <c r="AE1375" s="72"/>
      <c r="AF1375" s="124"/>
      <c r="AG1375" s="36"/>
      <c r="AH1375" s="244"/>
      <c r="AJ1375" s="36"/>
      <c r="AK1375" s="36"/>
      <c r="AL1375" s="36"/>
      <c r="AM1375" s="36"/>
      <c r="AO1375" s="239"/>
    </row>
    <row r="1376" spans="2:41" s="3" customFormat="1" ht="9.9499999999999993" customHeight="1" x14ac:dyDescent="0.2">
      <c r="C1376" s="174" t="s">
        <v>1098</v>
      </c>
      <c r="L1376" s="160"/>
      <c r="M1376" s="71"/>
      <c r="N1376" s="28"/>
      <c r="P1376" s="166"/>
      <c r="Q1376" s="6"/>
      <c r="R1376" s="28"/>
      <c r="S1376" s="36"/>
      <c r="U1376" s="5"/>
      <c r="V1376" s="49"/>
      <c r="W1376" s="53"/>
      <c r="X1376" s="14"/>
      <c r="Y1376" s="49"/>
      <c r="Z1376" s="36"/>
      <c r="AA1376" s="36"/>
      <c r="AB1376" s="52"/>
      <c r="AC1376" s="16"/>
      <c r="AD1376" s="14"/>
      <c r="AE1376" s="62"/>
      <c r="AF1376" s="62"/>
      <c r="AG1376" s="16"/>
      <c r="AH1376" s="245"/>
      <c r="AI1376" s="123"/>
      <c r="AJ1376" s="16"/>
      <c r="AK1376" s="16"/>
      <c r="AL1376" s="16"/>
      <c r="AM1376" s="16"/>
      <c r="AO1376" s="239"/>
    </row>
    <row r="1377" spans="2:41" s="3" customFormat="1" ht="0.95" customHeight="1" x14ac:dyDescent="0.2">
      <c r="L1377" s="160"/>
      <c r="M1377" s="76"/>
      <c r="P1377" s="71"/>
      <c r="Q1377" s="81"/>
      <c r="R1377" s="27"/>
      <c r="S1377" s="36"/>
      <c r="T1377" s="6"/>
      <c r="U1377" s="34"/>
      <c r="V1377" s="49"/>
      <c r="W1377" s="53"/>
      <c r="X1377" s="14"/>
      <c r="Y1377" s="49"/>
      <c r="Z1377" s="36"/>
      <c r="AA1377" s="36"/>
      <c r="AB1377" s="52"/>
      <c r="AC1377" s="36"/>
      <c r="AD1377" s="14"/>
      <c r="AE1377" s="72"/>
      <c r="AF1377" s="124"/>
      <c r="AG1377" s="36"/>
      <c r="AH1377" s="244"/>
      <c r="AJ1377" s="36"/>
      <c r="AK1377" s="36"/>
      <c r="AL1377" s="36"/>
      <c r="AM1377" s="36"/>
      <c r="AO1377" s="239"/>
    </row>
    <row r="1378" spans="2:41" s="3" customFormat="1" ht="9.9499999999999993" customHeight="1" x14ac:dyDescent="0.2">
      <c r="B1378" s="111" t="s">
        <v>104</v>
      </c>
      <c r="D1378" s="37"/>
      <c r="E1378" s="71" t="s">
        <v>1089</v>
      </c>
      <c r="F1378" s="71"/>
      <c r="G1378" s="28" t="s">
        <v>1096</v>
      </c>
      <c r="H1378" s="28"/>
      <c r="I1378" s="28"/>
      <c r="J1378" s="28"/>
      <c r="K1378" s="28"/>
      <c r="L1378" s="28" t="s">
        <v>1092</v>
      </c>
      <c r="N1378" s="28"/>
      <c r="O1378" s="173">
        <v>880024</v>
      </c>
      <c r="P1378" s="71"/>
      <c r="Q1378" s="71" t="s">
        <v>1100</v>
      </c>
      <c r="R1378" s="27"/>
      <c r="S1378" s="36">
        <f t="shared" ref="S1378:S1384" si="858">IF(Suggested="Yes",AA1378,AG1378)</f>
        <v>18.149999999999999</v>
      </c>
      <c r="T1378" s="34" t="s">
        <v>142</v>
      </c>
      <c r="U1378" s="5" t="str">
        <f>+Instructions!$B$3</f>
        <v>A</v>
      </c>
      <c r="V1378" s="49"/>
      <c r="W1378" s="53">
        <f>+Instructions!$C$22</f>
        <v>0</v>
      </c>
      <c r="X1378" s="16">
        <f t="shared" ref="X1378:X1384" si="859">ROUND($AA1378*(1-W1378)+0.004999,2)</f>
        <v>18.149999999999999</v>
      </c>
      <c r="Y1378" s="49"/>
      <c r="Z1378" s="6" t="s">
        <v>1386</v>
      </c>
      <c r="AA1378" s="36">
        <v>18.149999999999999</v>
      </c>
      <c r="AB1378" s="57">
        <f t="shared" ref="AB1378:AC1384" si="860">+W1378</f>
        <v>0</v>
      </c>
      <c r="AC1378" s="16">
        <f t="shared" si="860"/>
        <v>18.149999999999999</v>
      </c>
      <c r="AD1378" s="11">
        <f t="shared" ref="AD1378:AD1384" si="861">(AG1378-AC1378)/AG1378</f>
        <v>0</v>
      </c>
      <c r="AE1378" s="120"/>
      <c r="AF1378" s="129">
        <v>3</v>
      </c>
      <c r="AG1378" s="50">
        <f t="shared" ref="AG1378:AG1384" si="862">SUM(AJ1378:AL1378)+AE1378</f>
        <v>18.149999999999999</v>
      </c>
      <c r="AH1378" s="49"/>
      <c r="AJ1378" s="16">
        <f t="shared" ref="AJ1378:AJ1384" si="863">ROUND(AC1378/(1-VLOOKUP(AF1378,Group,2,FALSE)),2)</f>
        <v>18.149999999999999</v>
      </c>
      <c r="AK1378" s="16">
        <f t="shared" ref="AK1378:AK1384" si="864">IF(VLOOKUP(AF1378,Group,5,FALSE)="YES",VLOOKUP(ROUND(ROUND(AJ1378,1)-AJ1378,2),Round,2,FALSE)+VLOOKUP(AF1378,Group,6,FALSE),0)</f>
        <v>0</v>
      </c>
      <c r="AL1378" s="16">
        <f t="shared" ref="AL1378:AL1384" si="865">IF(VLOOKUP(AF1378,Group,7,FALSE)="",0,ROUND(AJ1378-0.04999,1)-AJ1378+AM1378)</f>
        <v>0</v>
      </c>
      <c r="AM1378" s="16" t="str">
        <f t="shared" ref="AM1378:AM1384" si="866">IF(VLOOKUP(AF1378,Group,7,FALSE)="","",VLOOKUP(AF1378,Group,7,FALSE))</f>
        <v/>
      </c>
      <c r="AO1378" s="239" t="s">
        <v>155</v>
      </c>
    </row>
    <row r="1379" spans="2:41" s="3" customFormat="1" ht="9.9499999999999993" customHeight="1" x14ac:dyDescent="0.2">
      <c r="B1379" s="111" t="s">
        <v>104</v>
      </c>
      <c r="D1379" s="37"/>
      <c r="E1379" s="71" t="s">
        <v>1089</v>
      </c>
      <c r="F1379" s="71"/>
      <c r="G1379" s="28" t="s">
        <v>1096</v>
      </c>
      <c r="H1379" s="28"/>
      <c r="I1379" s="28"/>
      <c r="J1379" s="28"/>
      <c r="K1379" s="28"/>
      <c r="L1379" s="28" t="s">
        <v>1093</v>
      </c>
      <c r="N1379" s="28"/>
      <c r="O1379" s="173">
        <v>880025</v>
      </c>
      <c r="P1379" s="71"/>
      <c r="Q1379" s="71" t="s">
        <v>1100</v>
      </c>
      <c r="R1379" s="27"/>
      <c r="S1379" s="36">
        <f t="shared" si="858"/>
        <v>18.149999999999999</v>
      </c>
      <c r="T1379" s="34" t="s">
        <v>142</v>
      </c>
      <c r="U1379" s="5" t="str">
        <f>+Instructions!$B$3</f>
        <v>A</v>
      </c>
      <c r="V1379" s="49"/>
      <c r="W1379" s="53">
        <f>+Instructions!$C$22</f>
        <v>0</v>
      </c>
      <c r="X1379" s="16">
        <f t="shared" si="859"/>
        <v>18.149999999999999</v>
      </c>
      <c r="Y1379" s="49"/>
      <c r="Z1379" s="6" t="s">
        <v>1386</v>
      </c>
      <c r="AA1379" s="36">
        <v>18.149999999999999</v>
      </c>
      <c r="AB1379" s="57">
        <f t="shared" si="860"/>
        <v>0</v>
      </c>
      <c r="AC1379" s="16">
        <f t="shared" si="860"/>
        <v>18.149999999999999</v>
      </c>
      <c r="AD1379" s="11">
        <f t="shared" si="861"/>
        <v>0</v>
      </c>
      <c r="AE1379" s="120"/>
      <c r="AF1379" s="129">
        <v>3</v>
      </c>
      <c r="AG1379" s="50">
        <f t="shared" si="862"/>
        <v>18.149999999999999</v>
      </c>
      <c r="AH1379" s="49"/>
      <c r="AJ1379" s="16">
        <f t="shared" si="863"/>
        <v>18.149999999999999</v>
      </c>
      <c r="AK1379" s="16">
        <f t="shared" si="864"/>
        <v>0</v>
      </c>
      <c r="AL1379" s="16">
        <f t="shared" si="865"/>
        <v>0</v>
      </c>
      <c r="AM1379" s="16" t="str">
        <f t="shared" si="866"/>
        <v/>
      </c>
      <c r="AO1379" s="239" t="s">
        <v>155</v>
      </c>
    </row>
    <row r="1380" spans="2:41" s="3" customFormat="1" ht="9.9499999999999993" customHeight="1" x14ac:dyDescent="0.2">
      <c r="B1380" s="111" t="s">
        <v>104</v>
      </c>
      <c r="D1380" s="37"/>
      <c r="E1380" s="71" t="s">
        <v>1089</v>
      </c>
      <c r="F1380" s="71"/>
      <c r="G1380" s="28" t="s">
        <v>1096</v>
      </c>
      <c r="H1380" s="28"/>
      <c r="I1380" s="28"/>
      <c r="J1380" s="28"/>
      <c r="K1380" s="28"/>
      <c r="L1380" s="28" t="s">
        <v>1094</v>
      </c>
      <c r="N1380" s="28"/>
      <c r="O1380" s="173">
        <v>880026</v>
      </c>
      <c r="P1380" s="71"/>
      <c r="Q1380" s="71" t="s">
        <v>1100</v>
      </c>
      <c r="R1380" s="27"/>
      <c r="S1380" s="36">
        <f t="shared" si="858"/>
        <v>18.149999999999999</v>
      </c>
      <c r="T1380" s="34" t="s">
        <v>142</v>
      </c>
      <c r="U1380" s="5" t="str">
        <f>+Instructions!$B$3</f>
        <v>A</v>
      </c>
      <c r="V1380" s="49"/>
      <c r="W1380" s="53">
        <f>+Instructions!$C$22</f>
        <v>0</v>
      </c>
      <c r="X1380" s="16">
        <f t="shared" si="859"/>
        <v>18.149999999999999</v>
      </c>
      <c r="Y1380" s="49"/>
      <c r="Z1380" s="6" t="s">
        <v>1386</v>
      </c>
      <c r="AA1380" s="36">
        <v>18.149999999999999</v>
      </c>
      <c r="AB1380" s="57">
        <f t="shared" si="860"/>
        <v>0</v>
      </c>
      <c r="AC1380" s="16">
        <f t="shared" si="860"/>
        <v>18.149999999999999</v>
      </c>
      <c r="AD1380" s="11">
        <f t="shared" si="861"/>
        <v>0</v>
      </c>
      <c r="AE1380" s="120"/>
      <c r="AF1380" s="129">
        <v>3</v>
      </c>
      <c r="AG1380" s="50">
        <f t="shared" si="862"/>
        <v>18.149999999999999</v>
      </c>
      <c r="AH1380" s="49"/>
      <c r="AJ1380" s="16">
        <f t="shared" si="863"/>
        <v>18.149999999999999</v>
      </c>
      <c r="AK1380" s="16">
        <f t="shared" si="864"/>
        <v>0</v>
      </c>
      <c r="AL1380" s="16">
        <f t="shared" si="865"/>
        <v>0</v>
      </c>
      <c r="AM1380" s="16" t="str">
        <f t="shared" si="866"/>
        <v/>
      </c>
      <c r="AO1380" s="239" t="s">
        <v>155</v>
      </c>
    </row>
    <row r="1381" spans="2:41" s="3" customFormat="1" ht="9.9499999999999993" customHeight="1" x14ac:dyDescent="0.2">
      <c r="B1381" s="111" t="s">
        <v>104</v>
      </c>
      <c r="D1381" s="37"/>
      <c r="E1381" s="71" t="s">
        <v>1089</v>
      </c>
      <c r="F1381" s="71"/>
      <c r="G1381" s="28" t="s">
        <v>1096</v>
      </c>
      <c r="H1381" s="28"/>
      <c r="I1381" s="28"/>
      <c r="J1381" s="28"/>
      <c r="K1381" s="28"/>
      <c r="L1381" s="28" t="s">
        <v>1095</v>
      </c>
      <c r="N1381" s="28"/>
      <c r="O1381" s="173">
        <v>880027</v>
      </c>
      <c r="P1381" s="71"/>
      <c r="Q1381" s="71" t="s">
        <v>1100</v>
      </c>
      <c r="R1381" s="27"/>
      <c r="S1381" s="36">
        <f t="shared" si="858"/>
        <v>18.149999999999999</v>
      </c>
      <c r="T1381" s="34" t="s">
        <v>142</v>
      </c>
      <c r="U1381" s="5" t="str">
        <f>+Instructions!$B$3</f>
        <v>A</v>
      </c>
      <c r="V1381" s="49"/>
      <c r="W1381" s="53">
        <f>+Instructions!$C$22</f>
        <v>0</v>
      </c>
      <c r="X1381" s="16">
        <f t="shared" si="859"/>
        <v>18.149999999999999</v>
      </c>
      <c r="Y1381" s="49"/>
      <c r="Z1381" s="6" t="s">
        <v>1386</v>
      </c>
      <c r="AA1381" s="36">
        <v>18.149999999999999</v>
      </c>
      <c r="AB1381" s="57">
        <f t="shared" si="860"/>
        <v>0</v>
      </c>
      <c r="AC1381" s="16">
        <f t="shared" si="860"/>
        <v>18.149999999999999</v>
      </c>
      <c r="AD1381" s="11">
        <f t="shared" si="861"/>
        <v>0</v>
      </c>
      <c r="AE1381" s="120"/>
      <c r="AF1381" s="129">
        <v>3</v>
      </c>
      <c r="AG1381" s="50">
        <f t="shared" si="862"/>
        <v>18.149999999999999</v>
      </c>
      <c r="AH1381" s="49"/>
      <c r="AJ1381" s="16">
        <f t="shared" si="863"/>
        <v>18.149999999999999</v>
      </c>
      <c r="AK1381" s="16">
        <f t="shared" si="864"/>
        <v>0</v>
      </c>
      <c r="AL1381" s="16">
        <f t="shared" si="865"/>
        <v>0</v>
      </c>
      <c r="AM1381" s="16" t="str">
        <f t="shared" si="866"/>
        <v/>
      </c>
      <c r="AO1381" s="239" t="s">
        <v>155</v>
      </c>
    </row>
    <row r="1382" spans="2:41" s="3" customFormat="1" ht="9.9499999999999993" customHeight="1" x14ac:dyDescent="0.2">
      <c r="B1382" s="111" t="s">
        <v>104</v>
      </c>
      <c r="D1382" s="37"/>
      <c r="E1382" s="71" t="s">
        <v>1089</v>
      </c>
      <c r="F1382" s="71"/>
      <c r="G1382" s="28" t="s">
        <v>1096</v>
      </c>
      <c r="H1382" s="28"/>
      <c r="I1382" s="28"/>
      <c r="J1382" s="28"/>
      <c r="K1382" s="28"/>
      <c r="L1382" s="28" t="s">
        <v>1090</v>
      </c>
      <c r="N1382" s="28"/>
      <c r="O1382" s="173">
        <v>880022</v>
      </c>
      <c r="P1382" s="71"/>
      <c r="Q1382" s="71" t="s">
        <v>1100</v>
      </c>
      <c r="R1382" s="27"/>
      <c r="S1382" s="36">
        <f t="shared" si="858"/>
        <v>18.149999999999999</v>
      </c>
      <c r="T1382" s="34" t="s">
        <v>142</v>
      </c>
      <c r="U1382" s="5" t="str">
        <f>+Instructions!$B$3</f>
        <v>A</v>
      </c>
      <c r="V1382" s="49"/>
      <c r="W1382" s="53">
        <f>+Instructions!$C$22</f>
        <v>0</v>
      </c>
      <c r="X1382" s="16">
        <f t="shared" si="859"/>
        <v>18.149999999999999</v>
      </c>
      <c r="Y1382" s="49"/>
      <c r="Z1382" s="6" t="s">
        <v>1386</v>
      </c>
      <c r="AA1382" s="36">
        <v>18.149999999999999</v>
      </c>
      <c r="AB1382" s="57">
        <f t="shared" si="860"/>
        <v>0</v>
      </c>
      <c r="AC1382" s="16">
        <f t="shared" si="860"/>
        <v>18.149999999999999</v>
      </c>
      <c r="AD1382" s="11">
        <f t="shared" si="861"/>
        <v>0</v>
      </c>
      <c r="AE1382" s="120"/>
      <c r="AF1382" s="129">
        <v>3</v>
      </c>
      <c r="AG1382" s="50">
        <f t="shared" si="862"/>
        <v>18.149999999999999</v>
      </c>
      <c r="AH1382" s="49"/>
      <c r="AJ1382" s="16">
        <f t="shared" si="863"/>
        <v>18.149999999999999</v>
      </c>
      <c r="AK1382" s="16">
        <f t="shared" si="864"/>
        <v>0</v>
      </c>
      <c r="AL1382" s="16">
        <f t="shared" si="865"/>
        <v>0</v>
      </c>
      <c r="AM1382" s="16" t="str">
        <f t="shared" si="866"/>
        <v/>
      </c>
      <c r="AO1382" s="239" t="s">
        <v>155</v>
      </c>
    </row>
    <row r="1383" spans="2:41" s="3" customFormat="1" ht="9.9499999999999993" customHeight="1" x14ac:dyDescent="0.2">
      <c r="B1383" s="111" t="s">
        <v>104</v>
      </c>
      <c r="D1383" s="37"/>
      <c r="E1383" s="71" t="s">
        <v>1089</v>
      </c>
      <c r="F1383" s="71"/>
      <c r="G1383" s="28" t="s">
        <v>1096</v>
      </c>
      <c r="H1383" s="28"/>
      <c r="I1383" s="28"/>
      <c r="J1383" s="28"/>
      <c r="K1383" s="28"/>
      <c r="L1383" s="28" t="s">
        <v>1091</v>
      </c>
      <c r="N1383" s="28"/>
      <c r="O1383" s="173">
        <v>880023</v>
      </c>
      <c r="P1383" s="71"/>
      <c r="Q1383" s="71" t="s">
        <v>1100</v>
      </c>
      <c r="R1383" s="27"/>
      <c r="S1383" s="36">
        <f t="shared" si="858"/>
        <v>18.149999999999999</v>
      </c>
      <c r="T1383" s="34" t="s">
        <v>142</v>
      </c>
      <c r="U1383" s="5" t="str">
        <f>+Instructions!$B$3</f>
        <v>A</v>
      </c>
      <c r="V1383" s="49"/>
      <c r="W1383" s="53">
        <f>+Instructions!$C$22</f>
        <v>0</v>
      </c>
      <c r="X1383" s="16">
        <f t="shared" si="859"/>
        <v>18.149999999999999</v>
      </c>
      <c r="Y1383" s="49"/>
      <c r="Z1383" s="6" t="s">
        <v>1386</v>
      </c>
      <c r="AA1383" s="36">
        <v>18.149999999999999</v>
      </c>
      <c r="AB1383" s="57">
        <f t="shared" si="860"/>
        <v>0</v>
      </c>
      <c r="AC1383" s="16">
        <f t="shared" si="860"/>
        <v>18.149999999999999</v>
      </c>
      <c r="AD1383" s="11">
        <f t="shared" si="861"/>
        <v>0</v>
      </c>
      <c r="AE1383" s="120"/>
      <c r="AF1383" s="129">
        <v>3</v>
      </c>
      <c r="AG1383" s="50">
        <f t="shared" si="862"/>
        <v>18.149999999999999</v>
      </c>
      <c r="AH1383" s="49"/>
      <c r="AJ1383" s="16">
        <f t="shared" si="863"/>
        <v>18.149999999999999</v>
      </c>
      <c r="AK1383" s="16">
        <f t="shared" si="864"/>
        <v>0</v>
      </c>
      <c r="AL1383" s="16">
        <f t="shared" si="865"/>
        <v>0</v>
      </c>
      <c r="AM1383" s="16" t="str">
        <f t="shared" si="866"/>
        <v/>
      </c>
      <c r="AO1383" s="239" t="s">
        <v>155</v>
      </c>
    </row>
    <row r="1384" spans="2:41" s="3" customFormat="1" ht="9.9499999999999993" customHeight="1" x14ac:dyDescent="0.2">
      <c r="B1384" s="111" t="s">
        <v>104</v>
      </c>
      <c r="D1384" s="37"/>
      <c r="E1384" s="71" t="s">
        <v>1089</v>
      </c>
      <c r="F1384" s="71"/>
      <c r="G1384" s="28" t="s">
        <v>1096</v>
      </c>
      <c r="H1384" s="28"/>
      <c r="I1384" s="28"/>
      <c r="J1384" s="28"/>
      <c r="K1384" s="28"/>
      <c r="L1384" s="190" t="s">
        <v>1231</v>
      </c>
      <c r="N1384" s="28"/>
      <c r="O1384" s="173">
        <v>880028</v>
      </c>
      <c r="P1384" s="71"/>
      <c r="Q1384" s="71" t="s">
        <v>1100</v>
      </c>
      <c r="R1384" s="27"/>
      <c r="S1384" s="36">
        <f t="shared" si="858"/>
        <v>18.149999999999999</v>
      </c>
      <c r="T1384" s="34" t="s">
        <v>142</v>
      </c>
      <c r="U1384" s="5" t="str">
        <f>+Instructions!$B$3</f>
        <v>A</v>
      </c>
      <c r="V1384" s="49"/>
      <c r="W1384" s="53">
        <f>+Instructions!$C$22</f>
        <v>0</v>
      </c>
      <c r="X1384" s="16">
        <f t="shared" si="859"/>
        <v>18.149999999999999</v>
      </c>
      <c r="Y1384" s="49"/>
      <c r="Z1384" s="6" t="s">
        <v>1386</v>
      </c>
      <c r="AA1384" s="36">
        <v>18.149999999999999</v>
      </c>
      <c r="AB1384" s="57">
        <f t="shared" si="860"/>
        <v>0</v>
      </c>
      <c r="AC1384" s="16">
        <f t="shared" si="860"/>
        <v>18.149999999999999</v>
      </c>
      <c r="AD1384" s="11">
        <f t="shared" si="861"/>
        <v>0</v>
      </c>
      <c r="AE1384" s="120"/>
      <c r="AF1384" s="129">
        <v>3</v>
      </c>
      <c r="AG1384" s="50">
        <f t="shared" si="862"/>
        <v>18.149999999999999</v>
      </c>
      <c r="AH1384" s="49"/>
      <c r="AJ1384" s="16">
        <f t="shared" si="863"/>
        <v>18.149999999999999</v>
      </c>
      <c r="AK1384" s="16">
        <f t="shared" si="864"/>
        <v>0</v>
      </c>
      <c r="AL1384" s="16">
        <f t="shared" si="865"/>
        <v>0</v>
      </c>
      <c r="AM1384" s="16" t="str">
        <f t="shared" si="866"/>
        <v/>
      </c>
      <c r="AO1384" s="239" t="s">
        <v>155</v>
      </c>
    </row>
    <row r="1385" spans="2:41" s="3" customFormat="1" ht="0.95" customHeight="1" x14ac:dyDescent="0.2">
      <c r="L1385" s="76"/>
      <c r="N1385" s="160"/>
      <c r="O1385" s="173"/>
      <c r="P1385" s="71"/>
      <c r="Q1385" s="81"/>
      <c r="R1385" s="27"/>
      <c r="S1385" s="36"/>
      <c r="T1385" s="6"/>
      <c r="U1385" s="34"/>
      <c r="V1385" s="49"/>
      <c r="W1385" s="53"/>
      <c r="X1385" s="14"/>
      <c r="Y1385" s="49"/>
      <c r="Z1385" s="36"/>
      <c r="AA1385" s="36"/>
      <c r="AB1385" s="52"/>
      <c r="AC1385" s="36"/>
      <c r="AD1385" s="14"/>
      <c r="AE1385" s="72"/>
      <c r="AF1385" s="124"/>
      <c r="AG1385" s="36"/>
      <c r="AH1385" s="244"/>
      <c r="AJ1385" s="36"/>
      <c r="AK1385" s="36"/>
      <c r="AL1385" s="36"/>
      <c r="AM1385" s="36"/>
      <c r="AO1385" s="239"/>
    </row>
    <row r="1386" spans="2:41" s="3" customFormat="1" ht="9.9499999999999993" customHeight="1" x14ac:dyDescent="0.2">
      <c r="B1386" s="111" t="s">
        <v>104</v>
      </c>
      <c r="D1386" s="37"/>
      <c r="E1386" s="71" t="s">
        <v>1097</v>
      </c>
      <c r="F1386" s="71"/>
      <c r="G1386" s="28" t="s">
        <v>1099</v>
      </c>
      <c r="H1386" s="28"/>
      <c r="I1386" s="28"/>
      <c r="J1386" s="28"/>
      <c r="K1386" s="28"/>
      <c r="L1386" s="28" t="s">
        <v>1092</v>
      </c>
      <c r="N1386" s="28"/>
      <c r="O1386" s="173">
        <v>880017</v>
      </c>
      <c r="P1386" s="71"/>
      <c r="Q1386" s="71" t="s">
        <v>1100</v>
      </c>
      <c r="R1386" s="27"/>
      <c r="S1386" s="36">
        <f t="shared" ref="S1386:S1392" si="867">IF(Suggested="Yes",AA1386,AG1386)</f>
        <v>18.149999999999999</v>
      </c>
      <c r="T1386" s="34" t="s">
        <v>142</v>
      </c>
      <c r="U1386" s="5" t="str">
        <f>+Instructions!$B$3</f>
        <v>A</v>
      </c>
      <c r="V1386" s="49"/>
      <c r="W1386" s="53">
        <f>+Instructions!$C$22</f>
        <v>0</v>
      </c>
      <c r="X1386" s="16">
        <f t="shared" ref="X1386:X1392" si="868">ROUND($AA1386*(1-W1386)+0.004999,2)</f>
        <v>18.149999999999999</v>
      </c>
      <c r="Y1386" s="49"/>
      <c r="Z1386" s="6" t="s">
        <v>1386</v>
      </c>
      <c r="AA1386" s="36">
        <v>18.149999999999999</v>
      </c>
      <c r="AB1386" s="57">
        <f t="shared" ref="AB1386:AC1392" si="869">+W1386</f>
        <v>0</v>
      </c>
      <c r="AC1386" s="16">
        <f t="shared" si="869"/>
        <v>18.149999999999999</v>
      </c>
      <c r="AD1386" s="11">
        <f t="shared" ref="AD1386:AD1392" si="870">(AG1386-AC1386)/AG1386</f>
        <v>0</v>
      </c>
      <c r="AE1386" s="120"/>
      <c r="AF1386" s="129">
        <v>3</v>
      </c>
      <c r="AG1386" s="50">
        <f t="shared" ref="AG1386:AG1392" si="871">SUM(AJ1386:AL1386)+AE1386</f>
        <v>18.149999999999999</v>
      </c>
      <c r="AH1386" s="49"/>
      <c r="AJ1386" s="16">
        <f t="shared" ref="AJ1386:AJ1392" si="872">ROUND(AC1386/(1-VLOOKUP(AF1386,Group,2,FALSE)),2)</f>
        <v>18.149999999999999</v>
      </c>
      <c r="AK1386" s="16">
        <f t="shared" ref="AK1386:AK1392" si="873">IF(VLOOKUP(AF1386,Group,5,FALSE)="YES",VLOOKUP(ROUND(ROUND(AJ1386,1)-AJ1386,2),Round,2,FALSE)+VLOOKUP(AF1386,Group,6,FALSE),0)</f>
        <v>0</v>
      </c>
      <c r="AL1386" s="16">
        <f t="shared" ref="AL1386:AL1392" si="874">IF(VLOOKUP(AF1386,Group,7,FALSE)="",0,ROUND(AJ1386-0.04999,1)-AJ1386+AM1386)</f>
        <v>0</v>
      </c>
      <c r="AM1386" s="16" t="str">
        <f t="shared" ref="AM1386:AM1392" si="875">IF(VLOOKUP(AF1386,Group,7,FALSE)="","",VLOOKUP(AF1386,Group,7,FALSE))</f>
        <v/>
      </c>
      <c r="AO1386" s="239" t="s">
        <v>155</v>
      </c>
    </row>
    <row r="1387" spans="2:41" s="3" customFormat="1" ht="9.9499999999999993" customHeight="1" x14ac:dyDescent="0.2">
      <c r="B1387" s="111" t="s">
        <v>104</v>
      </c>
      <c r="D1387" s="37"/>
      <c r="E1387" s="71" t="s">
        <v>1097</v>
      </c>
      <c r="F1387" s="71"/>
      <c r="G1387" s="28" t="s">
        <v>1099</v>
      </c>
      <c r="H1387" s="28"/>
      <c r="I1387" s="28"/>
      <c r="J1387" s="28"/>
      <c r="K1387" s="28"/>
      <c r="L1387" s="28" t="s">
        <v>1093</v>
      </c>
      <c r="N1387" s="28"/>
      <c r="O1387" s="173">
        <v>880018</v>
      </c>
      <c r="P1387" s="71"/>
      <c r="Q1387" s="71" t="s">
        <v>1100</v>
      </c>
      <c r="R1387" s="27"/>
      <c r="S1387" s="36">
        <f t="shared" si="867"/>
        <v>18.149999999999999</v>
      </c>
      <c r="T1387" s="34" t="s">
        <v>142</v>
      </c>
      <c r="U1387" s="5" t="str">
        <f>+Instructions!$B$3</f>
        <v>A</v>
      </c>
      <c r="V1387" s="49"/>
      <c r="W1387" s="53">
        <f>+Instructions!$C$22</f>
        <v>0</v>
      </c>
      <c r="X1387" s="16">
        <f t="shared" si="868"/>
        <v>18.149999999999999</v>
      </c>
      <c r="Y1387" s="49"/>
      <c r="Z1387" s="6" t="s">
        <v>1386</v>
      </c>
      <c r="AA1387" s="36">
        <v>18.149999999999999</v>
      </c>
      <c r="AB1387" s="57">
        <f t="shared" si="869"/>
        <v>0</v>
      </c>
      <c r="AC1387" s="16">
        <f t="shared" si="869"/>
        <v>18.149999999999999</v>
      </c>
      <c r="AD1387" s="11">
        <f t="shared" si="870"/>
        <v>0</v>
      </c>
      <c r="AE1387" s="120"/>
      <c r="AF1387" s="129">
        <v>3</v>
      </c>
      <c r="AG1387" s="50">
        <f t="shared" si="871"/>
        <v>18.149999999999999</v>
      </c>
      <c r="AH1387" s="49"/>
      <c r="AJ1387" s="16">
        <f t="shared" si="872"/>
        <v>18.149999999999999</v>
      </c>
      <c r="AK1387" s="16">
        <f t="shared" si="873"/>
        <v>0</v>
      </c>
      <c r="AL1387" s="16">
        <f t="shared" si="874"/>
        <v>0</v>
      </c>
      <c r="AM1387" s="16" t="str">
        <f t="shared" si="875"/>
        <v/>
      </c>
      <c r="AO1387" s="239" t="s">
        <v>155</v>
      </c>
    </row>
    <row r="1388" spans="2:41" s="3" customFormat="1" ht="9.9499999999999993" customHeight="1" x14ac:dyDescent="0.2">
      <c r="B1388" s="111" t="s">
        <v>104</v>
      </c>
      <c r="D1388" s="37"/>
      <c r="E1388" s="71" t="s">
        <v>1097</v>
      </c>
      <c r="F1388" s="71"/>
      <c r="G1388" s="28" t="s">
        <v>1099</v>
      </c>
      <c r="H1388" s="28"/>
      <c r="I1388" s="28"/>
      <c r="J1388" s="28"/>
      <c r="K1388" s="28"/>
      <c r="L1388" s="28" t="s">
        <v>1094</v>
      </c>
      <c r="N1388" s="28"/>
      <c r="O1388" s="173">
        <v>880019</v>
      </c>
      <c r="P1388" s="71"/>
      <c r="Q1388" s="71" t="s">
        <v>1100</v>
      </c>
      <c r="R1388" s="27"/>
      <c r="S1388" s="36">
        <f t="shared" si="867"/>
        <v>18.149999999999999</v>
      </c>
      <c r="T1388" s="34" t="s">
        <v>142</v>
      </c>
      <c r="U1388" s="5" t="str">
        <f>+Instructions!$B$3</f>
        <v>A</v>
      </c>
      <c r="V1388" s="49"/>
      <c r="W1388" s="53">
        <f>+Instructions!$C$22</f>
        <v>0</v>
      </c>
      <c r="X1388" s="16">
        <f t="shared" si="868"/>
        <v>18.149999999999999</v>
      </c>
      <c r="Y1388" s="49"/>
      <c r="Z1388" s="6" t="s">
        <v>1386</v>
      </c>
      <c r="AA1388" s="36">
        <v>18.149999999999999</v>
      </c>
      <c r="AB1388" s="57">
        <f t="shared" si="869"/>
        <v>0</v>
      </c>
      <c r="AC1388" s="16">
        <f t="shared" si="869"/>
        <v>18.149999999999999</v>
      </c>
      <c r="AD1388" s="11">
        <f t="shared" si="870"/>
        <v>0</v>
      </c>
      <c r="AE1388" s="120"/>
      <c r="AF1388" s="129">
        <v>3</v>
      </c>
      <c r="AG1388" s="50">
        <f t="shared" si="871"/>
        <v>18.149999999999999</v>
      </c>
      <c r="AH1388" s="49"/>
      <c r="AJ1388" s="16">
        <f t="shared" si="872"/>
        <v>18.149999999999999</v>
      </c>
      <c r="AK1388" s="16">
        <f t="shared" si="873"/>
        <v>0</v>
      </c>
      <c r="AL1388" s="16">
        <f t="shared" si="874"/>
        <v>0</v>
      </c>
      <c r="AM1388" s="16" t="str">
        <f t="shared" si="875"/>
        <v/>
      </c>
      <c r="AO1388" s="239" t="s">
        <v>155</v>
      </c>
    </row>
    <row r="1389" spans="2:41" s="3" customFormat="1" ht="9.9499999999999993" customHeight="1" x14ac:dyDescent="0.2">
      <c r="B1389" s="111" t="s">
        <v>104</v>
      </c>
      <c r="D1389" s="37"/>
      <c r="E1389" s="71" t="s">
        <v>1097</v>
      </c>
      <c r="F1389" s="71"/>
      <c r="G1389" s="28" t="s">
        <v>1099</v>
      </c>
      <c r="H1389" s="28"/>
      <c r="I1389" s="28"/>
      <c r="J1389" s="28"/>
      <c r="K1389" s="28"/>
      <c r="L1389" s="28" t="s">
        <v>1095</v>
      </c>
      <c r="N1389" s="28"/>
      <c r="O1389" s="173">
        <v>880020</v>
      </c>
      <c r="P1389" s="71"/>
      <c r="Q1389" s="71" t="s">
        <v>1100</v>
      </c>
      <c r="R1389" s="27"/>
      <c r="S1389" s="36">
        <f t="shared" si="867"/>
        <v>18.149999999999999</v>
      </c>
      <c r="T1389" s="34" t="s">
        <v>142</v>
      </c>
      <c r="U1389" s="5" t="str">
        <f>+Instructions!$B$3</f>
        <v>A</v>
      </c>
      <c r="V1389" s="49"/>
      <c r="W1389" s="53">
        <f>+Instructions!$C$22</f>
        <v>0</v>
      </c>
      <c r="X1389" s="16">
        <f t="shared" si="868"/>
        <v>18.149999999999999</v>
      </c>
      <c r="Y1389" s="49"/>
      <c r="Z1389" s="6" t="s">
        <v>1386</v>
      </c>
      <c r="AA1389" s="36">
        <v>18.149999999999999</v>
      </c>
      <c r="AB1389" s="57">
        <f t="shared" si="869"/>
        <v>0</v>
      </c>
      <c r="AC1389" s="16">
        <f t="shared" si="869"/>
        <v>18.149999999999999</v>
      </c>
      <c r="AD1389" s="11">
        <f t="shared" si="870"/>
        <v>0</v>
      </c>
      <c r="AE1389" s="120"/>
      <c r="AF1389" s="129">
        <v>3</v>
      </c>
      <c r="AG1389" s="50">
        <f t="shared" si="871"/>
        <v>18.149999999999999</v>
      </c>
      <c r="AH1389" s="49"/>
      <c r="AJ1389" s="16">
        <f t="shared" si="872"/>
        <v>18.149999999999999</v>
      </c>
      <c r="AK1389" s="16">
        <f t="shared" si="873"/>
        <v>0</v>
      </c>
      <c r="AL1389" s="16">
        <f t="shared" si="874"/>
        <v>0</v>
      </c>
      <c r="AM1389" s="16" t="str">
        <f t="shared" si="875"/>
        <v/>
      </c>
      <c r="AO1389" s="239" t="s">
        <v>155</v>
      </c>
    </row>
    <row r="1390" spans="2:41" s="3" customFormat="1" ht="9.9499999999999993" customHeight="1" x14ac:dyDescent="0.2">
      <c r="B1390" s="111" t="s">
        <v>104</v>
      </c>
      <c r="D1390" s="37"/>
      <c r="E1390" s="71" t="s">
        <v>1097</v>
      </c>
      <c r="F1390" s="71"/>
      <c r="G1390" s="28" t="s">
        <v>1099</v>
      </c>
      <c r="H1390" s="28"/>
      <c r="I1390" s="28"/>
      <c r="J1390" s="28"/>
      <c r="K1390" s="28"/>
      <c r="L1390" s="28" t="s">
        <v>1090</v>
      </c>
      <c r="N1390" s="28"/>
      <c r="O1390" s="173">
        <v>880015</v>
      </c>
      <c r="P1390" s="71"/>
      <c r="Q1390" s="71" t="s">
        <v>1100</v>
      </c>
      <c r="R1390" s="27"/>
      <c r="S1390" s="36">
        <f t="shared" si="867"/>
        <v>18.149999999999999</v>
      </c>
      <c r="T1390" s="34" t="s">
        <v>142</v>
      </c>
      <c r="U1390" s="5" t="str">
        <f>+Instructions!$B$3</f>
        <v>A</v>
      </c>
      <c r="V1390" s="49"/>
      <c r="W1390" s="53">
        <f>+Instructions!$C$22</f>
        <v>0</v>
      </c>
      <c r="X1390" s="16">
        <f t="shared" si="868"/>
        <v>18.149999999999999</v>
      </c>
      <c r="Y1390" s="49"/>
      <c r="Z1390" s="6" t="s">
        <v>1386</v>
      </c>
      <c r="AA1390" s="36">
        <v>18.149999999999999</v>
      </c>
      <c r="AB1390" s="57">
        <f t="shared" si="869"/>
        <v>0</v>
      </c>
      <c r="AC1390" s="16">
        <f t="shared" si="869"/>
        <v>18.149999999999999</v>
      </c>
      <c r="AD1390" s="11">
        <f t="shared" si="870"/>
        <v>0</v>
      </c>
      <c r="AE1390" s="120"/>
      <c r="AF1390" s="129">
        <v>3</v>
      </c>
      <c r="AG1390" s="50">
        <f t="shared" si="871"/>
        <v>18.149999999999999</v>
      </c>
      <c r="AH1390" s="49"/>
      <c r="AJ1390" s="16">
        <f t="shared" si="872"/>
        <v>18.149999999999999</v>
      </c>
      <c r="AK1390" s="16">
        <f t="shared" si="873"/>
        <v>0</v>
      </c>
      <c r="AL1390" s="16">
        <f t="shared" si="874"/>
        <v>0</v>
      </c>
      <c r="AM1390" s="16" t="str">
        <f t="shared" si="875"/>
        <v/>
      </c>
      <c r="AO1390" s="239" t="s">
        <v>155</v>
      </c>
    </row>
    <row r="1391" spans="2:41" s="3" customFormat="1" ht="9.9499999999999993" customHeight="1" x14ac:dyDescent="0.2">
      <c r="B1391" s="111" t="s">
        <v>104</v>
      </c>
      <c r="D1391" s="37"/>
      <c r="E1391" s="71" t="s">
        <v>1097</v>
      </c>
      <c r="F1391" s="71"/>
      <c r="G1391" s="28" t="s">
        <v>1099</v>
      </c>
      <c r="H1391" s="28"/>
      <c r="I1391" s="28"/>
      <c r="J1391" s="28"/>
      <c r="K1391" s="28"/>
      <c r="L1391" s="28" t="s">
        <v>1091</v>
      </c>
      <c r="N1391" s="28"/>
      <c r="O1391" s="173">
        <v>880016</v>
      </c>
      <c r="P1391" s="71"/>
      <c r="Q1391" s="71" t="s">
        <v>1100</v>
      </c>
      <c r="R1391" s="27"/>
      <c r="S1391" s="36">
        <f t="shared" si="867"/>
        <v>18.149999999999999</v>
      </c>
      <c r="T1391" s="34" t="s">
        <v>142</v>
      </c>
      <c r="U1391" s="5" t="str">
        <f>+Instructions!$B$3</f>
        <v>A</v>
      </c>
      <c r="V1391" s="49"/>
      <c r="W1391" s="53">
        <f>+Instructions!$C$22</f>
        <v>0</v>
      </c>
      <c r="X1391" s="16">
        <f t="shared" si="868"/>
        <v>18.149999999999999</v>
      </c>
      <c r="Y1391" s="49"/>
      <c r="Z1391" s="6" t="s">
        <v>1386</v>
      </c>
      <c r="AA1391" s="36">
        <v>18.149999999999999</v>
      </c>
      <c r="AB1391" s="57">
        <f t="shared" si="869"/>
        <v>0</v>
      </c>
      <c r="AC1391" s="16">
        <f t="shared" si="869"/>
        <v>18.149999999999999</v>
      </c>
      <c r="AD1391" s="11">
        <f t="shared" si="870"/>
        <v>0</v>
      </c>
      <c r="AE1391" s="120"/>
      <c r="AF1391" s="129">
        <v>3</v>
      </c>
      <c r="AG1391" s="50">
        <f t="shared" si="871"/>
        <v>18.149999999999999</v>
      </c>
      <c r="AH1391" s="49"/>
      <c r="AJ1391" s="16">
        <f t="shared" si="872"/>
        <v>18.149999999999999</v>
      </c>
      <c r="AK1391" s="16">
        <f t="shared" si="873"/>
        <v>0</v>
      </c>
      <c r="AL1391" s="16">
        <f t="shared" si="874"/>
        <v>0</v>
      </c>
      <c r="AM1391" s="16" t="str">
        <f t="shared" si="875"/>
        <v/>
      </c>
      <c r="AO1391" s="239" t="s">
        <v>155</v>
      </c>
    </row>
    <row r="1392" spans="2:41" s="3" customFormat="1" ht="9.9499999999999993" customHeight="1" x14ac:dyDescent="0.2">
      <c r="B1392" s="111" t="s">
        <v>104</v>
      </c>
      <c r="D1392" s="37"/>
      <c r="E1392" s="71" t="s">
        <v>1097</v>
      </c>
      <c r="F1392" s="71"/>
      <c r="G1392" s="28" t="s">
        <v>1099</v>
      </c>
      <c r="H1392" s="28"/>
      <c r="I1392" s="28"/>
      <c r="J1392" s="28"/>
      <c r="K1392" s="28"/>
      <c r="L1392" s="190" t="s">
        <v>1231</v>
      </c>
      <c r="N1392" s="28"/>
      <c r="O1392" s="173">
        <v>880021</v>
      </c>
      <c r="P1392" s="71"/>
      <c r="Q1392" s="71" t="s">
        <v>1100</v>
      </c>
      <c r="R1392" s="27"/>
      <c r="S1392" s="36">
        <f t="shared" si="867"/>
        <v>18.149999999999999</v>
      </c>
      <c r="T1392" s="34" t="s">
        <v>142</v>
      </c>
      <c r="U1392" s="5" t="str">
        <f>+Instructions!$B$3</f>
        <v>A</v>
      </c>
      <c r="V1392" s="49"/>
      <c r="W1392" s="53">
        <f>+Instructions!$C$22</f>
        <v>0</v>
      </c>
      <c r="X1392" s="16">
        <f t="shared" si="868"/>
        <v>18.149999999999999</v>
      </c>
      <c r="Y1392" s="49"/>
      <c r="Z1392" s="6" t="s">
        <v>1386</v>
      </c>
      <c r="AA1392" s="36">
        <v>18.149999999999999</v>
      </c>
      <c r="AB1392" s="57">
        <f t="shared" si="869"/>
        <v>0</v>
      </c>
      <c r="AC1392" s="16">
        <f t="shared" si="869"/>
        <v>18.149999999999999</v>
      </c>
      <c r="AD1392" s="11">
        <f t="shared" si="870"/>
        <v>0</v>
      </c>
      <c r="AE1392" s="120"/>
      <c r="AF1392" s="129">
        <v>3</v>
      </c>
      <c r="AG1392" s="50">
        <f t="shared" si="871"/>
        <v>18.149999999999999</v>
      </c>
      <c r="AH1392" s="49"/>
      <c r="AJ1392" s="16">
        <f t="shared" si="872"/>
        <v>18.149999999999999</v>
      </c>
      <c r="AK1392" s="16">
        <f t="shared" si="873"/>
        <v>0</v>
      </c>
      <c r="AL1392" s="16">
        <f t="shared" si="874"/>
        <v>0</v>
      </c>
      <c r="AM1392" s="16" t="str">
        <f t="shared" si="875"/>
        <v/>
      </c>
      <c r="AO1392" s="239" t="s">
        <v>155</v>
      </c>
    </row>
    <row r="1393" spans="1:41" s="3" customFormat="1" ht="2.4500000000000002" customHeight="1" x14ac:dyDescent="0.2">
      <c r="P1393" s="71"/>
      <c r="Q1393" s="81"/>
      <c r="R1393" s="27"/>
      <c r="S1393" s="36"/>
      <c r="T1393" s="6"/>
      <c r="U1393" s="34"/>
      <c r="V1393" s="49"/>
      <c r="W1393" s="53"/>
      <c r="X1393" s="14"/>
      <c r="Y1393" s="49"/>
      <c r="Z1393" s="36"/>
      <c r="AA1393" s="36"/>
      <c r="AB1393" s="52"/>
      <c r="AC1393" s="36"/>
      <c r="AD1393" s="14"/>
      <c r="AE1393" s="72"/>
      <c r="AF1393" s="124"/>
      <c r="AG1393" s="36"/>
      <c r="AH1393" s="244"/>
      <c r="AJ1393" s="36"/>
      <c r="AK1393" s="36"/>
      <c r="AL1393" s="36"/>
      <c r="AM1393" s="36"/>
      <c r="AO1393" s="239"/>
    </row>
    <row r="1394" spans="1:41" s="3" customFormat="1" ht="9.9499999999999993" customHeight="1" x14ac:dyDescent="0.2">
      <c r="C1394" s="174" t="s">
        <v>1101</v>
      </c>
      <c r="L1394" s="160"/>
      <c r="M1394" s="71"/>
      <c r="N1394" s="28"/>
      <c r="P1394" s="166"/>
      <c r="Q1394" s="6"/>
      <c r="R1394" s="28"/>
      <c r="S1394" s="36"/>
      <c r="U1394" s="5"/>
      <c r="V1394" s="49"/>
      <c r="W1394" s="53"/>
      <c r="X1394" s="14"/>
      <c r="Y1394" s="49"/>
      <c r="Z1394" s="36"/>
      <c r="AA1394" s="36"/>
      <c r="AB1394" s="52"/>
      <c r="AC1394" s="16"/>
      <c r="AD1394" s="14"/>
      <c r="AE1394" s="62"/>
      <c r="AF1394" s="62"/>
      <c r="AG1394" s="16"/>
      <c r="AH1394" s="245"/>
      <c r="AI1394" s="123"/>
      <c r="AJ1394" s="16"/>
      <c r="AK1394" s="16"/>
      <c r="AL1394" s="16"/>
      <c r="AM1394" s="16"/>
      <c r="AO1394" s="239"/>
    </row>
    <row r="1395" spans="1:41" s="3" customFormat="1" ht="0.95" customHeight="1" x14ac:dyDescent="0.2">
      <c r="L1395" s="160"/>
      <c r="M1395" s="76"/>
      <c r="P1395" s="71"/>
      <c r="Q1395" s="81"/>
      <c r="R1395" s="27"/>
      <c r="S1395" s="36"/>
      <c r="T1395" s="6"/>
      <c r="U1395" s="34"/>
      <c r="V1395" s="49"/>
      <c r="W1395" s="53"/>
      <c r="X1395" s="14"/>
      <c r="Y1395" s="49"/>
      <c r="Z1395" s="36"/>
      <c r="AA1395" s="36"/>
      <c r="AB1395" s="52"/>
      <c r="AC1395" s="36"/>
      <c r="AD1395" s="14"/>
      <c r="AE1395" s="72"/>
      <c r="AF1395" s="124"/>
      <c r="AG1395" s="36"/>
      <c r="AH1395" s="244"/>
      <c r="AJ1395" s="36"/>
      <c r="AK1395" s="36"/>
      <c r="AL1395" s="36"/>
      <c r="AM1395" s="36"/>
      <c r="AO1395" s="239"/>
    </row>
    <row r="1396" spans="1:41" s="3" customFormat="1" ht="9.9499999999999993" customHeight="1" x14ac:dyDescent="0.2">
      <c r="B1396" s="111" t="s">
        <v>104</v>
      </c>
      <c r="D1396" s="37"/>
      <c r="E1396" s="71" t="s">
        <v>243</v>
      </c>
      <c r="F1396" s="71"/>
      <c r="G1396" s="28" t="s">
        <v>1102</v>
      </c>
      <c r="H1396" s="28"/>
      <c r="I1396" s="28"/>
      <c r="J1396" s="28"/>
      <c r="K1396" s="28" t="s">
        <v>1059</v>
      </c>
      <c r="L1396" s="28"/>
      <c r="N1396" s="173">
        <v>990022</v>
      </c>
      <c r="O1396" s="173"/>
      <c r="P1396" s="71" t="s">
        <v>355</v>
      </c>
      <c r="R1396" s="27"/>
      <c r="S1396" s="36">
        <f t="shared" ref="S1396:S1406" si="876">IF(Suggested="Yes",AA1396,AG1396)</f>
        <v>61.55</v>
      </c>
      <c r="T1396" s="34" t="s">
        <v>142</v>
      </c>
      <c r="U1396" s="5" t="str">
        <f>+Instructions!$B$3</f>
        <v>A</v>
      </c>
      <c r="V1396" s="49"/>
      <c r="W1396" s="53">
        <f>+Instructions!$C$22</f>
        <v>0</v>
      </c>
      <c r="X1396" s="16">
        <f t="shared" ref="X1396:X1406" si="877">ROUND($AA1396*(1-W1396)+0.004999,2)</f>
        <v>61.55</v>
      </c>
      <c r="Y1396" s="49"/>
      <c r="Z1396" s="6" t="s">
        <v>1386</v>
      </c>
      <c r="AA1396" s="36">
        <v>61.55</v>
      </c>
      <c r="AB1396" s="57">
        <f t="shared" ref="AB1396:AB1406" si="878">+W1396</f>
        <v>0</v>
      </c>
      <c r="AC1396" s="16">
        <f t="shared" ref="AC1396:AC1406" si="879">+X1396</f>
        <v>61.55</v>
      </c>
      <c r="AD1396" s="11">
        <f t="shared" ref="AD1396:AD1406" si="880">(AG1396-AC1396)/AG1396</f>
        <v>0</v>
      </c>
      <c r="AE1396" s="120"/>
      <c r="AF1396" s="129">
        <v>3</v>
      </c>
      <c r="AG1396" s="50">
        <f t="shared" ref="AG1396:AG1406" si="881">SUM(AJ1396:AL1396)+AE1396</f>
        <v>61.55</v>
      </c>
      <c r="AH1396" s="49"/>
      <c r="AJ1396" s="16">
        <f t="shared" ref="AJ1396:AJ1406" si="882">ROUND(AC1396/(1-VLOOKUP(AF1396,Group,2,FALSE)),2)</f>
        <v>61.55</v>
      </c>
      <c r="AK1396" s="16">
        <f t="shared" ref="AK1396:AK1406" si="883">IF(VLOOKUP(AF1396,Group,5,FALSE)="YES",VLOOKUP(ROUND(ROUND(AJ1396,1)-AJ1396,2),Round,2,FALSE)+VLOOKUP(AF1396,Group,6,FALSE),0)</f>
        <v>0</v>
      </c>
      <c r="AL1396" s="16">
        <f t="shared" ref="AL1396:AL1406" si="884">IF(VLOOKUP(AF1396,Group,7,FALSE)="",0,ROUND(AJ1396-0.04999,1)-AJ1396+AM1396)</f>
        <v>0</v>
      </c>
      <c r="AM1396" s="16" t="str">
        <f t="shared" ref="AM1396:AM1406" si="885">IF(VLOOKUP(AF1396,Group,7,FALSE)="","",VLOOKUP(AF1396,Group,7,FALSE))</f>
        <v/>
      </c>
      <c r="AO1396" s="239" t="s">
        <v>155</v>
      </c>
    </row>
    <row r="1397" spans="1:41" s="3" customFormat="1" ht="9.9499999999999993" customHeight="1" x14ac:dyDescent="0.2">
      <c r="B1397" s="111" t="s">
        <v>104</v>
      </c>
      <c r="D1397" s="37"/>
      <c r="E1397" s="71" t="s">
        <v>1104</v>
      </c>
      <c r="F1397" s="71"/>
      <c r="G1397" s="28" t="s">
        <v>1105</v>
      </c>
      <c r="H1397" s="28"/>
      <c r="I1397" s="28"/>
      <c r="J1397" s="28"/>
      <c r="K1397" s="28" t="s">
        <v>1106</v>
      </c>
      <c r="L1397" s="28"/>
      <c r="M1397" s="28"/>
      <c r="N1397" s="173">
        <v>990023</v>
      </c>
      <c r="P1397" s="71" t="s">
        <v>362</v>
      </c>
      <c r="Q1397" s="81"/>
      <c r="R1397" s="27"/>
      <c r="S1397" s="36">
        <f t="shared" si="876"/>
        <v>76.599999999999994</v>
      </c>
      <c r="T1397" s="34" t="s">
        <v>142</v>
      </c>
      <c r="U1397" s="5" t="str">
        <f>+Instructions!$B$3</f>
        <v>A</v>
      </c>
      <c r="V1397" s="49"/>
      <c r="W1397" s="53">
        <f>+Instructions!$C$22</f>
        <v>0</v>
      </c>
      <c r="X1397" s="16">
        <f t="shared" si="877"/>
        <v>76.599999999999994</v>
      </c>
      <c r="Y1397" s="49"/>
      <c r="Z1397" s="6" t="s">
        <v>1386</v>
      </c>
      <c r="AA1397" s="36">
        <v>76.599999999999994</v>
      </c>
      <c r="AB1397" s="57">
        <f t="shared" si="878"/>
        <v>0</v>
      </c>
      <c r="AC1397" s="16">
        <f t="shared" si="879"/>
        <v>76.599999999999994</v>
      </c>
      <c r="AD1397" s="11">
        <f t="shared" si="880"/>
        <v>0</v>
      </c>
      <c r="AE1397" s="120"/>
      <c r="AF1397" s="129">
        <v>3</v>
      </c>
      <c r="AG1397" s="50">
        <f t="shared" si="881"/>
        <v>76.599999999999994</v>
      </c>
      <c r="AH1397" s="49"/>
      <c r="AJ1397" s="16">
        <f t="shared" si="882"/>
        <v>76.599999999999994</v>
      </c>
      <c r="AK1397" s="16">
        <f t="shared" si="883"/>
        <v>0</v>
      </c>
      <c r="AL1397" s="16">
        <f t="shared" si="884"/>
        <v>0</v>
      </c>
      <c r="AM1397" s="16" t="str">
        <f t="shared" si="885"/>
        <v/>
      </c>
      <c r="AO1397" s="239" t="s">
        <v>155</v>
      </c>
    </row>
    <row r="1398" spans="1:41" s="3" customFormat="1" ht="9.75" customHeight="1" x14ac:dyDescent="0.2">
      <c r="B1398" s="111" t="s">
        <v>104</v>
      </c>
      <c r="D1398" s="37"/>
      <c r="E1398" s="71" t="s">
        <v>658</v>
      </c>
      <c r="F1398" s="71"/>
      <c r="G1398" s="28" t="s">
        <v>1103</v>
      </c>
      <c r="H1398" s="28"/>
      <c r="I1398" s="28"/>
      <c r="J1398" s="28"/>
      <c r="K1398" s="28" t="s">
        <v>1059</v>
      </c>
      <c r="L1398" s="28"/>
      <c r="M1398" s="28"/>
      <c r="N1398" s="173">
        <v>990021</v>
      </c>
      <c r="P1398" s="71" t="s">
        <v>358</v>
      </c>
      <c r="Q1398" s="81"/>
      <c r="R1398" s="27"/>
      <c r="S1398" s="36">
        <f t="shared" si="876"/>
        <v>69.099999999999994</v>
      </c>
      <c r="T1398" s="34" t="s">
        <v>142</v>
      </c>
      <c r="U1398" s="5" t="str">
        <f>+Instructions!$B$3</f>
        <v>A</v>
      </c>
      <c r="V1398" s="49"/>
      <c r="W1398" s="53">
        <f>+Instructions!$C$22</f>
        <v>0</v>
      </c>
      <c r="X1398" s="16">
        <f t="shared" si="877"/>
        <v>69.099999999999994</v>
      </c>
      <c r="Y1398" s="49"/>
      <c r="Z1398" s="6" t="s">
        <v>1386</v>
      </c>
      <c r="AA1398" s="36">
        <v>69.099999999999994</v>
      </c>
      <c r="AB1398" s="57">
        <f t="shared" si="878"/>
        <v>0</v>
      </c>
      <c r="AC1398" s="16">
        <f t="shared" si="879"/>
        <v>69.099999999999994</v>
      </c>
      <c r="AD1398" s="11">
        <f t="shared" si="880"/>
        <v>0</v>
      </c>
      <c r="AE1398" s="120"/>
      <c r="AF1398" s="129">
        <v>3</v>
      </c>
      <c r="AG1398" s="50">
        <f t="shared" si="881"/>
        <v>69.099999999999994</v>
      </c>
      <c r="AH1398" s="49"/>
      <c r="AJ1398" s="16">
        <f t="shared" si="882"/>
        <v>69.099999999999994</v>
      </c>
      <c r="AK1398" s="16">
        <f t="shared" si="883"/>
        <v>0</v>
      </c>
      <c r="AL1398" s="16">
        <f t="shared" si="884"/>
        <v>0</v>
      </c>
      <c r="AM1398" s="16" t="str">
        <f t="shared" si="885"/>
        <v/>
      </c>
      <c r="AO1398" s="239" t="s">
        <v>155</v>
      </c>
    </row>
    <row r="1399" spans="1:41" s="3" customFormat="1" ht="9.9499999999999993" customHeight="1" x14ac:dyDescent="0.2">
      <c r="B1399" s="111" t="s">
        <v>104</v>
      </c>
      <c r="D1399" s="37"/>
      <c r="E1399" s="71" t="s">
        <v>1118</v>
      </c>
      <c r="F1399" s="71"/>
      <c r="G1399" s="28" t="s">
        <v>1119</v>
      </c>
      <c r="H1399" s="28"/>
      <c r="I1399" s="28"/>
      <c r="J1399" s="28"/>
      <c r="K1399" s="28" t="s">
        <v>1106</v>
      </c>
      <c r="L1399" s="28"/>
      <c r="M1399" s="28"/>
      <c r="N1399" s="173">
        <v>990054</v>
      </c>
      <c r="P1399" s="71" t="s">
        <v>531</v>
      </c>
      <c r="Q1399" s="81"/>
      <c r="R1399" s="27"/>
      <c r="S1399" s="36">
        <f t="shared" si="876"/>
        <v>69.25</v>
      </c>
      <c r="T1399" s="34" t="s">
        <v>142</v>
      </c>
      <c r="U1399" s="5" t="str">
        <f>+Instructions!$B$3</f>
        <v>A</v>
      </c>
      <c r="V1399" s="49"/>
      <c r="W1399" s="53">
        <f>+Instructions!$C$22</f>
        <v>0</v>
      </c>
      <c r="X1399" s="16">
        <f t="shared" si="877"/>
        <v>69.25</v>
      </c>
      <c r="Y1399" s="49"/>
      <c r="Z1399" s="6" t="s">
        <v>1386</v>
      </c>
      <c r="AA1399" s="36">
        <v>69.25</v>
      </c>
      <c r="AB1399" s="57">
        <f t="shared" si="878"/>
        <v>0</v>
      </c>
      <c r="AC1399" s="16">
        <f t="shared" si="879"/>
        <v>69.25</v>
      </c>
      <c r="AD1399" s="11">
        <f t="shared" si="880"/>
        <v>0</v>
      </c>
      <c r="AE1399" s="120"/>
      <c r="AF1399" s="129">
        <v>3</v>
      </c>
      <c r="AG1399" s="50">
        <f t="shared" si="881"/>
        <v>69.25</v>
      </c>
      <c r="AH1399" s="49"/>
      <c r="AJ1399" s="16">
        <f t="shared" si="882"/>
        <v>69.25</v>
      </c>
      <c r="AK1399" s="16">
        <f t="shared" si="883"/>
        <v>0</v>
      </c>
      <c r="AL1399" s="16">
        <f t="shared" si="884"/>
        <v>0</v>
      </c>
      <c r="AM1399" s="16" t="str">
        <f t="shared" si="885"/>
        <v/>
      </c>
      <c r="AO1399" s="239" t="s">
        <v>155</v>
      </c>
    </row>
    <row r="1400" spans="1:41" s="3" customFormat="1" ht="9.9499999999999993" customHeight="1" x14ac:dyDescent="0.2">
      <c r="B1400" s="111" t="s">
        <v>104</v>
      </c>
      <c r="D1400" s="37"/>
      <c r="E1400" s="71" t="s">
        <v>1120</v>
      </c>
      <c r="F1400" s="71"/>
      <c r="G1400" s="28" t="s">
        <v>1121</v>
      </c>
      <c r="H1400" s="28"/>
      <c r="I1400" s="28"/>
      <c r="J1400" s="28"/>
      <c r="K1400" s="28" t="s">
        <v>1106</v>
      </c>
      <c r="L1400" s="28"/>
      <c r="M1400" s="28"/>
      <c r="N1400" s="173">
        <v>990053</v>
      </c>
      <c r="P1400" s="71" t="s">
        <v>948</v>
      </c>
      <c r="Q1400" s="81"/>
      <c r="R1400" s="27"/>
      <c r="S1400" s="36">
        <f t="shared" si="876"/>
        <v>57.6</v>
      </c>
      <c r="T1400" s="34" t="s">
        <v>142</v>
      </c>
      <c r="U1400" s="5" t="str">
        <f>+Instructions!$B$3</f>
        <v>A</v>
      </c>
      <c r="V1400" s="49"/>
      <c r="W1400" s="53">
        <f>+Instructions!$C$22</f>
        <v>0</v>
      </c>
      <c r="X1400" s="16">
        <f t="shared" si="877"/>
        <v>57.6</v>
      </c>
      <c r="Y1400" s="49"/>
      <c r="Z1400" s="6" t="s">
        <v>1386</v>
      </c>
      <c r="AA1400" s="36">
        <v>57.6</v>
      </c>
      <c r="AB1400" s="57">
        <f t="shared" si="878"/>
        <v>0</v>
      </c>
      <c r="AC1400" s="16">
        <f t="shared" si="879"/>
        <v>57.6</v>
      </c>
      <c r="AD1400" s="11">
        <f t="shared" si="880"/>
        <v>0</v>
      </c>
      <c r="AE1400" s="120"/>
      <c r="AF1400" s="129">
        <v>3</v>
      </c>
      <c r="AG1400" s="50">
        <f t="shared" si="881"/>
        <v>57.6</v>
      </c>
      <c r="AH1400" s="49"/>
      <c r="AJ1400" s="16">
        <f t="shared" si="882"/>
        <v>57.6</v>
      </c>
      <c r="AK1400" s="16">
        <f t="shared" si="883"/>
        <v>0</v>
      </c>
      <c r="AL1400" s="16">
        <f t="shared" si="884"/>
        <v>0</v>
      </c>
      <c r="AM1400" s="16" t="str">
        <f t="shared" si="885"/>
        <v/>
      </c>
      <c r="AO1400" s="239" t="s">
        <v>155</v>
      </c>
    </row>
    <row r="1401" spans="1:41" s="3" customFormat="1" ht="9.9499999999999993" customHeight="1" x14ac:dyDescent="0.2">
      <c r="B1401" s="111" t="s">
        <v>104</v>
      </c>
      <c r="D1401" s="37"/>
      <c r="E1401" s="71" t="s">
        <v>1110</v>
      </c>
      <c r="F1401" s="71"/>
      <c r="G1401" s="28" t="s">
        <v>1111</v>
      </c>
      <c r="H1401" s="28"/>
      <c r="I1401" s="28"/>
      <c r="J1401" s="28"/>
      <c r="K1401" s="28" t="s">
        <v>1059</v>
      </c>
      <c r="L1401" s="28"/>
      <c r="M1401" s="28"/>
      <c r="N1401" s="173">
        <v>990025</v>
      </c>
      <c r="P1401" s="71" t="s">
        <v>354</v>
      </c>
      <c r="Q1401" s="81"/>
      <c r="R1401" s="27"/>
      <c r="S1401" s="36">
        <f t="shared" si="876"/>
        <v>65.25</v>
      </c>
      <c r="T1401" s="34" t="s">
        <v>142</v>
      </c>
      <c r="U1401" s="5" t="str">
        <f>+Instructions!$B$3</f>
        <v>A</v>
      </c>
      <c r="V1401" s="49"/>
      <c r="W1401" s="53">
        <f>+Instructions!$C$22</f>
        <v>0</v>
      </c>
      <c r="X1401" s="16">
        <f t="shared" si="877"/>
        <v>65.25</v>
      </c>
      <c r="Y1401" s="49"/>
      <c r="Z1401" s="6" t="s">
        <v>1386</v>
      </c>
      <c r="AA1401" s="36">
        <v>65.25</v>
      </c>
      <c r="AB1401" s="57">
        <f t="shared" si="878"/>
        <v>0</v>
      </c>
      <c r="AC1401" s="16">
        <f t="shared" si="879"/>
        <v>65.25</v>
      </c>
      <c r="AD1401" s="11">
        <f t="shared" si="880"/>
        <v>0</v>
      </c>
      <c r="AE1401" s="120"/>
      <c r="AF1401" s="129">
        <v>3</v>
      </c>
      <c r="AG1401" s="50">
        <f t="shared" si="881"/>
        <v>65.25</v>
      </c>
      <c r="AH1401" s="49"/>
      <c r="AJ1401" s="16">
        <f t="shared" si="882"/>
        <v>65.25</v>
      </c>
      <c r="AK1401" s="16">
        <f t="shared" si="883"/>
        <v>0</v>
      </c>
      <c r="AL1401" s="16">
        <f t="shared" si="884"/>
        <v>0</v>
      </c>
      <c r="AM1401" s="16" t="str">
        <f t="shared" si="885"/>
        <v/>
      </c>
      <c r="AO1401" s="239" t="s">
        <v>155</v>
      </c>
    </row>
    <row r="1402" spans="1:41" s="3" customFormat="1" ht="9.9499999999999993" customHeight="1" x14ac:dyDescent="0.2">
      <c r="B1402" s="111" t="s">
        <v>104</v>
      </c>
      <c r="D1402" s="37"/>
      <c r="E1402" s="71" t="s">
        <v>1107</v>
      </c>
      <c r="F1402" s="71"/>
      <c r="G1402" s="28" t="s">
        <v>1108</v>
      </c>
      <c r="H1402" s="28"/>
      <c r="I1402" s="28"/>
      <c r="J1402" s="28"/>
      <c r="K1402" s="28" t="s">
        <v>1106</v>
      </c>
      <c r="L1402" s="28"/>
      <c r="M1402" s="28"/>
      <c r="N1402" s="173">
        <v>990024</v>
      </c>
      <c r="P1402" s="71" t="s">
        <v>1109</v>
      </c>
      <c r="Q1402" s="81"/>
      <c r="R1402" s="27"/>
      <c r="S1402" s="36">
        <f t="shared" si="876"/>
        <v>84.6</v>
      </c>
      <c r="T1402" s="34" t="s">
        <v>142</v>
      </c>
      <c r="U1402" s="5" t="str">
        <f>+Instructions!$B$3</f>
        <v>A</v>
      </c>
      <c r="V1402" s="49"/>
      <c r="W1402" s="53">
        <f>+Instructions!$C$22</f>
        <v>0</v>
      </c>
      <c r="X1402" s="16">
        <f t="shared" si="877"/>
        <v>84.6</v>
      </c>
      <c r="Y1402" s="49"/>
      <c r="Z1402" s="6" t="s">
        <v>1386</v>
      </c>
      <c r="AA1402" s="36">
        <v>84.6</v>
      </c>
      <c r="AB1402" s="57">
        <f t="shared" si="878"/>
        <v>0</v>
      </c>
      <c r="AC1402" s="16">
        <f t="shared" si="879"/>
        <v>84.6</v>
      </c>
      <c r="AD1402" s="11">
        <f t="shared" si="880"/>
        <v>0</v>
      </c>
      <c r="AE1402" s="120"/>
      <c r="AF1402" s="129">
        <v>3</v>
      </c>
      <c r="AG1402" s="50">
        <f t="shared" si="881"/>
        <v>84.6</v>
      </c>
      <c r="AH1402" s="49"/>
      <c r="AJ1402" s="16">
        <f t="shared" si="882"/>
        <v>84.6</v>
      </c>
      <c r="AK1402" s="16">
        <f t="shared" si="883"/>
        <v>0</v>
      </c>
      <c r="AL1402" s="16">
        <f t="shared" si="884"/>
        <v>0</v>
      </c>
      <c r="AM1402" s="16" t="str">
        <f t="shared" si="885"/>
        <v/>
      </c>
      <c r="AO1402" s="239" t="s">
        <v>155</v>
      </c>
    </row>
    <row r="1403" spans="1:41" s="3" customFormat="1" ht="9.9499999999999993" customHeight="1" x14ac:dyDescent="0.2">
      <c r="B1403" s="111" t="s">
        <v>104</v>
      </c>
      <c r="D1403" s="37"/>
      <c r="E1403" s="71" t="s">
        <v>1112</v>
      </c>
      <c r="F1403" s="71"/>
      <c r="G1403" s="28" t="s">
        <v>1113</v>
      </c>
      <c r="H1403" s="28"/>
      <c r="I1403" s="28"/>
      <c r="J1403" s="28"/>
      <c r="K1403" s="28" t="s">
        <v>1084</v>
      </c>
      <c r="L1403" s="28"/>
      <c r="M1403" s="28"/>
      <c r="N1403" s="173">
        <v>990026</v>
      </c>
      <c r="P1403" s="71" t="s">
        <v>77</v>
      </c>
      <c r="Q1403" s="81"/>
      <c r="R1403" s="27"/>
      <c r="S1403" s="36">
        <f t="shared" si="876"/>
        <v>68.95</v>
      </c>
      <c r="T1403" s="34" t="s">
        <v>142</v>
      </c>
      <c r="U1403" s="5" t="str">
        <f>+Instructions!$B$3</f>
        <v>A</v>
      </c>
      <c r="V1403" s="49"/>
      <c r="W1403" s="53">
        <f>+Instructions!$C$22</f>
        <v>0</v>
      </c>
      <c r="X1403" s="16">
        <f t="shared" si="877"/>
        <v>68.95</v>
      </c>
      <c r="Y1403" s="49"/>
      <c r="Z1403" s="6" t="s">
        <v>1386</v>
      </c>
      <c r="AA1403" s="36">
        <v>68.95</v>
      </c>
      <c r="AB1403" s="57">
        <f t="shared" si="878"/>
        <v>0</v>
      </c>
      <c r="AC1403" s="16">
        <f t="shared" si="879"/>
        <v>68.95</v>
      </c>
      <c r="AD1403" s="11">
        <f t="shared" si="880"/>
        <v>0</v>
      </c>
      <c r="AE1403" s="120"/>
      <c r="AF1403" s="129">
        <v>3</v>
      </c>
      <c r="AG1403" s="50">
        <f t="shared" si="881"/>
        <v>68.95</v>
      </c>
      <c r="AH1403" s="49"/>
      <c r="AJ1403" s="16">
        <f t="shared" si="882"/>
        <v>68.95</v>
      </c>
      <c r="AK1403" s="16">
        <f t="shared" si="883"/>
        <v>0</v>
      </c>
      <c r="AL1403" s="16">
        <f t="shared" si="884"/>
        <v>0</v>
      </c>
      <c r="AM1403" s="16" t="str">
        <f t="shared" si="885"/>
        <v/>
      </c>
      <c r="AO1403" s="239" t="s">
        <v>155</v>
      </c>
    </row>
    <row r="1404" spans="1:41" s="3" customFormat="1" ht="9.9499999999999993" customHeight="1" x14ac:dyDescent="0.2">
      <c r="B1404" s="111" t="s">
        <v>104</v>
      </c>
      <c r="D1404" s="37"/>
      <c r="E1404" s="71" t="s">
        <v>1114</v>
      </c>
      <c r="F1404" s="71"/>
      <c r="G1404" s="28" t="s">
        <v>1115</v>
      </c>
      <c r="H1404" s="28"/>
      <c r="I1404" s="28"/>
      <c r="J1404" s="28"/>
      <c r="K1404" s="28" t="s">
        <v>1116</v>
      </c>
      <c r="L1404" s="28"/>
      <c r="M1404" s="28"/>
      <c r="N1404" s="173">
        <v>990027</v>
      </c>
      <c r="P1404" s="71" t="s">
        <v>77</v>
      </c>
      <c r="Q1404" s="81"/>
      <c r="R1404" s="27"/>
      <c r="S1404" s="36">
        <f t="shared" si="876"/>
        <v>38.25</v>
      </c>
      <c r="T1404" s="34" t="s">
        <v>142</v>
      </c>
      <c r="U1404" s="5" t="str">
        <f>+Instructions!$B$3</f>
        <v>A</v>
      </c>
      <c r="V1404" s="49"/>
      <c r="W1404" s="53">
        <f>+Instructions!$C$22</f>
        <v>0</v>
      </c>
      <c r="X1404" s="16">
        <f t="shared" si="877"/>
        <v>38.25</v>
      </c>
      <c r="Y1404" s="49"/>
      <c r="Z1404" s="6" t="s">
        <v>1386</v>
      </c>
      <c r="AA1404" s="36">
        <v>38.25</v>
      </c>
      <c r="AB1404" s="57">
        <f t="shared" si="878"/>
        <v>0</v>
      </c>
      <c r="AC1404" s="16">
        <f t="shared" si="879"/>
        <v>38.25</v>
      </c>
      <c r="AD1404" s="11">
        <f t="shared" si="880"/>
        <v>0</v>
      </c>
      <c r="AE1404" s="120"/>
      <c r="AF1404" s="129">
        <v>3</v>
      </c>
      <c r="AG1404" s="50">
        <f t="shared" si="881"/>
        <v>38.25</v>
      </c>
      <c r="AH1404" s="49"/>
      <c r="AJ1404" s="16">
        <f t="shared" si="882"/>
        <v>38.25</v>
      </c>
      <c r="AK1404" s="16">
        <f t="shared" si="883"/>
        <v>0</v>
      </c>
      <c r="AL1404" s="16">
        <f t="shared" si="884"/>
        <v>0</v>
      </c>
      <c r="AM1404" s="16" t="str">
        <f t="shared" si="885"/>
        <v/>
      </c>
      <c r="AO1404" s="239" t="s">
        <v>155</v>
      </c>
    </row>
    <row r="1405" spans="1:41" s="3" customFormat="1" ht="9.9499999999999993" customHeight="1" x14ac:dyDescent="0.2">
      <c r="B1405" s="111" t="s">
        <v>104</v>
      </c>
      <c r="D1405" s="37"/>
      <c r="E1405" s="71" t="s">
        <v>1114</v>
      </c>
      <c r="F1405" s="71"/>
      <c r="G1405" s="28" t="s">
        <v>1115</v>
      </c>
      <c r="H1405" s="28"/>
      <c r="I1405" s="28"/>
      <c r="J1405" s="28"/>
      <c r="K1405" s="28" t="s">
        <v>1117</v>
      </c>
      <c r="L1405" s="28"/>
      <c r="M1405" s="28"/>
      <c r="N1405" s="173">
        <v>990028</v>
      </c>
      <c r="P1405" s="71" t="s">
        <v>77</v>
      </c>
      <c r="Q1405" s="81"/>
      <c r="R1405" s="27"/>
      <c r="S1405" s="36">
        <f t="shared" si="876"/>
        <v>38.25</v>
      </c>
      <c r="T1405" s="34" t="s">
        <v>142</v>
      </c>
      <c r="U1405" s="5" t="str">
        <f>+Instructions!$B$3</f>
        <v>A</v>
      </c>
      <c r="V1405" s="49"/>
      <c r="W1405" s="53">
        <f>+Instructions!$C$22</f>
        <v>0</v>
      </c>
      <c r="X1405" s="16">
        <f t="shared" si="877"/>
        <v>38.25</v>
      </c>
      <c r="Y1405" s="49"/>
      <c r="Z1405" s="6" t="s">
        <v>1386</v>
      </c>
      <c r="AA1405" s="36">
        <v>38.25</v>
      </c>
      <c r="AB1405" s="57">
        <f t="shared" si="878"/>
        <v>0</v>
      </c>
      <c r="AC1405" s="16">
        <f t="shared" si="879"/>
        <v>38.25</v>
      </c>
      <c r="AD1405" s="11">
        <f t="shared" si="880"/>
        <v>0</v>
      </c>
      <c r="AE1405" s="120"/>
      <c r="AF1405" s="129">
        <v>3</v>
      </c>
      <c r="AG1405" s="50">
        <f t="shared" si="881"/>
        <v>38.25</v>
      </c>
      <c r="AH1405" s="49"/>
      <c r="AJ1405" s="16">
        <f t="shared" si="882"/>
        <v>38.25</v>
      </c>
      <c r="AK1405" s="16">
        <f t="shared" si="883"/>
        <v>0</v>
      </c>
      <c r="AL1405" s="16">
        <f t="shared" si="884"/>
        <v>0</v>
      </c>
      <c r="AM1405" s="16" t="str">
        <f t="shared" si="885"/>
        <v/>
      </c>
      <c r="AO1405" s="239" t="s">
        <v>155</v>
      </c>
    </row>
    <row r="1406" spans="1:41" s="3" customFormat="1" ht="9.9499999999999993" customHeight="1" x14ac:dyDescent="0.2">
      <c r="B1406" s="111" t="s">
        <v>104</v>
      </c>
      <c r="D1406" s="37"/>
      <c r="E1406" s="71" t="s">
        <v>1114</v>
      </c>
      <c r="F1406" s="71"/>
      <c r="G1406" s="28" t="s">
        <v>1115</v>
      </c>
      <c r="H1406" s="28"/>
      <c r="I1406" s="28"/>
      <c r="J1406" s="28"/>
      <c r="K1406" s="28" t="s">
        <v>718</v>
      </c>
      <c r="L1406" s="28"/>
      <c r="M1406" s="28"/>
      <c r="N1406" s="173">
        <v>990029</v>
      </c>
      <c r="P1406" s="71" t="s">
        <v>77</v>
      </c>
      <c r="Q1406" s="81"/>
      <c r="R1406" s="27"/>
      <c r="S1406" s="36">
        <f t="shared" si="876"/>
        <v>38.25</v>
      </c>
      <c r="T1406" s="34" t="s">
        <v>142</v>
      </c>
      <c r="U1406" s="5" t="str">
        <f>+Instructions!$B$3</f>
        <v>A</v>
      </c>
      <c r="V1406" s="49"/>
      <c r="W1406" s="53">
        <f>+Instructions!$C$22</f>
        <v>0</v>
      </c>
      <c r="X1406" s="16">
        <f t="shared" si="877"/>
        <v>38.25</v>
      </c>
      <c r="Y1406" s="49"/>
      <c r="Z1406" s="6" t="s">
        <v>1386</v>
      </c>
      <c r="AA1406" s="36">
        <v>38.25</v>
      </c>
      <c r="AB1406" s="57">
        <f t="shared" si="878"/>
        <v>0</v>
      </c>
      <c r="AC1406" s="16">
        <f t="shared" si="879"/>
        <v>38.25</v>
      </c>
      <c r="AD1406" s="11">
        <f t="shared" si="880"/>
        <v>0</v>
      </c>
      <c r="AE1406" s="120"/>
      <c r="AF1406" s="129">
        <v>3</v>
      </c>
      <c r="AG1406" s="50">
        <f t="shared" si="881"/>
        <v>38.25</v>
      </c>
      <c r="AH1406" s="49"/>
      <c r="AJ1406" s="16">
        <f t="shared" si="882"/>
        <v>38.25</v>
      </c>
      <c r="AK1406" s="16">
        <f t="shared" si="883"/>
        <v>0</v>
      </c>
      <c r="AL1406" s="16">
        <f t="shared" si="884"/>
        <v>0</v>
      </c>
      <c r="AM1406" s="16" t="str">
        <f t="shared" si="885"/>
        <v/>
      </c>
      <c r="AO1406" s="239" t="s">
        <v>155</v>
      </c>
    </row>
    <row r="1407" spans="1:41" s="3" customFormat="1" ht="1.5" customHeight="1" x14ac:dyDescent="0.2">
      <c r="G1407" s="28"/>
      <c r="K1407" s="28"/>
      <c r="P1407" s="71"/>
      <c r="Q1407" s="81"/>
      <c r="R1407" s="27"/>
      <c r="S1407" s="36"/>
      <c r="T1407" s="6"/>
      <c r="U1407" s="34"/>
      <c r="V1407" s="49"/>
      <c r="W1407" s="53"/>
      <c r="X1407" s="14"/>
      <c r="Y1407" s="49"/>
      <c r="Z1407" s="36"/>
      <c r="AA1407" s="36"/>
      <c r="AB1407" s="52"/>
      <c r="AC1407" s="36"/>
      <c r="AD1407" s="14"/>
      <c r="AE1407" s="72"/>
      <c r="AF1407" s="124"/>
      <c r="AG1407" s="36"/>
      <c r="AH1407" s="244"/>
      <c r="AJ1407" s="36"/>
      <c r="AK1407" s="36"/>
      <c r="AL1407" s="36"/>
      <c r="AM1407" s="36"/>
      <c r="AO1407" s="239" t="s">
        <v>155</v>
      </c>
    </row>
    <row r="1408" spans="1:41" s="3" customFormat="1" ht="11.1" customHeight="1" x14ac:dyDescent="0.2">
      <c r="A1408" s="3" t="s">
        <v>182</v>
      </c>
      <c r="C1408" s="172" t="s">
        <v>219</v>
      </c>
      <c r="E1408" s="144"/>
      <c r="F1408" s="144"/>
      <c r="I1408" s="3" t="s">
        <v>1336</v>
      </c>
      <c r="J1408" s="3" t="s">
        <v>187</v>
      </c>
      <c r="K1408" s="3" t="s">
        <v>187</v>
      </c>
      <c r="Q1408" s="170"/>
      <c r="R1408" s="28"/>
      <c r="T1408" s="171"/>
      <c r="U1408" s="146"/>
      <c r="V1408" s="49"/>
      <c r="W1408" s="53"/>
      <c r="X1408" s="14"/>
      <c r="Y1408" s="49"/>
      <c r="Z1408" s="156"/>
      <c r="AB1408" s="52"/>
      <c r="AC1408" s="16"/>
      <c r="AD1408" s="14"/>
      <c r="AE1408" s="62"/>
      <c r="AG1408" s="16"/>
      <c r="AH1408" s="244"/>
      <c r="AJ1408" s="6" t="s">
        <v>187</v>
      </c>
      <c r="AO1408" s="239"/>
    </row>
    <row r="1409" spans="1:41" s="3" customFormat="1" ht="9.9499999999999993" customHeight="1" x14ac:dyDescent="0.2">
      <c r="A1409" s="3" t="s">
        <v>182</v>
      </c>
      <c r="C1409" s="157" t="s">
        <v>1148</v>
      </c>
      <c r="P1409" s="76"/>
      <c r="Q1409" s="169"/>
      <c r="R1409" s="228" t="s">
        <v>565</v>
      </c>
      <c r="S1409" s="229" t="s">
        <v>1063</v>
      </c>
      <c r="T1409" s="230"/>
      <c r="U1409" s="5"/>
      <c r="V1409" s="49"/>
      <c r="W1409" s="53"/>
      <c r="X1409" s="14"/>
      <c r="Y1409" s="49"/>
      <c r="Z1409" s="36"/>
      <c r="AA1409" s="36"/>
      <c r="AB1409" s="52"/>
      <c r="AC1409" s="16"/>
      <c r="AD1409" s="14"/>
      <c r="AE1409" s="62"/>
      <c r="AF1409" s="62"/>
      <c r="AG1409" s="36"/>
      <c r="AH1409" s="244"/>
      <c r="AO1409" s="241"/>
    </row>
    <row r="1410" spans="1:41" s="3" customFormat="1" ht="2.4500000000000002" customHeight="1" x14ac:dyDescent="0.2">
      <c r="L1410" s="3" t="s">
        <v>187</v>
      </c>
      <c r="P1410" s="71"/>
      <c r="Q1410" s="81"/>
      <c r="R1410" s="27"/>
      <c r="S1410" s="36"/>
      <c r="T1410" s="6"/>
      <c r="U1410" s="34"/>
      <c r="V1410" s="49"/>
      <c r="W1410" s="53"/>
      <c r="X1410" s="14"/>
      <c r="Y1410" s="49"/>
      <c r="Z1410" s="36"/>
      <c r="AA1410" s="36"/>
      <c r="AB1410" s="52"/>
      <c r="AC1410" s="36"/>
      <c r="AD1410" s="14"/>
      <c r="AE1410" s="72"/>
      <c r="AF1410" s="124"/>
      <c r="AG1410" s="36"/>
      <c r="AH1410" s="244"/>
      <c r="AJ1410" s="36"/>
      <c r="AK1410" s="36"/>
      <c r="AL1410" s="36"/>
      <c r="AM1410" s="36"/>
      <c r="AO1410" s="239"/>
    </row>
    <row r="1411" spans="1:41" s="3" customFormat="1" ht="9.9499999999999993" customHeight="1" x14ac:dyDescent="0.2">
      <c r="C1411" s="174" t="s">
        <v>1122</v>
      </c>
      <c r="L1411" s="160"/>
      <c r="M1411" s="71"/>
      <c r="N1411" s="28"/>
      <c r="P1411" s="166"/>
      <c r="Q1411" s="6"/>
      <c r="R1411" s="28"/>
      <c r="S1411" s="36"/>
      <c r="U1411" s="5"/>
      <c r="V1411" s="49"/>
      <c r="W1411" s="53"/>
      <c r="X1411" s="14"/>
      <c r="Y1411" s="49"/>
      <c r="Z1411" s="36"/>
      <c r="AA1411" s="36"/>
      <c r="AB1411" s="52"/>
      <c r="AC1411" s="16"/>
      <c r="AD1411" s="14"/>
      <c r="AE1411" s="62"/>
      <c r="AF1411" s="62"/>
      <c r="AG1411" s="16"/>
      <c r="AH1411" s="245"/>
      <c r="AI1411" s="123"/>
      <c r="AJ1411" s="16"/>
      <c r="AK1411" s="16"/>
      <c r="AL1411" s="16"/>
      <c r="AM1411" s="16"/>
      <c r="AO1411" s="239"/>
    </row>
    <row r="1412" spans="1:41" s="3" customFormat="1" ht="0.95" customHeight="1" x14ac:dyDescent="0.2">
      <c r="L1412" s="160"/>
      <c r="M1412" s="76"/>
      <c r="P1412" s="71"/>
      <c r="Q1412" s="81"/>
      <c r="R1412" s="27"/>
      <c r="S1412" s="36"/>
      <c r="T1412" s="6"/>
      <c r="U1412" s="34"/>
      <c r="V1412" s="49"/>
      <c r="W1412" s="53"/>
      <c r="X1412" s="14"/>
      <c r="Y1412" s="49"/>
      <c r="Z1412" s="36"/>
      <c r="AA1412" s="36"/>
      <c r="AB1412" s="52"/>
      <c r="AC1412" s="36"/>
      <c r="AD1412" s="14"/>
      <c r="AE1412" s="72"/>
      <c r="AF1412" s="124"/>
      <c r="AG1412" s="36"/>
      <c r="AH1412" s="244"/>
      <c r="AJ1412" s="36"/>
      <c r="AK1412" s="36"/>
      <c r="AL1412" s="36"/>
      <c r="AM1412" s="36"/>
      <c r="AO1412" s="239"/>
    </row>
    <row r="1413" spans="1:41" s="3" customFormat="1" ht="9.9499999999999993" customHeight="1" x14ac:dyDescent="0.2">
      <c r="B1413" s="112" t="s">
        <v>151</v>
      </c>
      <c r="D1413" s="37"/>
      <c r="E1413" s="71" t="s">
        <v>1232</v>
      </c>
      <c r="F1413" s="71"/>
      <c r="G1413" s="28" t="s">
        <v>144</v>
      </c>
      <c r="H1413" s="28"/>
      <c r="I1413" s="28"/>
      <c r="J1413" s="28"/>
      <c r="K1413" s="28" t="s">
        <v>1233</v>
      </c>
      <c r="L1413" s="28"/>
      <c r="M1413" s="28"/>
      <c r="N1413" s="28">
        <v>990149</v>
      </c>
      <c r="P1413" s="71" t="s">
        <v>1242</v>
      </c>
      <c r="Q1413" s="81"/>
      <c r="R1413" s="27"/>
      <c r="S1413" s="36">
        <f>IF(Suggested="Yes",AA1413,AG1413)</f>
        <v>19.850000000000001</v>
      </c>
      <c r="T1413" s="34" t="s">
        <v>143</v>
      </c>
      <c r="U1413" s="5" t="str">
        <f>+Instructions!$B$3</f>
        <v>A</v>
      </c>
      <c r="V1413" s="49"/>
      <c r="W1413" s="53">
        <f>+Instructions!$C$22</f>
        <v>0</v>
      </c>
      <c r="X1413" s="16">
        <f t="shared" ref="X1413:X1414" si="886">ROUND($AA1413*(1-W1413)+0.004999,2)</f>
        <v>19.850000000000001</v>
      </c>
      <c r="Y1413" s="49"/>
      <c r="Z1413" s="6" t="s">
        <v>1386</v>
      </c>
      <c r="AA1413" s="36">
        <v>19.850000000000001</v>
      </c>
      <c r="AB1413" s="57">
        <f t="shared" ref="AB1413:AB1414" si="887">+W1413</f>
        <v>0</v>
      </c>
      <c r="AC1413" s="16">
        <f t="shared" ref="AC1413:AC1414" si="888">+X1413</f>
        <v>19.850000000000001</v>
      </c>
      <c r="AD1413" s="11">
        <f t="shared" ref="AD1413:AD1414" si="889">(AG1413-AC1413)/AG1413</f>
        <v>0</v>
      </c>
      <c r="AE1413" s="120"/>
      <c r="AF1413" s="128">
        <v>1</v>
      </c>
      <c r="AG1413" s="35">
        <f t="shared" ref="AG1413:AG1414" si="890">SUM(AJ1413:AL1413)+AE1413</f>
        <v>19.850000000000001</v>
      </c>
      <c r="AH1413" s="49"/>
      <c r="AJ1413" s="16">
        <f t="shared" ref="AJ1413:AJ1414" si="891">ROUND(AC1413/(1-VLOOKUP(AF1413,Group,2,FALSE)),2)</f>
        <v>19.850000000000001</v>
      </c>
      <c r="AK1413" s="16">
        <f t="shared" ref="AK1413:AK1414" si="892">IF(VLOOKUP(AF1413,Group,5,FALSE)="YES",VLOOKUP(ROUND(ROUND(AJ1413,1)-AJ1413,2),Round,2,FALSE)+VLOOKUP(AF1413,Group,6,FALSE),0)</f>
        <v>0</v>
      </c>
      <c r="AL1413" s="16">
        <f t="shared" ref="AL1413:AL1414" si="893">IF(VLOOKUP(AF1413,Group,7,FALSE)="",0,ROUND(AJ1413-0.04999,1)-AJ1413+AM1413)</f>
        <v>0</v>
      </c>
      <c r="AM1413" s="16" t="str">
        <f t="shared" ref="AM1413:AM1414" si="894">IF(VLOOKUP(AF1413,Group,7,FALSE)="","",VLOOKUP(AF1413,Group,7,FALSE))</f>
        <v/>
      </c>
      <c r="AO1413" s="239" t="s">
        <v>155</v>
      </c>
    </row>
    <row r="1414" spans="1:41" s="3" customFormat="1" ht="9.9499999999999993" customHeight="1" x14ac:dyDescent="0.2">
      <c r="B1414" s="112" t="s">
        <v>151</v>
      </c>
      <c r="D1414" s="37"/>
      <c r="E1414" s="71" t="s">
        <v>1232</v>
      </c>
      <c r="F1414" s="71"/>
      <c r="G1414" s="28" t="s">
        <v>144</v>
      </c>
      <c r="H1414" s="28"/>
      <c r="I1414" s="28"/>
      <c r="J1414" s="28"/>
      <c r="K1414" s="28" t="s">
        <v>1234</v>
      </c>
      <c r="L1414" s="28"/>
      <c r="M1414" s="28"/>
      <c r="N1414" s="28">
        <v>990150</v>
      </c>
      <c r="P1414" s="71" t="s">
        <v>1242</v>
      </c>
      <c r="Q1414" s="81"/>
      <c r="R1414" s="27"/>
      <c r="S1414" s="36">
        <f>IF(Suggested="Yes",AA1414,AG1414)</f>
        <v>19.850000000000001</v>
      </c>
      <c r="T1414" s="34" t="s">
        <v>143</v>
      </c>
      <c r="U1414" s="5" t="str">
        <f>+Instructions!$B$3</f>
        <v>A</v>
      </c>
      <c r="V1414" s="49"/>
      <c r="W1414" s="53">
        <f>+Instructions!$C$22</f>
        <v>0</v>
      </c>
      <c r="X1414" s="16">
        <f t="shared" si="886"/>
        <v>19.850000000000001</v>
      </c>
      <c r="Y1414" s="49"/>
      <c r="Z1414" s="6" t="s">
        <v>1386</v>
      </c>
      <c r="AA1414" s="36">
        <v>19.850000000000001</v>
      </c>
      <c r="AB1414" s="57">
        <f t="shared" si="887"/>
        <v>0</v>
      </c>
      <c r="AC1414" s="16">
        <f t="shared" si="888"/>
        <v>19.850000000000001</v>
      </c>
      <c r="AD1414" s="11">
        <f t="shared" si="889"/>
        <v>0</v>
      </c>
      <c r="AE1414" s="120"/>
      <c r="AF1414" s="128">
        <v>1</v>
      </c>
      <c r="AG1414" s="35">
        <f t="shared" si="890"/>
        <v>19.850000000000001</v>
      </c>
      <c r="AH1414" s="49"/>
      <c r="AJ1414" s="16">
        <f t="shared" si="891"/>
        <v>19.850000000000001</v>
      </c>
      <c r="AK1414" s="16">
        <f t="shared" si="892"/>
        <v>0</v>
      </c>
      <c r="AL1414" s="16">
        <f t="shared" si="893"/>
        <v>0</v>
      </c>
      <c r="AM1414" s="16" t="str">
        <f t="shared" si="894"/>
        <v/>
      </c>
      <c r="AO1414" s="239" t="s">
        <v>155</v>
      </c>
    </row>
    <row r="1415" spans="1:41" s="3" customFormat="1" ht="9.9499999999999993" customHeight="1" x14ac:dyDescent="0.2">
      <c r="B1415" s="112" t="s">
        <v>151</v>
      </c>
      <c r="D1415" s="37"/>
      <c r="E1415" s="71" t="s">
        <v>1232</v>
      </c>
      <c r="F1415" s="71"/>
      <c r="G1415" s="28" t="s">
        <v>144</v>
      </c>
      <c r="H1415" s="28"/>
      <c r="I1415" s="28"/>
      <c r="J1415" s="28"/>
      <c r="K1415" s="28" t="s">
        <v>1235</v>
      </c>
      <c r="L1415" s="28"/>
      <c r="M1415" s="28"/>
      <c r="N1415" s="28">
        <v>990151</v>
      </c>
      <c r="P1415" s="71" t="s">
        <v>1242</v>
      </c>
      <c r="Q1415" s="81"/>
      <c r="R1415" s="27"/>
      <c r="S1415" s="36">
        <f>IF(Suggested="Yes",AA1415,AG1415)</f>
        <v>19.850000000000001</v>
      </c>
      <c r="T1415" s="34" t="s">
        <v>143</v>
      </c>
      <c r="U1415" s="5" t="str">
        <f>+Instructions!$B$3</f>
        <v>A</v>
      </c>
      <c r="V1415" s="49"/>
      <c r="W1415" s="53">
        <f>+Instructions!$C$22</f>
        <v>0</v>
      </c>
      <c r="X1415" s="16">
        <f t="shared" ref="X1415" si="895">ROUND($AA1415*(1-W1415)+0.004999,2)</f>
        <v>19.850000000000001</v>
      </c>
      <c r="Y1415" s="49"/>
      <c r="Z1415" s="6" t="s">
        <v>1386</v>
      </c>
      <c r="AA1415" s="36">
        <v>19.850000000000001</v>
      </c>
      <c r="AB1415" s="57">
        <f t="shared" ref="AB1415" si="896">+W1415</f>
        <v>0</v>
      </c>
      <c r="AC1415" s="16">
        <f t="shared" ref="AC1415" si="897">+X1415</f>
        <v>19.850000000000001</v>
      </c>
      <c r="AD1415" s="11">
        <f t="shared" ref="AD1415" si="898">(AG1415-AC1415)/AG1415</f>
        <v>0</v>
      </c>
      <c r="AE1415" s="120"/>
      <c r="AF1415" s="128">
        <v>1</v>
      </c>
      <c r="AG1415" s="35">
        <f t="shared" ref="AG1415" si="899">SUM(AJ1415:AL1415)+AE1415</f>
        <v>19.850000000000001</v>
      </c>
      <c r="AH1415" s="49"/>
      <c r="AJ1415" s="16">
        <f t="shared" ref="AJ1415" si="900">ROUND(AC1415/(1-VLOOKUP(AF1415,Group,2,FALSE)),2)</f>
        <v>19.850000000000001</v>
      </c>
      <c r="AK1415" s="16">
        <f t="shared" ref="AK1415" si="901">IF(VLOOKUP(AF1415,Group,5,FALSE)="YES",VLOOKUP(ROUND(ROUND(AJ1415,1)-AJ1415,2),Round,2,FALSE)+VLOOKUP(AF1415,Group,6,FALSE),0)</f>
        <v>0</v>
      </c>
      <c r="AL1415" s="16">
        <f t="shared" ref="AL1415" si="902">IF(VLOOKUP(AF1415,Group,7,FALSE)="",0,ROUND(AJ1415-0.04999,1)-AJ1415+AM1415)</f>
        <v>0</v>
      </c>
      <c r="AM1415" s="16" t="str">
        <f t="shared" ref="AM1415" si="903">IF(VLOOKUP(AF1415,Group,7,FALSE)="","",VLOOKUP(AF1415,Group,7,FALSE))</f>
        <v/>
      </c>
      <c r="AO1415" s="239" t="s">
        <v>155</v>
      </c>
    </row>
    <row r="1416" spans="1:41" s="3" customFormat="1" ht="9.9499999999999993" customHeight="1" x14ac:dyDescent="0.2">
      <c r="B1416" s="112" t="s">
        <v>151</v>
      </c>
      <c r="D1416" s="37"/>
      <c r="E1416" s="71" t="s">
        <v>1232</v>
      </c>
      <c r="F1416" s="71"/>
      <c r="G1416" s="28" t="s">
        <v>144</v>
      </c>
      <c r="H1416" s="28"/>
      <c r="I1416" s="28"/>
      <c r="J1416" s="28"/>
      <c r="K1416" s="28" t="s">
        <v>1236</v>
      </c>
      <c r="L1416" s="28"/>
      <c r="M1416" s="28"/>
      <c r="N1416" s="28">
        <v>990152</v>
      </c>
      <c r="P1416" s="71" t="s">
        <v>1242</v>
      </c>
      <c r="Q1416" s="81"/>
      <c r="R1416" s="27"/>
      <c r="S1416" s="36">
        <f>IF(Suggested="Yes",AA1416,AG1416)</f>
        <v>19.850000000000001</v>
      </c>
      <c r="T1416" s="34" t="s">
        <v>143</v>
      </c>
      <c r="U1416" s="5" t="str">
        <f>+Instructions!$B$3</f>
        <v>A</v>
      </c>
      <c r="V1416" s="49"/>
      <c r="W1416" s="53">
        <f>+Instructions!$C$22</f>
        <v>0</v>
      </c>
      <c r="X1416" s="16">
        <f t="shared" ref="X1416" si="904">ROUND($AA1416*(1-W1416)+0.004999,2)</f>
        <v>19.850000000000001</v>
      </c>
      <c r="Y1416" s="49"/>
      <c r="Z1416" s="6" t="s">
        <v>1386</v>
      </c>
      <c r="AA1416" s="36">
        <v>19.850000000000001</v>
      </c>
      <c r="AB1416" s="57">
        <f t="shared" ref="AB1416" si="905">+W1416</f>
        <v>0</v>
      </c>
      <c r="AC1416" s="16">
        <f t="shared" ref="AC1416" si="906">+X1416</f>
        <v>19.850000000000001</v>
      </c>
      <c r="AD1416" s="11">
        <f t="shared" ref="AD1416" si="907">(AG1416-AC1416)/AG1416</f>
        <v>0</v>
      </c>
      <c r="AE1416" s="120"/>
      <c r="AF1416" s="128">
        <v>1</v>
      </c>
      <c r="AG1416" s="35">
        <f t="shared" ref="AG1416" si="908">SUM(AJ1416:AL1416)+AE1416</f>
        <v>19.850000000000001</v>
      </c>
      <c r="AH1416" s="49"/>
      <c r="AJ1416" s="16">
        <f t="shared" ref="AJ1416" si="909">ROUND(AC1416/(1-VLOOKUP(AF1416,Group,2,FALSE)),2)</f>
        <v>19.850000000000001</v>
      </c>
      <c r="AK1416" s="16">
        <f t="shared" ref="AK1416" si="910">IF(VLOOKUP(AF1416,Group,5,FALSE)="YES",VLOOKUP(ROUND(ROUND(AJ1416,1)-AJ1416,2),Round,2,FALSE)+VLOOKUP(AF1416,Group,6,FALSE),0)</f>
        <v>0</v>
      </c>
      <c r="AL1416" s="16">
        <f t="shared" ref="AL1416" si="911">IF(VLOOKUP(AF1416,Group,7,FALSE)="",0,ROUND(AJ1416-0.04999,1)-AJ1416+AM1416)</f>
        <v>0</v>
      </c>
      <c r="AM1416" s="16" t="str">
        <f t="shared" ref="AM1416" si="912">IF(VLOOKUP(AF1416,Group,7,FALSE)="","",VLOOKUP(AF1416,Group,7,FALSE))</f>
        <v/>
      </c>
      <c r="AO1416" s="239" t="s">
        <v>155</v>
      </c>
    </row>
    <row r="1417" spans="1:41" s="3" customFormat="1" ht="0.95" customHeight="1" x14ac:dyDescent="0.2">
      <c r="L1417" s="160"/>
      <c r="M1417" s="76"/>
      <c r="P1417" s="71"/>
      <c r="Q1417" s="81"/>
      <c r="R1417" s="27"/>
      <c r="S1417" s="36"/>
      <c r="T1417" s="6"/>
      <c r="U1417" s="34"/>
      <c r="V1417" s="49"/>
      <c r="W1417" s="53"/>
      <c r="X1417" s="14"/>
      <c r="Y1417" s="49"/>
      <c r="Z1417" s="36"/>
      <c r="AA1417" s="36"/>
      <c r="AB1417" s="52"/>
      <c r="AC1417" s="36"/>
      <c r="AD1417" s="14"/>
      <c r="AE1417" s="72"/>
      <c r="AF1417" s="124"/>
      <c r="AG1417" s="36"/>
      <c r="AH1417" s="244"/>
      <c r="AJ1417" s="36"/>
      <c r="AK1417" s="36"/>
      <c r="AL1417" s="36"/>
      <c r="AM1417" s="36"/>
      <c r="AO1417" s="239"/>
    </row>
    <row r="1418" spans="1:41" s="3" customFormat="1" ht="9.9499999999999993" customHeight="1" x14ac:dyDescent="0.2">
      <c r="B1418" s="112" t="s">
        <v>151</v>
      </c>
      <c r="D1418" s="37"/>
      <c r="E1418" s="71" t="s">
        <v>1123</v>
      </c>
      <c r="F1418" s="71"/>
      <c r="G1418" s="28" t="s">
        <v>1125</v>
      </c>
      <c r="H1418" s="28"/>
      <c r="I1418" s="28"/>
      <c r="J1418" s="28"/>
      <c r="K1418" s="28" t="s">
        <v>1126</v>
      </c>
      <c r="L1418" s="28"/>
      <c r="M1418" s="28"/>
      <c r="N1418" s="173">
        <v>990041</v>
      </c>
      <c r="P1418" s="71" t="s">
        <v>1124</v>
      </c>
      <c r="Q1418" s="81"/>
      <c r="R1418" s="27"/>
      <c r="S1418" s="36">
        <f t="shared" ref="S1418:S1423" si="913">IF(Suggested="Yes",AA1418,AG1418)</f>
        <v>10.25</v>
      </c>
      <c r="T1418" s="34" t="s">
        <v>143</v>
      </c>
      <c r="U1418" s="5" t="str">
        <f>+Instructions!$B$3</f>
        <v>A</v>
      </c>
      <c r="V1418" s="49"/>
      <c r="W1418" s="53">
        <f>+Instructions!$C$22</f>
        <v>0</v>
      </c>
      <c r="X1418" s="16">
        <f t="shared" ref="X1418:X1423" si="914">ROUND($AA1418*(1-W1418)+0.004999,2)</f>
        <v>10.25</v>
      </c>
      <c r="Y1418" s="49"/>
      <c r="Z1418" s="6" t="s">
        <v>1386</v>
      </c>
      <c r="AA1418" s="36">
        <v>10.25</v>
      </c>
      <c r="AB1418" s="57">
        <f t="shared" ref="AB1418:AC1423" si="915">+W1418</f>
        <v>0</v>
      </c>
      <c r="AC1418" s="16">
        <f t="shared" si="915"/>
        <v>10.25</v>
      </c>
      <c r="AD1418" s="11">
        <f t="shared" ref="AD1418:AD1423" si="916">(AG1418-AC1418)/AG1418</f>
        <v>0</v>
      </c>
      <c r="AE1418" s="120"/>
      <c r="AF1418" s="128">
        <v>1</v>
      </c>
      <c r="AG1418" s="35">
        <f t="shared" ref="AG1418:AG1423" si="917">SUM(AJ1418:AL1418)+AE1418</f>
        <v>10.25</v>
      </c>
      <c r="AH1418" s="49"/>
      <c r="AJ1418" s="16">
        <f t="shared" ref="AJ1418:AJ1423" si="918">ROUND(AC1418/(1-VLOOKUP(AF1418,Group,2,FALSE)),2)</f>
        <v>10.25</v>
      </c>
      <c r="AK1418" s="16">
        <f t="shared" ref="AK1418:AK1423" si="919">IF(VLOOKUP(AF1418,Group,5,FALSE)="YES",VLOOKUP(ROUND(ROUND(AJ1418,1)-AJ1418,2),Round,2,FALSE)+VLOOKUP(AF1418,Group,6,FALSE),0)</f>
        <v>0</v>
      </c>
      <c r="AL1418" s="16">
        <f t="shared" ref="AL1418:AL1423" si="920">IF(VLOOKUP(AF1418,Group,7,FALSE)="",0,ROUND(AJ1418-0.04999,1)-AJ1418+AM1418)</f>
        <v>0</v>
      </c>
      <c r="AM1418" s="16" t="str">
        <f t="shared" ref="AM1418:AM1423" si="921">IF(VLOOKUP(AF1418,Group,7,FALSE)="","",VLOOKUP(AF1418,Group,7,FALSE))</f>
        <v/>
      </c>
      <c r="AO1418" s="239" t="s">
        <v>155</v>
      </c>
    </row>
    <row r="1419" spans="1:41" s="3" customFormat="1" ht="9.9499999999999993" customHeight="1" x14ac:dyDescent="0.2">
      <c r="B1419" s="112" t="s">
        <v>151</v>
      </c>
      <c r="D1419" s="37"/>
      <c r="E1419" s="71" t="s">
        <v>1123</v>
      </c>
      <c r="F1419" s="71"/>
      <c r="G1419" s="28" t="s">
        <v>1127</v>
      </c>
      <c r="H1419" s="28"/>
      <c r="I1419" s="28"/>
      <c r="J1419" s="28"/>
      <c r="K1419" s="28" t="s">
        <v>1126</v>
      </c>
      <c r="L1419" s="28"/>
      <c r="M1419" s="28"/>
      <c r="N1419" s="173">
        <v>990042</v>
      </c>
      <c r="P1419" s="71" t="s">
        <v>1124</v>
      </c>
      <c r="Q1419" s="81"/>
      <c r="R1419" s="27"/>
      <c r="S1419" s="36">
        <f t="shared" si="913"/>
        <v>10.25</v>
      </c>
      <c r="T1419" s="34" t="s">
        <v>143</v>
      </c>
      <c r="U1419" s="5" t="str">
        <f>+Instructions!$B$3</f>
        <v>A</v>
      </c>
      <c r="V1419" s="49"/>
      <c r="W1419" s="53">
        <f>+Instructions!$C$22</f>
        <v>0</v>
      </c>
      <c r="X1419" s="16">
        <f t="shared" si="914"/>
        <v>10.25</v>
      </c>
      <c r="Y1419" s="49"/>
      <c r="Z1419" s="6" t="s">
        <v>1386</v>
      </c>
      <c r="AA1419" s="36">
        <v>10.25</v>
      </c>
      <c r="AB1419" s="57">
        <f t="shared" si="915"/>
        <v>0</v>
      </c>
      <c r="AC1419" s="16">
        <f t="shared" si="915"/>
        <v>10.25</v>
      </c>
      <c r="AD1419" s="11">
        <f t="shared" si="916"/>
        <v>0</v>
      </c>
      <c r="AE1419" s="120"/>
      <c r="AF1419" s="128">
        <v>1</v>
      </c>
      <c r="AG1419" s="35">
        <f t="shared" si="917"/>
        <v>10.25</v>
      </c>
      <c r="AH1419" s="49"/>
      <c r="AJ1419" s="16">
        <f t="shared" si="918"/>
        <v>10.25</v>
      </c>
      <c r="AK1419" s="16">
        <f t="shared" si="919"/>
        <v>0</v>
      </c>
      <c r="AL1419" s="16">
        <f t="shared" si="920"/>
        <v>0</v>
      </c>
      <c r="AM1419" s="16" t="str">
        <f t="shared" si="921"/>
        <v/>
      </c>
      <c r="AO1419" s="239" t="s">
        <v>155</v>
      </c>
    </row>
    <row r="1420" spans="1:41" s="3" customFormat="1" ht="9.9499999999999993" customHeight="1" x14ac:dyDescent="0.2">
      <c r="B1420" s="112" t="s">
        <v>151</v>
      </c>
      <c r="D1420" s="37"/>
      <c r="E1420" s="71" t="s">
        <v>1123</v>
      </c>
      <c r="F1420" s="71"/>
      <c r="G1420" s="28" t="s">
        <v>1128</v>
      </c>
      <c r="H1420" s="28"/>
      <c r="I1420" s="28"/>
      <c r="J1420" s="28"/>
      <c r="K1420" s="28" t="s">
        <v>1126</v>
      </c>
      <c r="L1420" s="28"/>
      <c r="M1420" s="28"/>
      <c r="N1420" s="173">
        <v>990043</v>
      </c>
      <c r="P1420" s="71" t="s">
        <v>1124</v>
      </c>
      <c r="Q1420" s="81"/>
      <c r="R1420" s="27"/>
      <c r="S1420" s="36">
        <f t="shared" si="913"/>
        <v>10.25</v>
      </c>
      <c r="T1420" s="34" t="s">
        <v>143</v>
      </c>
      <c r="U1420" s="5" t="str">
        <f>+Instructions!$B$3</f>
        <v>A</v>
      </c>
      <c r="V1420" s="49"/>
      <c r="W1420" s="53">
        <f>+Instructions!$C$22</f>
        <v>0</v>
      </c>
      <c r="X1420" s="16">
        <f t="shared" si="914"/>
        <v>10.25</v>
      </c>
      <c r="Y1420" s="49"/>
      <c r="Z1420" s="6" t="s">
        <v>1386</v>
      </c>
      <c r="AA1420" s="36">
        <v>10.25</v>
      </c>
      <c r="AB1420" s="57">
        <f t="shared" si="915"/>
        <v>0</v>
      </c>
      <c r="AC1420" s="16">
        <f t="shared" si="915"/>
        <v>10.25</v>
      </c>
      <c r="AD1420" s="11">
        <f t="shared" si="916"/>
        <v>0</v>
      </c>
      <c r="AE1420" s="120"/>
      <c r="AF1420" s="128">
        <v>1</v>
      </c>
      <c r="AG1420" s="35">
        <f t="shared" si="917"/>
        <v>10.25</v>
      </c>
      <c r="AH1420" s="49"/>
      <c r="AJ1420" s="16">
        <f t="shared" si="918"/>
        <v>10.25</v>
      </c>
      <c r="AK1420" s="16">
        <f t="shared" si="919"/>
        <v>0</v>
      </c>
      <c r="AL1420" s="16">
        <f t="shared" si="920"/>
        <v>0</v>
      </c>
      <c r="AM1420" s="16" t="str">
        <f t="shared" si="921"/>
        <v/>
      </c>
      <c r="AO1420" s="239" t="s">
        <v>155</v>
      </c>
    </row>
    <row r="1421" spans="1:41" s="3" customFormat="1" ht="9.9499999999999993" customHeight="1" x14ac:dyDescent="0.2">
      <c r="B1421" s="112" t="s">
        <v>151</v>
      </c>
      <c r="D1421" s="37"/>
      <c r="E1421" s="71" t="s">
        <v>1123</v>
      </c>
      <c r="F1421" s="71"/>
      <c r="G1421" s="28" t="s">
        <v>1129</v>
      </c>
      <c r="H1421" s="28"/>
      <c r="I1421" s="28"/>
      <c r="J1421" s="28"/>
      <c r="K1421" s="28" t="s">
        <v>812</v>
      </c>
      <c r="L1421" s="28"/>
      <c r="M1421" s="28"/>
      <c r="N1421" s="173">
        <v>990044</v>
      </c>
      <c r="P1421" s="71" t="s">
        <v>1124</v>
      </c>
      <c r="Q1421" s="81"/>
      <c r="R1421" s="27"/>
      <c r="S1421" s="36">
        <f t="shared" si="913"/>
        <v>10.25</v>
      </c>
      <c r="T1421" s="34" t="s">
        <v>143</v>
      </c>
      <c r="U1421" s="5" t="str">
        <f>+Instructions!$B$3</f>
        <v>A</v>
      </c>
      <c r="V1421" s="49"/>
      <c r="W1421" s="53">
        <f>+Instructions!$C$22</f>
        <v>0</v>
      </c>
      <c r="X1421" s="16">
        <f t="shared" si="914"/>
        <v>10.25</v>
      </c>
      <c r="Y1421" s="49"/>
      <c r="Z1421" s="6" t="s">
        <v>1386</v>
      </c>
      <c r="AA1421" s="36">
        <v>10.25</v>
      </c>
      <c r="AB1421" s="57">
        <f t="shared" si="915"/>
        <v>0</v>
      </c>
      <c r="AC1421" s="16">
        <f t="shared" si="915"/>
        <v>10.25</v>
      </c>
      <c r="AD1421" s="11">
        <f t="shared" si="916"/>
        <v>0</v>
      </c>
      <c r="AE1421" s="120"/>
      <c r="AF1421" s="128">
        <v>1</v>
      </c>
      <c r="AG1421" s="35">
        <f t="shared" si="917"/>
        <v>10.25</v>
      </c>
      <c r="AH1421" s="49"/>
      <c r="AJ1421" s="16">
        <f t="shared" si="918"/>
        <v>10.25</v>
      </c>
      <c r="AK1421" s="16">
        <f t="shared" si="919"/>
        <v>0</v>
      </c>
      <c r="AL1421" s="16">
        <f t="shared" si="920"/>
        <v>0</v>
      </c>
      <c r="AM1421" s="16" t="str">
        <f t="shared" si="921"/>
        <v/>
      </c>
      <c r="AO1421" s="239" t="s">
        <v>155</v>
      </c>
    </row>
    <row r="1422" spans="1:41" s="3" customFormat="1" ht="9.9499999999999993" customHeight="1" x14ac:dyDescent="0.2">
      <c r="B1422" s="112" t="s">
        <v>151</v>
      </c>
      <c r="D1422" s="37"/>
      <c r="E1422" s="71" t="s">
        <v>1123</v>
      </c>
      <c r="F1422" s="71"/>
      <c r="G1422" s="28" t="s">
        <v>1130</v>
      </c>
      <c r="H1422" s="28"/>
      <c r="I1422" s="28"/>
      <c r="J1422" s="28"/>
      <c r="K1422" s="28" t="s">
        <v>812</v>
      </c>
      <c r="L1422" s="28"/>
      <c r="M1422" s="28"/>
      <c r="N1422" s="173">
        <v>990045</v>
      </c>
      <c r="P1422" s="71" t="s">
        <v>1124</v>
      </c>
      <c r="Q1422" s="81"/>
      <c r="R1422" s="27"/>
      <c r="S1422" s="36">
        <f t="shared" si="913"/>
        <v>10.25</v>
      </c>
      <c r="T1422" s="34" t="s">
        <v>143</v>
      </c>
      <c r="U1422" s="5" t="str">
        <f>+Instructions!$B$3</f>
        <v>A</v>
      </c>
      <c r="V1422" s="49"/>
      <c r="W1422" s="53">
        <f>+Instructions!$C$22</f>
        <v>0</v>
      </c>
      <c r="X1422" s="16">
        <f t="shared" si="914"/>
        <v>10.25</v>
      </c>
      <c r="Y1422" s="49"/>
      <c r="Z1422" s="6" t="s">
        <v>1386</v>
      </c>
      <c r="AA1422" s="36">
        <v>10.25</v>
      </c>
      <c r="AB1422" s="57">
        <f t="shared" si="915"/>
        <v>0</v>
      </c>
      <c r="AC1422" s="16">
        <f t="shared" si="915"/>
        <v>10.25</v>
      </c>
      <c r="AD1422" s="11">
        <f t="shared" si="916"/>
        <v>0</v>
      </c>
      <c r="AE1422" s="120"/>
      <c r="AF1422" s="128">
        <v>1</v>
      </c>
      <c r="AG1422" s="35">
        <f t="shared" si="917"/>
        <v>10.25</v>
      </c>
      <c r="AH1422" s="49"/>
      <c r="AJ1422" s="16">
        <f t="shared" si="918"/>
        <v>10.25</v>
      </c>
      <c r="AK1422" s="16">
        <f t="shared" si="919"/>
        <v>0</v>
      </c>
      <c r="AL1422" s="16">
        <f t="shared" si="920"/>
        <v>0</v>
      </c>
      <c r="AM1422" s="16" t="str">
        <f t="shared" si="921"/>
        <v/>
      </c>
      <c r="AO1422" s="239" t="s">
        <v>155</v>
      </c>
    </row>
    <row r="1423" spans="1:41" s="3" customFormat="1" ht="9.9499999999999993" customHeight="1" x14ac:dyDescent="0.2">
      <c r="B1423" s="112" t="s">
        <v>151</v>
      </c>
      <c r="D1423" s="37"/>
      <c r="E1423" s="71" t="s">
        <v>1123</v>
      </c>
      <c r="F1423" s="71"/>
      <c r="G1423" s="28" t="s">
        <v>1131</v>
      </c>
      <c r="H1423" s="28"/>
      <c r="I1423" s="28"/>
      <c r="J1423" s="28"/>
      <c r="K1423" s="28" t="s">
        <v>812</v>
      </c>
      <c r="L1423" s="28"/>
      <c r="M1423" s="28"/>
      <c r="N1423" s="173">
        <v>990046</v>
      </c>
      <c r="P1423" s="71" t="s">
        <v>1124</v>
      </c>
      <c r="Q1423" s="81"/>
      <c r="R1423" s="27"/>
      <c r="S1423" s="36">
        <f t="shared" si="913"/>
        <v>10.25</v>
      </c>
      <c r="T1423" s="34" t="s">
        <v>143</v>
      </c>
      <c r="U1423" s="5" t="str">
        <f>+Instructions!$B$3</f>
        <v>A</v>
      </c>
      <c r="V1423" s="49"/>
      <c r="W1423" s="53">
        <f>+Instructions!$C$22</f>
        <v>0</v>
      </c>
      <c r="X1423" s="16">
        <f t="shared" si="914"/>
        <v>10.25</v>
      </c>
      <c r="Y1423" s="49"/>
      <c r="Z1423" s="6" t="s">
        <v>1386</v>
      </c>
      <c r="AA1423" s="36">
        <v>10.25</v>
      </c>
      <c r="AB1423" s="57">
        <f t="shared" si="915"/>
        <v>0</v>
      </c>
      <c r="AC1423" s="16">
        <f t="shared" si="915"/>
        <v>10.25</v>
      </c>
      <c r="AD1423" s="11">
        <f t="shared" si="916"/>
        <v>0</v>
      </c>
      <c r="AE1423" s="120"/>
      <c r="AF1423" s="128">
        <v>1</v>
      </c>
      <c r="AG1423" s="35">
        <f t="shared" si="917"/>
        <v>10.25</v>
      </c>
      <c r="AH1423" s="49"/>
      <c r="AJ1423" s="16">
        <f t="shared" si="918"/>
        <v>10.25</v>
      </c>
      <c r="AK1423" s="16">
        <f t="shared" si="919"/>
        <v>0</v>
      </c>
      <c r="AL1423" s="16">
        <f t="shared" si="920"/>
        <v>0</v>
      </c>
      <c r="AM1423" s="16" t="str">
        <f t="shared" si="921"/>
        <v/>
      </c>
      <c r="AO1423" s="239" t="s">
        <v>155</v>
      </c>
    </row>
    <row r="1424" spans="1:41" s="3" customFormat="1" ht="0.95" customHeight="1" x14ac:dyDescent="0.2">
      <c r="L1424" s="160"/>
      <c r="M1424" s="76"/>
      <c r="P1424" s="71"/>
      <c r="Q1424" s="81"/>
      <c r="R1424" s="27"/>
      <c r="S1424" s="36"/>
      <c r="T1424" s="6"/>
      <c r="U1424" s="34"/>
      <c r="V1424" s="49"/>
      <c r="W1424" s="53"/>
      <c r="X1424" s="14"/>
      <c r="Y1424" s="49"/>
      <c r="Z1424" s="36"/>
      <c r="AA1424" s="36"/>
      <c r="AB1424" s="52"/>
      <c r="AC1424" s="36"/>
      <c r="AD1424" s="14"/>
      <c r="AE1424" s="72"/>
      <c r="AF1424" s="124"/>
      <c r="AG1424" s="36"/>
      <c r="AH1424" s="244"/>
      <c r="AJ1424" s="36"/>
      <c r="AK1424" s="36"/>
      <c r="AL1424" s="36"/>
      <c r="AM1424" s="36"/>
      <c r="AO1424" s="239"/>
    </row>
    <row r="1425" spans="2:41" s="3" customFormat="1" ht="9.9499999999999993" customHeight="1" x14ac:dyDescent="0.2">
      <c r="B1425" s="111" t="s">
        <v>104</v>
      </c>
      <c r="D1425" s="37"/>
      <c r="E1425" s="71" t="s">
        <v>1134</v>
      </c>
      <c r="F1425" s="71"/>
      <c r="G1425" s="28" t="s">
        <v>585</v>
      </c>
      <c r="H1425" s="28"/>
      <c r="I1425" s="28"/>
      <c r="J1425" s="28"/>
      <c r="K1425" s="28" t="s">
        <v>1132</v>
      </c>
      <c r="L1425" s="28"/>
      <c r="M1425" s="28"/>
      <c r="N1425" s="173">
        <v>990039</v>
      </c>
      <c r="P1425" s="71" t="s">
        <v>1133</v>
      </c>
      <c r="Q1425" s="81"/>
      <c r="R1425" s="27"/>
      <c r="S1425" s="36">
        <f>IF(Suggested="Yes",AA1425,AG1425)</f>
        <v>10.5</v>
      </c>
      <c r="T1425" s="34" t="s">
        <v>143</v>
      </c>
      <c r="U1425" s="5" t="str">
        <f>+Instructions!$B$3</f>
        <v>A</v>
      </c>
      <c r="V1425" s="49"/>
      <c r="W1425" s="53">
        <f>+Instructions!$C$22</f>
        <v>0</v>
      </c>
      <c r="X1425" s="16">
        <f>ROUND($AA1425*(1-W1425)+0.004999,2)</f>
        <v>10.5</v>
      </c>
      <c r="Y1425" s="49"/>
      <c r="Z1425" s="6" t="s">
        <v>1386</v>
      </c>
      <c r="AA1425" s="36">
        <v>10.5</v>
      </c>
      <c r="AB1425" s="57">
        <f>+W1425</f>
        <v>0</v>
      </c>
      <c r="AC1425" s="16">
        <f>+X1425</f>
        <v>10.5</v>
      </c>
      <c r="AD1425" s="11">
        <f>(AG1425-AC1425)/AG1425</f>
        <v>0</v>
      </c>
      <c r="AE1425" s="120"/>
      <c r="AF1425" s="129">
        <v>3</v>
      </c>
      <c r="AG1425" s="50">
        <f>SUM(AJ1425:AL1425)+AE1425</f>
        <v>10.5</v>
      </c>
      <c r="AH1425" s="49"/>
      <c r="AJ1425" s="16">
        <f>ROUND(AC1425/(1-VLOOKUP(AF1425,Group,2,FALSE)),2)</f>
        <v>10.5</v>
      </c>
      <c r="AK1425" s="16">
        <f>IF(VLOOKUP(AF1425,Group,5,FALSE)="YES",VLOOKUP(ROUND(ROUND(AJ1425,1)-AJ1425,2),Round,2,FALSE)+VLOOKUP(AF1425,Group,6,FALSE),0)</f>
        <v>0</v>
      </c>
      <c r="AL1425" s="16">
        <f>IF(VLOOKUP(AF1425,Group,7,FALSE)="",0,ROUND(AJ1425-0.04999,1)-AJ1425+AM1425)</f>
        <v>0</v>
      </c>
      <c r="AM1425" s="16" t="str">
        <f>IF(VLOOKUP(AF1425,Group,7,FALSE)="","",VLOOKUP(AF1425,Group,7,FALSE))</f>
        <v/>
      </c>
      <c r="AO1425" s="239" t="s">
        <v>155</v>
      </c>
    </row>
    <row r="1426" spans="2:41" s="3" customFormat="1" ht="2.4500000000000002" customHeight="1" x14ac:dyDescent="0.2">
      <c r="L1426" s="3" t="s">
        <v>187</v>
      </c>
      <c r="P1426" s="71"/>
      <c r="Q1426" s="81"/>
      <c r="R1426" s="27"/>
      <c r="S1426" s="36"/>
      <c r="T1426" s="6"/>
      <c r="U1426" s="34"/>
      <c r="V1426" s="49"/>
      <c r="W1426" s="53"/>
      <c r="X1426" s="14"/>
      <c r="Y1426" s="49"/>
      <c r="Z1426" s="36"/>
      <c r="AA1426" s="36"/>
      <c r="AB1426" s="52"/>
      <c r="AC1426" s="36"/>
      <c r="AD1426" s="14"/>
      <c r="AE1426" s="72"/>
      <c r="AF1426" s="124"/>
      <c r="AG1426" s="36"/>
      <c r="AH1426" s="244"/>
      <c r="AJ1426" s="36"/>
      <c r="AK1426" s="36"/>
      <c r="AL1426" s="36"/>
      <c r="AM1426" s="36"/>
      <c r="AO1426" s="239"/>
    </row>
    <row r="1427" spans="2:41" s="3" customFormat="1" ht="9.9499999999999993" customHeight="1" x14ac:dyDescent="0.2">
      <c r="C1427" s="174" t="s">
        <v>1135</v>
      </c>
      <c r="L1427" s="160"/>
      <c r="M1427" s="71"/>
      <c r="N1427" s="28"/>
      <c r="P1427" s="166"/>
      <c r="Q1427" s="6"/>
      <c r="R1427" s="28"/>
      <c r="S1427" s="36"/>
      <c r="U1427" s="5"/>
      <c r="V1427" s="49"/>
      <c r="W1427" s="53"/>
      <c r="X1427" s="14"/>
      <c r="Y1427" s="49"/>
      <c r="Z1427" s="36"/>
      <c r="AA1427" s="36"/>
      <c r="AB1427" s="52"/>
      <c r="AC1427" s="16"/>
      <c r="AD1427" s="14"/>
      <c r="AE1427" s="62"/>
      <c r="AF1427" s="62"/>
      <c r="AG1427" s="16"/>
      <c r="AH1427" s="245"/>
      <c r="AI1427" s="123"/>
      <c r="AJ1427" s="16"/>
      <c r="AK1427" s="16"/>
      <c r="AL1427" s="16"/>
      <c r="AM1427" s="16"/>
      <c r="AO1427" s="239"/>
    </row>
    <row r="1428" spans="2:41" s="3" customFormat="1" ht="0.95" customHeight="1" x14ac:dyDescent="0.2">
      <c r="L1428" s="160"/>
      <c r="M1428" s="76"/>
      <c r="P1428" s="71"/>
      <c r="Q1428" s="81"/>
      <c r="R1428" s="27"/>
      <c r="S1428" s="36"/>
      <c r="T1428" s="6"/>
      <c r="U1428" s="34"/>
      <c r="V1428" s="49"/>
      <c r="W1428" s="53"/>
      <c r="X1428" s="14"/>
      <c r="Y1428" s="49"/>
      <c r="Z1428" s="36"/>
      <c r="AA1428" s="36"/>
      <c r="AB1428" s="52"/>
      <c r="AC1428" s="36"/>
      <c r="AD1428" s="14"/>
      <c r="AE1428" s="72"/>
      <c r="AF1428" s="124"/>
      <c r="AG1428" s="36"/>
      <c r="AH1428" s="244"/>
      <c r="AJ1428" s="36"/>
      <c r="AK1428" s="36"/>
      <c r="AL1428" s="36"/>
      <c r="AM1428" s="36"/>
      <c r="AO1428" s="239"/>
    </row>
    <row r="1429" spans="2:41" s="3" customFormat="1" ht="9.9499999999999993" customHeight="1" x14ac:dyDescent="0.2">
      <c r="B1429" s="111" t="s">
        <v>104</v>
      </c>
      <c r="D1429" s="37"/>
      <c r="E1429" s="71" t="s">
        <v>1136</v>
      </c>
      <c r="F1429" s="71"/>
      <c r="G1429" s="28" t="s">
        <v>1137</v>
      </c>
      <c r="H1429" s="28"/>
      <c r="I1429" s="28"/>
      <c r="J1429" s="28"/>
      <c r="K1429" s="28" t="s">
        <v>1141</v>
      </c>
      <c r="L1429" s="28"/>
      <c r="M1429" s="28"/>
      <c r="N1429" s="173">
        <v>990065</v>
      </c>
      <c r="P1429" s="71" t="s">
        <v>360</v>
      </c>
      <c r="Q1429" s="81"/>
      <c r="R1429" s="27"/>
      <c r="S1429" s="36">
        <f>IF(Suggested="Yes",AA1429,AG1429)</f>
        <v>44.15</v>
      </c>
      <c r="T1429" s="34" t="s">
        <v>142</v>
      </c>
      <c r="U1429" s="5" t="str">
        <f>+Instructions!$B$3</f>
        <v>A</v>
      </c>
      <c r="V1429" s="49"/>
      <c r="W1429" s="53">
        <f>+Instructions!$C$22</f>
        <v>0</v>
      </c>
      <c r="X1429" s="16">
        <f>ROUND($AA1429*(1-W1429)+0.004999,2)</f>
        <v>44.15</v>
      </c>
      <c r="Y1429" s="49"/>
      <c r="Z1429" s="6" t="s">
        <v>1386</v>
      </c>
      <c r="AA1429" s="36">
        <v>44.15</v>
      </c>
      <c r="AB1429" s="57">
        <f t="shared" ref="AB1429:AC1433" si="922">+W1429</f>
        <v>0</v>
      </c>
      <c r="AC1429" s="16">
        <f t="shared" si="922"/>
        <v>44.15</v>
      </c>
      <c r="AD1429" s="11">
        <f>(AG1429-AC1429)/AG1429</f>
        <v>0</v>
      </c>
      <c r="AE1429" s="120"/>
      <c r="AF1429" s="129">
        <v>3</v>
      </c>
      <c r="AG1429" s="50">
        <f>SUM(AJ1429:AL1429)+AE1429</f>
        <v>44.15</v>
      </c>
      <c r="AH1429" s="49"/>
      <c r="AJ1429" s="16">
        <f>ROUND(AC1429/(1-VLOOKUP(AF1429,Group,2,FALSE)),2)</f>
        <v>44.15</v>
      </c>
      <c r="AK1429" s="16">
        <f>IF(VLOOKUP(AF1429,Group,5,FALSE)="YES",VLOOKUP(ROUND(ROUND(AJ1429,1)-AJ1429,2),Round,2,FALSE)+VLOOKUP(AF1429,Group,6,FALSE),0)</f>
        <v>0</v>
      </c>
      <c r="AL1429" s="16">
        <f>IF(VLOOKUP(AF1429,Group,7,FALSE)="",0,ROUND(AJ1429-0.04999,1)-AJ1429+AM1429)</f>
        <v>0</v>
      </c>
      <c r="AM1429" s="16" t="str">
        <f>IF(VLOOKUP(AF1429,Group,7,FALSE)="","",VLOOKUP(AF1429,Group,7,FALSE))</f>
        <v/>
      </c>
      <c r="AO1429" s="239" t="s">
        <v>155</v>
      </c>
    </row>
    <row r="1430" spans="2:41" s="3" customFormat="1" ht="9.9499999999999993" customHeight="1" x14ac:dyDescent="0.2">
      <c r="B1430" s="111" t="s">
        <v>104</v>
      </c>
      <c r="D1430" s="37"/>
      <c r="E1430" s="71" t="s">
        <v>1136</v>
      </c>
      <c r="F1430" s="71"/>
      <c r="G1430" s="28" t="s">
        <v>1137</v>
      </c>
      <c r="H1430" s="28"/>
      <c r="I1430" s="28"/>
      <c r="J1430" s="28"/>
      <c r="K1430" s="28" t="s">
        <v>1139</v>
      </c>
      <c r="L1430" s="28"/>
      <c r="N1430" s="173">
        <v>990062</v>
      </c>
      <c r="O1430" s="173"/>
      <c r="P1430" s="71" t="s">
        <v>360</v>
      </c>
      <c r="Q1430" s="81"/>
      <c r="R1430" s="27"/>
      <c r="S1430" s="36">
        <f>IF(Suggested="Yes",AA1430,AG1430)</f>
        <v>44.15</v>
      </c>
      <c r="T1430" s="34" t="s">
        <v>142</v>
      </c>
      <c r="U1430" s="5" t="str">
        <f>+Instructions!$B$3</f>
        <v>A</v>
      </c>
      <c r="V1430" s="49"/>
      <c r="W1430" s="53">
        <f>+Instructions!$C$22</f>
        <v>0</v>
      </c>
      <c r="X1430" s="16">
        <f>ROUND($AA1430*(1-W1430)+0.004999,2)</f>
        <v>44.15</v>
      </c>
      <c r="Y1430" s="49"/>
      <c r="Z1430" s="6" t="s">
        <v>1386</v>
      </c>
      <c r="AA1430" s="36">
        <v>44.15</v>
      </c>
      <c r="AB1430" s="57">
        <f t="shared" si="922"/>
        <v>0</v>
      </c>
      <c r="AC1430" s="16">
        <f t="shared" si="922"/>
        <v>44.15</v>
      </c>
      <c r="AD1430" s="11">
        <f>(AG1430-AC1430)/AG1430</f>
        <v>0</v>
      </c>
      <c r="AE1430" s="120"/>
      <c r="AF1430" s="129">
        <v>3</v>
      </c>
      <c r="AG1430" s="50">
        <f>SUM(AJ1430:AL1430)+AE1430</f>
        <v>44.15</v>
      </c>
      <c r="AH1430" s="49"/>
      <c r="AJ1430" s="16">
        <f>ROUND(AC1430/(1-VLOOKUP(AF1430,Group,2,FALSE)),2)</f>
        <v>44.15</v>
      </c>
      <c r="AK1430" s="16">
        <f>IF(VLOOKUP(AF1430,Group,5,FALSE)="YES",VLOOKUP(ROUND(ROUND(AJ1430,1)-AJ1430,2),Round,2,FALSE)+VLOOKUP(AF1430,Group,6,FALSE),0)</f>
        <v>0</v>
      </c>
      <c r="AL1430" s="16">
        <f>IF(VLOOKUP(AF1430,Group,7,FALSE)="",0,ROUND(AJ1430-0.04999,1)-AJ1430+AM1430)</f>
        <v>0</v>
      </c>
      <c r="AM1430" s="16" t="str">
        <f>IF(VLOOKUP(AF1430,Group,7,FALSE)="","",VLOOKUP(AF1430,Group,7,FALSE))</f>
        <v/>
      </c>
      <c r="AO1430" s="239" t="s">
        <v>155</v>
      </c>
    </row>
    <row r="1431" spans="2:41" s="3" customFormat="1" ht="9.9499999999999993" customHeight="1" x14ac:dyDescent="0.2">
      <c r="B1431" s="111" t="s">
        <v>104</v>
      </c>
      <c r="D1431" s="37"/>
      <c r="E1431" s="71" t="s">
        <v>1136</v>
      </c>
      <c r="F1431" s="71"/>
      <c r="G1431" s="28" t="s">
        <v>1137</v>
      </c>
      <c r="H1431" s="28"/>
      <c r="I1431" s="28"/>
      <c r="J1431" s="28"/>
      <c r="K1431" s="28" t="s">
        <v>1140</v>
      </c>
      <c r="L1431" s="28"/>
      <c r="M1431" s="28"/>
      <c r="N1431" s="173">
        <v>990064</v>
      </c>
      <c r="P1431" s="71" t="s">
        <v>360</v>
      </c>
      <c r="Q1431" s="81"/>
      <c r="R1431" s="27"/>
      <c r="S1431" s="36">
        <f>IF(Suggested="Yes",AA1431,AG1431)</f>
        <v>44.15</v>
      </c>
      <c r="T1431" s="34" t="s">
        <v>142</v>
      </c>
      <c r="U1431" s="5" t="str">
        <f>+Instructions!$B$3</f>
        <v>A</v>
      </c>
      <c r="V1431" s="49"/>
      <c r="W1431" s="53">
        <f>+Instructions!$C$22</f>
        <v>0</v>
      </c>
      <c r="X1431" s="16">
        <f>ROUND($AA1431*(1-W1431)+0.004999,2)</f>
        <v>44.15</v>
      </c>
      <c r="Y1431" s="49"/>
      <c r="Z1431" s="6" t="s">
        <v>1386</v>
      </c>
      <c r="AA1431" s="36">
        <v>44.15</v>
      </c>
      <c r="AB1431" s="57">
        <f t="shared" si="922"/>
        <v>0</v>
      </c>
      <c r="AC1431" s="16">
        <f t="shared" si="922"/>
        <v>44.15</v>
      </c>
      <c r="AD1431" s="11">
        <f>(AG1431-AC1431)/AG1431</f>
        <v>0</v>
      </c>
      <c r="AE1431" s="120"/>
      <c r="AF1431" s="129">
        <v>3</v>
      </c>
      <c r="AG1431" s="50">
        <f>SUM(AJ1431:AL1431)+AE1431</f>
        <v>44.15</v>
      </c>
      <c r="AH1431" s="49"/>
      <c r="AJ1431" s="16">
        <f>ROUND(AC1431/(1-VLOOKUP(AF1431,Group,2,FALSE)),2)</f>
        <v>44.15</v>
      </c>
      <c r="AK1431" s="16">
        <f>IF(VLOOKUP(AF1431,Group,5,FALSE)="YES",VLOOKUP(ROUND(ROUND(AJ1431,1)-AJ1431,2),Round,2,FALSE)+VLOOKUP(AF1431,Group,6,FALSE),0)</f>
        <v>0</v>
      </c>
      <c r="AL1431" s="16">
        <f>IF(VLOOKUP(AF1431,Group,7,FALSE)="",0,ROUND(AJ1431-0.04999,1)-AJ1431+AM1431)</f>
        <v>0</v>
      </c>
      <c r="AM1431" s="16" t="str">
        <f>IF(VLOOKUP(AF1431,Group,7,FALSE)="","",VLOOKUP(AF1431,Group,7,FALSE))</f>
        <v/>
      </c>
      <c r="AO1431" s="239" t="s">
        <v>155</v>
      </c>
    </row>
    <row r="1432" spans="2:41" s="3" customFormat="1" ht="9.9499999999999993" customHeight="1" x14ac:dyDescent="0.2">
      <c r="B1432" s="111" t="s">
        <v>104</v>
      </c>
      <c r="D1432" s="37"/>
      <c r="E1432" s="71" t="s">
        <v>1136</v>
      </c>
      <c r="F1432" s="71"/>
      <c r="G1432" s="28" t="s">
        <v>1137</v>
      </c>
      <c r="H1432" s="28"/>
      <c r="I1432" s="28"/>
      <c r="J1432" s="28"/>
      <c r="K1432" s="28" t="s">
        <v>1138</v>
      </c>
      <c r="L1432" s="28"/>
      <c r="M1432" s="28"/>
      <c r="N1432" s="173">
        <v>990063</v>
      </c>
      <c r="P1432" s="71" t="s">
        <v>360</v>
      </c>
      <c r="Q1432" s="81"/>
      <c r="R1432" s="27"/>
      <c r="S1432" s="36">
        <f>IF(Suggested="Yes",AA1432,AG1432)</f>
        <v>44.15</v>
      </c>
      <c r="T1432" s="34" t="s">
        <v>142</v>
      </c>
      <c r="U1432" s="5" t="str">
        <f>+Instructions!$B$3</f>
        <v>A</v>
      </c>
      <c r="V1432" s="49"/>
      <c r="W1432" s="53">
        <f>+Instructions!$C$22</f>
        <v>0</v>
      </c>
      <c r="X1432" s="16">
        <f>ROUND($AA1432*(1-W1432)+0.004999,2)</f>
        <v>44.15</v>
      </c>
      <c r="Y1432" s="49"/>
      <c r="Z1432" s="6" t="s">
        <v>1386</v>
      </c>
      <c r="AA1432" s="36">
        <v>44.15</v>
      </c>
      <c r="AB1432" s="57">
        <f t="shared" si="922"/>
        <v>0</v>
      </c>
      <c r="AC1432" s="16">
        <f t="shared" si="922"/>
        <v>44.15</v>
      </c>
      <c r="AD1432" s="11">
        <f>(AG1432-AC1432)/AG1432</f>
        <v>0</v>
      </c>
      <c r="AE1432" s="120"/>
      <c r="AF1432" s="129">
        <v>3</v>
      </c>
      <c r="AG1432" s="50">
        <f>SUM(AJ1432:AL1432)+AE1432</f>
        <v>44.15</v>
      </c>
      <c r="AH1432" s="49"/>
      <c r="AJ1432" s="16">
        <f>ROUND(AC1432/(1-VLOOKUP(AF1432,Group,2,FALSE)),2)</f>
        <v>44.15</v>
      </c>
      <c r="AK1432" s="16">
        <f>IF(VLOOKUP(AF1432,Group,5,FALSE)="YES",VLOOKUP(ROUND(ROUND(AJ1432,1)-AJ1432,2),Round,2,FALSE)+VLOOKUP(AF1432,Group,6,FALSE),0)</f>
        <v>0</v>
      </c>
      <c r="AL1432" s="16">
        <f>IF(VLOOKUP(AF1432,Group,7,FALSE)="",0,ROUND(AJ1432-0.04999,1)-AJ1432+AM1432)</f>
        <v>0</v>
      </c>
      <c r="AM1432" s="16" t="str">
        <f>IF(VLOOKUP(AF1432,Group,7,FALSE)="","",VLOOKUP(AF1432,Group,7,FALSE))</f>
        <v/>
      </c>
      <c r="AO1432" s="239" t="s">
        <v>155</v>
      </c>
    </row>
    <row r="1433" spans="2:41" s="3" customFormat="1" ht="9.9499999999999993" customHeight="1" x14ac:dyDescent="0.2">
      <c r="B1433" s="111" t="s">
        <v>104</v>
      </c>
      <c r="D1433" s="37"/>
      <c r="E1433" s="71" t="s">
        <v>1136</v>
      </c>
      <c r="F1433" s="71"/>
      <c r="G1433" s="28" t="s">
        <v>1137</v>
      </c>
      <c r="H1433" s="28"/>
      <c r="I1433" s="28"/>
      <c r="J1433" s="28"/>
      <c r="K1433" s="28" t="s">
        <v>1142</v>
      </c>
      <c r="L1433" s="28"/>
      <c r="M1433" s="28"/>
      <c r="N1433" s="173">
        <v>990066</v>
      </c>
      <c r="P1433" s="71" t="s">
        <v>360</v>
      </c>
      <c r="Q1433" s="81"/>
      <c r="R1433" s="27"/>
      <c r="S1433" s="36">
        <f>IF(Suggested="Yes",AA1433,AG1433)</f>
        <v>44.15</v>
      </c>
      <c r="T1433" s="34" t="s">
        <v>142</v>
      </c>
      <c r="U1433" s="5" t="str">
        <f>+Instructions!$B$3</f>
        <v>A</v>
      </c>
      <c r="V1433" s="49"/>
      <c r="W1433" s="53">
        <f>+Instructions!$C$22</f>
        <v>0</v>
      </c>
      <c r="X1433" s="16">
        <f>ROUND($AA1433*(1-W1433)+0.004999,2)</f>
        <v>44.15</v>
      </c>
      <c r="Y1433" s="49"/>
      <c r="Z1433" s="6" t="s">
        <v>1386</v>
      </c>
      <c r="AA1433" s="36">
        <v>44.15</v>
      </c>
      <c r="AB1433" s="57">
        <f t="shared" si="922"/>
        <v>0</v>
      </c>
      <c r="AC1433" s="16">
        <f t="shared" si="922"/>
        <v>44.15</v>
      </c>
      <c r="AD1433" s="11">
        <f>(AG1433-AC1433)/AG1433</f>
        <v>0</v>
      </c>
      <c r="AE1433" s="120"/>
      <c r="AF1433" s="129">
        <v>3</v>
      </c>
      <c r="AG1433" s="50">
        <f>SUM(AJ1433:AL1433)+AE1433</f>
        <v>44.15</v>
      </c>
      <c r="AH1433" s="49"/>
      <c r="AJ1433" s="16">
        <f>ROUND(AC1433/(1-VLOOKUP(AF1433,Group,2,FALSE)),2)</f>
        <v>44.15</v>
      </c>
      <c r="AK1433" s="16">
        <f>IF(VLOOKUP(AF1433,Group,5,FALSE)="YES",VLOOKUP(ROUND(ROUND(AJ1433,1)-AJ1433,2),Round,2,FALSE)+VLOOKUP(AF1433,Group,6,FALSE),0)</f>
        <v>0</v>
      </c>
      <c r="AL1433" s="16">
        <f>IF(VLOOKUP(AF1433,Group,7,FALSE)="",0,ROUND(AJ1433-0.04999,1)-AJ1433+AM1433)</f>
        <v>0</v>
      </c>
      <c r="AM1433" s="16" t="str">
        <f>IF(VLOOKUP(AF1433,Group,7,FALSE)="","",VLOOKUP(AF1433,Group,7,FALSE))</f>
        <v/>
      </c>
      <c r="AO1433" s="239" t="s">
        <v>155</v>
      </c>
    </row>
    <row r="1434" spans="2:41" s="3" customFormat="1" ht="0.95" customHeight="1" x14ac:dyDescent="0.2">
      <c r="L1434" s="160"/>
      <c r="M1434" s="76"/>
      <c r="P1434" s="71"/>
      <c r="Q1434" s="81"/>
      <c r="R1434" s="27"/>
      <c r="S1434" s="36"/>
      <c r="T1434" s="6"/>
      <c r="U1434" s="34"/>
      <c r="V1434" s="49"/>
      <c r="W1434" s="53"/>
      <c r="X1434" s="14"/>
      <c r="Y1434" s="49"/>
      <c r="Z1434" s="36"/>
      <c r="AA1434" s="36"/>
      <c r="AB1434" s="52"/>
      <c r="AC1434" s="36"/>
      <c r="AD1434" s="14"/>
      <c r="AE1434" s="72"/>
      <c r="AF1434" s="124"/>
      <c r="AG1434" s="36"/>
      <c r="AH1434" s="244"/>
      <c r="AJ1434" s="36"/>
      <c r="AK1434" s="36"/>
      <c r="AL1434" s="36"/>
      <c r="AM1434" s="36"/>
      <c r="AO1434" s="239"/>
    </row>
    <row r="1435" spans="2:41" s="3" customFormat="1" ht="9.9499999999999993" customHeight="1" x14ac:dyDescent="0.2">
      <c r="B1435" s="111" t="s">
        <v>104</v>
      </c>
      <c r="D1435" s="37"/>
      <c r="E1435" s="71" t="s">
        <v>469</v>
      </c>
      <c r="F1435" s="71"/>
      <c r="G1435" s="28" t="s">
        <v>1143</v>
      </c>
      <c r="H1435" s="28"/>
      <c r="I1435" s="28"/>
      <c r="J1435" s="28"/>
      <c r="K1435" s="28" t="s">
        <v>1144</v>
      </c>
      <c r="L1435" s="28"/>
      <c r="M1435" s="28"/>
      <c r="N1435" s="173">
        <v>990032</v>
      </c>
      <c r="P1435" s="71" t="s">
        <v>354</v>
      </c>
      <c r="Q1435" s="81"/>
      <c r="R1435" s="27"/>
      <c r="S1435" s="36">
        <f>IF(Suggested="Yes",AA1435,AG1435)</f>
        <v>38</v>
      </c>
      <c r="T1435" s="34" t="s">
        <v>142</v>
      </c>
      <c r="U1435" s="5" t="str">
        <f>+Instructions!$B$3</f>
        <v>A</v>
      </c>
      <c r="V1435" s="49"/>
      <c r="W1435" s="53">
        <f>+Instructions!$C$22</f>
        <v>0</v>
      </c>
      <c r="X1435" s="16">
        <f>ROUND($AA1435*(1-W1435)+0.004999,2)</f>
        <v>38</v>
      </c>
      <c r="Y1435" s="49"/>
      <c r="Z1435" s="6" t="s">
        <v>1386</v>
      </c>
      <c r="AA1435" s="36">
        <v>38</v>
      </c>
      <c r="AB1435" s="57">
        <f t="shared" ref="AB1435:AC1438" si="923">+W1435</f>
        <v>0</v>
      </c>
      <c r="AC1435" s="16">
        <f t="shared" si="923"/>
        <v>38</v>
      </c>
      <c r="AD1435" s="11">
        <f>(AG1435-AC1435)/AG1435</f>
        <v>0</v>
      </c>
      <c r="AE1435" s="120"/>
      <c r="AF1435" s="129">
        <v>3</v>
      </c>
      <c r="AG1435" s="50">
        <f>SUM(AJ1435:AL1435)+AE1435</f>
        <v>38</v>
      </c>
      <c r="AH1435" s="49"/>
      <c r="AJ1435" s="16">
        <f>ROUND(AC1435/(1-VLOOKUP(AF1435,Group,2,FALSE)),2)</f>
        <v>38</v>
      </c>
      <c r="AK1435" s="16">
        <f>IF(VLOOKUP(AF1435,Group,5,FALSE)="YES",VLOOKUP(ROUND(ROUND(AJ1435,1)-AJ1435,2),Round,2,FALSE)+VLOOKUP(AF1435,Group,6,FALSE),0)</f>
        <v>0</v>
      </c>
      <c r="AL1435" s="16">
        <f>IF(VLOOKUP(AF1435,Group,7,FALSE)="",0,ROUND(AJ1435-0.04999,1)-AJ1435+AM1435)</f>
        <v>0</v>
      </c>
      <c r="AM1435" s="16" t="str">
        <f>IF(VLOOKUP(AF1435,Group,7,FALSE)="","",VLOOKUP(AF1435,Group,7,FALSE))</f>
        <v/>
      </c>
      <c r="AO1435" s="239" t="s">
        <v>155</v>
      </c>
    </row>
    <row r="1436" spans="2:41" s="3" customFormat="1" ht="9.9499999999999993" customHeight="1" x14ac:dyDescent="0.2">
      <c r="B1436" s="111" t="s">
        <v>104</v>
      </c>
      <c r="D1436" s="37"/>
      <c r="E1436" s="71" t="s">
        <v>469</v>
      </c>
      <c r="F1436" s="71"/>
      <c r="G1436" s="28" t="s">
        <v>1143</v>
      </c>
      <c r="H1436" s="28"/>
      <c r="I1436" s="28"/>
      <c r="J1436" s="28"/>
      <c r="K1436" s="28" t="s">
        <v>1084</v>
      </c>
      <c r="L1436" s="28"/>
      <c r="M1436" s="28"/>
      <c r="N1436" s="173">
        <v>990030</v>
      </c>
      <c r="P1436" s="71" t="s">
        <v>354</v>
      </c>
      <c r="Q1436" s="81"/>
      <c r="R1436" s="27"/>
      <c r="S1436" s="36">
        <f>IF(Suggested="Yes",AA1436,AG1436)</f>
        <v>38</v>
      </c>
      <c r="T1436" s="34" t="s">
        <v>142</v>
      </c>
      <c r="U1436" s="5" t="str">
        <f>+Instructions!$B$3</f>
        <v>A</v>
      </c>
      <c r="V1436" s="49"/>
      <c r="W1436" s="53">
        <f>+Instructions!$C$22</f>
        <v>0</v>
      </c>
      <c r="X1436" s="16">
        <f>ROUND($AA1436*(1-W1436)+0.004999,2)</f>
        <v>38</v>
      </c>
      <c r="Y1436" s="49"/>
      <c r="Z1436" s="6" t="s">
        <v>1386</v>
      </c>
      <c r="AA1436" s="36">
        <v>38</v>
      </c>
      <c r="AB1436" s="57">
        <f t="shared" si="923"/>
        <v>0</v>
      </c>
      <c r="AC1436" s="16">
        <f t="shared" si="923"/>
        <v>38</v>
      </c>
      <c r="AD1436" s="11">
        <f>(AG1436-AC1436)/AG1436</f>
        <v>0</v>
      </c>
      <c r="AE1436" s="120"/>
      <c r="AF1436" s="129">
        <v>3</v>
      </c>
      <c r="AG1436" s="50">
        <f>SUM(AJ1436:AL1436)+AE1436</f>
        <v>38</v>
      </c>
      <c r="AH1436" s="49"/>
      <c r="AJ1436" s="16">
        <f>ROUND(AC1436/(1-VLOOKUP(AF1436,Group,2,FALSE)),2)</f>
        <v>38</v>
      </c>
      <c r="AK1436" s="16">
        <f>IF(VLOOKUP(AF1436,Group,5,FALSE)="YES",VLOOKUP(ROUND(ROUND(AJ1436,1)-AJ1436,2),Round,2,FALSE)+VLOOKUP(AF1436,Group,6,FALSE),0)</f>
        <v>0</v>
      </c>
      <c r="AL1436" s="16">
        <f>IF(VLOOKUP(AF1436,Group,7,FALSE)="",0,ROUND(AJ1436-0.04999,1)-AJ1436+AM1436)</f>
        <v>0</v>
      </c>
      <c r="AM1436" s="16" t="str">
        <f>IF(VLOOKUP(AF1436,Group,7,FALSE)="","",VLOOKUP(AF1436,Group,7,FALSE))</f>
        <v/>
      </c>
      <c r="AO1436" s="239" t="s">
        <v>155</v>
      </c>
    </row>
    <row r="1437" spans="2:41" s="3" customFormat="1" ht="9.9499999999999993" customHeight="1" x14ac:dyDescent="0.2">
      <c r="B1437" s="111" t="s">
        <v>104</v>
      </c>
      <c r="D1437" s="37"/>
      <c r="E1437" s="71" t="s">
        <v>469</v>
      </c>
      <c r="F1437" s="71"/>
      <c r="G1437" s="28" t="s">
        <v>1143</v>
      </c>
      <c r="H1437" s="28"/>
      <c r="I1437" s="28"/>
      <c r="J1437" s="28"/>
      <c r="K1437" s="28" t="s">
        <v>812</v>
      </c>
      <c r="L1437" s="28"/>
      <c r="M1437" s="28"/>
      <c r="N1437" s="173">
        <v>990033</v>
      </c>
      <c r="P1437" s="71" t="s">
        <v>354</v>
      </c>
      <c r="Q1437" s="81"/>
      <c r="R1437" s="27"/>
      <c r="S1437" s="36">
        <f>IF(Suggested="Yes",AA1437,AG1437)</f>
        <v>38</v>
      </c>
      <c r="T1437" s="34" t="s">
        <v>142</v>
      </c>
      <c r="U1437" s="5" t="str">
        <f>+Instructions!$B$3</f>
        <v>A</v>
      </c>
      <c r="V1437" s="49"/>
      <c r="W1437" s="53">
        <f>+Instructions!$C$22</f>
        <v>0</v>
      </c>
      <c r="X1437" s="16">
        <f>ROUND($AA1437*(1-W1437)+0.004999,2)</f>
        <v>38</v>
      </c>
      <c r="Y1437" s="49"/>
      <c r="Z1437" s="6" t="s">
        <v>1386</v>
      </c>
      <c r="AA1437" s="36">
        <v>38</v>
      </c>
      <c r="AB1437" s="57">
        <f t="shared" si="923"/>
        <v>0</v>
      </c>
      <c r="AC1437" s="16">
        <f t="shared" si="923"/>
        <v>38</v>
      </c>
      <c r="AD1437" s="11">
        <f>(AG1437-AC1437)/AG1437</f>
        <v>0</v>
      </c>
      <c r="AE1437" s="120"/>
      <c r="AF1437" s="129">
        <v>3</v>
      </c>
      <c r="AG1437" s="50">
        <f>SUM(AJ1437:AL1437)+AE1437</f>
        <v>38</v>
      </c>
      <c r="AH1437" s="49"/>
      <c r="AJ1437" s="16">
        <f>ROUND(AC1437/(1-VLOOKUP(AF1437,Group,2,FALSE)),2)</f>
        <v>38</v>
      </c>
      <c r="AK1437" s="16">
        <f>IF(VLOOKUP(AF1437,Group,5,FALSE)="YES",VLOOKUP(ROUND(ROUND(AJ1437,1)-AJ1437,2),Round,2,FALSE)+VLOOKUP(AF1437,Group,6,FALSE),0)</f>
        <v>0</v>
      </c>
      <c r="AL1437" s="16">
        <f>IF(VLOOKUP(AF1437,Group,7,FALSE)="",0,ROUND(AJ1437-0.04999,1)-AJ1437+AM1437)</f>
        <v>0</v>
      </c>
      <c r="AM1437" s="16" t="str">
        <f>IF(VLOOKUP(AF1437,Group,7,FALSE)="","",VLOOKUP(AF1437,Group,7,FALSE))</f>
        <v/>
      </c>
      <c r="AO1437" s="239" t="s">
        <v>155</v>
      </c>
    </row>
    <row r="1438" spans="2:41" s="3" customFormat="1" ht="9.9499999999999993" customHeight="1" x14ac:dyDescent="0.2">
      <c r="B1438" s="111" t="s">
        <v>104</v>
      </c>
      <c r="D1438" s="37"/>
      <c r="E1438" s="71" t="s">
        <v>469</v>
      </c>
      <c r="F1438" s="71"/>
      <c r="G1438" s="28" t="s">
        <v>1143</v>
      </c>
      <c r="H1438" s="28"/>
      <c r="I1438" s="28"/>
      <c r="J1438" s="28"/>
      <c r="K1438" s="28" t="s">
        <v>1059</v>
      </c>
      <c r="L1438" s="28"/>
      <c r="N1438" s="173">
        <v>990031</v>
      </c>
      <c r="O1438" s="173"/>
      <c r="P1438" s="71" t="s">
        <v>354</v>
      </c>
      <c r="Q1438" s="81"/>
      <c r="R1438" s="27"/>
      <c r="S1438" s="36">
        <f>IF(Suggested="Yes",AA1438,AG1438)</f>
        <v>38</v>
      </c>
      <c r="T1438" s="34" t="s">
        <v>142</v>
      </c>
      <c r="U1438" s="5" t="str">
        <f>+Instructions!$B$3</f>
        <v>A</v>
      </c>
      <c r="V1438" s="49"/>
      <c r="W1438" s="53">
        <f>+Instructions!$C$22</f>
        <v>0</v>
      </c>
      <c r="X1438" s="16">
        <f>ROUND($AA1438*(1-W1438)+0.004999,2)</f>
        <v>38</v>
      </c>
      <c r="Y1438" s="49"/>
      <c r="Z1438" s="6" t="s">
        <v>1386</v>
      </c>
      <c r="AA1438" s="36">
        <v>38</v>
      </c>
      <c r="AB1438" s="57">
        <f t="shared" si="923"/>
        <v>0</v>
      </c>
      <c r="AC1438" s="16">
        <f t="shared" si="923"/>
        <v>38</v>
      </c>
      <c r="AD1438" s="11">
        <f>(AG1438-AC1438)/AG1438</f>
        <v>0</v>
      </c>
      <c r="AE1438" s="120"/>
      <c r="AF1438" s="129">
        <v>3</v>
      </c>
      <c r="AG1438" s="50">
        <f>SUM(AJ1438:AL1438)+AE1438</f>
        <v>38</v>
      </c>
      <c r="AH1438" s="49"/>
      <c r="AJ1438" s="16">
        <f>ROUND(AC1438/(1-VLOOKUP(AF1438,Group,2,FALSE)),2)</f>
        <v>38</v>
      </c>
      <c r="AK1438" s="16">
        <f>IF(VLOOKUP(AF1438,Group,5,FALSE)="YES",VLOOKUP(ROUND(ROUND(AJ1438,1)-AJ1438,2),Round,2,FALSE)+VLOOKUP(AF1438,Group,6,FALSE),0)</f>
        <v>0</v>
      </c>
      <c r="AL1438" s="16">
        <f>IF(VLOOKUP(AF1438,Group,7,FALSE)="",0,ROUND(AJ1438-0.04999,1)-AJ1438+AM1438)</f>
        <v>0</v>
      </c>
      <c r="AM1438" s="16" t="str">
        <f>IF(VLOOKUP(AF1438,Group,7,FALSE)="","",VLOOKUP(AF1438,Group,7,FALSE))</f>
        <v/>
      </c>
      <c r="AO1438" s="239" t="s">
        <v>155</v>
      </c>
    </row>
    <row r="1439" spans="2:41" s="3" customFormat="1" ht="3.95" customHeight="1" x14ac:dyDescent="0.2">
      <c r="P1439" s="71"/>
      <c r="Q1439" s="81"/>
      <c r="R1439" s="27"/>
      <c r="S1439" s="36"/>
      <c r="T1439" s="6"/>
      <c r="U1439" s="34"/>
      <c r="V1439" s="49"/>
      <c r="W1439" s="53"/>
      <c r="X1439" s="14"/>
      <c r="Y1439" s="49"/>
      <c r="Z1439" s="36"/>
      <c r="AA1439" s="36"/>
      <c r="AB1439" s="52"/>
      <c r="AC1439" s="36"/>
      <c r="AD1439" s="14"/>
      <c r="AE1439" s="72"/>
      <c r="AF1439" s="124"/>
      <c r="AG1439" s="36"/>
      <c r="AH1439" s="244"/>
      <c r="AJ1439" s="36"/>
      <c r="AK1439" s="36"/>
      <c r="AL1439" s="36"/>
      <c r="AM1439" s="36"/>
      <c r="AO1439" s="239"/>
    </row>
    <row r="1440" spans="2:41" s="3" customFormat="1" ht="12" customHeight="1" x14ac:dyDescent="0.2">
      <c r="C1440" s="157" t="s">
        <v>517</v>
      </c>
      <c r="D1440" s="10"/>
      <c r="E1440" s="158"/>
      <c r="F1440" s="159"/>
      <c r="L1440" s="65"/>
      <c r="M1440" s="3" t="s">
        <v>187</v>
      </c>
      <c r="Q1440" s="169"/>
      <c r="R1440" s="228" t="s">
        <v>565</v>
      </c>
      <c r="S1440" s="229" t="s">
        <v>578</v>
      </c>
      <c r="T1440" s="230"/>
      <c r="U1440" s="146"/>
      <c r="V1440" s="49"/>
      <c r="W1440" s="53"/>
      <c r="X1440" s="14"/>
      <c r="Y1440" s="49"/>
      <c r="AB1440" s="52"/>
      <c r="AC1440" s="16"/>
      <c r="AD1440" s="14"/>
      <c r="AE1440" s="62"/>
      <c r="AF1440" s="62"/>
      <c r="AG1440" s="16"/>
      <c r="AH1440" s="244"/>
      <c r="AO1440" s="241"/>
    </row>
    <row r="1441" spans="2:41" s="3" customFormat="1" ht="2.85" customHeight="1" x14ac:dyDescent="0.2">
      <c r="P1441" s="71"/>
      <c r="Q1441" s="81"/>
      <c r="R1441" s="27"/>
      <c r="S1441" s="36"/>
      <c r="T1441" s="6"/>
      <c r="U1441" s="34"/>
      <c r="V1441" s="49"/>
      <c r="W1441" s="53"/>
      <c r="X1441" s="14"/>
      <c r="Y1441" s="49"/>
      <c r="Z1441" s="36"/>
      <c r="AA1441" s="36"/>
      <c r="AB1441" s="52"/>
      <c r="AC1441" s="36"/>
      <c r="AD1441" s="14"/>
      <c r="AE1441" s="72"/>
      <c r="AF1441" s="124"/>
      <c r="AG1441" s="36"/>
      <c r="AH1441" s="244"/>
      <c r="AJ1441" s="36"/>
      <c r="AK1441" s="36"/>
      <c r="AL1441" s="36"/>
      <c r="AM1441" s="36"/>
      <c r="AO1441" s="239"/>
    </row>
    <row r="1442" spans="2:41" s="3" customFormat="1" ht="9.9499999999999993" customHeight="1" x14ac:dyDescent="0.2">
      <c r="C1442" s="32"/>
      <c r="D1442" s="37" t="s">
        <v>106</v>
      </c>
      <c r="E1442" s="167" t="s">
        <v>521</v>
      </c>
      <c r="F1442" s="167"/>
      <c r="G1442" s="167"/>
      <c r="H1442" s="167"/>
      <c r="I1442" s="167"/>
      <c r="J1442" s="172"/>
      <c r="K1442" s="172"/>
      <c r="L1442" s="167"/>
      <c r="M1442" s="172"/>
      <c r="N1442" s="172"/>
      <c r="O1442" s="167"/>
      <c r="P1442" s="28"/>
      <c r="Q1442" s="28"/>
      <c r="R1442" s="28"/>
      <c r="S1442" s="28"/>
      <c r="T1442" s="28"/>
      <c r="U1442" s="5"/>
      <c r="V1442" s="49"/>
      <c r="W1442" s="67"/>
      <c r="X1442" s="67"/>
      <c r="Y1442" s="49"/>
      <c r="Z1442" s="36"/>
      <c r="AA1442" s="36"/>
      <c r="AB1442" s="52"/>
      <c r="AC1442" s="16"/>
      <c r="AD1442" s="14"/>
      <c r="AE1442" s="62"/>
      <c r="AF1442" s="123"/>
      <c r="AG1442" s="16"/>
      <c r="AH1442" s="244"/>
      <c r="AJ1442" s="16"/>
      <c r="AK1442" s="16"/>
      <c r="AL1442" s="16"/>
      <c r="AM1442" s="16"/>
      <c r="AO1442" s="239"/>
    </row>
    <row r="1443" spans="2:41" s="3" customFormat="1" ht="0.95" customHeight="1" x14ac:dyDescent="0.2">
      <c r="P1443" s="71"/>
      <c r="Q1443" s="81"/>
      <c r="R1443" s="27"/>
      <c r="S1443" s="36"/>
      <c r="T1443" s="6"/>
      <c r="U1443" s="34"/>
      <c r="V1443" s="49"/>
      <c r="W1443" s="53"/>
      <c r="X1443" s="14"/>
      <c r="Y1443" s="49"/>
      <c r="Z1443" s="36"/>
      <c r="AA1443" s="36"/>
      <c r="AB1443" s="52"/>
      <c r="AC1443" s="36"/>
      <c r="AD1443" s="14"/>
      <c r="AE1443" s="72"/>
      <c r="AF1443" s="124"/>
      <c r="AG1443" s="36"/>
      <c r="AH1443" s="244"/>
      <c r="AJ1443" s="36"/>
      <c r="AK1443" s="36"/>
      <c r="AL1443" s="36"/>
      <c r="AM1443" s="36"/>
      <c r="AO1443" s="239"/>
    </row>
    <row r="1444" spans="2:41" s="3" customFormat="1" ht="9.9499999999999993" customHeight="1" x14ac:dyDescent="0.2">
      <c r="B1444" s="112" t="s">
        <v>151</v>
      </c>
      <c r="D1444" s="37"/>
      <c r="E1444" s="71" t="s">
        <v>518</v>
      </c>
      <c r="F1444" s="71"/>
      <c r="G1444" s="28" t="s">
        <v>144</v>
      </c>
      <c r="H1444" s="28"/>
      <c r="I1444" s="28"/>
      <c r="J1444" s="28"/>
      <c r="K1444" s="28" t="s">
        <v>1237</v>
      </c>
      <c r="L1444" s="28"/>
      <c r="M1444" s="28"/>
      <c r="N1444" s="28">
        <v>82000</v>
      </c>
      <c r="P1444" s="71"/>
      <c r="Q1444" s="81"/>
      <c r="R1444" s="27"/>
      <c r="S1444" s="36">
        <f>IF(Suggested="Yes",AA1444,AG1444)</f>
        <v>23.8</v>
      </c>
      <c r="T1444" s="34" t="s">
        <v>143</v>
      </c>
      <c r="U1444" s="5" t="str">
        <f>+Instructions!$B$3</f>
        <v>A</v>
      </c>
      <c r="V1444" s="49"/>
      <c r="W1444" s="53">
        <f>+Instructions!$C$22</f>
        <v>0</v>
      </c>
      <c r="X1444" s="16">
        <f>ROUND($AA1444*(1-W1444)+0.004999,2)</f>
        <v>23.8</v>
      </c>
      <c r="Y1444" s="49"/>
      <c r="Z1444" s="6" t="s">
        <v>1386</v>
      </c>
      <c r="AA1444" s="36">
        <v>23.8</v>
      </c>
      <c r="AB1444" s="57">
        <f t="shared" ref="AB1444:AC1447" si="924">+W1444</f>
        <v>0</v>
      </c>
      <c r="AC1444" s="16">
        <f t="shared" si="924"/>
        <v>23.8</v>
      </c>
      <c r="AD1444" s="11">
        <f>(AG1444-AC1444)/AG1444</f>
        <v>0</v>
      </c>
      <c r="AE1444" s="120"/>
      <c r="AF1444" s="128">
        <v>1</v>
      </c>
      <c r="AG1444" s="35">
        <f>SUM(AJ1444:AL1444)+AE1444</f>
        <v>23.8</v>
      </c>
      <c r="AH1444" s="244"/>
      <c r="AJ1444" s="16">
        <f>ROUND(AC1444/(1-VLOOKUP(AF1444,Group,2,FALSE)),2)</f>
        <v>23.8</v>
      </c>
      <c r="AK1444" s="16">
        <f>IF(VLOOKUP(AF1444,Group,5,FALSE)="YES",VLOOKUP(ROUND(ROUND(AJ1444,1)-AJ1444,2),Round,2,FALSE)+VLOOKUP(AF1444,Group,6,FALSE),0)</f>
        <v>0</v>
      </c>
      <c r="AL1444" s="16">
        <f>IF(VLOOKUP(AF1444,Group,7,FALSE)="",0,ROUND(AJ1444-0.04999,1)-AJ1444+AM1444)</f>
        <v>0</v>
      </c>
      <c r="AM1444" s="16" t="str">
        <f>IF(VLOOKUP(AF1444,Group,7,FALSE)="","",VLOOKUP(AF1444,Group,7,FALSE))</f>
        <v/>
      </c>
      <c r="AO1444" s="239" t="s">
        <v>155</v>
      </c>
    </row>
    <row r="1445" spans="2:41" s="3" customFormat="1" ht="9.9499999999999993" customHeight="1" x14ac:dyDescent="0.2">
      <c r="B1445" s="112" t="s">
        <v>151</v>
      </c>
      <c r="D1445" s="37"/>
      <c r="E1445" s="71" t="s">
        <v>518</v>
      </c>
      <c r="F1445" s="71"/>
      <c r="G1445" s="28" t="s">
        <v>144</v>
      </c>
      <c r="H1445" s="28"/>
      <c r="I1445" s="28"/>
      <c r="J1445" s="28"/>
      <c r="K1445" s="28" t="s">
        <v>1238</v>
      </c>
      <c r="L1445" s="28"/>
      <c r="M1445" s="28"/>
      <c r="N1445" s="28">
        <v>82002</v>
      </c>
      <c r="P1445" s="71"/>
      <c r="Q1445" s="81"/>
      <c r="R1445" s="27"/>
      <c r="S1445" s="36">
        <f>IF(Suggested="Yes",AA1445,AG1445)</f>
        <v>23.8</v>
      </c>
      <c r="T1445" s="34" t="s">
        <v>143</v>
      </c>
      <c r="U1445" s="5" t="str">
        <f>+Instructions!$B$3</f>
        <v>A</v>
      </c>
      <c r="V1445" s="49"/>
      <c r="W1445" s="53">
        <f>+Instructions!$C$22</f>
        <v>0</v>
      </c>
      <c r="X1445" s="16">
        <f>ROUND($AA1445*(1-W1445)+0.004999,2)</f>
        <v>23.8</v>
      </c>
      <c r="Y1445" s="49"/>
      <c r="Z1445" s="6" t="s">
        <v>1386</v>
      </c>
      <c r="AA1445" s="36">
        <v>23.8</v>
      </c>
      <c r="AB1445" s="57">
        <f t="shared" si="924"/>
        <v>0</v>
      </c>
      <c r="AC1445" s="16">
        <f t="shared" si="924"/>
        <v>23.8</v>
      </c>
      <c r="AD1445" s="11">
        <f>(AG1445-AC1445)/AG1445</f>
        <v>0</v>
      </c>
      <c r="AE1445" s="120"/>
      <c r="AF1445" s="128">
        <v>1</v>
      </c>
      <c r="AG1445" s="35">
        <f>SUM(AJ1445:AL1445)+AE1445</f>
        <v>23.8</v>
      </c>
      <c r="AH1445" s="244"/>
      <c r="AJ1445" s="16">
        <f>ROUND(AC1445/(1-VLOOKUP(AF1445,Group,2,FALSE)),2)</f>
        <v>23.8</v>
      </c>
      <c r="AK1445" s="16">
        <f>IF(VLOOKUP(AF1445,Group,5,FALSE)="YES",VLOOKUP(ROUND(ROUND(AJ1445,1)-AJ1445,2),Round,2,FALSE)+VLOOKUP(AF1445,Group,6,FALSE),0)</f>
        <v>0</v>
      </c>
      <c r="AL1445" s="16">
        <f>IF(VLOOKUP(AF1445,Group,7,FALSE)="",0,ROUND(AJ1445-0.04999,1)-AJ1445+AM1445)</f>
        <v>0</v>
      </c>
      <c r="AM1445" s="16" t="str">
        <f>IF(VLOOKUP(AF1445,Group,7,FALSE)="","",VLOOKUP(AF1445,Group,7,FALSE))</f>
        <v/>
      </c>
      <c r="AO1445" s="239" t="s">
        <v>155</v>
      </c>
    </row>
    <row r="1446" spans="2:41" s="3" customFormat="1" ht="9.9499999999999993" customHeight="1" x14ac:dyDescent="0.2">
      <c r="B1446" s="112" t="s">
        <v>151</v>
      </c>
      <c r="D1446" s="37"/>
      <c r="E1446" s="71" t="s">
        <v>518</v>
      </c>
      <c r="F1446" s="71"/>
      <c r="G1446" s="28" t="s">
        <v>144</v>
      </c>
      <c r="H1446" s="28"/>
      <c r="I1446" s="28"/>
      <c r="J1446" s="28"/>
      <c r="K1446" s="28" t="s">
        <v>1239</v>
      </c>
      <c r="L1446" s="28"/>
      <c r="M1446" s="28"/>
      <c r="N1446" s="28">
        <v>82001</v>
      </c>
      <c r="P1446" s="71"/>
      <c r="Q1446" s="81"/>
      <c r="R1446" s="27"/>
      <c r="S1446" s="36">
        <f>IF(Suggested="Yes",AA1446,AG1446)</f>
        <v>23.8</v>
      </c>
      <c r="T1446" s="34" t="s">
        <v>143</v>
      </c>
      <c r="U1446" s="5" t="str">
        <f>+Instructions!$B$3</f>
        <v>A</v>
      </c>
      <c r="V1446" s="49"/>
      <c r="W1446" s="53">
        <f>+Instructions!$C$22</f>
        <v>0</v>
      </c>
      <c r="X1446" s="16">
        <f>ROUND($AA1446*(1-W1446)+0.004999,2)</f>
        <v>23.8</v>
      </c>
      <c r="Y1446" s="49"/>
      <c r="Z1446" s="6" t="s">
        <v>1386</v>
      </c>
      <c r="AA1446" s="36">
        <v>23.8</v>
      </c>
      <c r="AB1446" s="57">
        <f t="shared" si="924"/>
        <v>0</v>
      </c>
      <c r="AC1446" s="16">
        <f t="shared" si="924"/>
        <v>23.8</v>
      </c>
      <c r="AD1446" s="11">
        <f>(AG1446-AC1446)/AG1446</f>
        <v>0</v>
      </c>
      <c r="AE1446" s="120"/>
      <c r="AF1446" s="128">
        <v>1</v>
      </c>
      <c r="AG1446" s="35">
        <f>SUM(AJ1446:AL1446)+AE1446</f>
        <v>23.8</v>
      </c>
      <c r="AH1446" s="244"/>
      <c r="AJ1446" s="16">
        <f>ROUND(AC1446/(1-VLOOKUP(AF1446,Group,2,FALSE)),2)</f>
        <v>23.8</v>
      </c>
      <c r="AK1446" s="16">
        <f>IF(VLOOKUP(AF1446,Group,5,FALSE)="YES",VLOOKUP(ROUND(ROUND(AJ1446,1)-AJ1446,2),Round,2,FALSE)+VLOOKUP(AF1446,Group,6,FALSE),0)</f>
        <v>0</v>
      </c>
      <c r="AL1446" s="16">
        <f>IF(VLOOKUP(AF1446,Group,7,FALSE)="",0,ROUND(AJ1446-0.04999,1)-AJ1446+AM1446)</f>
        <v>0</v>
      </c>
      <c r="AM1446" s="16" t="str">
        <f>IF(VLOOKUP(AF1446,Group,7,FALSE)="","",VLOOKUP(AF1446,Group,7,FALSE))</f>
        <v/>
      </c>
      <c r="AO1446" s="239" t="s">
        <v>155</v>
      </c>
    </row>
    <row r="1447" spans="2:41" s="3" customFormat="1" ht="9.9499999999999993" customHeight="1" x14ac:dyDescent="0.2">
      <c r="B1447" s="112" t="s">
        <v>151</v>
      </c>
      <c r="D1447" s="37"/>
      <c r="E1447" s="71" t="s">
        <v>518</v>
      </c>
      <c r="F1447" s="71"/>
      <c r="G1447" s="28" t="s">
        <v>144</v>
      </c>
      <c r="H1447" s="28"/>
      <c r="I1447" s="28"/>
      <c r="J1447" s="28"/>
      <c r="K1447" s="28" t="s">
        <v>1240</v>
      </c>
      <c r="L1447" s="28"/>
      <c r="M1447" s="28"/>
      <c r="N1447" s="28">
        <v>82003</v>
      </c>
      <c r="P1447" s="71"/>
      <c r="Q1447" s="81"/>
      <c r="R1447" s="27"/>
      <c r="S1447" s="36">
        <f>IF(Suggested="Yes",AA1447,AG1447)</f>
        <v>23.8</v>
      </c>
      <c r="T1447" s="34" t="s">
        <v>143</v>
      </c>
      <c r="U1447" s="5" t="str">
        <f>+Instructions!$B$3</f>
        <v>A</v>
      </c>
      <c r="V1447" s="49"/>
      <c r="W1447" s="53">
        <f>+Instructions!$C$22</f>
        <v>0</v>
      </c>
      <c r="X1447" s="16">
        <f>ROUND($AA1447*(1-W1447)+0.004999,2)</f>
        <v>23.8</v>
      </c>
      <c r="Y1447" s="49"/>
      <c r="Z1447" s="6" t="s">
        <v>1386</v>
      </c>
      <c r="AA1447" s="36">
        <v>23.8</v>
      </c>
      <c r="AB1447" s="57">
        <f t="shared" si="924"/>
        <v>0</v>
      </c>
      <c r="AC1447" s="16">
        <f t="shared" si="924"/>
        <v>23.8</v>
      </c>
      <c r="AD1447" s="11">
        <f>(AG1447-AC1447)/AG1447</f>
        <v>0</v>
      </c>
      <c r="AE1447" s="120"/>
      <c r="AF1447" s="128">
        <v>1</v>
      </c>
      <c r="AG1447" s="35">
        <f>SUM(AJ1447:AL1447)+AE1447</f>
        <v>23.8</v>
      </c>
      <c r="AH1447" s="244"/>
      <c r="AJ1447" s="16">
        <f>ROUND(AC1447/(1-VLOOKUP(AF1447,Group,2,FALSE)),2)</f>
        <v>23.8</v>
      </c>
      <c r="AK1447" s="16">
        <f>IF(VLOOKUP(AF1447,Group,5,FALSE)="YES",VLOOKUP(ROUND(ROUND(AJ1447,1)-AJ1447,2),Round,2,FALSE)+VLOOKUP(AF1447,Group,6,FALSE),0)</f>
        <v>0</v>
      </c>
      <c r="AL1447" s="16">
        <f>IF(VLOOKUP(AF1447,Group,7,FALSE)="",0,ROUND(AJ1447-0.04999,1)-AJ1447+AM1447)</f>
        <v>0</v>
      </c>
      <c r="AM1447" s="16" t="str">
        <f>IF(VLOOKUP(AF1447,Group,7,FALSE)="","",VLOOKUP(AF1447,Group,7,FALSE))</f>
        <v/>
      </c>
      <c r="AO1447" s="239" t="s">
        <v>155</v>
      </c>
    </row>
    <row r="1448" spans="2:41" s="187" customFormat="1" ht="0.95" customHeight="1" x14ac:dyDescent="0.2">
      <c r="C1448" s="3"/>
      <c r="D1448" s="3"/>
      <c r="E1448" s="3"/>
      <c r="F1448" s="3"/>
      <c r="G1448" s="3"/>
      <c r="H1448" s="3"/>
      <c r="I1448" s="3"/>
      <c r="J1448" s="3"/>
      <c r="K1448" s="3"/>
      <c r="L1448" s="3"/>
      <c r="M1448" s="3"/>
      <c r="N1448" s="3"/>
      <c r="O1448" s="3"/>
      <c r="P1448" s="71"/>
      <c r="Q1448" s="81"/>
      <c r="R1448" s="27"/>
      <c r="S1448" s="36"/>
      <c r="T1448" s="6"/>
      <c r="U1448" s="218"/>
      <c r="V1448" s="219"/>
      <c r="W1448" s="223"/>
      <c r="X1448" s="221"/>
      <c r="Y1448" s="219"/>
      <c r="Z1448" s="192"/>
      <c r="AA1448" s="192"/>
      <c r="AB1448" s="220"/>
      <c r="AC1448" s="192"/>
      <c r="AD1448" s="221"/>
      <c r="AE1448" s="224"/>
      <c r="AF1448" s="225"/>
      <c r="AG1448" s="192"/>
      <c r="AH1448" s="246"/>
      <c r="AJ1448" s="192"/>
      <c r="AK1448" s="192"/>
      <c r="AL1448" s="192"/>
      <c r="AM1448" s="192"/>
      <c r="AO1448" s="242"/>
    </row>
    <row r="1449" spans="2:41" s="187" customFormat="1" ht="9.75" customHeight="1" x14ac:dyDescent="0.2">
      <c r="C1449" s="3"/>
      <c r="D1449" s="98" t="s">
        <v>226</v>
      </c>
      <c r="E1449" s="190" t="s">
        <v>520</v>
      </c>
      <c r="F1449" s="28"/>
      <c r="G1449" s="28"/>
      <c r="H1449" s="3"/>
      <c r="I1449" s="3"/>
      <c r="J1449" s="28"/>
      <c r="K1449" s="28"/>
      <c r="L1449" s="28"/>
      <c r="M1449" s="28"/>
      <c r="N1449" s="28"/>
      <c r="O1449" s="3"/>
      <c r="P1449" s="71"/>
      <c r="Q1449" s="81"/>
      <c r="R1449" s="27"/>
      <c r="S1449" s="36"/>
      <c r="T1449" s="34"/>
      <c r="U1449" s="218"/>
      <c r="V1449" s="246"/>
      <c r="W1449" s="223"/>
      <c r="X1449" s="192"/>
      <c r="Y1449" s="246"/>
      <c r="Z1449" s="192"/>
      <c r="AA1449" s="192"/>
      <c r="AB1449" s="222"/>
      <c r="AC1449" s="192"/>
      <c r="AD1449" s="222"/>
      <c r="AE1449" s="224"/>
      <c r="AF1449" s="225"/>
      <c r="AG1449" s="192"/>
      <c r="AH1449" s="246"/>
      <c r="AJ1449" s="192"/>
      <c r="AK1449" s="192"/>
      <c r="AL1449" s="192"/>
      <c r="AM1449" s="192"/>
      <c r="AO1449" s="242" t="s">
        <v>155</v>
      </c>
    </row>
    <row r="1450" spans="2:41" s="3" customFormat="1" ht="3.95" customHeight="1" x14ac:dyDescent="0.2">
      <c r="P1450" s="71"/>
      <c r="Q1450" s="81"/>
      <c r="R1450" s="27"/>
      <c r="S1450" s="36"/>
      <c r="T1450" s="6"/>
      <c r="U1450" s="34"/>
      <c r="V1450" s="49"/>
      <c r="W1450" s="53"/>
      <c r="X1450" s="14"/>
      <c r="Y1450" s="244"/>
      <c r="Z1450" s="36"/>
      <c r="AA1450" s="36"/>
      <c r="AB1450" s="52"/>
      <c r="AC1450" s="36"/>
      <c r="AD1450" s="14"/>
      <c r="AE1450" s="72"/>
      <c r="AF1450" s="124"/>
      <c r="AG1450" s="36"/>
      <c r="AH1450" s="244"/>
      <c r="AJ1450" s="36"/>
      <c r="AK1450" s="36"/>
      <c r="AL1450" s="36"/>
      <c r="AM1450" s="36"/>
      <c r="AO1450" s="239"/>
    </row>
    <row r="1451" spans="2:41" s="3" customFormat="1" ht="9.9499999999999993" customHeight="1" x14ac:dyDescent="0.2">
      <c r="P1451" s="71"/>
      <c r="Q1451" s="81"/>
      <c r="R1451" s="27"/>
      <c r="S1451" s="36"/>
      <c r="T1451" s="6"/>
      <c r="U1451" s="34"/>
      <c r="V1451" s="244"/>
      <c r="W1451" s="53"/>
      <c r="X1451" s="14"/>
      <c r="Y1451" s="244"/>
      <c r="Z1451" s="36"/>
      <c r="AA1451" s="36"/>
      <c r="AB1451" s="52"/>
      <c r="AC1451" s="36"/>
      <c r="AD1451" s="14"/>
      <c r="AE1451" s="72"/>
      <c r="AF1451" s="124"/>
      <c r="AG1451" s="36"/>
      <c r="AH1451" s="244"/>
      <c r="AJ1451" s="36"/>
      <c r="AK1451" s="36"/>
      <c r="AL1451" s="36"/>
      <c r="AM1451" s="36"/>
      <c r="AO1451" s="239"/>
    </row>
    <row r="1452" spans="2:41" s="3" customFormat="1" ht="9.9499999999999993" customHeight="1" x14ac:dyDescent="0.2">
      <c r="P1452" s="71"/>
      <c r="Q1452" s="81"/>
      <c r="R1452" s="27"/>
      <c r="S1452" s="36"/>
      <c r="T1452" s="6"/>
      <c r="U1452" s="34"/>
      <c r="V1452" s="244"/>
      <c r="W1452" s="53"/>
      <c r="X1452" s="14"/>
      <c r="Y1452" s="244"/>
      <c r="Z1452" s="36"/>
      <c r="AA1452" s="36"/>
      <c r="AB1452" s="52"/>
      <c r="AC1452" s="36"/>
      <c r="AD1452" s="14"/>
      <c r="AE1452" s="72"/>
      <c r="AF1452" s="124"/>
      <c r="AG1452" s="36"/>
      <c r="AH1452" s="244"/>
      <c r="AJ1452" s="36"/>
      <c r="AK1452" s="36"/>
      <c r="AL1452" s="36"/>
      <c r="AM1452" s="36"/>
      <c r="AO1452" s="239"/>
    </row>
    <row r="1453" spans="2:41" s="3" customFormat="1" ht="9.9499999999999993" customHeight="1" x14ac:dyDescent="0.2">
      <c r="P1453" s="71"/>
      <c r="Q1453" s="81"/>
      <c r="R1453" s="27"/>
      <c r="S1453" s="36"/>
      <c r="T1453" s="6"/>
      <c r="U1453" s="34"/>
      <c r="V1453" s="244"/>
      <c r="W1453" s="53"/>
      <c r="X1453" s="14"/>
      <c r="Y1453" s="244"/>
      <c r="Z1453" s="36"/>
      <c r="AA1453" s="36"/>
      <c r="AB1453" s="52"/>
      <c r="AC1453" s="36"/>
      <c r="AD1453" s="14"/>
      <c r="AE1453" s="72"/>
      <c r="AF1453" s="124"/>
      <c r="AG1453" s="36"/>
      <c r="AH1453" s="244"/>
      <c r="AJ1453" s="36"/>
      <c r="AK1453" s="36"/>
      <c r="AL1453" s="36"/>
      <c r="AM1453" s="36"/>
      <c r="AO1453" s="239"/>
    </row>
    <row r="1454" spans="2:41" s="3" customFormat="1" ht="9.9499999999999993" customHeight="1" x14ac:dyDescent="0.2">
      <c r="P1454" s="71"/>
      <c r="Q1454" s="81"/>
      <c r="R1454" s="27"/>
      <c r="S1454" s="36"/>
      <c r="T1454" s="6"/>
      <c r="U1454" s="34"/>
      <c r="V1454" s="244"/>
      <c r="W1454" s="53"/>
      <c r="X1454" s="14"/>
      <c r="Y1454" s="244"/>
      <c r="Z1454" s="36"/>
      <c r="AA1454" s="36"/>
      <c r="AB1454" s="52"/>
      <c r="AC1454" s="36"/>
      <c r="AD1454" s="14"/>
      <c r="AE1454" s="72"/>
      <c r="AF1454" s="124"/>
      <c r="AG1454" s="36"/>
      <c r="AH1454" s="244"/>
      <c r="AJ1454" s="36"/>
      <c r="AK1454" s="36"/>
      <c r="AL1454" s="36"/>
      <c r="AM1454" s="36"/>
      <c r="AO1454" s="239"/>
    </row>
    <row r="1455" spans="2:41" s="3" customFormat="1" ht="9.9499999999999993" customHeight="1" x14ac:dyDescent="0.2">
      <c r="P1455" s="71"/>
      <c r="Q1455" s="81"/>
      <c r="R1455" s="27"/>
      <c r="S1455" s="36"/>
      <c r="T1455" s="6"/>
      <c r="U1455" s="34"/>
      <c r="V1455" s="244"/>
      <c r="W1455" s="53"/>
      <c r="X1455" s="14"/>
      <c r="Y1455" s="244"/>
      <c r="Z1455" s="36"/>
      <c r="AA1455" s="36"/>
      <c r="AB1455" s="52"/>
      <c r="AC1455" s="36"/>
      <c r="AD1455" s="14"/>
      <c r="AE1455" s="72"/>
      <c r="AF1455" s="124"/>
      <c r="AG1455" s="36"/>
      <c r="AH1455" s="244"/>
      <c r="AJ1455" s="36"/>
      <c r="AK1455" s="36"/>
      <c r="AL1455" s="36"/>
      <c r="AM1455" s="36"/>
      <c r="AO1455" s="239"/>
    </row>
    <row r="1456" spans="2:41" s="3" customFormat="1" ht="9.9499999999999993" customHeight="1" x14ac:dyDescent="0.2">
      <c r="P1456" s="71"/>
      <c r="Q1456" s="81"/>
      <c r="R1456" s="27"/>
      <c r="S1456" s="36"/>
      <c r="T1456" s="6"/>
      <c r="U1456" s="34"/>
      <c r="V1456" s="244"/>
      <c r="W1456" s="53"/>
      <c r="X1456" s="14"/>
      <c r="Y1456" s="244"/>
      <c r="Z1456" s="36"/>
      <c r="AA1456" s="36"/>
      <c r="AB1456" s="52"/>
      <c r="AC1456" s="36"/>
      <c r="AD1456" s="14"/>
      <c r="AE1456" s="72"/>
      <c r="AF1456" s="124"/>
      <c r="AG1456" s="36"/>
      <c r="AH1456" s="244"/>
      <c r="AJ1456" s="36"/>
      <c r="AK1456" s="36"/>
      <c r="AL1456" s="36"/>
      <c r="AM1456" s="36"/>
      <c r="AO1456" s="239"/>
    </row>
    <row r="1457" spans="16:41" s="3" customFormat="1" ht="9.9499999999999993" customHeight="1" x14ac:dyDescent="0.2">
      <c r="P1457" s="71"/>
      <c r="Q1457" s="81"/>
      <c r="R1457" s="27"/>
      <c r="S1457" s="36"/>
      <c r="T1457" s="6"/>
      <c r="U1457" s="34"/>
      <c r="V1457" s="244"/>
      <c r="W1457" s="53"/>
      <c r="X1457" s="14"/>
      <c r="Y1457" s="244"/>
      <c r="Z1457" s="36"/>
      <c r="AA1457" s="36"/>
      <c r="AB1457" s="52"/>
      <c r="AC1457" s="36"/>
      <c r="AD1457" s="14"/>
      <c r="AE1457" s="72"/>
      <c r="AF1457" s="124"/>
      <c r="AG1457" s="36"/>
      <c r="AH1457" s="244"/>
      <c r="AJ1457" s="36"/>
      <c r="AK1457" s="36"/>
      <c r="AL1457" s="36"/>
      <c r="AM1457" s="36"/>
      <c r="AO1457" s="239"/>
    </row>
    <row r="1458" spans="16:41" s="3" customFormat="1" ht="9.9499999999999993" customHeight="1" x14ac:dyDescent="0.2">
      <c r="P1458" s="71"/>
      <c r="Q1458" s="81"/>
      <c r="R1458" s="27"/>
      <c r="S1458" s="36"/>
      <c r="T1458" s="6"/>
      <c r="U1458" s="34"/>
      <c r="V1458" s="244"/>
      <c r="W1458" s="53"/>
      <c r="X1458" s="14"/>
      <c r="Y1458" s="244"/>
      <c r="Z1458" s="36"/>
      <c r="AA1458" s="36"/>
      <c r="AB1458" s="52"/>
      <c r="AC1458" s="36"/>
      <c r="AD1458" s="14"/>
      <c r="AE1458" s="72"/>
      <c r="AF1458" s="124"/>
      <c r="AG1458" s="36"/>
      <c r="AH1458" s="244"/>
      <c r="AJ1458" s="36"/>
      <c r="AK1458" s="36"/>
      <c r="AL1458" s="36"/>
      <c r="AM1458" s="36"/>
      <c r="AO1458" s="239"/>
    </row>
    <row r="1459" spans="16:41" s="3" customFormat="1" ht="9.9499999999999993" customHeight="1" x14ac:dyDescent="0.2">
      <c r="P1459" s="71"/>
      <c r="Q1459" s="81"/>
      <c r="R1459" s="27"/>
      <c r="S1459" s="36"/>
      <c r="T1459" s="6"/>
      <c r="U1459" s="34"/>
      <c r="V1459" s="244"/>
      <c r="W1459" s="53"/>
      <c r="X1459" s="14"/>
      <c r="Y1459" s="244"/>
      <c r="Z1459" s="36"/>
      <c r="AA1459" s="36"/>
      <c r="AB1459" s="52"/>
      <c r="AC1459" s="36"/>
      <c r="AD1459" s="14"/>
      <c r="AE1459" s="72"/>
      <c r="AF1459" s="124"/>
      <c r="AG1459" s="36"/>
      <c r="AH1459" s="244"/>
      <c r="AJ1459" s="36"/>
      <c r="AK1459" s="36"/>
      <c r="AL1459" s="36"/>
      <c r="AM1459" s="36"/>
      <c r="AO1459" s="239"/>
    </row>
    <row r="1460" spans="16:41" s="3" customFormat="1" ht="9.9499999999999993" customHeight="1" x14ac:dyDescent="0.2">
      <c r="P1460" s="71"/>
      <c r="Q1460" s="81"/>
      <c r="R1460" s="27"/>
      <c r="S1460" s="36"/>
      <c r="T1460" s="6"/>
      <c r="U1460" s="34"/>
      <c r="V1460" s="244"/>
      <c r="W1460" s="53"/>
      <c r="X1460" s="14"/>
      <c r="Y1460" s="244"/>
      <c r="Z1460" s="36"/>
      <c r="AA1460" s="36"/>
      <c r="AB1460" s="52"/>
      <c r="AC1460" s="36"/>
      <c r="AD1460" s="14"/>
      <c r="AE1460" s="72"/>
      <c r="AF1460" s="124"/>
      <c r="AG1460" s="36"/>
      <c r="AH1460" s="244"/>
      <c r="AJ1460" s="36"/>
      <c r="AK1460" s="36"/>
      <c r="AL1460" s="36"/>
      <c r="AM1460" s="36"/>
      <c r="AO1460" s="239"/>
    </row>
    <row r="1461" spans="16:41" s="3" customFormat="1" ht="9.9499999999999993" customHeight="1" x14ac:dyDescent="0.2">
      <c r="P1461" s="71"/>
      <c r="Q1461" s="81"/>
      <c r="R1461" s="27"/>
      <c r="S1461" s="36"/>
      <c r="T1461" s="6"/>
      <c r="U1461" s="34"/>
      <c r="V1461" s="244"/>
      <c r="W1461" s="53"/>
      <c r="X1461" s="14"/>
      <c r="Y1461" s="244"/>
      <c r="Z1461" s="36"/>
      <c r="AA1461" s="36"/>
      <c r="AB1461" s="52"/>
      <c r="AC1461" s="36"/>
      <c r="AD1461" s="14"/>
      <c r="AE1461" s="72"/>
      <c r="AF1461" s="124"/>
      <c r="AG1461" s="36"/>
      <c r="AH1461" s="244"/>
      <c r="AJ1461" s="36"/>
      <c r="AK1461" s="36"/>
      <c r="AL1461" s="36"/>
      <c r="AM1461" s="36"/>
      <c r="AO1461" s="239"/>
    </row>
    <row r="1462" spans="16:41" s="3" customFormat="1" ht="9.9499999999999993" customHeight="1" x14ac:dyDescent="0.2">
      <c r="P1462" s="71"/>
      <c r="Q1462" s="81"/>
      <c r="R1462" s="27"/>
      <c r="S1462" s="36"/>
      <c r="T1462" s="6"/>
      <c r="U1462" s="34"/>
      <c r="V1462" s="244"/>
      <c r="W1462" s="53"/>
      <c r="X1462" s="14"/>
      <c r="Y1462" s="244"/>
      <c r="Z1462" s="36"/>
      <c r="AA1462" s="36"/>
      <c r="AB1462" s="52"/>
      <c r="AC1462" s="36"/>
      <c r="AD1462" s="14"/>
      <c r="AE1462" s="72"/>
      <c r="AF1462" s="124"/>
      <c r="AG1462" s="36"/>
      <c r="AH1462" s="244"/>
      <c r="AJ1462" s="36"/>
      <c r="AK1462" s="36"/>
      <c r="AL1462" s="36"/>
      <c r="AM1462" s="36"/>
      <c r="AO1462" s="239"/>
    </row>
    <row r="1463" spans="16:41" s="3" customFormat="1" ht="9.9499999999999993" customHeight="1" x14ac:dyDescent="0.2">
      <c r="P1463" s="71"/>
      <c r="Q1463" s="81"/>
      <c r="R1463" s="27"/>
      <c r="S1463" s="36"/>
      <c r="T1463" s="6"/>
      <c r="U1463" s="34"/>
      <c r="V1463" s="244"/>
      <c r="W1463" s="53"/>
      <c r="X1463" s="14"/>
      <c r="Y1463" s="244"/>
      <c r="Z1463" s="36"/>
      <c r="AA1463" s="36"/>
      <c r="AB1463" s="52"/>
      <c r="AC1463" s="36"/>
      <c r="AD1463" s="14"/>
      <c r="AE1463" s="72"/>
      <c r="AF1463" s="124"/>
      <c r="AG1463" s="36"/>
      <c r="AH1463" s="244"/>
      <c r="AJ1463" s="36"/>
      <c r="AK1463" s="36"/>
      <c r="AL1463" s="36"/>
      <c r="AM1463" s="36"/>
      <c r="AO1463" s="239"/>
    </row>
    <row r="1464" spans="16:41" s="3" customFormat="1" ht="9.9499999999999993" customHeight="1" x14ac:dyDescent="0.2">
      <c r="P1464" s="71"/>
      <c r="Q1464" s="81"/>
      <c r="R1464" s="27"/>
      <c r="S1464" s="36"/>
      <c r="T1464" s="6"/>
      <c r="U1464" s="34"/>
      <c r="V1464" s="244"/>
      <c r="W1464" s="53"/>
      <c r="X1464" s="14"/>
      <c r="Y1464" s="244"/>
      <c r="Z1464" s="36"/>
      <c r="AA1464" s="36"/>
      <c r="AB1464" s="52"/>
      <c r="AC1464" s="36"/>
      <c r="AD1464" s="14"/>
      <c r="AE1464" s="72"/>
      <c r="AF1464" s="124"/>
      <c r="AG1464" s="36"/>
      <c r="AH1464" s="244"/>
      <c r="AJ1464" s="36"/>
      <c r="AK1464" s="36"/>
      <c r="AL1464" s="36"/>
      <c r="AM1464" s="36"/>
      <c r="AO1464" s="239"/>
    </row>
    <row r="1465" spans="16:41" s="3" customFormat="1" ht="9.9499999999999993" customHeight="1" x14ac:dyDescent="0.2">
      <c r="P1465" s="71"/>
      <c r="Q1465" s="81"/>
      <c r="R1465" s="27"/>
      <c r="S1465" s="36"/>
      <c r="T1465" s="6"/>
      <c r="U1465" s="34"/>
      <c r="V1465" s="244"/>
      <c r="W1465" s="53"/>
      <c r="X1465" s="14"/>
      <c r="Y1465" s="244"/>
      <c r="Z1465" s="36"/>
      <c r="AA1465" s="36"/>
      <c r="AB1465" s="52"/>
      <c r="AC1465" s="36"/>
      <c r="AD1465" s="14"/>
      <c r="AE1465" s="72"/>
      <c r="AF1465" s="124"/>
      <c r="AG1465" s="36"/>
      <c r="AH1465" s="244"/>
      <c r="AJ1465" s="36"/>
      <c r="AK1465" s="36"/>
      <c r="AL1465" s="36"/>
      <c r="AM1465" s="36"/>
      <c r="AO1465" s="239"/>
    </row>
    <row r="1466" spans="16:41" s="3" customFormat="1" ht="9.9499999999999993" customHeight="1" x14ac:dyDescent="0.2">
      <c r="P1466" s="71"/>
      <c r="Q1466" s="81"/>
      <c r="R1466" s="27"/>
      <c r="S1466" s="36"/>
      <c r="T1466" s="6"/>
      <c r="U1466" s="34"/>
      <c r="V1466" s="244"/>
      <c r="W1466" s="53"/>
      <c r="X1466" s="14"/>
      <c r="Y1466" s="244"/>
      <c r="Z1466" s="36"/>
      <c r="AA1466" s="36"/>
      <c r="AB1466" s="52"/>
      <c r="AC1466" s="36"/>
      <c r="AD1466" s="14"/>
      <c r="AE1466" s="72"/>
      <c r="AF1466" s="124"/>
      <c r="AG1466" s="36"/>
      <c r="AH1466" s="244"/>
      <c r="AJ1466" s="36"/>
      <c r="AK1466" s="36"/>
      <c r="AL1466" s="36"/>
      <c r="AM1466" s="36"/>
      <c r="AO1466" s="239"/>
    </row>
    <row r="1467" spans="16:41" s="3" customFormat="1" ht="9.9499999999999993" customHeight="1" x14ac:dyDescent="0.2">
      <c r="P1467" s="71"/>
      <c r="Q1467" s="81"/>
      <c r="R1467" s="27"/>
      <c r="S1467" s="36"/>
      <c r="T1467" s="6"/>
      <c r="U1467" s="34"/>
      <c r="V1467" s="244"/>
      <c r="W1467" s="53"/>
      <c r="X1467" s="14"/>
      <c r="Y1467" s="244"/>
      <c r="Z1467" s="36"/>
      <c r="AA1467" s="36"/>
      <c r="AB1467" s="52"/>
      <c r="AC1467" s="36"/>
      <c r="AD1467" s="14"/>
      <c r="AE1467" s="72"/>
      <c r="AF1467" s="124"/>
      <c r="AG1467" s="36"/>
      <c r="AH1467" s="244"/>
      <c r="AJ1467" s="36"/>
      <c r="AK1467" s="36"/>
      <c r="AL1467" s="36"/>
      <c r="AM1467" s="36"/>
      <c r="AO1467" s="239"/>
    </row>
    <row r="1468" spans="16:41" s="3" customFormat="1" ht="9.9499999999999993" customHeight="1" x14ac:dyDescent="0.2">
      <c r="P1468" s="71"/>
      <c r="Q1468" s="81"/>
      <c r="R1468" s="27"/>
      <c r="S1468" s="36"/>
      <c r="T1468" s="6"/>
      <c r="U1468" s="34"/>
      <c r="V1468" s="244"/>
      <c r="W1468" s="53"/>
      <c r="X1468" s="14"/>
      <c r="Y1468" s="244"/>
      <c r="Z1468" s="36"/>
      <c r="AA1468" s="36"/>
      <c r="AB1468" s="52"/>
      <c r="AC1468" s="36"/>
      <c r="AD1468" s="14"/>
      <c r="AE1468" s="72"/>
      <c r="AF1468" s="124"/>
      <c r="AG1468" s="36"/>
      <c r="AH1468" s="244"/>
      <c r="AJ1468" s="36"/>
      <c r="AK1468" s="36"/>
      <c r="AL1468" s="36"/>
      <c r="AM1468" s="36"/>
      <c r="AO1468" s="239"/>
    </row>
    <row r="1469" spans="16:41" s="3" customFormat="1" ht="9.9499999999999993" customHeight="1" x14ac:dyDescent="0.2">
      <c r="P1469" s="71"/>
      <c r="Q1469" s="81"/>
      <c r="R1469" s="27"/>
      <c r="S1469" s="36"/>
      <c r="T1469" s="6"/>
      <c r="U1469" s="34"/>
      <c r="V1469" s="244"/>
      <c r="W1469" s="53"/>
      <c r="X1469" s="14"/>
      <c r="Y1469" s="244"/>
      <c r="Z1469" s="36"/>
      <c r="AA1469" s="36"/>
      <c r="AB1469" s="52"/>
      <c r="AC1469" s="36"/>
      <c r="AD1469" s="14"/>
      <c r="AE1469" s="72"/>
      <c r="AF1469" s="124"/>
      <c r="AG1469" s="36"/>
      <c r="AH1469" s="244"/>
      <c r="AJ1469" s="36"/>
      <c r="AK1469" s="36"/>
      <c r="AL1469" s="36"/>
      <c r="AM1469" s="36"/>
      <c r="AO1469" s="239"/>
    </row>
    <row r="1470" spans="16:41" s="3" customFormat="1" ht="9.9499999999999993" customHeight="1" x14ac:dyDescent="0.2">
      <c r="P1470" s="71"/>
      <c r="Q1470" s="81"/>
      <c r="R1470" s="27"/>
      <c r="S1470" s="36"/>
      <c r="T1470" s="6"/>
      <c r="U1470" s="34"/>
      <c r="V1470" s="244"/>
      <c r="W1470" s="53"/>
      <c r="X1470" s="14"/>
      <c r="Y1470" s="244"/>
      <c r="Z1470" s="36"/>
      <c r="AA1470" s="36"/>
      <c r="AB1470" s="52"/>
      <c r="AC1470" s="36"/>
      <c r="AD1470" s="14"/>
      <c r="AE1470" s="72"/>
      <c r="AF1470" s="124"/>
      <c r="AG1470" s="36"/>
      <c r="AH1470" s="244"/>
      <c r="AJ1470" s="36"/>
      <c r="AK1470" s="36"/>
      <c r="AL1470" s="36"/>
      <c r="AM1470" s="36"/>
      <c r="AO1470" s="239"/>
    </row>
    <row r="1471" spans="16:41" s="3" customFormat="1" ht="9.9499999999999993" customHeight="1" x14ac:dyDescent="0.2">
      <c r="P1471" s="71"/>
      <c r="Q1471" s="81"/>
      <c r="R1471" s="27"/>
      <c r="S1471" s="36"/>
      <c r="T1471" s="6"/>
      <c r="U1471" s="34"/>
      <c r="V1471" s="244"/>
      <c r="W1471" s="53"/>
      <c r="X1471" s="14"/>
      <c r="Y1471" s="244"/>
      <c r="Z1471" s="36"/>
      <c r="AA1471" s="36"/>
      <c r="AB1471" s="52"/>
      <c r="AC1471" s="36"/>
      <c r="AD1471" s="14"/>
      <c r="AE1471" s="72"/>
      <c r="AF1471" s="124"/>
      <c r="AG1471" s="36"/>
      <c r="AH1471" s="244"/>
      <c r="AJ1471" s="36"/>
      <c r="AK1471" s="36"/>
      <c r="AL1471" s="36"/>
      <c r="AM1471" s="36"/>
      <c r="AO1471" s="239"/>
    </row>
    <row r="1472" spans="16:41" s="3" customFormat="1" ht="9.9499999999999993" customHeight="1" x14ac:dyDescent="0.2">
      <c r="P1472" s="71"/>
      <c r="Q1472" s="81"/>
      <c r="R1472" s="27"/>
      <c r="S1472" s="36"/>
      <c r="T1472" s="6"/>
      <c r="U1472" s="34"/>
      <c r="V1472" s="244"/>
      <c r="W1472" s="53"/>
      <c r="X1472" s="14"/>
      <c r="Y1472" s="244"/>
      <c r="Z1472" s="36"/>
      <c r="AA1472" s="36"/>
      <c r="AB1472" s="52"/>
      <c r="AC1472" s="36"/>
      <c r="AD1472" s="14"/>
      <c r="AE1472" s="72"/>
      <c r="AF1472" s="124"/>
      <c r="AG1472" s="36"/>
      <c r="AH1472" s="244"/>
      <c r="AJ1472" s="36"/>
      <c r="AK1472" s="36"/>
      <c r="AL1472" s="36"/>
      <c r="AM1472" s="36"/>
      <c r="AO1472" s="239"/>
    </row>
    <row r="1473" spans="1:42" s="3" customFormat="1" ht="9.9499999999999993" customHeight="1" x14ac:dyDescent="0.2">
      <c r="P1473" s="71"/>
      <c r="Q1473" s="81"/>
      <c r="R1473" s="27"/>
      <c r="S1473" s="36"/>
      <c r="T1473" s="6"/>
      <c r="U1473" s="34"/>
      <c r="V1473" s="244"/>
      <c r="W1473" s="53"/>
      <c r="X1473" s="14"/>
      <c r="Y1473" s="244"/>
      <c r="Z1473" s="36"/>
      <c r="AA1473" s="36"/>
      <c r="AB1473" s="52"/>
      <c r="AC1473" s="36"/>
      <c r="AD1473" s="14"/>
      <c r="AE1473" s="72"/>
      <c r="AF1473" s="124"/>
      <c r="AG1473" s="36"/>
      <c r="AH1473" s="244"/>
      <c r="AJ1473" s="36"/>
      <c r="AK1473" s="36"/>
      <c r="AL1473" s="36"/>
      <c r="AM1473" s="36"/>
      <c r="AO1473" s="239"/>
    </row>
    <row r="1474" spans="1:42" s="3" customFormat="1" ht="9.9499999999999993" customHeight="1" x14ac:dyDescent="0.2">
      <c r="P1474" s="71"/>
      <c r="Q1474" s="81"/>
      <c r="R1474" s="27"/>
      <c r="S1474" s="36"/>
      <c r="T1474" s="6"/>
      <c r="U1474" s="34"/>
      <c r="V1474" s="244"/>
      <c r="W1474" s="53"/>
      <c r="X1474" s="14"/>
      <c r="Y1474" s="244"/>
      <c r="Z1474" s="36"/>
      <c r="AA1474" s="36"/>
      <c r="AB1474" s="52"/>
      <c r="AC1474" s="36"/>
      <c r="AD1474" s="14"/>
      <c r="AE1474" s="72"/>
      <c r="AF1474" s="124"/>
      <c r="AG1474" s="36"/>
      <c r="AH1474" s="244"/>
      <c r="AJ1474" s="36"/>
      <c r="AK1474" s="36"/>
      <c r="AL1474" s="36"/>
      <c r="AM1474" s="36"/>
      <c r="AO1474" s="239"/>
    </row>
    <row r="1475" spans="1:42" s="3" customFormat="1" ht="9.9499999999999993" customHeight="1" x14ac:dyDescent="0.2">
      <c r="P1475" s="71"/>
      <c r="Q1475" s="81"/>
      <c r="R1475" s="27"/>
      <c r="S1475" s="36"/>
      <c r="T1475" s="6"/>
      <c r="U1475" s="34"/>
      <c r="V1475" s="244"/>
      <c r="W1475" s="53"/>
      <c r="X1475" s="14"/>
      <c r="Y1475" s="244"/>
      <c r="Z1475" s="36"/>
      <c r="AA1475" s="36"/>
      <c r="AB1475" s="52"/>
      <c r="AC1475" s="36"/>
      <c r="AD1475" s="14"/>
      <c r="AE1475" s="72"/>
      <c r="AF1475" s="124"/>
      <c r="AG1475" s="36"/>
      <c r="AH1475" s="244"/>
      <c r="AJ1475" s="36"/>
      <c r="AK1475" s="36"/>
      <c r="AL1475" s="36"/>
      <c r="AM1475" s="36"/>
      <c r="AO1475" s="239"/>
    </row>
    <row r="1476" spans="1:42" s="3" customFormat="1" ht="9.9499999999999993" customHeight="1" x14ac:dyDescent="0.2">
      <c r="P1476" s="71"/>
      <c r="Q1476" s="81"/>
      <c r="R1476" s="27"/>
      <c r="S1476" s="36"/>
      <c r="T1476" s="6"/>
      <c r="U1476" s="34"/>
      <c r="V1476" s="244"/>
      <c r="W1476" s="53"/>
      <c r="X1476" s="14"/>
      <c r="Y1476" s="244"/>
      <c r="Z1476" s="36"/>
      <c r="AA1476" s="36"/>
      <c r="AB1476" s="52"/>
      <c r="AC1476" s="36"/>
      <c r="AD1476" s="14"/>
      <c r="AE1476" s="72"/>
      <c r="AF1476" s="124"/>
      <c r="AG1476" s="36"/>
      <c r="AH1476" s="244"/>
      <c r="AJ1476" s="36"/>
      <c r="AK1476" s="36"/>
      <c r="AL1476" s="36"/>
      <c r="AM1476" s="36"/>
      <c r="AO1476" s="239"/>
    </row>
    <row r="1477" spans="1:42" s="3" customFormat="1" ht="9.9499999999999993" customHeight="1" x14ac:dyDescent="0.2">
      <c r="P1477" s="71"/>
      <c r="Q1477" s="81"/>
      <c r="R1477" s="27"/>
      <c r="S1477" s="36"/>
      <c r="T1477" s="6"/>
      <c r="U1477" s="34"/>
      <c r="V1477" s="244"/>
      <c r="W1477" s="53"/>
      <c r="X1477" s="14"/>
      <c r="Y1477" s="244"/>
      <c r="Z1477" s="36"/>
      <c r="AA1477" s="36"/>
      <c r="AB1477" s="52"/>
      <c r="AC1477" s="36"/>
      <c r="AD1477" s="14"/>
      <c r="AE1477" s="72"/>
      <c r="AF1477" s="124"/>
      <c r="AG1477" s="36"/>
      <c r="AH1477" s="244"/>
      <c r="AJ1477" s="36"/>
      <c r="AK1477" s="36"/>
      <c r="AL1477" s="36"/>
      <c r="AM1477" s="36"/>
      <c r="AO1477" s="239"/>
    </row>
    <row r="1478" spans="1:42" s="3" customFormat="1" ht="9.9499999999999993" customHeight="1" x14ac:dyDescent="0.2">
      <c r="P1478" s="71"/>
      <c r="Q1478" s="81"/>
      <c r="R1478" s="27"/>
      <c r="S1478" s="36"/>
      <c r="T1478" s="6"/>
      <c r="U1478" s="34"/>
      <c r="V1478" s="244"/>
      <c r="W1478" s="53"/>
      <c r="X1478" s="14"/>
      <c r="Y1478" s="244"/>
      <c r="Z1478" s="36"/>
      <c r="AA1478" s="36"/>
      <c r="AB1478" s="52"/>
      <c r="AC1478" s="36"/>
      <c r="AD1478" s="14"/>
      <c r="AE1478" s="72"/>
      <c r="AF1478" s="124"/>
      <c r="AG1478" s="36"/>
      <c r="AH1478" s="244"/>
      <c r="AJ1478" s="36"/>
      <c r="AK1478" s="36"/>
      <c r="AL1478" s="36"/>
      <c r="AM1478" s="36"/>
      <c r="AO1478" s="239"/>
    </row>
    <row r="1479" spans="1:42" s="3" customFormat="1" ht="9.9499999999999993" customHeight="1" x14ac:dyDescent="0.2">
      <c r="P1479" s="71"/>
      <c r="Q1479" s="81"/>
      <c r="R1479" s="27"/>
      <c r="S1479" s="36"/>
      <c r="T1479" s="6"/>
      <c r="U1479" s="34"/>
      <c r="V1479" s="244"/>
      <c r="W1479" s="53"/>
      <c r="X1479" s="14"/>
      <c r="Y1479" s="244"/>
      <c r="Z1479" s="36"/>
      <c r="AA1479" s="36"/>
      <c r="AB1479" s="52"/>
      <c r="AC1479" s="36"/>
      <c r="AD1479" s="14"/>
      <c r="AE1479" s="72"/>
      <c r="AF1479" s="124"/>
      <c r="AG1479" s="36"/>
      <c r="AH1479" s="244"/>
      <c r="AJ1479" s="36"/>
      <c r="AK1479" s="36"/>
      <c r="AL1479" s="36"/>
      <c r="AM1479" s="36"/>
      <c r="AO1479" s="239"/>
    </row>
    <row r="1480" spans="1:42" s="148" customFormat="1" ht="9.9499999999999993" customHeight="1" x14ac:dyDescent="0.2">
      <c r="C1480" s="300" t="s">
        <v>791</v>
      </c>
      <c r="D1480" s="300"/>
      <c r="E1480" s="300"/>
      <c r="F1480" s="300"/>
      <c r="G1480" s="300"/>
      <c r="H1480" s="300"/>
      <c r="I1480" s="300"/>
      <c r="J1480" s="300"/>
      <c r="K1480" s="300"/>
      <c r="L1480" s="300"/>
      <c r="M1480" s="300"/>
      <c r="N1480" s="300"/>
      <c r="O1480" s="300"/>
      <c r="P1480" s="300"/>
      <c r="Q1480" s="300"/>
      <c r="R1480" s="300"/>
      <c r="S1480" s="300"/>
      <c r="T1480" s="300"/>
      <c r="U1480" s="149"/>
      <c r="V1480" s="150"/>
      <c r="W1480" s="153"/>
      <c r="X1480" s="151"/>
      <c r="Y1480" s="150"/>
      <c r="Z1480" s="151"/>
      <c r="AA1480" s="151"/>
      <c r="AB1480" s="152"/>
      <c r="AC1480" s="151"/>
      <c r="AD1480" s="152"/>
      <c r="AE1480" s="154"/>
      <c r="AF1480" s="154"/>
      <c r="AG1480" s="151"/>
      <c r="AH1480" s="247"/>
      <c r="AI1480" s="151"/>
      <c r="AJ1480" s="151"/>
      <c r="AK1480" s="151"/>
      <c r="AL1480" s="151"/>
      <c r="AM1480" s="151"/>
      <c r="AO1480" s="243"/>
    </row>
    <row r="1481" spans="1:42" s="3" customFormat="1" ht="2.1" customHeight="1" x14ac:dyDescent="0.2">
      <c r="C1481" s="143"/>
      <c r="D1481" s="98"/>
      <c r="E1481" s="28"/>
      <c r="F1481" s="71"/>
      <c r="G1481" s="28"/>
      <c r="H1481" s="28"/>
      <c r="I1481" s="28"/>
      <c r="J1481" s="28"/>
      <c r="K1481" s="28"/>
      <c r="L1481" s="28"/>
      <c r="M1481" s="28"/>
      <c r="N1481" s="28"/>
      <c r="O1481" s="28"/>
      <c r="P1481" s="71"/>
      <c r="Q1481" s="81"/>
      <c r="R1481" s="27"/>
      <c r="S1481" s="140"/>
      <c r="T1481" s="141"/>
      <c r="U1481" s="34"/>
      <c r="V1481" s="49"/>
      <c r="W1481" s="53"/>
      <c r="X1481" s="36"/>
      <c r="Y1481" s="49"/>
      <c r="Z1481" s="36"/>
      <c r="AA1481" s="36"/>
      <c r="AB1481" s="57"/>
      <c r="AC1481" s="36"/>
      <c r="AD1481" s="57"/>
      <c r="AE1481" s="72"/>
      <c r="AF1481" s="72"/>
      <c r="AG1481" s="36"/>
      <c r="AH1481" s="244"/>
      <c r="AI1481" s="36"/>
      <c r="AJ1481" s="36"/>
      <c r="AK1481" s="36"/>
      <c r="AL1481" s="36"/>
      <c r="AM1481" s="36"/>
      <c r="AO1481" s="241"/>
    </row>
    <row r="1482" spans="1:42" s="3" customFormat="1" ht="35.1" customHeight="1" x14ac:dyDescent="0.2">
      <c r="C1482" s="308" t="s">
        <v>124</v>
      </c>
      <c r="D1482" s="308"/>
      <c r="E1482" s="308"/>
      <c r="F1482" s="308"/>
      <c r="G1482" s="308"/>
      <c r="H1482" s="308"/>
      <c r="I1482" s="308"/>
      <c r="J1482" s="308"/>
      <c r="K1482" s="308"/>
      <c r="L1482" s="308"/>
      <c r="M1482" s="308"/>
      <c r="N1482" s="308"/>
      <c r="O1482" s="308"/>
      <c r="P1482" s="308"/>
      <c r="Q1482" s="308"/>
      <c r="R1482" s="308"/>
      <c r="S1482" s="308"/>
      <c r="T1482" s="308"/>
      <c r="U1482" s="34"/>
      <c r="V1482" s="49"/>
      <c r="W1482" s="53"/>
      <c r="X1482" s="36"/>
      <c r="Y1482" s="49"/>
      <c r="Z1482" s="36"/>
      <c r="AA1482" s="36"/>
      <c r="AB1482" s="57"/>
      <c r="AC1482" s="36"/>
      <c r="AD1482" s="57"/>
      <c r="AE1482" s="72"/>
      <c r="AF1482" s="72"/>
      <c r="AG1482" s="36"/>
      <c r="AH1482" s="244"/>
      <c r="AI1482" s="36"/>
      <c r="AJ1482" s="36"/>
      <c r="AK1482" s="36"/>
      <c r="AL1482" s="36"/>
      <c r="AM1482" s="36"/>
      <c r="AO1482" s="241"/>
    </row>
    <row r="1483" spans="1:42" x14ac:dyDescent="0.25">
      <c r="A1483" s="97" t="s">
        <v>155</v>
      </c>
      <c r="B1483" s="97" t="s">
        <v>155</v>
      </c>
      <c r="C1483" s="97" t="s">
        <v>155</v>
      </c>
      <c r="D1483" s="97" t="s">
        <v>155</v>
      </c>
      <c r="E1483" s="97" t="s">
        <v>155</v>
      </c>
      <c r="F1483" s="97" t="s">
        <v>155</v>
      </c>
      <c r="G1483" s="97" t="s">
        <v>155</v>
      </c>
      <c r="H1483" s="97" t="s">
        <v>155</v>
      </c>
      <c r="I1483" s="97" t="s">
        <v>155</v>
      </c>
      <c r="J1483" s="97" t="s">
        <v>155</v>
      </c>
      <c r="K1483" s="97" t="s">
        <v>155</v>
      </c>
      <c r="L1483" s="97" t="s">
        <v>155</v>
      </c>
      <c r="M1483" s="97" t="s">
        <v>155</v>
      </c>
      <c r="N1483" s="97" t="s">
        <v>155</v>
      </c>
      <c r="O1483" s="97" t="s">
        <v>155</v>
      </c>
      <c r="P1483" s="97" t="s">
        <v>155</v>
      </c>
      <c r="Q1483" s="97" t="s">
        <v>155</v>
      </c>
      <c r="R1483" s="165" t="s">
        <v>155</v>
      </c>
      <c r="S1483" s="97" t="s">
        <v>155</v>
      </c>
      <c r="T1483" s="97" t="s">
        <v>155</v>
      </c>
      <c r="U1483" s="97" t="s">
        <v>155</v>
      </c>
      <c r="V1483" s="97" t="s">
        <v>155</v>
      </c>
      <c r="W1483" s="97" t="s">
        <v>155</v>
      </c>
      <c r="X1483" s="97" t="s">
        <v>155</v>
      </c>
      <c r="Y1483" s="97" t="s">
        <v>155</v>
      </c>
      <c r="Z1483" s="97" t="s">
        <v>155</v>
      </c>
      <c r="AA1483" s="97" t="s">
        <v>155</v>
      </c>
      <c r="AB1483" s="97" t="s">
        <v>155</v>
      </c>
      <c r="AC1483" s="97" t="s">
        <v>155</v>
      </c>
      <c r="AD1483" s="97" t="s">
        <v>155</v>
      </c>
      <c r="AE1483" s="97" t="s">
        <v>155</v>
      </c>
      <c r="AF1483" s="97" t="s">
        <v>155</v>
      </c>
      <c r="AG1483" s="97" t="s">
        <v>155</v>
      </c>
      <c r="AH1483" s="97" t="s">
        <v>155</v>
      </c>
      <c r="AI1483" s="97" t="s">
        <v>155</v>
      </c>
      <c r="AJ1483" s="97" t="s">
        <v>155</v>
      </c>
      <c r="AK1483" s="97" t="s">
        <v>155</v>
      </c>
      <c r="AL1483" s="97" t="s">
        <v>155</v>
      </c>
      <c r="AM1483" s="97" t="s">
        <v>155</v>
      </c>
      <c r="AN1483" s="240" t="s">
        <v>155</v>
      </c>
      <c r="AO1483" s="97" t="s">
        <v>155</v>
      </c>
      <c r="AP1483" s="3"/>
    </row>
    <row r="1484" spans="1:42" x14ac:dyDescent="0.25">
      <c r="AP1484" s="3"/>
    </row>
    <row r="1485" spans="1:42" x14ac:dyDescent="0.25">
      <c r="D1485" s="306" t="s">
        <v>156</v>
      </c>
      <c r="E1485" s="307"/>
      <c r="AP1485" s="3"/>
    </row>
    <row r="1486" spans="1:42" x14ac:dyDescent="0.25">
      <c r="D1486" s="119">
        <v>-0.04</v>
      </c>
      <c r="E1486" s="119">
        <v>0.01</v>
      </c>
      <c r="AP1486" s="3"/>
    </row>
    <row r="1487" spans="1:42" x14ac:dyDescent="0.25">
      <c r="D1487" s="119">
        <v>-0.03</v>
      </c>
      <c r="E1487" s="119">
        <v>0.02</v>
      </c>
      <c r="AP1487" s="3"/>
    </row>
    <row r="1488" spans="1:42" x14ac:dyDescent="0.25">
      <c r="D1488" s="119">
        <v>-0.02</v>
      </c>
      <c r="E1488" s="119">
        <v>0.03</v>
      </c>
      <c r="AP1488" s="3"/>
    </row>
    <row r="1489" spans="4:42" x14ac:dyDescent="0.25">
      <c r="D1489" s="119">
        <v>-0.01</v>
      </c>
      <c r="E1489" s="119">
        <v>-0.01</v>
      </c>
      <c r="AP1489" s="3"/>
    </row>
    <row r="1490" spans="4:42" x14ac:dyDescent="0.25">
      <c r="D1490" s="119">
        <v>0</v>
      </c>
      <c r="E1490" s="119">
        <v>0</v>
      </c>
      <c r="AP1490" s="3"/>
    </row>
    <row r="1491" spans="4:42" x14ac:dyDescent="0.25">
      <c r="D1491" s="119">
        <v>0.01</v>
      </c>
      <c r="E1491" s="119">
        <v>1.0000000000005116E-2</v>
      </c>
      <c r="AP1491" s="3"/>
    </row>
    <row r="1492" spans="4:42" x14ac:dyDescent="0.25">
      <c r="D1492" s="119">
        <v>0.02</v>
      </c>
      <c r="E1492" s="119">
        <v>2.0000000000003126E-2</v>
      </c>
      <c r="AP1492" s="3"/>
    </row>
    <row r="1493" spans="4:42" x14ac:dyDescent="0.25">
      <c r="D1493" s="119">
        <v>0.03</v>
      </c>
      <c r="E1493" s="119">
        <v>3.0000000000001137E-2</v>
      </c>
      <c r="AP1493" s="3"/>
    </row>
    <row r="1494" spans="4:42" x14ac:dyDescent="0.25">
      <c r="D1494" s="119">
        <v>0.04</v>
      </c>
      <c r="E1494" s="119">
        <v>-0.01</v>
      </c>
      <c r="AP1494" s="3"/>
    </row>
    <row r="1495" spans="4:42" x14ac:dyDescent="0.25">
      <c r="D1495" s="119">
        <v>0.05</v>
      </c>
      <c r="E1495" s="119">
        <v>0</v>
      </c>
      <c r="AP1495" s="3"/>
    </row>
    <row r="1496" spans="4:42" x14ac:dyDescent="0.25">
      <c r="AP1496" s="3"/>
    </row>
    <row r="1497" spans="4:42" x14ac:dyDescent="0.25">
      <c r="AP1497" s="3"/>
    </row>
    <row r="1498" spans="4:42" x14ac:dyDescent="0.25">
      <c r="AP1498" s="3"/>
    </row>
    <row r="1499" spans="4:42" x14ac:dyDescent="0.25">
      <c r="AP1499" s="3"/>
    </row>
    <row r="1500" spans="4:42" x14ac:dyDescent="0.25">
      <c r="E1500" s="180"/>
      <c r="AP1500" s="3"/>
    </row>
    <row r="1501" spans="4:42" x14ac:dyDescent="0.25">
      <c r="E1501" s="180"/>
      <c r="AP1501" s="3"/>
    </row>
    <row r="1502" spans="4:42" x14ac:dyDescent="0.25">
      <c r="E1502" s="180"/>
      <c r="AP1502" s="3"/>
    </row>
    <row r="1503" spans="4:42" x14ac:dyDescent="0.25">
      <c r="E1503" s="180"/>
      <c r="AP1503" s="3"/>
    </row>
    <row r="1504" spans="4:42" x14ac:dyDescent="0.25">
      <c r="E1504" s="180"/>
      <c r="AP1504" s="3"/>
    </row>
    <row r="1505" spans="5:42" x14ac:dyDescent="0.25">
      <c r="E1505" s="180"/>
      <c r="AP1505" s="3"/>
    </row>
    <row r="1506" spans="5:42" x14ac:dyDescent="0.25">
      <c r="E1506" s="180"/>
      <c r="AP1506" s="3"/>
    </row>
    <row r="1507" spans="5:42" x14ac:dyDescent="0.25">
      <c r="AP1507" s="3"/>
    </row>
    <row r="1508" spans="5:42" x14ac:dyDescent="0.25">
      <c r="AP1508" s="3"/>
    </row>
    <row r="1509" spans="5:42" x14ac:dyDescent="0.25">
      <c r="AP1509" s="3"/>
    </row>
    <row r="1510" spans="5:42" x14ac:dyDescent="0.25">
      <c r="AP1510" s="3"/>
    </row>
    <row r="1511" spans="5:42" x14ac:dyDescent="0.25">
      <c r="AP1511" s="3"/>
    </row>
    <row r="1512" spans="5:42" ht="11.25" x14ac:dyDescent="0.2">
      <c r="P1512" s="2"/>
      <c r="Q1512" s="2"/>
      <c r="R1512" s="2"/>
      <c r="S1512" s="2"/>
      <c r="U1512" s="2"/>
      <c r="V1512" s="2"/>
      <c r="AP1512" s="3"/>
    </row>
    <row r="1513" spans="5:42" ht="11.25" x14ac:dyDescent="0.2">
      <c r="P1513" s="2"/>
      <c r="Q1513" s="2"/>
      <c r="R1513" s="2"/>
      <c r="S1513" s="2"/>
      <c r="U1513" s="2"/>
      <c r="V1513" s="2"/>
      <c r="AP1513" s="3"/>
    </row>
    <row r="1514" spans="5:42" ht="11.25" x14ac:dyDescent="0.2">
      <c r="P1514" s="2"/>
      <c r="Q1514" s="2"/>
      <c r="R1514" s="2"/>
      <c r="S1514" s="2"/>
      <c r="U1514" s="2"/>
      <c r="V1514" s="2"/>
      <c r="AP1514" s="3"/>
    </row>
    <row r="1515" spans="5:42" ht="11.25" x14ac:dyDescent="0.2">
      <c r="P1515" s="2"/>
      <c r="Q1515" s="2"/>
      <c r="R1515" s="2"/>
      <c r="S1515" s="2"/>
      <c r="U1515" s="2"/>
      <c r="V1515" s="2"/>
      <c r="AP1515" s="3"/>
    </row>
    <row r="1516" spans="5:42" ht="11.25" x14ac:dyDescent="0.2">
      <c r="P1516" s="2"/>
      <c r="Q1516" s="2"/>
      <c r="R1516" s="2"/>
      <c r="S1516" s="2"/>
      <c r="U1516" s="2"/>
      <c r="V1516" s="2"/>
      <c r="AP1516" s="3"/>
    </row>
    <row r="1517" spans="5:42" ht="11.25" x14ac:dyDescent="0.2">
      <c r="P1517" s="2"/>
      <c r="Q1517" s="2"/>
      <c r="R1517" s="2"/>
      <c r="S1517" s="2"/>
      <c r="U1517" s="2"/>
      <c r="V1517" s="2"/>
      <c r="AP1517" s="3"/>
    </row>
    <row r="1518" spans="5:42" ht="11.25" x14ac:dyDescent="0.2">
      <c r="P1518" s="2"/>
      <c r="Q1518" s="2"/>
      <c r="R1518" s="2"/>
      <c r="S1518" s="2"/>
      <c r="U1518" s="2"/>
      <c r="V1518" s="2"/>
      <c r="AP1518" s="3"/>
    </row>
    <row r="1519" spans="5:42" ht="11.25" x14ac:dyDescent="0.2">
      <c r="P1519" s="2"/>
      <c r="Q1519" s="2"/>
      <c r="R1519" s="2"/>
      <c r="S1519" s="2"/>
      <c r="U1519" s="2"/>
      <c r="V1519" s="2"/>
      <c r="AP1519" s="3"/>
    </row>
    <row r="1520" spans="5:42" ht="11.25" x14ac:dyDescent="0.2">
      <c r="P1520" s="2"/>
      <c r="Q1520" s="2"/>
      <c r="R1520" s="2"/>
      <c r="S1520" s="2"/>
      <c r="U1520" s="2"/>
      <c r="V1520" s="2"/>
      <c r="AP1520" s="3"/>
    </row>
    <row r="1521" spans="16:42" ht="11.25" x14ac:dyDescent="0.2">
      <c r="P1521" s="2"/>
      <c r="Q1521" s="2"/>
      <c r="R1521" s="2"/>
      <c r="S1521" s="2"/>
      <c r="U1521" s="2"/>
      <c r="V1521" s="2"/>
      <c r="AP1521" s="3"/>
    </row>
    <row r="1522" spans="16:42" ht="11.25" x14ac:dyDescent="0.2">
      <c r="P1522" s="2"/>
      <c r="Q1522" s="2"/>
      <c r="R1522" s="2"/>
      <c r="S1522" s="2"/>
      <c r="U1522" s="2"/>
      <c r="V1522" s="2"/>
      <c r="AP1522" s="3"/>
    </row>
    <row r="1523" spans="16:42" ht="11.25" x14ac:dyDescent="0.2">
      <c r="P1523" s="2"/>
      <c r="Q1523" s="2"/>
      <c r="R1523" s="2"/>
      <c r="S1523" s="2"/>
      <c r="U1523" s="2"/>
      <c r="V1523" s="2"/>
      <c r="AP1523" s="3"/>
    </row>
    <row r="1524" spans="16:42" ht="11.25" x14ac:dyDescent="0.2">
      <c r="P1524" s="2"/>
      <c r="Q1524" s="2"/>
      <c r="R1524" s="2"/>
      <c r="S1524" s="2"/>
      <c r="U1524" s="2"/>
      <c r="V1524" s="2"/>
      <c r="AP1524" s="3"/>
    </row>
    <row r="1525" spans="16:42" ht="11.25" x14ac:dyDescent="0.2">
      <c r="P1525" s="2"/>
      <c r="Q1525" s="2"/>
      <c r="R1525" s="2"/>
      <c r="S1525" s="2"/>
      <c r="U1525" s="2"/>
      <c r="V1525" s="2"/>
      <c r="AP1525" s="3"/>
    </row>
    <row r="1526" spans="16:42" ht="11.25" x14ac:dyDescent="0.2">
      <c r="P1526" s="2"/>
      <c r="Q1526" s="2"/>
      <c r="R1526" s="2"/>
      <c r="S1526" s="2"/>
      <c r="U1526" s="2"/>
      <c r="V1526" s="2"/>
      <c r="AP1526" s="3"/>
    </row>
    <row r="1527" spans="16:42" ht="11.25" x14ac:dyDescent="0.2">
      <c r="P1527" s="2"/>
      <c r="Q1527" s="2"/>
      <c r="R1527" s="2"/>
      <c r="S1527" s="2"/>
      <c r="U1527" s="2"/>
      <c r="V1527" s="2"/>
      <c r="AP1527" s="3"/>
    </row>
    <row r="1528" spans="16:42" ht="11.25" x14ac:dyDescent="0.2">
      <c r="P1528" s="2"/>
      <c r="Q1528" s="2"/>
      <c r="R1528" s="2"/>
      <c r="S1528" s="2"/>
      <c r="U1528" s="2"/>
      <c r="V1528" s="2"/>
      <c r="W1528" s="2"/>
      <c r="X1528" s="2"/>
      <c r="Y1528" s="2"/>
      <c r="Z1528" s="2"/>
      <c r="AA1528" s="2"/>
      <c r="AB1528" s="2"/>
      <c r="AC1528" s="2"/>
      <c r="AD1528" s="2"/>
      <c r="AE1528" s="2"/>
      <c r="AF1528" s="2"/>
      <c r="AG1528" s="2"/>
      <c r="AH1528" s="2"/>
      <c r="AI1528" s="2"/>
      <c r="AJ1528" s="2"/>
      <c r="AK1528" s="2"/>
      <c r="AL1528" s="2"/>
      <c r="AM1528" s="2"/>
    </row>
    <row r="1529" spans="16:42" ht="11.25" x14ac:dyDescent="0.2">
      <c r="P1529" s="2"/>
      <c r="Q1529" s="2"/>
      <c r="R1529" s="2"/>
      <c r="S1529" s="2"/>
      <c r="U1529" s="2"/>
      <c r="V1529" s="2"/>
      <c r="W1529" s="2"/>
      <c r="X1529" s="2"/>
      <c r="Y1529" s="2"/>
      <c r="Z1529" s="2"/>
      <c r="AA1529" s="2"/>
      <c r="AB1529" s="2"/>
      <c r="AC1529" s="2"/>
      <c r="AD1529" s="2"/>
      <c r="AE1529" s="2"/>
      <c r="AF1529" s="2"/>
      <c r="AG1529" s="2"/>
      <c r="AH1529" s="2"/>
      <c r="AI1529" s="2"/>
      <c r="AJ1529" s="2"/>
      <c r="AK1529" s="2"/>
      <c r="AL1529" s="2"/>
      <c r="AM1529" s="2"/>
    </row>
    <row r="1530" spans="16:42" ht="11.25" x14ac:dyDescent="0.2">
      <c r="P1530" s="2"/>
      <c r="Q1530" s="2"/>
      <c r="R1530" s="2"/>
      <c r="S1530" s="2"/>
      <c r="U1530" s="2"/>
      <c r="V1530" s="2"/>
      <c r="W1530" s="2"/>
      <c r="X1530" s="2"/>
      <c r="Y1530" s="2"/>
      <c r="Z1530" s="2"/>
      <c r="AA1530" s="2"/>
      <c r="AB1530" s="2"/>
      <c r="AC1530" s="2"/>
      <c r="AD1530" s="2"/>
      <c r="AE1530" s="2"/>
      <c r="AF1530" s="2"/>
      <c r="AG1530" s="2"/>
      <c r="AH1530" s="2"/>
      <c r="AI1530" s="2"/>
      <c r="AJ1530" s="2"/>
      <c r="AK1530" s="2"/>
      <c r="AL1530" s="2"/>
      <c r="AM1530" s="2"/>
    </row>
    <row r="1531" spans="16:42" ht="11.25" x14ac:dyDescent="0.2">
      <c r="P1531" s="2"/>
      <c r="Q1531" s="2"/>
      <c r="R1531" s="2"/>
      <c r="S1531" s="2"/>
      <c r="U1531" s="2"/>
      <c r="V1531" s="2"/>
      <c r="W1531" s="2"/>
      <c r="X1531" s="2"/>
      <c r="Y1531" s="2"/>
      <c r="Z1531" s="2"/>
      <c r="AA1531" s="2"/>
      <c r="AB1531" s="2"/>
      <c r="AC1531" s="2"/>
      <c r="AD1531" s="2"/>
      <c r="AE1531" s="2"/>
      <c r="AF1531" s="2"/>
      <c r="AG1531" s="2"/>
      <c r="AH1531" s="2"/>
      <c r="AI1531" s="2"/>
      <c r="AJ1531" s="2"/>
      <c r="AK1531" s="2"/>
      <c r="AL1531" s="2"/>
      <c r="AM1531" s="2"/>
    </row>
    <row r="1532" spans="16:42" ht="11.25" x14ac:dyDescent="0.2">
      <c r="P1532" s="2"/>
      <c r="Q1532" s="2"/>
      <c r="R1532" s="2"/>
      <c r="S1532" s="2"/>
      <c r="U1532" s="2"/>
      <c r="V1532" s="2"/>
      <c r="W1532" s="2"/>
      <c r="X1532" s="2"/>
      <c r="Y1532" s="2"/>
      <c r="Z1532" s="2"/>
      <c r="AA1532" s="2"/>
      <c r="AB1532" s="2"/>
      <c r="AC1532" s="2"/>
      <c r="AD1532" s="2"/>
      <c r="AE1532" s="2"/>
      <c r="AF1532" s="2"/>
      <c r="AG1532" s="2"/>
      <c r="AH1532" s="2"/>
      <c r="AI1532" s="2"/>
      <c r="AJ1532" s="2"/>
      <c r="AK1532" s="2"/>
      <c r="AL1532" s="2"/>
      <c r="AM1532" s="2"/>
    </row>
    <row r="1533" spans="16:42" ht="11.25" x14ac:dyDescent="0.2">
      <c r="P1533" s="2"/>
      <c r="Q1533" s="2"/>
      <c r="R1533" s="2"/>
      <c r="S1533" s="2"/>
      <c r="U1533" s="2"/>
      <c r="V1533" s="2"/>
      <c r="W1533" s="2"/>
      <c r="X1533" s="2"/>
      <c r="Y1533" s="2"/>
      <c r="Z1533" s="2"/>
      <c r="AA1533" s="2"/>
      <c r="AB1533" s="2"/>
      <c r="AC1533" s="2"/>
      <c r="AD1533" s="2"/>
      <c r="AE1533" s="2"/>
      <c r="AF1533" s="2"/>
      <c r="AG1533" s="2"/>
      <c r="AH1533" s="2"/>
      <c r="AI1533" s="2"/>
      <c r="AJ1533" s="2"/>
      <c r="AK1533" s="2"/>
      <c r="AL1533" s="2"/>
      <c r="AM1533" s="2"/>
    </row>
    <row r="1534" spans="16:42" ht="11.25" x14ac:dyDescent="0.2">
      <c r="P1534" s="2"/>
      <c r="Q1534" s="2"/>
      <c r="R1534" s="2"/>
      <c r="S1534" s="2"/>
      <c r="U1534" s="2"/>
      <c r="V1534" s="2"/>
      <c r="W1534" s="2"/>
      <c r="X1534" s="2"/>
      <c r="Y1534" s="2"/>
      <c r="Z1534" s="2"/>
      <c r="AA1534" s="2"/>
      <c r="AB1534" s="2"/>
      <c r="AC1534" s="2"/>
      <c r="AD1534" s="2"/>
      <c r="AE1534" s="2"/>
      <c r="AF1534" s="2"/>
      <c r="AG1534" s="2"/>
      <c r="AH1534" s="2"/>
      <c r="AI1534" s="2"/>
      <c r="AJ1534" s="2"/>
      <c r="AK1534" s="2"/>
      <c r="AL1534" s="2"/>
      <c r="AM1534" s="2"/>
    </row>
    <row r="1535" spans="16:42" ht="11.25" x14ac:dyDescent="0.2">
      <c r="P1535" s="2"/>
      <c r="Q1535" s="2"/>
      <c r="R1535" s="2"/>
      <c r="S1535" s="2"/>
      <c r="U1535" s="2"/>
      <c r="V1535" s="2"/>
      <c r="W1535" s="2"/>
      <c r="X1535" s="2"/>
      <c r="Y1535" s="2"/>
      <c r="Z1535" s="2"/>
      <c r="AA1535" s="2"/>
      <c r="AB1535" s="2"/>
      <c r="AC1535" s="2"/>
      <c r="AD1535" s="2"/>
      <c r="AE1535" s="2"/>
      <c r="AF1535" s="2"/>
      <c r="AG1535" s="2"/>
      <c r="AH1535" s="2"/>
      <c r="AI1535" s="2"/>
      <c r="AJ1535" s="2"/>
      <c r="AK1535" s="2"/>
      <c r="AL1535" s="2"/>
      <c r="AM1535" s="2"/>
    </row>
    <row r="1536" spans="16:42" ht="11.25" x14ac:dyDescent="0.2">
      <c r="P1536" s="2"/>
      <c r="Q1536" s="2"/>
      <c r="R1536" s="2"/>
      <c r="S1536" s="2"/>
      <c r="U1536" s="2"/>
      <c r="V1536" s="2"/>
      <c r="W1536" s="2"/>
      <c r="X1536" s="2"/>
      <c r="Y1536" s="2"/>
      <c r="Z1536" s="2"/>
      <c r="AA1536" s="2"/>
      <c r="AB1536" s="2"/>
      <c r="AC1536" s="2"/>
      <c r="AD1536" s="2"/>
      <c r="AE1536" s="2"/>
      <c r="AF1536" s="2"/>
      <c r="AG1536" s="2"/>
      <c r="AH1536" s="2"/>
      <c r="AI1536" s="2"/>
      <c r="AJ1536" s="2"/>
      <c r="AK1536" s="2"/>
      <c r="AL1536" s="2"/>
      <c r="AM1536" s="2"/>
    </row>
    <row r="1537" spans="16:39" ht="11.25" x14ac:dyDescent="0.2">
      <c r="P1537" s="2"/>
      <c r="Q1537" s="2"/>
      <c r="R1537" s="2"/>
      <c r="S1537" s="2"/>
      <c r="U1537" s="2"/>
      <c r="V1537" s="2"/>
      <c r="W1537" s="2"/>
      <c r="X1537" s="2"/>
      <c r="Y1537" s="2"/>
      <c r="Z1537" s="2"/>
      <c r="AA1537" s="2"/>
      <c r="AB1537" s="2"/>
      <c r="AC1537" s="2"/>
      <c r="AD1537" s="2"/>
      <c r="AE1537" s="2"/>
      <c r="AF1537" s="2"/>
      <c r="AG1537" s="2"/>
      <c r="AH1537" s="2"/>
      <c r="AI1537" s="2"/>
      <c r="AJ1537" s="2"/>
      <c r="AK1537" s="2"/>
      <c r="AL1537" s="2"/>
      <c r="AM1537" s="2"/>
    </row>
    <row r="1538" spans="16:39" ht="11.25" x14ac:dyDescent="0.2">
      <c r="P1538" s="2"/>
      <c r="Q1538" s="2"/>
      <c r="R1538" s="2"/>
      <c r="S1538" s="2"/>
      <c r="U1538" s="2"/>
      <c r="V1538" s="2"/>
      <c r="W1538" s="2"/>
      <c r="X1538" s="2"/>
      <c r="Y1538" s="2"/>
      <c r="Z1538" s="2"/>
      <c r="AA1538" s="2"/>
      <c r="AB1538" s="2"/>
      <c r="AC1538" s="2"/>
      <c r="AD1538" s="2"/>
      <c r="AE1538" s="2"/>
      <c r="AF1538" s="2"/>
      <c r="AG1538" s="2"/>
      <c r="AH1538" s="2"/>
      <c r="AI1538" s="2"/>
      <c r="AJ1538" s="2"/>
      <c r="AK1538" s="2"/>
      <c r="AL1538" s="2"/>
      <c r="AM1538" s="2"/>
    </row>
    <row r="1539" spans="16:39" ht="11.25" x14ac:dyDescent="0.2">
      <c r="P1539" s="2"/>
      <c r="Q1539" s="2"/>
      <c r="R1539" s="2"/>
      <c r="S1539" s="2"/>
      <c r="U1539" s="2"/>
      <c r="V1539" s="2"/>
      <c r="W1539" s="2"/>
      <c r="X1539" s="2"/>
      <c r="Y1539" s="2"/>
      <c r="Z1539" s="2"/>
      <c r="AA1539" s="2"/>
      <c r="AB1539" s="2"/>
      <c r="AC1539" s="2"/>
      <c r="AD1539" s="2"/>
      <c r="AE1539" s="2"/>
      <c r="AF1539" s="2"/>
      <c r="AG1539" s="2"/>
      <c r="AH1539" s="2"/>
      <c r="AI1539" s="2"/>
      <c r="AJ1539" s="2"/>
      <c r="AK1539" s="2"/>
      <c r="AL1539" s="2"/>
      <c r="AM1539" s="2"/>
    </row>
    <row r="1540" spans="16:39" ht="11.25" x14ac:dyDescent="0.2">
      <c r="P1540" s="2"/>
      <c r="Q1540" s="2"/>
      <c r="R1540" s="2"/>
      <c r="S1540" s="2"/>
      <c r="U1540" s="2"/>
      <c r="V1540" s="2"/>
      <c r="W1540" s="2"/>
      <c r="X1540" s="2"/>
      <c r="Y1540" s="2"/>
      <c r="Z1540" s="2"/>
      <c r="AA1540" s="2"/>
      <c r="AB1540" s="2"/>
      <c r="AC1540" s="2"/>
      <c r="AD1540" s="2"/>
      <c r="AE1540" s="2"/>
      <c r="AF1540" s="2"/>
      <c r="AG1540" s="2"/>
      <c r="AH1540" s="2"/>
      <c r="AI1540" s="2"/>
      <c r="AJ1540" s="2"/>
      <c r="AK1540" s="2"/>
      <c r="AL1540" s="2"/>
      <c r="AM1540" s="2"/>
    </row>
    <row r="1541" spans="16:39" ht="11.25" x14ac:dyDescent="0.2">
      <c r="P1541" s="2"/>
      <c r="Q1541" s="2"/>
      <c r="R1541" s="2"/>
      <c r="S1541" s="2"/>
      <c r="U1541" s="2"/>
      <c r="V1541" s="2"/>
      <c r="W1541" s="2"/>
      <c r="X1541" s="2"/>
      <c r="Y1541" s="2"/>
      <c r="Z1541" s="2"/>
      <c r="AA1541" s="2"/>
      <c r="AB1541" s="2"/>
      <c r="AC1541" s="2"/>
      <c r="AD1541" s="2"/>
      <c r="AE1541" s="2"/>
      <c r="AF1541" s="2"/>
      <c r="AG1541" s="2"/>
      <c r="AH1541" s="2"/>
      <c r="AI1541" s="2"/>
      <c r="AJ1541" s="2"/>
      <c r="AK1541" s="2"/>
      <c r="AL1541" s="2"/>
      <c r="AM1541" s="2"/>
    </row>
    <row r="1542" spans="16:39" ht="11.25" x14ac:dyDescent="0.2">
      <c r="P1542" s="2"/>
      <c r="Q1542" s="2"/>
      <c r="R1542" s="2"/>
      <c r="S1542" s="2"/>
      <c r="U1542" s="2"/>
      <c r="V1542" s="2"/>
      <c r="W1542" s="2"/>
      <c r="X1542" s="2"/>
      <c r="Y1542" s="2"/>
      <c r="Z1542" s="2"/>
      <c r="AA1542" s="2"/>
      <c r="AB1542" s="2"/>
      <c r="AC1542" s="2"/>
      <c r="AD1542" s="2"/>
      <c r="AE1542" s="2"/>
      <c r="AF1542" s="2"/>
      <c r="AG1542" s="2"/>
      <c r="AH1542" s="2"/>
      <c r="AI1542" s="2"/>
      <c r="AJ1542" s="2"/>
      <c r="AK1542" s="2"/>
      <c r="AL1542" s="2"/>
      <c r="AM1542" s="2"/>
    </row>
    <row r="1543" spans="16:39" ht="11.25" x14ac:dyDescent="0.2">
      <c r="P1543" s="2"/>
      <c r="Q1543" s="2"/>
      <c r="R1543" s="2"/>
      <c r="S1543" s="2"/>
      <c r="U1543" s="2"/>
      <c r="V1543" s="2"/>
      <c r="W1543" s="2"/>
      <c r="X1543" s="2"/>
      <c r="Y1543" s="2"/>
      <c r="Z1543" s="2"/>
      <c r="AA1543" s="2"/>
      <c r="AB1543" s="2"/>
      <c r="AC1543" s="2"/>
      <c r="AD1543" s="2"/>
      <c r="AE1543" s="2"/>
      <c r="AF1543" s="2"/>
      <c r="AG1543" s="2"/>
      <c r="AH1543" s="2"/>
      <c r="AI1543" s="2"/>
      <c r="AJ1543" s="2"/>
      <c r="AK1543" s="2"/>
      <c r="AL1543" s="2"/>
      <c r="AM1543" s="2"/>
    </row>
    <row r="1544" spans="16:39" ht="11.25" x14ac:dyDescent="0.2">
      <c r="P1544" s="2"/>
      <c r="Q1544" s="2"/>
      <c r="R1544" s="2"/>
      <c r="S1544" s="2"/>
      <c r="U1544" s="2"/>
      <c r="V1544" s="2"/>
      <c r="W1544" s="2"/>
      <c r="X1544" s="2"/>
      <c r="Y1544" s="2"/>
      <c r="Z1544" s="2"/>
      <c r="AA1544" s="2"/>
      <c r="AB1544" s="2"/>
      <c r="AC1544" s="2"/>
      <c r="AD1544" s="2"/>
      <c r="AE1544" s="2"/>
      <c r="AF1544" s="2"/>
      <c r="AG1544" s="2"/>
      <c r="AH1544" s="2"/>
      <c r="AI1544" s="2"/>
      <c r="AJ1544" s="2"/>
      <c r="AK1544" s="2"/>
      <c r="AL1544" s="2"/>
      <c r="AM1544" s="2"/>
    </row>
    <row r="1545" spans="16:39" ht="11.25" x14ac:dyDescent="0.2">
      <c r="P1545" s="2"/>
      <c r="Q1545" s="2"/>
      <c r="R1545" s="2"/>
      <c r="S1545" s="2"/>
      <c r="U1545" s="2"/>
      <c r="V1545" s="2"/>
      <c r="W1545" s="2"/>
      <c r="X1545" s="2"/>
      <c r="Y1545" s="2"/>
      <c r="Z1545" s="2"/>
      <c r="AA1545" s="2"/>
      <c r="AB1545" s="2"/>
      <c r="AC1545" s="2"/>
      <c r="AD1545" s="2"/>
      <c r="AE1545" s="2"/>
      <c r="AF1545" s="2"/>
      <c r="AG1545" s="2"/>
      <c r="AH1545" s="2"/>
      <c r="AI1545" s="2"/>
      <c r="AJ1545" s="2"/>
      <c r="AK1545" s="2"/>
      <c r="AL1545" s="2"/>
      <c r="AM1545" s="2"/>
    </row>
    <row r="1546" spans="16:39" ht="11.25" x14ac:dyDescent="0.2">
      <c r="P1546" s="2"/>
      <c r="Q1546" s="2"/>
      <c r="R1546" s="2"/>
      <c r="S1546" s="2"/>
      <c r="U1546" s="2"/>
      <c r="V1546" s="2"/>
      <c r="W1546" s="2"/>
      <c r="X1546" s="2"/>
      <c r="Y1546" s="2"/>
      <c r="Z1546" s="2"/>
      <c r="AA1546" s="2"/>
      <c r="AB1546" s="2"/>
      <c r="AC1546" s="2"/>
      <c r="AD1546" s="2"/>
      <c r="AE1546" s="2"/>
      <c r="AF1546" s="2"/>
      <c r="AG1546" s="2"/>
      <c r="AH1546" s="2"/>
      <c r="AI1546" s="2"/>
      <c r="AJ1546" s="2"/>
      <c r="AK1546" s="2"/>
      <c r="AL1546" s="2"/>
      <c r="AM1546" s="2"/>
    </row>
    <row r="1547" spans="16:39" ht="11.25" x14ac:dyDescent="0.2">
      <c r="P1547" s="2"/>
      <c r="Q1547" s="2"/>
      <c r="R1547" s="2"/>
      <c r="S1547" s="2"/>
      <c r="U1547" s="2"/>
      <c r="V1547" s="2"/>
      <c r="W1547" s="2"/>
      <c r="X1547" s="2"/>
      <c r="Y1547" s="2"/>
      <c r="Z1547" s="2"/>
      <c r="AA1547" s="2"/>
      <c r="AB1547" s="2"/>
      <c r="AC1547" s="2"/>
      <c r="AD1547" s="2"/>
      <c r="AE1547" s="2"/>
      <c r="AF1547" s="2"/>
      <c r="AG1547" s="2"/>
      <c r="AH1547" s="2"/>
      <c r="AI1547" s="2"/>
      <c r="AJ1547" s="2"/>
      <c r="AK1547" s="2"/>
      <c r="AL1547" s="2"/>
      <c r="AM1547" s="2"/>
    </row>
    <row r="1548" spans="16:39" ht="11.25" x14ac:dyDescent="0.2">
      <c r="P1548" s="2"/>
      <c r="Q1548" s="2"/>
      <c r="R1548" s="2"/>
      <c r="S1548" s="2"/>
      <c r="U1548" s="2"/>
      <c r="V1548" s="2"/>
      <c r="W1548" s="2"/>
      <c r="X1548" s="2"/>
      <c r="Y1548" s="2"/>
      <c r="Z1548" s="2"/>
      <c r="AA1548" s="2"/>
      <c r="AB1548" s="2"/>
      <c r="AC1548" s="2"/>
      <c r="AD1548" s="2"/>
      <c r="AE1548" s="2"/>
      <c r="AF1548" s="2"/>
      <c r="AG1548" s="2"/>
      <c r="AH1548" s="2"/>
      <c r="AI1548" s="2"/>
      <c r="AJ1548" s="2"/>
      <c r="AK1548" s="2"/>
      <c r="AL1548" s="2"/>
      <c r="AM1548" s="2"/>
    </row>
    <row r="1549" spans="16:39" ht="11.25" x14ac:dyDescent="0.2">
      <c r="P1549" s="2"/>
      <c r="Q1549" s="2"/>
      <c r="R1549" s="2"/>
      <c r="S1549" s="2"/>
      <c r="U1549" s="2"/>
      <c r="V1549" s="2"/>
      <c r="W1549" s="2"/>
      <c r="X1549" s="2"/>
      <c r="Y1549" s="2"/>
      <c r="Z1549" s="2"/>
      <c r="AA1549" s="2"/>
      <c r="AB1549" s="2"/>
      <c r="AC1549" s="2"/>
      <c r="AD1549" s="2"/>
      <c r="AE1549" s="2"/>
      <c r="AF1549" s="2"/>
      <c r="AG1549" s="2"/>
      <c r="AH1549" s="2"/>
      <c r="AI1549" s="2"/>
      <c r="AJ1549" s="2"/>
      <c r="AK1549" s="2"/>
      <c r="AL1549" s="2"/>
      <c r="AM1549" s="2"/>
    </row>
    <row r="1550" spans="16:39" ht="11.25" x14ac:dyDescent="0.2">
      <c r="P1550" s="2"/>
      <c r="Q1550" s="2"/>
      <c r="R1550" s="2"/>
      <c r="S1550" s="2"/>
      <c r="U1550" s="2"/>
      <c r="V1550" s="2"/>
      <c r="W1550" s="2"/>
      <c r="X1550" s="2"/>
      <c r="Y1550" s="2"/>
      <c r="Z1550" s="2"/>
      <c r="AA1550" s="2"/>
      <c r="AB1550" s="2"/>
      <c r="AC1550" s="2"/>
      <c r="AD1550" s="2"/>
      <c r="AE1550" s="2"/>
      <c r="AF1550" s="2"/>
      <c r="AG1550" s="2"/>
      <c r="AH1550" s="2"/>
      <c r="AI1550" s="2"/>
      <c r="AJ1550" s="2"/>
      <c r="AK1550" s="2"/>
      <c r="AL1550" s="2"/>
      <c r="AM1550" s="2"/>
    </row>
    <row r="1551" spans="16:39" ht="11.25" x14ac:dyDescent="0.2">
      <c r="P1551" s="2"/>
      <c r="Q1551" s="2"/>
      <c r="R1551" s="2"/>
      <c r="S1551" s="2"/>
      <c r="U1551" s="2"/>
      <c r="V1551" s="2"/>
      <c r="W1551" s="2"/>
      <c r="X1551" s="2"/>
      <c r="Y1551" s="2"/>
      <c r="Z1551" s="2"/>
      <c r="AA1551" s="2"/>
      <c r="AB1551" s="2"/>
      <c r="AC1551" s="2"/>
      <c r="AD1551" s="2"/>
      <c r="AE1551" s="2"/>
      <c r="AF1551" s="2"/>
      <c r="AG1551" s="2"/>
      <c r="AH1551" s="2"/>
      <c r="AI1551" s="2"/>
      <c r="AJ1551" s="2"/>
      <c r="AK1551" s="2"/>
      <c r="AL1551" s="2"/>
      <c r="AM1551" s="2"/>
    </row>
    <row r="1552" spans="16:39" ht="11.25" x14ac:dyDescent="0.2">
      <c r="P1552" s="2"/>
      <c r="Q1552" s="2"/>
      <c r="R1552" s="2"/>
      <c r="S1552" s="2"/>
      <c r="U1552" s="2"/>
      <c r="V1552" s="2"/>
      <c r="W1552" s="2"/>
      <c r="X1552" s="2"/>
      <c r="Y1552" s="2"/>
      <c r="Z1552" s="2"/>
      <c r="AA1552" s="2"/>
      <c r="AB1552" s="2"/>
      <c r="AC1552" s="2"/>
      <c r="AD1552" s="2"/>
      <c r="AE1552" s="2"/>
      <c r="AF1552" s="2"/>
      <c r="AG1552" s="2"/>
      <c r="AH1552" s="2"/>
      <c r="AI1552" s="2"/>
      <c r="AJ1552" s="2"/>
      <c r="AK1552" s="2"/>
      <c r="AL1552" s="2"/>
      <c r="AM1552" s="2"/>
    </row>
    <row r="1553" spans="16:39" ht="11.25" x14ac:dyDescent="0.2">
      <c r="P1553" s="2"/>
      <c r="Q1553" s="2"/>
      <c r="R1553" s="2"/>
      <c r="S1553" s="2"/>
      <c r="U1553" s="2"/>
      <c r="V1553" s="2"/>
      <c r="W1553" s="2"/>
      <c r="X1553" s="2"/>
      <c r="Y1553" s="2"/>
      <c r="Z1553" s="2"/>
      <c r="AA1553" s="2"/>
      <c r="AB1553" s="2"/>
      <c r="AC1553" s="2"/>
      <c r="AD1553" s="2"/>
      <c r="AE1553" s="2"/>
      <c r="AF1553" s="2"/>
      <c r="AG1553" s="2"/>
      <c r="AH1553" s="2"/>
      <c r="AI1553" s="2"/>
      <c r="AJ1553" s="2"/>
      <c r="AK1553" s="2"/>
      <c r="AL1553" s="2"/>
      <c r="AM1553" s="2"/>
    </row>
    <row r="1554" spans="16:39" ht="11.25" x14ac:dyDescent="0.2">
      <c r="P1554" s="2"/>
      <c r="Q1554" s="2"/>
      <c r="R1554" s="2"/>
      <c r="S1554" s="2"/>
      <c r="U1554" s="2"/>
      <c r="V1554" s="2"/>
      <c r="W1554" s="2"/>
      <c r="X1554" s="2"/>
      <c r="Y1554" s="2"/>
      <c r="Z1554" s="2"/>
      <c r="AA1554" s="2"/>
      <c r="AB1554" s="2"/>
      <c r="AC1554" s="2"/>
      <c r="AD1554" s="2"/>
      <c r="AE1554" s="2"/>
      <c r="AF1554" s="2"/>
      <c r="AG1554" s="2"/>
      <c r="AH1554" s="2"/>
      <c r="AI1554" s="2"/>
      <c r="AJ1554" s="2"/>
      <c r="AK1554" s="2"/>
      <c r="AL1554" s="2"/>
      <c r="AM1554" s="2"/>
    </row>
    <row r="1555" spans="16:39" ht="11.25" x14ac:dyDescent="0.2">
      <c r="P1555" s="2"/>
      <c r="Q1555" s="2"/>
      <c r="R1555" s="2"/>
      <c r="S1555" s="2"/>
      <c r="U1555" s="2"/>
      <c r="V1555" s="2"/>
      <c r="W1555" s="2"/>
      <c r="X1555" s="2"/>
      <c r="Y1555" s="2"/>
      <c r="Z1555" s="2"/>
      <c r="AA1555" s="2"/>
      <c r="AB1555" s="2"/>
      <c r="AC1555" s="2"/>
      <c r="AD1555" s="2"/>
      <c r="AE1555" s="2"/>
      <c r="AF1555" s="2"/>
      <c r="AG1555" s="2"/>
      <c r="AH1555" s="2"/>
      <c r="AI1555" s="2"/>
      <c r="AJ1555" s="2"/>
      <c r="AK1555" s="2"/>
      <c r="AL1555" s="2"/>
      <c r="AM1555" s="2"/>
    </row>
    <row r="1556" spans="16:39" ht="11.25" x14ac:dyDescent="0.2">
      <c r="P1556" s="2"/>
      <c r="Q1556" s="2"/>
      <c r="R1556" s="2"/>
      <c r="S1556" s="2"/>
      <c r="U1556" s="2"/>
      <c r="V1556" s="2"/>
      <c r="W1556" s="2"/>
      <c r="X1556" s="2"/>
      <c r="Y1556" s="2"/>
      <c r="Z1556" s="2"/>
      <c r="AA1556" s="2"/>
      <c r="AB1556" s="2"/>
      <c r="AC1556" s="2"/>
      <c r="AD1556" s="2"/>
      <c r="AE1556" s="2"/>
      <c r="AF1556" s="2"/>
      <c r="AG1556" s="2"/>
      <c r="AH1556" s="2"/>
      <c r="AI1556" s="2"/>
      <c r="AJ1556" s="2"/>
      <c r="AK1556" s="2"/>
      <c r="AL1556" s="2"/>
      <c r="AM1556" s="2"/>
    </row>
    <row r="1557" spans="16:39" ht="11.25" x14ac:dyDescent="0.2">
      <c r="P1557" s="2"/>
      <c r="Q1557" s="2"/>
      <c r="R1557" s="2"/>
      <c r="S1557" s="2"/>
      <c r="U1557" s="2"/>
      <c r="V1557" s="2"/>
      <c r="W1557" s="2"/>
      <c r="X1557" s="2"/>
      <c r="Y1557" s="2"/>
      <c r="Z1557" s="2"/>
      <c r="AA1557" s="2"/>
      <c r="AB1557" s="2"/>
      <c r="AC1557" s="2"/>
      <c r="AD1557" s="2"/>
      <c r="AE1557" s="2"/>
      <c r="AF1557" s="2"/>
      <c r="AG1557" s="2"/>
      <c r="AH1557" s="2"/>
      <c r="AI1557" s="2"/>
      <c r="AJ1557" s="2"/>
      <c r="AK1557" s="2"/>
      <c r="AL1557" s="2"/>
      <c r="AM1557" s="2"/>
    </row>
    <row r="1558" spans="16:39" ht="11.25" x14ac:dyDescent="0.2">
      <c r="P1558" s="2"/>
      <c r="Q1558" s="2"/>
      <c r="R1558" s="2"/>
      <c r="S1558" s="2"/>
      <c r="U1558" s="2"/>
      <c r="V1558" s="2"/>
      <c r="W1558" s="2"/>
      <c r="X1558" s="2"/>
      <c r="Y1558" s="2"/>
      <c r="Z1558" s="2"/>
      <c r="AA1558" s="2"/>
      <c r="AB1558" s="2"/>
      <c r="AC1558" s="2"/>
      <c r="AD1558" s="2"/>
      <c r="AE1558" s="2"/>
      <c r="AF1558" s="2"/>
      <c r="AG1558" s="2"/>
      <c r="AH1558" s="2"/>
      <c r="AI1558" s="2"/>
      <c r="AJ1558" s="2"/>
      <c r="AK1558" s="2"/>
      <c r="AL1558" s="2"/>
      <c r="AM1558" s="2"/>
    </row>
    <row r="1559" spans="16:39" ht="11.25" x14ac:dyDescent="0.2">
      <c r="P1559" s="2"/>
      <c r="Q1559" s="2"/>
      <c r="R1559" s="2"/>
      <c r="S1559" s="2"/>
      <c r="U1559" s="2"/>
      <c r="V1559" s="2"/>
      <c r="W1559" s="2"/>
      <c r="X1559" s="2"/>
      <c r="Y1559" s="2"/>
      <c r="Z1559" s="2"/>
      <c r="AA1559" s="2"/>
      <c r="AB1559" s="2"/>
      <c r="AC1559" s="2"/>
      <c r="AD1559" s="2"/>
      <c r="AE1559" s="2"/>
      <c r="AF1559" s="2"/>
      <c r="AG1559" s="2"/>
      <c r="AH1559" s="2"/>
      <c r="AI1559" s="2"/>
      <c r="AJ1559" s="2"/>
      <c r="AK1559" s="2"/>
      <c r="AL1559" s="2"/>
      <c r="AM1559" s="2"/>
    </row>
    <row r="1560" spans="16:39" ht="11.25" x14ac:dyDescent="0.2">
      <c r="P1560" s="2"/>
      <c r="Q1560" s="2"/>
      <c r="R1560" s="2"/>
      <c r="S1560" s="2"/>
      <c r="U1560" s="2"/>
      <c r="V1560" s="2"/>
      <c r="W1560" s="2"/>
      <c r="X1560" s="2"/>
      <c r="Y1560" s="2"/>
      <c r="Z1560" s="2"/>
      <c r="AA1560" s="2"/>
      <c r="AB1560" s="2"/>
      <c r="AC1560" s="2"/>
      <c r="AD1560" s="2"/>
      <c r="AE1560" s="2"/>
      <c r="AF1560" s="2"/>
      <c r="AG1560" s="2"/>
      <c r="AH1560" s="2"/>
      <c r="AI1560" s="2"/>
      <c r="AJ1560" s="2"/>
      <c r="AK1560" s="2"/>
      <c r="AL1560" s="2"/>
      <c r="AM1560" s="2"/>
    </row>
    <row r="1561" spans="16:39" ht="11.25" x14ac:dyDescent="0.2">
      <c r="P1561" s="2"/>
      <c r="Q1561" s="2"/>
      <c r="R1561" s="2"/>
      <c r="S1561" s="2"/>
      <c r="U1561" s="2"/>
      <c r="V1561" s="2"/>
      <c r="W1561" s="2"/>
      <c r="X1561" s="2"/>
      <c r="Y1561" s="2"/>
      <c r="Z1561" s="2"/>
      <c r="AA1561" s="2"/>
      <c r="AB1561" s="2"/>
      <c r="AC1561" s="2"/>
      <c r="AD1561" s="2"/>
      <c r="AE1561" s="2"/>
      <c r="AF1561" s="2"/>
      <c r="AG1561" s="2"/>
      <c r="AH1561" s="2"/>
      <c r="AI1561" s="2"/>
      <c r="AJ1561" s="2"/>
      <c r="AK1561" s="2"/>
      <c r="AL1561" s="2"/>
      <c r="AM1561" s="2"/>
    </row>
    <row r="1562" spans="16:39" ht="11.25" x14ac:dyDescent="0.2">
      <c r="P1562" s="2"/>
      <c r="Q1562" s="2"/>
      <c r="R1562" s="2"/>
      <c r="S1562" s="2"/>
      <c r="U1562" s="2"/>
      <c r="V1562" s="2"/>
      <c r="W1562" s="2"/>
      <c r="X1562" s="2"/>
      <c r="Y1562" s="2"/>
      <c r="Z1562" s="2"/>
      <c r="AA1562" s="2"/>
      <c r="AB1562" s="2"/>
      <c r="AC1562" s="2"/>
      <c r="AD1562" s="2"/>
      <c r="AE1562" s="2"/>
      <c r="AF1562" s="2"/>
      <c r="AG1562" s="2"/>
      <c r="AH1562" s="2"/>
      <c r="AI1562" s="2"/>
      <c r="AJ1562" s="2"/>
      <c r="AK1562" s="2"/>
      <c r="AL1562" s="2"/>
      <c r="AM1562" s="2"/>
    </row>
    <row r="1563" spans="16:39" ht="11.25" x14ac:dyDescent="0.2">
      <c r="P1563" s="2"/>
      <c r="Q1563" s="2"/>
      <c r="R1563" s="2"/>
      <c r="S1563" s="2"/>
      <c r="U1563" s="2"/>
      <c r="V1563" s="2"/>
      <c r="W1563" s="2"/>
      <c r="X1563" s="2"/>
      <c r="Y1563" s="2"/>
      <c r="Z1563" s="2"/>
      <c r="AA1563" s="2"/>
      <c r="AB1563" s="2"/>
      <c r="AC1563" s="2"/>
      <c r="AD1563" s="2"/>
      <c r="AE1563" s="2"/>
      <c r="AF1563" s="2"/>
      <c r="AG1563" s="2"/>
      <c r="AH1563" s="2"/>
      <c r="AI1563" s="2"/>
      <c r="AJ1563" s="2"/>
      <c r="AK1563" s="2"/>
      <c r="AL1563" s="2"/>
      <c r="AM1563" s="2"/>
    </row>
    <row r="1564" spans="16:39" ht="11.25" x14ac:dyDescent="0.2">
      <c r="P1564" s="2"/>
      <c r="Q1564" s="2"/>
      <c r="R1564" s="2"/>
      <c r="S1564" s="2"/>
      <c r="U1564" s="2"/>
      <c r="V1564" s="2"/>
      <c r="W1564" s="2"/>
      <c r="X1564" s="2"/>
      <c r="Y1564" s="2"/>
      <c r="Z1564" s="2"/>
      <c r="AA1564" s="2"/>
      <c r="AB1564" s="2"/>
      <c r="AC1564" s="2"/>
      <c r="AD1564" s="2"/>
      <c r="AE1564" s="2"/>
      <c r="AF1564" s="2"/>
      <c r="AG1564" s="2"/>
      <c r="AH1564" s="2"/>
      <c r="AI1564" s="2"/>
      <c r="AJ1564" s="2"/>
      <c r="AK1564" s="2"/>
      <c r="AL1564" s="2"/>
      <c r="AM1564" s="2"/>
    </row>
    <row r="1565" spans="16:39" ht="11.25" x14ac:dyDescent="0.2">
      <c r="P1565" s="2"/>
      <c r="Q1565" s="2"/>
      <c r="R1565" s="2"/>
      <c r="S1565" s="2"/>
      <c r="U1565" s="2"/>
      <c r="V1565" s="2"/>
      <c r="W1565" s="2"/>
      <c r="X1565" s="2"/>
      <c r="Y1565" s="2"/>
      <c r="Z1565" s="2"/>
      <c r="AA1565" s="2"/>
      <c r="AB1565" s="2"/>
      <c r="AC1565" s="2"/>
      <c r="AD1565" s="2"/>
      <c r="AE1565" s="2"/>
      <c r="AF1565" s="2"/>
      <c r="AG1565" s="2"/>
      <c r="AH1565" s="2"/>
      <c r="AI1565" s="2"/>
      <c r="AJ1565" s="2"/>
      <c r="AK1565" s="2"/>
      <c r="AL1565" s="2"/>
      <c r="AM1565" s="2"/>
    </row>
    <row r="1566" spans="16:39" ht="11.25" x14ac:dyDescent="0.2">
      <c r="P1566" s="2"/>
      <c r="Q1566" s="2"/>
      <c r="R1566" s="2"/>
      <c r="S1566" s="2"/>
      <c r="U1566" s="2"/>
      <c r="V1566" s="2"/>
      <c r="W1566" s="2"/>
      <c r="X1566" s="2"/>
      <c r="Y1566" s="2"/>
      <c r="Z1566" s="2"/>
      <c r="AA1566" s="2"/>
      <c r="AB1566" s="2"/>
      <c r="AC1566" s="2"/>
      <c r="AD1566" s="2"/>
      <c r="AE1566" s="2"/>
      <c r="AF1566" s="2"/>
      <c r="AG1566" s="2"/>
      <c r="AH1566" s="2"/>
      <c r="AI1566" s="2"/>
      <c r="AJ1566" s="2"/>
      <c r="AK1566" s="2"/>
      <c r="AL1566" s="2"/>
      <c r="AM1566" s="2"/>
    </row>
    <row r="1567" spans="16:39" ht="11.25" x14ac:dyDescent="0.2">
      <c r="P1567" s="2"/>
      <c r="Q1567" s="2"/>
      <c r="R1567" s="2"/>
      <c r="S1567" s="2"/>
      <c r="U1567" s="2"/>
      <c r="V1567" s="2"/>
      <c r="W1567" s="2"/>
      <c r="X1567" s="2"/>
      <c r="Y1567" s="2"/>
      <c r="Z1567" s="2"/>
      <c r="AA1567" s="2"/>
      <c r="AB1567" s="2"/>
      <c r="AC1567" s="2"/>
      <c r="AD1567" s="2"/>
      <c r="AE1567" s="2"/>
      <c r="AF1567" s="2"/>
      <c r="AG1567" s="2"/>
      <c r="AH1567" s="2"/>
      <c r="AI1567" s="2"/>
      <c r="AJ1567" s="2"/>
      <c r="AK1567" s="2"/>
      <c r="AL1567" s="2"/>
      <c r="AM1567" s="2"/>
    </row>
    <row r="1568" spans="16:39" ht="11.25" x14ac:dyDescent="0.2">
      <c r="P1568" s="2"/>
      <c r="Q1568" s="2"/>
      <c r="R1568" s="2"/>
      <c r="S1568" s="2"/>
      <c r="U1568" s="2"/>
      <c r="V1568" s="2"/>
      <c r="W1568" s="2"/>
      <c r="X1568" s="2"/>
      <c r="Y1568" s="2"/>
      <c r="Z1568" s="2"/>
      <c r="AA1568" s="2"/>
      <c r="AB1568" s="2"/>
      <c r="AC1568" s="2"/>
      <c r="AD1568" s="2"/>
      <c r="AE1568" s="2"/>
      <c r="AF1568" s="2"/>
      <c r="AG1568" s="2"/>
      <c r="AH1568" s="2"/>
      <c r="AI1568" s="2"/>
      <c r="AJ1568" s="2"/>
      <c r="AK1568" s="2"/>
      <c r="AL1568" s="2"/>
      <c r="AM1568" s="2"/>
    </row>
    <row r="1569" spans="16:39" ht="11.25" x14ac:dyDescent="0.2">
      <c r="P1569" s="2"/>
      <c r="Q1569" s="2"/>
      <c r="R1569" s="2"/>
      <c r="S1569" s="2"/>
      <c r="U1569" s="2"/>
      <c r="V1569" s="2"/>
      <c r="W1569" s="2"/>
      <c r="X1569" s="2"/>
      <c r="Y1569" s="2"/>
      <c r="Z1569" s="2"/>
      <c r="AA1569" s="2"/>
      <c r="AB1569" s="2"/>
      <c r="AC1569" s="2"/>
      <c r="AD1569" s="2"/>
      <c r="AE1569" s="2"/>
      <c r="AF1569" s="2"/>
      <c r="AG1569" s="2"/>
      <c r="AH1569" s="2"/>
      <c r="AI1569" s="2"/>
      <c r="AJ1569" s="2"/>
      <c r="AK1569" s="2"/>
      <c r="AL1569" s="2"/>
      <c r="AM1569" s="2"/>
    </row>
    <row r="1570" spans="16:39" ht="11.25" x14ac:dyDescent="0.2">
      <c r="P1570" s="2"/>
      <c r="Q1570" s="2"/>
      <c r="R1570" s="2"/>
      <c r="S1570" s="2"/>
      <c r="U1570" s="2"/>
      <c r="V1570" s="2"/>
      <c r="W1570" s="2"/>
      <c r="X1570" s="2"/>
      <c r="Y1570" s="2"/>
      <c r="Z1570" s="2"/>
      <c r="AA1570" s="2"/>
      <c r="AB1570" s="2"/>
      <c r="AC1570" s="2"/>
      <c r="AD1570" s="2"/>
      <c r="AE1570" s="2"/>
      <c r="AF1570" s="2"/>
      <c r="AG1570" s="2"/>
      <c r="AH1570" s="2"/>
      <c r="AI1570" s="2"/>
      <c r="AJ1570" s="2"/>
      <c r="AK1570" s="2"/>
      <c r="AL1570" s="2"/>
      <c r="AM1570" s="2"/>
    </row>
    <row r="1571" spans="16:39" ht="11.25" x14ac:dyDescent="0.2">
      <c r="P1571" s="2"/>
      <c r="Q1571" s="2"/>
      <c r="R1571" s="2"/>
      <c r="S1571" s="2"/>
      <c r="U1571" s="2"/>
      <c r="V1571" s="2"/>
      <c r="W1571" s="2"/>
      <c r="X1571" s="2"/>
      <c r="Y1571" s="2"/>
      <c r="Z1571" s="2"/>
      <c r="AA1571" s="2"/>
      <c r="AB1571" s="2"/>
      <c r="AC1571" s="2"/>
      <c r="AD1571" s="2"/>
      <c r="AE1571" s="2"/>
      <c r="AF1571" s="2"/>
      <c r="AG1571" s="2"/>
      <c r="AH1571" s="2"/>
      <c r="AI1571" s="2"/>
      <c r="AJ1571" s="2"/>
      <c r="AK1571" s="2"/>
      <c r="AL1571" s="2"/>
      <c r="AM1571" s="2"/>
    </row>
    <row r="1572" spans="16:39" ht="11.25" x14ac:dyDescent="0.2">
      <c r="P1572" s="2"/>
      <c r="Q1572" s="2"/>
      <c r="R1572" s="2"/>
      <c r="S1572" s="2"/>
      <c r="U1572" s="2"/>
      <c r="V1572" s="2"/>
      <c r="W1572" s="2"/>
      <c r="X1572" s="2"/>
      <c r="Y1572" s="2"/>
      <c r="Z1572" s="2"/>
      <c r="AA1572" s="2"/>
      <c r="AB1572" s="2"/>
      <c r="AC1572" s="2"/>
      <c r="AD1572" s="2"/>
      <c r="AE1572" s="2"/>
      <c r="AF1572" s="2"/>
      <c r="AG1572" s="2"/>
      <c r="AH1572" s="2"/>
      <c r="AI1572" s="2"/>
      <c r="AJ1572" s="2"/>
      <c r="AK1572" s="2"/>
      <c r="AL1572" s="2"/>
      <c r="AM1572" s="2"/>
    </row>
    <row r="1573" spans="16:39" ht="11.25" x14ac:dyDescent="0.2">
      <c r="P1573" s="2"/>
      <c r="Q1573" s="2"/>
      <c r="R1573" s="2"/>
      <c r="S1573" s="2"/>
      <c r="U1573" s="2"/>
      <c r="V1573" s="2"/>
      <c r="W1573" s="2"/>
      <c r="X1573" s="2"/>
      <c r="Y1573" s="2"/>
      <c r="Z1573" s="2"/>
      <c r="AA1573" s="2"/>
      <c r="AB1573" s="2"/>
      <c r="AC1573" s="2"/>
      <c r="AD1573" s="2"/>
      <c r="AE1573" s="2"/>
      <c r="AF1573" s="2"/>
      <c r="AG1573" s="2"/>
      <c r="AH1573" s="2"/>
      <c r="AI1573" s="2"/>
      <c r="AJ1573" s="2"/>
      <c r="AK1573" s="2"/>
      <c r="AL1573" s="2"/>
      <c r="AM1573" s="2"/>
    </row>
    <row r="1574" spans="16:39" ht="11.25" x14ac:dyDescent="0.2">
      <c r="P1574" s="2"/>
      <c r="Q1574" s="2"/>
      <c r="R1574" s="2"/>
      <c r="S1574" s="2"/>
      <c r="U1574" s="2"/>
      <c r="V1574" s="2"/>
      <c r="W1574" s="2"/>
      <c r="X1574" s="2"/>
      <c r="Y1574" s="2"/>
      <c r="Z1574" s="2"/>
      <c r="AA1574" s="2"/>
      <c r="AB1574" s="2"/>
      <c r="AC1574" s="2"/>
      <c r="AD1574" s="2"/>
      <c r="AE1574" s="2"/>
      <c r="AF1574" s="2"/>
      <c r="AG1574" s="2"/>
      <c r="AH1574" s="2"/>
      <c r="AI1574" s="2"/>
      <c r="AJ1574" s="2"/>
      <c r="AK1574" s="2"/>
      <c r="AL1574" s="2"/>
      <c r="AM1574" s="2"/>
    </row>
    <row r="1575" spans="16:39" ht="11.25" x14ac:dyDescent="0.2">
      <c r="P1575" s="2"/>
      <c r="Q1575" s="2"/>
      <c r="R1575" s="2"/>
      <c r="S1575" s="2"/>
      <c r="U1575" s="2"/>
      <c r="V1575" s="2"/>
      <c r="W1575" s="2"/>
      <c r="X1575" s="2"/>
      <c r="Y1575" s="2"/>
      <c r="Z1575" s="2"/>
      <c r="AA1575" s="2"/>
      <c r="AB1575" s="2"/>
      <c r="AC1575" s="2"/>
      <c r="AD1575" s="2"/>
      <c r="AE1575" s="2"/>
      <c r="AF1575" s="2"/>
      <c r="AG1575" s="2"/>
      <c r="AH1575" s="2"/>
      <c r="AI1575" s="2"/>
      <c r="AJ1575" s="2"/>
      <c r="AK1575" s="2"/>
      <c r="AL1575" s="2"/>
      <c r="AM1575" s="2"/>
    </row>
    <row r="1576" spans="16:39" ht="11.25" x14ac:dyDescent="0.2">
      <c r="P1576" s="2"/>
      <c r="Q1576" s="2"/>
      <c r="R1576" s="2"/>
      <c r="S1576" s="2"/>
      <c r="U1576" s="2"/>
      <c r="V1576" s="2"/>
      <c r="W1576" s="2"/>
      <c r="X1576" s="2"/>
      <c r="Y1576" s="2"/>
      <c r="Z1576" s="2"/>
      <c r="AA1576" s="2"/>
      <c r="AB1576" s="2"/>
      <c r="AC1576" s="2"/>
      <c r="AD1576" s="2"/>
      <c r="AE1576" s="2"/>
      <c r="AF1576" s="2"/>
      <c r="AG1576" s="2"/>
      <c r="AH1576" s="2"/>
      <c r="AI1576" s="2"/>
      <c r="AJ1576" s="2"/>
      <c r="AK1576" s="2"/>
      <c r="AL1576" s="2"/>
      <c r="AM1576" s="2"/>
    </row>
    <row r="1577" spans="16:39" ht="11.25" x14ac:dyDescent="0.2">
      <c r="P1577" s="2"/>
      <c r="Q1577" s="2"/>
      <c r="R1577" s="2"/>
      <c r="S1577" s="2"/>
      <c r="U1577" s="2"/>
      <c r="V1577" s="2"/>
      <c r="W1577" s="2"/>
      <c r="X1577" s="2"/>
      <c r="Y1577" s="2"/>
      <c r="Z1577" s="2"/>
      <c r="AA1577" s="2"/>
      <c r="AB1577" s="2"/>
      <c r="AC1577" s="2"/>
      <c r="AD1577" s="2"/>
      <c r="AE1577" s="2"/>
      <c r="AF1577" s="2"/>
      <c r="AG1577" s="2"/>
      <c r="AH1577" s="2"/>
      <c r="AI1577" s="2"/>
      <c r="AJ1577" s="2"/>
      <c r="AK1577" s="2"/>
      <c r="AL1577" s="2"/>
      <c r="AM1577" s="2"/>
    </row>
    <row r="1578" spans="16:39" ht="11.25" x14ac:dyDescent="0.2">
      <c r="P1578" s="2"/>
      <c r="Q1578" s="2"/>
      <c r="R1578" s="2"/>
      <c r="S1578" s="2"/>
      <c r="U1578" s="2"/>
      <c r="V1578" s="2"/>
      <c r="W1578" s="2"/>
      <c r="X1578" s="2"/>
      <c r="Y1578" s="2"/>
      <c r="Z1578" s="2"/>
      <c r="AA1578" s="2"/>
      <c r="AB1578" s="2"/>
      <c r="AC1578" s="2"/>
      <c r="AD1578" s="2"/>
      <c r="AE1578" s="2"/>
      <c r="AF1578" s="2"/>
      <c r="AG1578" s="2"/>
      <c r="AH1578" s="2"/>
      <c r="AI1578" s="2"/>
      <c r="AJ1578" s="2"/>
      <c r="AK1578" s="2"/>
      <c r="AL1578" s="2"/>
      <c r="AM1578" s="2"/>
    </row>
    <row r="1579" spans="16:39" ht="11.25" x14ac:dyDescent="0.2">
      <c r="P1579" s="2"/>
      <c r="Q1579" s="2"/>
      <c r="R1579" s="2"/>
      <c r="S1579" s="2"/>
      <c r="U1579" s="2"/>
      <c r="V1579" s="2"/>
      <c r="W1579" s="2"/>
      <c r="X1579" s="2"/>
      <c r="Y1579" s="2"/>
      <c r="Z1579" s="2"/>
      <c r="AA1579" s="2"/>
      <c r="AB1579" s="2"/>
      <c r="AC1579" s="2"/>
      <c r="AD1579" s="2"/>
      <c r="AE1579" s="2"/>
      <c r="AF1579" s="2"/>
      <c r="AG1579" s="2"/>
      <c r="AH1579" s="2"/>
      <c r="AI1579" s="2"/>
      <c r="AJ1579" s="2"/>
      <c r="AK1579" s="2"/>
      <c r="AL1579" s="2"/>
      <c r="AM1579" s="2"/>
    </row>
    <row r="1580" spans="16:39" ht="11.25" x14ac:dyDescent="0.2">
      <c r="P1580" s="2"/>
      <c r="Q1580" s="2"/>
      <c r="R1580" s="2"/>
      <c r="S1580" s="2"/>
      <c r="U1580" s="2"/>
      <c r="V1580" s="2"/>
      <c r="W1580" s="2"/>
      <c r="X1580" s="2"/>
      <c r="Y1580" s="2"/>
      <c r="Z1580" s="2"/>
      <c r="AA1580" s="2"/>
      <c r="AB1580" s="2"/>
      <c r="AC1580" s="2"/>
      <c r="AD1580" s="2"/>
      <c r="AE1580" s="2"/>
      <c r="AF1580" s="2"/>
      <c r="AG1580" s="2"/>
      <c r="AH1580" s="2"/>
      <c r="AI1580" s="2"/>
      <c r="AJ1580" s="2"/>
      <c r="AK1580" s="2"/>
      <c r="AL1580" s="2"/>
      <c r="AM1580" s="2"/>
    </row>
    <row r="1581" spans="16:39" ht="11.25" x14ac:dyDescent="0.2">
      <c r="P1581" s="2"/>
      <c r="Q1581" s="2"/>
      <c r="R1581" s="2"/>
      <c r="S1581" s="2"/>
      <c r="U1581" s="2"/>
      <c r="V1581" s="2"/>
      <c r="W1581" s="2"/>
      <c r="X1581" s="2"/>
      <c r="Y1581" s="2"/>
      <c r="Z1581" s="2"/>
      <c r="AA1581" s="2"/>
      <c r="AB1581" s="2"/>
      <c r="AC1581" s="2"/>
      <c r="AD1581" s="2"/>
      <c r="AE1581" s="2"/>
      <c r="AF1581" s="2"/>
      <c r="AG1581" s="2"/>
      <c r="AH1581" s="2"/>
      <c r="AI1581" s="2"/>
      <c r="AJ1581" s="2"/>
      <c r="AK1581" s="2"/>
      <c r="AL1581" s="2"/>
      <c r="AM1581" s="2"/>
    </row>
    <row r="1582" spans="16:39" ht="11.25" x14ac:dyDescent="0.2">
      <c r="P1582" s="2"/>
      <c r="Q1582" s="2"/>
      <c r="R1582" s="2"/>
      <c r="S1582" s="2"/>
      <c r="U1582" s="2"/>
      <c r="V1582" s="2"/>
      <c r="W1582" s="2"/>
      <c r="X1582" s="2"/>
      <c r="Y1582" s="2"/>
      <c r="Z1582" s="2"/>
      <c r="AA1582" s="2"/>
      <c r="AB1582" s="2"/>
      <c r="AC1582" s="2"/>
      <c r="AD1582" s="2"/>
      <c r="AE1582" s="2"/>
      <c r="AF1582" s="2"/>
      <c r="AG1582" s="2"/>
      <c r="AH1582" s="2"/>
      <c r="AI1582" s="2"/>
      <c r="AJ1582" s="2"/>
      <c r="AK1582" s="2"/>
      <c r="AL1582" s="2"/>
      <c r="AM1582" s="2"/>
    </row>
    <row r="1583" spans="16:39" ht="11.25" x14ac:dyDescent="0.2">
      <c r="P1583" s="2"/>
      <c r="Q1583" s="2"/>
      <c r="R1583" s="2"/>
      <c r="S1583" s="2"/>
      <c r="U1583" s="2"/>
      <c r="V1583" s="2"/>
      <c r="W1583" s="2"/>
      <c r="X1583" s="2"/>
      <c r="Y1583" s="2"/>
      <c r="Z1583" s="2"/>
      <c r="AA1583" s="2"/>
      <c r="AB1583" s="2"/>
      <c r="AC1583" s="2"/>
      <c r="AD1583" s="2"/>
      <c r="AE1583" s="2"/>
      <c r="AF1583" s="2"/>
      <c r="AG1583" s="2"/>
      <c r="AH1583" s="2"/>
      <c r="AI1583" s="2"/>
      <c r="AJ1583" s="2"/>
      <c r="AK1583" s="2"/>
      <c r="AL1583" s="2"/>
      <c r="AM1583" s="2"/>
    </row>
    <row r="1584" spans="16:39" ht="11.25" x14ac:dyDescent="0.2">
      <c r="P1584" s="2"/>
      <c r="Q1584" s="2"/>
      <c r="R1584" s="2"/>
      <c r="S1584" s="2"/>
      <c r="U1584" s="2"/>
      <c r="V1584" s="2"/>
      <c r="W1584" s="2"/>
      <c r="X1584" s="2"/>
      <c r="Y1584" s="2"/>
      <c r="Z1584" s="2"/>
      <c r="AA1584" s="2"/>
      <c r="AB1584" s="2"/>
      <c r="AC1584" s="2"/>
      <c r="AD1584" s="2"/>
      <c r="AE1584" s="2"/>
      <c r="AF1584" s="2"/>
      <c r="AG1584" s="2"/>
      <c r="AH1584" s="2"/>
      <c r="AI1584" s="2"/>
      <c r="AJ1584" s="2"/>
      <c r="AK1584" s="2"/>
      <c r="AL1584" s="2"/>
      <c r="AM1584" s="2"/>
    </row>
    <row r="1585" spans="16:39" ht="11.25" x14ac:dyDescent="0.2">
      <c r="P1585" s="2"/>
      <c r="Q1585" s="2"/>
      <c r="R1585" s="2"/>
      <c r="S1585" s="2"/>
      <c r="U1585" s="2"/>
      <c r="V1585" s="2"/>
      <c r="W1585" s="2"/>
      <c r="X1585" s="2"/>
      <c r="Y1585" s="2"/>
      <c r="Z1585" s="2"/>
      <c r="AA1585" s="2"/>
      <c r="AB1585" s="2"/>
      <c r="AC1585" s="2"/>
      <c r="AD1585" s="2"/>
      <c r="AE1585" s="2"/>
      <c r="AF1585" s="2"/>
      <c r="AG1585" s="2"/>
      <c r="AH1585" s="2"/>
      <c r="AI1585" s="2"/>
      <c r="AJ1585" s="2"/>
      <c r="AK1585" s="2"/>
      <c r="AL1585" s="2"/>
      <c r="AM1585" s="2"/>
    </row>
    <row r="1586" spans="16:39" ht="11.25" x14ac:dyDescent="0.2">
      <c r="P1586" s="2"/>
      <c r="Q1586" s="2"/>
      <c r="R1586" s="2"/>
      <c r="S1586" s="2"/>
      <c r="U1586" s="2"/>
      <c r="V1586" s="2"/>
      <c r="W1586" s="2"/>
      <c r="X1586" s="2"/>
      <c r="Y1586" s="2"/>
      <c r="Z1586" s="2"/>
      <c r="AA1586" s="2"/>
      <c r="AB1586" s="2"/>
      <c r="AC1586" s="2"/>
      <c r="AD1586" s="2"/>
      <c r="AE1586" s="2"/>
      <c r="AF1586" s="2"/>
      <c r="AG1586" s="2"/>
      <c r="AH1586" s="2"/>
      <c r="AI1586" s="2"/>
      <c r="AJ1586" s="2"/>
      <c r="AK1586" s="2"/>
      <c r="AL1586" s="2"/>
      <c r="AM1586" s="2"/>
    </row>
    <row r="1587" spans="16:39" ht="11.25" x14ac:dyDescent="0.2">
      <c r="P1587" s="2"/>
      <c r="Q1587" s="2"/>
      <c r="R1587" s="2"/>
      <c r="S1587" s="2"/>
      <c r="U1587" s="2"/>
      <c r="V1587" s="2"/>
      <c r="W1587" s="2"/>
      <c r="X1587" s="2"/>
      <c r="Y1587" s="2"/>
      <c r="Z1587" s="2"/>
      <c r="AA1587" s="2"/>
      <c r="AB1587" s="2"/>
      <c r="AC1587" s="2"/>
      <c r="AD1587" s="2"/>
      <c r="AE1587" s="2"/>
      <c r="AF1587" s="2"/>
      <c r="AG1587" s="2"/>
      <c r="AH1587" s="2"/>
      <c r="AI1587" s="2"/>
      <c r="AJ1587" s="2"/>
      <c r="AK1587" s="2"/>
      <c r="AL1587" s="2"/>
      <c r="AM1587" s="2"/>
    </row>
    <row r="1588" spans="16:39" ht="11.25" x14ac:dyDescent="0.2">
      <c r="P1588" s="2"/>
      <c r="Q1588" s="2"/>
      <c r="R1588" s="2"/>
      <c r="S1588" s="2"/>
      <c r="U1588" s="2"/>
      <c r="V1588" s="2"/>
      <c r="W1588" s="2"/>
      <c r="X1588" s="2"/>
      <c r="Y1588" s="2"/>
      <c r="Z1588" s="2"/>
      <c r="AA1588" s="2"/>
      <c r="AB1588" s="2"/>
      <c r="AC1588" s="2"/>
      <c r="AD1588" s="2"/>
      <c r="AE1588" s="2"/>
      <c r="AF1588" s="2"/>
      <c r="AG1588" s="2"/>
      <c r="AH1588" s="2"/>
      <c r="AI1588" s="2"/>
      <c r="AJ1588" s="2"/>
      <c r="AK1588" s="2"/>
      <c r="AL1588" s="2"/>
      <c r="AM1588" s="2"/>
    </row>
    <row r="1589" spans="16:39" ht="11.25" x14ac:dyDescent="0.2">
      <c r="P1589" s="2"/>
      <c r="Q1589" s="2"/>
      <c r="R1589" s="2"/>
      <c r="S1589" s="2"/>
      <c r="U1589" s="2"/>
      <c r="V1589" s="2"/>
      <c r="W1589" s="2"/>
      <c r="X1589" s="2"/>
      <c r="Y1589" s="2"/>
      <c r="Z1589" s="2"/>
      <c r="AA1589" s="2"/>
      <c r="AB1589" s="2"/>
      <c r="AC1589" s="2"/>
      <c r="AD1589" s="2"/>
      <c r="AE1589" s="2"/>
      <c r="AF1589" s="2"/>
      <c r="AG1589" s="2"/>
      <c r="AH1589" s="2"/>
      <c r="AI1589" s="2"/>
      <c r="AJ1589" s="2"/>
      <c r="AK1589" s="2"/>
      <c r="AL1589" s="2"/>
      <c r="AM1589" s="2"/>
    </row>
    <row r="1590" spans="16:39" ht="11.25" x14ac:dyDescent="0.2">
      <c r="P1590" s="2"/>
      <c r="Q1590" s="2"/>
      <c r="R1590" s="2"/>
      <c r="S1590" s="2"/>
      <c r="U1590" s="2"/>
      <c r="V1590" s="2"/>
      <c r="W1590" s="2"/>
      <c r="X1590" s="2"/>
      <c r="Y1590" s="2"/>
      <c r="Z1590" s="2"/>
      <c r="AA1590" s="2"/>
      <c r="AB1590" s="2"/>
      <c r="AC1590" s="2"/>
      <c r="AD1590" s="2"/>
      <c r="AE1590" s="2"/>
      <c r="AF1590" s="2"/>
      <c r="AG1590" s="2"/>
      <c r="AH1590" s="2"/>
      <c r="AI1590" s="2"/>
      <c r="AJ1590" s="2"/>
      <c r="AK1590" s="2"/>
      <c r="AL1590" s="2"/>
      <c r="AM1590" s="2"/>
    </row>
    <row r="1591" spans="16:39" ht="11.25" x14ac:dyDescent="0.2">
      <c r="P1591" s="2"/>
      <c r="Q1591" s="2"/>
      <c r="R1591" s="2"/>
      <c r="S1591" s="2"/>
      <c r="U1591" s="2"/>
      <c r="V1591" s="2"/>
      <c r="W1591" s="2"/>
      <c r="X1591" s="2"/>
      <c r="Y1591" s="2"/>
      <c r="Z1591" s="2"/>
      <c r="AA1591" s="2"/>
      <c r="AB1591" s="2"/>
      <c r="AC1591" s="2"/>
      <c r="AD1591" s="2"/>
      <c r="AE1591" s="2"/>
      <c r="AF1591" s="2"/>
      <c r="AG1591" s="2"/>
      <c r="AH1591" s="2"/>
      <c r="AI1591" s="2"/>
      <c r="AJ1591" s="2"/>
      <c r="AK1591" s="2"/>
      <c r="AL1591" s="2"/>
      <c r="AM1591" s="2"/>
    </row>
    <row r="1592" spans="16:39" ht="11.25" x14ac:dyDescent="0.2">
      <c r="P1592" s="2"/>
      <c r="Q1592" s="2"/>
      <c r="R1592" s="2"/>
      <c r="S1592" s="2"/>
      <c r="U1592" s="2"/>
      <c r="V1592" s="2"/>
      <c r="W1592" s="2"/>
      <c r="X1592" s="2"/>
      <c r="Y1592" s="2"/>
      <c r="Z1592" s="2"/>
      <c r="AA1592" s="2"/>
      <c r="AB1592" s="2"/>
      <c r="AC1592" s="2"/>
      <c r="AD1592" s="2"/>
      <c r="AE1592" s="2"/>
      <c r="AF1592" s="2"/>
      <c r="AG1592" s="2"/>
      <c r="AH1592" s="2"/>
      <c r="AI1592" s="2"/>
      <c r="AJ1592" s="2"/>
      <c r="AK1592" s="2"/>
      <c r="AL1592" s="2"/>
      <c r="AM1592" s="2"/>
    </row>
    <row r="1593" spans="16:39" ht="11.25" x14ac:dyDescent="0.2">
      <c r="P1593" s="2"/>
      <c r="Q1593" s="2"/>
      <c r="R1593" s="2"/>
      <c r="S1593" s="2"/>
      <c r="U1593" s="2"/>
      <c r="V1593" s="2"/>
      <c r="W1593" s="2"/>
      <c r="X1593" s="2"/>
      <c r="Y1593" s="2"/>
      <c r="Z1593" s="2"/>
      <c r="AA1593" s="2"/>
      <c r="AB1593" s="2"/>
      <c r="AC1593" s="2"/>
      <c r="AD1593" s="2"/>
      <c r="AE1593" s="2"/>
      <c r="AF1593" s="2"/>
      <c r="AG1593" s="2"/>
      <c r="AH1593" s="2"/>
      <c r="AI1593" s="2"/>
      <c r="AJ1593" s="2"/>
      <c r="AK1593" s="2"/>
      <c r="AL1593" s="2"/>
      <c r="AM1593" s="2"/>
    </row>
    <row r="1594" spans="16:39" ht="11.25" x14ac:dyDescent="0.2">
      <c r="P1594" s="2"/>
      <c r="Q1594" s="2"/>
      <c r="R1594" s="2"/>
      <c r="S1594" s="2"/>
      <c r="U1594" s="2"/>
      <c r="V1594" s="2"/>
      <c r="W1594" s="2"/>
      <c r="X1594" s="2"/>
      <c r="Y1594" s="2"/>
      <c r="Z1594" s="2"/>
      <c r="AA1594" s="2"/>
      <c r="AB1594" s="2"/>
      <c r="AC1594" s="2"/>
      <c r="AD1594" s="2"/>
      <c r="AE1594" s="2"/>
      <c r="AF1594" s="2"/>
      <c r="AG1594" s="2"/>
      <c r="AH1594" s="2"/>
      <c r="AI1594" s="2"/>
      <c r="AJ1594" s="2"/>
      <c r="AK1594" s="2"/>
      <c r="AL1594" s="2"/>
      <c r="AM1594" s="2"/>
    </row>
    <row r="1595" spans="16:39" ht="11.25" x14ac:dyDescent="0.2">
      <c r="P1595" s="2"/>
      <c r="Q1595" s="2"/>
      <c r="R1595" s="2"/>
      <c r="S1595" s="2"/>
      <c r="U1595" s="2"/>
      <c r="V1595" s="2"/>
      <c r="W1595" s="2"/>
      <c r="X1595" s="2"/>
      <c r="Y1595" s="2"/>
      <c r="Z1595" s="2"/>
      <c r="AA1595" s="2"/>
      <c r="AB1595" s="2"/>
      <c r="AC1595" s="2"/>
      <c r="AD1595" s="2"/>
      <c r="AE1595" s="2"/>
      <c r="AF1595" s="2"/>
      <c r="AG1595" s="2"/>
      <c r="AH1595" s="2"/>
      <c r="AI1595" s="2"/>
      <c r="AJ1595" s="2"/>
      <c r="AK1595" s="2"/>
      <c r="AL1595" s="2"/>
      <c r="AM1595" s="2"/>
    </row>
    <row r="1596" spans="16:39" ht="11.25" x14ac:dyDescent="0.2">
      <c r="P1596" s="2"/>
      <c r="Q1596" s="2"/>
      <c r="R1596" s="2"/>
      <c r="S1596" s="2"/>
      <c r="U1596" s="2"/>
      <c r="V1596" s="2"/>
      <c r="W1596" s="2"/>
      <c r="X1596" s="2"/>
      <c r="Y1596" s="2"/>
      <c r="Z1596" s="2"/>
      <c r="AA1596" s="2"/>
      <c r="AB1596" s="2"/>
      <c r="AC1596" s="2"/>
      <c r="AD1596" s="2"/>
      <c r="AE1596" s="2"/>
      <c r="AF1596" s="2"/>
      <c r="AG1596" s="2"/>
      <c r="AH1596" s="2"/>
      <c r="AI1596" s="2"/>
      <c r="AJ1596" s="2"/>
      <c r="AK1596" s="2"/>
      <c r="AL1596" s="2"/>
      <c r="AM1596" s="2"/>
    </row>
    <row r="1597" spans="16:39" ht="11.25" x14ac:dyDescent="0.2">
      <c r="P1597" s="2"/>
      <c r="Q1597" s="2"/>
      <c r="R1597" s="2"/>
      <c r="S1597" s="2"/>
      <c r="U1597" s="2"/>
      <c r="V1597" s="2"/>
      <c r="W1597" s="2"/>
      <c r="X1597" s="2"/>
      <c r="Y1597" s="2"/>
      <c r="Z1597" s="2"/>
      <c r="AA1597" s="2"/>
      <c r="AB1597" s="2"/>
      <c r="AC1597" s="2"/>
      <c r="AD1597" s="2"/>
      <c r="AE1597" s="2"/>
      <c r="AF1597" s="2"/>
      <c r="AG1597" s="2"/>
      <c r="AH1597" s="2"/>
      <c r="AI1597" s="2"/>
      <c r="AJ1597" s="2"/>
      <c r="AK1597" s="2"/>
      <c r="AL1597" s="2"/>
      <c r="AM1597" s="2"/>
    </row>
    <row r="1598" spans="16:39" ht="11.25" x14ac:dyDescent="0.2">
      <c r="P1598" s="2"/>
      <c r="Q1598" s="2"/>
      <c r="R1598" s="2"/>
      <c r="S1598" s="2"/>
      <c r="U1598" s="2"/>
      <c r="V1598" s="2"/>
      <c r="W1598" s="2"/>
      <c r="X1598" s="2"/>
      <c r="Y1598" s="2"/>
      <c r="Z1598" s="2"/>
      <c r="AA1598" s="2"/>
      <c r="AB1598" s="2"/>
      <c r="AC1598" s="2"/>
      <c r="AD1598" s="2"/>
      <c r="AE1598" s="2"/>
      <c r="AF1598" s="2"/>
      <c r="AG1598" s="2"/>
      <c r="AH1598" s="2"/>
      <c r="AI1598" s="2"/>
      <c r="AJ1598" s="2"/>
      <c r="AK1598" s="2"/>
      <c r="AL1598" s="2"/>
      <c r="AM1598" s="2"/>
    </row>
    <row r="1599" spans="16:39" ht="11.25" x14ac:dyDescent="0.2">
      <c r="P1599" s="2"/>
      <c r="Q1599" s="2"/>
      <c r="R1599" s="2"/>
      <c r="S1599" s="2"/>
      <c r="U1599" s="2"/>
      <c r="V1599" s="2"/>
      <c r="W1599" s="2"/>
      <c r="X1599" s="2"/>
      <c r="Y1599" s="2"/>
      <c r="Z1599" s="2"/>
      <c r="AA1599" s="2"/>
      <c r="AB1599" s="2"/>
      <c r="AC1599" s="2"/>
      <c r="AD1599" s="2"/>
      <c r="AE1599" s="2"/>
      <c r="AF1599" s="2"/>
      <c r="AG1599" s="2"/>
      <c r="AH1599" s="2"/>
      <c r="AI1599" s="2"/>
      <c r="AJ1599" s="2"/>
      <c r="AK1599" s="2"/>
      <c r="AL1599" s="2"/>
      <c r="AM1599" s="2"/>
    </row>
    <row r="1600" spans="16:39" ht="11.25" x14ac:dyDescent="0.2">
      <c r="P1600" s="2"/>
      <c r="Q1600" s="2"/>
      <c r="R1600" s="2"/>
      <c r="S1600" s="2"/>
      <c r="U1600" s="2"/>
      <c r="V1600" s="2"/>
      <c r="W1600" s="2"/>
      <c r="X1600" s="2"/>
      <c r="Y1600" s="2"/>
      <c r="Z1600" s="2"/>
      <c r="AA1600" s="2"/>
      <c r="AB1600" s="2"/>
      <c r="AC1600" s="2"/>
      <c r="AD1600" s="2"/>
      <c r="AE1600" s="2"/>
      <c r="AF1600" s="2"/>
      <c r="AG1600" s="2"/>
      <c r="AH1600" s="2"/>
      <c r="AI1600" s="2"/>
      <c r="AJ1600" s="2"/>
      <c r="AK1600" s="2"/>
      <c r="AL1600" s="2"/>
      <c r="AM1600" s="2"/>
    </row>
    <row r="1601" spans="16:39" ht="11.25" x14ac:dyDescent="0.2">
      <c r="P1601" s="2"/>
      <c r="Q1601" s="2"/>
      <c r="R1601" s="2"/>
      <c r="S1601" s="2"/>
      <c r="U1601" s="2"/>
      <c r="V1601" s="2"/>
      <c r="W1601" s="2"/>
      <c r="X1601" s="2"/>
      <c r="Y1601" s="2"/>
      <c r="Z1601" s="2"/>
      <c r="AA1601" s="2"/>
      <c r="AB1601" s="2"/>
      <c r="AC1601" s="2"/>
      <c r="AD1601" s="2"/>
      <c r="AE1601" s="2"/>
      <c r="AF1601" s="2"/>
      <c r="AG1601" s="2"/>
      <c r="AH1601" s="2"/>
      <c r="AI1601" s="2"/>
      <c r="AJ1601" s="2"/>
      <c r="AK1601" s="2"/>
      <c r="AL1601" s="2"/>
      <c r="AM1601" s="2"/>
    </row>
    <row r="1602" spans="16:39" ht="11.25" x14ac:dyDescent="0.2">
      <c r="P1602" s="2"/>
      <c r="Q1602" s="2"/>
      <c r="R1602" s="2"/>
      <c r="S1602" s="2"/>
      <c r="U1602" s="2"/>
      <c r="V1602" s="2"/>
      <c r="W1602" s="2"/>
      <c r="X1602" s="2"/>
      <c r="Y1602" s="2"/>
      <c r="Z1602" s="2"/>
      <c r="AA1602" s="2"/>
      <c r="AB1602" s="2"/>
      <c r="AC1602" s="2"/>
      <c r="AD1602" s="2"/>
      <c r="AE1602" s="2"/>
      <c r="AF1602" s="2"/>
      <c r="AG1602" s="2"/>
      <c r="AH1602" s="2"/>
      <c r="AI1602" s="2"/>
      <c r="AJ1602" s="2"/>
      <c r="AK1602" s="2"/>
      <c r="AL1602" s="2"/>
      <c r="AM1602" s="2"/>
    </row>
    <row r="1603" spans="16:39" ht="11.25" x14ac:dyDescent="0.2">
      <c r="P1603" s="2"/>
      <c r="Q1603" s="2"/>
      <c r="R1603" s="2"/>
      <c r="S1603" s="2"/>
      <c r="U1603" s="2"/>
      <c r="V1603" s="2"/>
      <c r="W1603" s="2"/>
      <c r="X1603" s="2"/>
      <c r="Y1603" s="2"/>
      <c r="Z1603" s="2"/>
      <c r="AA1603" s="2"/>
      <c r="AB1603" s="2"/>
      <c r="AC1603" s="2"/>
      <c r="AD1603" s="2"/>
      <c r="AE1603" s="2"/>
      <c r="AF1603" s="2"/>
      <c r="AG1603" s="2"/>
      <c r="AH1603" s="2"/>
      <c r="AI1603" s="2"/>
      <c r="AJ1603" s="2"/>
      <c r="AK1603" s="2"/>
      <c r="AL1603" s="2"/>
      <c r="AM1603" s="2"/>
    </row>
    <row r="1604" spans="16:39" ht="11.25" x14ac:dyDescent="0.2">
      <c r="P1604" s="2"/>
      <c r="Q1604" s="2"/>
      <c r="R1604" s="2"/>
      <c r="S1604" s="2"/>
      <c r="U1604" s="2"/>
      <c r="V1604" s="2"/>
      <c r="W1604" s="2"/>
      <c r="X1604" s="2"/>
      <c r="Y1604" s="2"/>
      <c r="Z1604" s="2"/>
      <c r="AA1604" s="2"/>
      <c r="AB1604" s="2"/>
      <c r="AC1604" s="2"/>
      <c r="AD1604" s="2"/>
      <c r="AE1604" s="2"/>
      <c r="AF1604" s="2"/>
      <c r="AG1604" s="2"/>
      <c r="AH1604" s="2"/>
      <c r="AI1604" s="2"/>
      <c r="AJ1604" s="2"/>
      <c r="AK1604" s="2"/>
      <c r="AL1604" s="2"/>
      <c r="AM1604" s="2"/>
    </row>
    <row r="1605" spans="16:39" ht="11.25" x14ac:dyDescent="0.2">
      <c r="P1605" s="2"/>
      <c r="Q1605" s="2"/>
      <c r="R1605" s="2"/>
      <c r="S1605" s="2"/>
      <c r="U1605" s="2"/>
      <c r="V1605" s="2"/>
      <c r="W1605" s="2"/>
      <c r="X1605" s="2"/>
      <c r="Y1605" s="2"/>
      <c r="Z1605" s="2"/>
      <c r="AA1605" s="2"/>
      <c r="AB1605" s="2"/>
      <c r="AC1605" s="2"/>
      <c r="AD1605" s="2"/>
      <c r="AE1605" s="2"/>
      <c r="AF1605" s="2"/>
      <c r="AG1605" s="2"/>
      <c r="AH1605" s="2"/>
      <c r="AI1605" s="2"/>
      <c r="AJ1605" s="2"/>
      <c r="AK1605" s="2"/>
      <c r="AL1605" s="2"/>
      <c r="AM1605" s="2"/>
    </row>
    <row r="1606" spans="16:39" ht="11.25" x14ac:dyDescent="0.2">
      <c r="P1606" s="2"/>
      <c r="Q1606" s="2"/>
      <c r="R1606" s="2"/>
      <c r="S1606" s="2"/>
      <c r="U1606" s="2"/>
      <c r="V1606" s="2"/>
      <c r="W1606" s="2"/>
      <c r="X1606" s="2"/>
      <c r="Y1606" s="2"/>
      <c r="Z1606" s="2"/>
      <c r="AA1606" s="2"/>
      <c r="AB1606" s="2"/>
      <c r="AC1606" s="2"/>
      <c r="AD1606" s="2"/>
      <c r="AE1606" s="2"/>
      <c r="AF1606" s="2"/>
      <c r="AG1606" s="2"/>
      <c r="AH1606" s="2"/>
      <c r="AI1606" s="2"/>
      <c r="AJ1606" s="2"/>
      <c r="AK1606" s="2"/>
      <c r="AL1606" s="2"/>
      <c r="AM1606" s="2"/>
    </row>
    <row r="1607" spans="16:39" ht="11.25" x14ac:dyDescent="0.2">
      <c r="P1607" s="2"/>
      <c r="Q1607" s="2"/>
      <c r="R1607" s="2"/>
      <c r="S1607" s="2"/>
      <c r="U1607" s="2"/>
      <c r="V1607" s="2"/>
      <c r="W1607" s="2"/>
      <c r="X1607" s="2"/>
      <c r="Y1607" s="2"/>
      <c r="Z1607" s="2"/>
      <c r="AA1607" s="2"/>
      <c r="AB1607" s="2"/>
      <c r="AC1607" s="2"/>
      <c r="AD1607" s="2"/>
      <c r="AE1607" s="2"/>
      <c r="AF1607" s="2"/>
      <c r="AG1607" s="2"/>
      <c r="AH1607" s="2"/>
      <c r="AI1607" s="2"/>
      <c r="AJ1607" s="2"/>
      <c r="AK1607" s="2"/>
      <c r="AL1607" s="2"/>
      <c r="AM1607" s="2"/>
    </row>
    <row r="1608" spans="16:39" ht="11.25" x14ac:dyDescent="0.2">
      <c r="P1608" s="2"/>
      <c r="Q1608" s="2"/>
      <c r="R1608" s="2"/>
      <c r="S1608" s="2"/>
      <c r="U1608" s="2"/>
      <c r="V1608" s="2"/>
      <c r="W1608" s="2"/>
      <c r="X1608" s="2"/>
      <c r="Y1608" s="2"/>
      <c r="Z1608" s="2"/>
      <c r="AA1608" s="2"/>
      <c r="AB1608" s="2"/>
      <c r="AC1608" s="2"/>
      <c r="AD1608" s="2"/>
      <c r="AE1608" s="2"/>
      <c r="AF1608" s="2"/>
      <c r="AG1608" s="2"/>
      <c r="AH1608" s="2"/>
      <c r="AI1608" s="2"/>
      <c r="AJ1608" s="2"/>
      <c r="AK1608" s="2"/>
      <c r="AL1608" s="2"/>
      <c r="AM1608" s="2"/>
    </row>
    <row r="1609" spans="16:39" ht="11.25" x14ac:dyDescent="0.2">
      <c r="P1609" s="2"/>
      <c r="Q1609" s="2"/>
      <c r="R1609" s="2"/>
      <c r="S1609" s="2"/>
      <c r="U1609" s="2"/>
      <c r="V1609" s="2"/>
      <c r="W1609" s="2"/>
      <c r="X1609" s="2"/>
      <c r="Y1609" s="2"/>
      <c r="Z1609" s="2"/>
      <c r="AA1609" s="2"/>
      <c r="AB1609" s="2"/>
      <c r="AC1609" s="2"/>
      <c r="AD1609" s="2"/>
      <c r="AE1609" s="2"/>
      <c r="AF1609" s="2"/>
      <c r="AG1609" s="2"/>
      <c r="AH1609" s="2"/>
      <c r="AI1609" s="2"/>
      <c r="AJ1609" s="2"/>
      <c r="AK1609" s="2"/>
      <c r="AL1609" s="2"/>
      <c r="AM1609" s="2"/>
    </row>
    <row r="1610" spans="16:39" ht="11.25" x14ac:dyDescent="0.2">
      <c r="P1610" s="2"/>
      <c r="Q1610" s="2"/>
      <c r="R1610" s="2"/>
      <c r="S1610" s="2"/>
      <c r="U1610" s="2"/>
      <c r="V1610" s="2"/>
      <c r="W1610" s="2"/>
      <c r="X1610" s="2"/>
      <c r="Y1610" s="2"/>
      <c r="Z1610" s="2"/>
      <c r="AA1610" s="2"/>
      <c r="AB1610" s="2"/>
      <c r="AC1610" s="2"/>
      <c r="AD1610" s="2"/>
      <c r="AE1610" s="2"/>
      <c r="AF1610" s="2"/>
      <c r="AG1610" s="2"/>
      <c r="AH1610" s="2"/>
      <c r="AI1610" s="2"/>
      <c r="AJ1610" s="2"/>
      <c r="AK1610" s="2"/>
      <c r="AL1610" s="2"/>
      <c r="AM1610" s="2"/>
    </row>
    <row r="1611" spans="16:39" ht="11.25" x14ac:dyDescent="0.2">
      <c r="P1611" s="2"/>
      <c r="Q1611" s="2"/>
      <c r="R1611" s="2"/>
      <c r="S1611" s="2"/>
      <c r="U1611" s="2"/>
      <c r="V1611" s="2"/>
      <c r="W1611" s="2"/>
      <c r="X1611" s="2"/>
      <c r="Y1611" s="2"/>
      <c r="Z1611" s="2"/>
      <c r="AA1611" s="2"/>
      <c r="AB1611" s="2"/>
      <c r="AC1611" s="2"/>
      <c r="AD1611" s="2"/>
      <c r="AE1611" s="2"/>
      <c r="AF1611" s="2"/>
      <c r="AG1611" s="2"/>
      <c r="AH1611" s="2"/>
      <c r="AI1611" s="2"/>
      <c r="AJ1611" s="2"/>
      <c r="AK1611" s="2"/>
      <c r="AL1611" s="2"/>
      <c r="AM1611" s="2"/>
    </row>
    <row r="1612" spans="16:39" ht="11.25" x14ac:dyDescent="0.2">
      <c r="P1612" s="2"/>
      <c r="Q1612" s="2"/>
      <c r="R1612" s="2"/>
      <c r="S1612" s="2"/>
      <c r="U1612" s="2"/>
      <c r="V1612" s="2"/>
      <c r="W1612" s="2"/>
      <c r="X1612" s="2"/>
      <c r="Y1612" s="2"/>
      <c r="Z1612" s="2"/>
      <c r="AA1612" s="2"/>
      <c r="AB1612" s="2"/>
      <c r="AC1612" s="2"/>
      <c r="AD1612" s="2"/>
      <c r="AE1612" s="2"/>
      <c r="AF1612" s="2"/>
      <c r="AG1612" s="2"/>
      <c r="AH1612" s="2"/>
      <c r="AI1612" s="2"/>
      <c r="AJ1612" s="2"/>
      <c r="AK1612" s="2"/>
      <c r="AL1612" s="2"/>
      <c r="AM1612" s="2"/>
    </row>
    <row r="1613" spans="16:39" ht="11.25" x14ac:dyDescent="0.2">
      <c r="P1613" s="2"/>
      <c r="Q1613" s="2"/>
      <c r="R1613" s="2"/>
      <c r="S1613" s="2"/>
      <c r="U1613" s="2"/>
      <c r="V1613" s="2"/>
      <c r="W1613" s="2"/>
      <c r="X1613" s="2"/>
      <c r="Y1613" s="2"/>
      <c r="Z1613" s="2"/>
      <c r="AA1613" s="2"/>
      <c r="AB1613" s="2"/>
      <c r="AC1613" s="2"/>
      <c r="AD1613" s="2"/>
      <c r="AE1613" s="2"/>
      <c r="AF1613" s="2"/>
      <c r="AG1613" s="2"/>
      <c r="AH1613" s="2"/>
      <c r="AI1613" s="2"/>
      <c r="AJ1613" s="2"/>
      <c r="AK1613" s="2"/>
      <c r="AL1613" s="2"/>
      <c r="AM1613" s="2"/>
    </row>
    <row r="1614" spans="16:39" ht="11.25" x14ac:dyDescent="0.2">
      <c r="P1614" s="2"/>
      <c r="Q1614" s="2"/>
      <c r="R1614" s="2"/>
      <c r="S1614" s="2"/>
      <c r="U1614" s="2"/>
      <c r="V1614" s="2"/>
      <c r="W1614" s="2"/>
      <c r="X1614" s="2"/>
      <c r="Y1614" s="2"/>
      <c r="Z1614" s="2"/>
      <c r="AA1614" s="2"/>
      <c r="AB1614" s="2"/>
      <c r="AC1614" s="2"/>
      <c r="AD1614" s="2"/>
      <c r="AE1614" s="2"/>
      <c r="AF1614" s="2"/>
      <c r="AG1614" s="2"/>
      <c r="AH1614" s="2"/>
      <c r="AI1614" s="2"/>
      <c r="AJ1614" s="2"/>
      <c r="AK1614" s="2"/>
      <c r="AL1614" s="2"/>
      <c r="AM1614" s="2"/>
    </row>
    <row r="1615" spans="16:39" ht="11.25" x14ac:dyDescent="0.2">
      <c r="P1615" s="2"/>
      <c r="Q1615" s="2"/>
      <c r="R1615" s="2"/>
      <c r="S1615" s="2"/>
      <c r="U1615" s="2"/>
      <c r="V1615" s="2"/>
      <c r="W1615" s="2"/>
      <c r="X1615" s="2"/>
      <c r="Y1615" s="2"/>
      <c r="Z1615" s="2"/>
      <c r="AA1615" s="2"/>
      <c r="AB1615" s="2"/>
      <c r="AC1615" s="2"/>
      <c r="AD1615" s="2"/>
      <c r="AE1615" s="2"/>
      <c r="AF1615" s="2"/>
      <c r="AG1615" s="2"/>
      <c r="AH1615" s="2"/>
      <c r="AI1615" s="2"/>
      <c r="AJ1615" s="2"/>
      <c r="AK1615" s="2"/>
      <c r="AL1615" s="2"/>
      <c r="AM1615" s="2"/>
    </row>
    <row r="1616" spans="16:39" ht="11.25" x14ac:dyDescent="0.2">
      <c r="P1616" s="2"/>
      <c r="Q1616" s="2"/>
      <c r="R1616" s="2"/>
      <c r="S1616" s="2"/>
      <c r="U1616" s="2"/>
      <c r="V1616" s="2"/>
      <c r="W1616" s="2"/>
      <c r="X1616" s="2"/>
      <c r="Y1616" s="2"/>
      <c r="Z1616" s="2"/>
      <c r="AA1616" s="2"/>
      <c r="AB1616" s="2"/>
      <c r="AC1616" s="2"/>
      <c r="AD1616" s="2"/>
      <c r="AE1616" s="2"/>
      <c r="AF1616" s="2"/>
      <c r="AG1616" s="2"/>
      <c r="AH1616" s="2"/>
      <c r="AI1616" s="2"/>
      <c r="AJ1616" s="2"/>
      <c r="AK1616" s="2"/>
      <c r="AL1616" s="2"/>
      <c r="AM1616" s="2"/>
    </row>
    <row r="1617" spans="16:39" ht="11.25" x14ac:dyDescent="0.2">
      <c r="P1617" s="2"/>
      <c r="Q1617" s="2"/>
      <c r="R1617" s="2"/>
      <c r="S1617" s="2"/>
      <c r="U1617" s="2"/>
      <c r="V1617" s="2"/>
      <c r="W1617" s="2"/>
      <c r="X1617" s="2"/>
      <c r="Y1617" s="2"/>
      <c r="Z1617" s="2"/>
      <c r="AA1617" s="2"/>
      <c r="AB1617" s="2"/>
      <c r="AC1617" s="2"/>
      <c r="AD1617" s="2"/>
      <c r="AE1617" s="2"/>
      <c r="AF1617" s="2"/>
      <c r="AG1617" s="2"/>
      <c r="AH1617" s="2"/>
      <c r="AI1617" s="2"/>
      <c r="AJ1617" s="2"/>
      <c r="AK1617" s="2"/>
      <c r="AL1617" s="2"/>
      <c r="AM1617" s="2"/>
    </row>
    <row r="1618" spans="16:39" ht="11.25" x14ac:dyDescent="0.2">
      <c r="P1618" s="2"/>
      <c r="Q1618" s="2"/>
      <c r="R1618" s="2"/>
      <c r="S1618" s="2"/>
      <c r="U1618" s="2"/>
      <c r="V1618" s="2"/>
      <c r="W1618" s="2"/>
      <c r="X1618" s="2"/>
      <c r="Y1618" s="2"/>
      <c r="Z1618" s="2"/>
      <c r="AA1618" s="2"/>
      <c r="AB1618" s="2"/>
      <c r="AC1618" s="2"/>
      <c r="AD1618" s="2"/>
      <c r="AE1618" s="2"/>
      <c r="AF1618" s="2"/>
      <c r="AG1618" s="2"/>
      <c r="AH1618" s="2"/>
      <c r="AI1618" s="2"/>
      <c r="AJ1618" s="2"/>
      <c r="AK1618" s="2"/>
      <c r="AL1618" s="2"/>
      <c r="AM1618" s="2"/>
    </row>
    <row r="1619" spans="16:39" ht="11.25" x14ac:dyDescent="0.2">
      <c r="P1619" s="2"/>
      <c r="Q1619" s="2"/>
      <c r="R1619" s="2"/>
      <c r="S1619" s="2"/>
      <c r="U1619" s="2"/>
      <c r="V1619" s="2"/>
      <c r="W1619" s="2"/>
      <c r="X1619" s="2"/>
      <c r="Y1619" s="2"/>
      <c r="Z1619" s="2"/>
      <c r="AA1619" s="2"/>
      <c r="AB1619" s="2"/>
      <c r="AC1619" s="2"/>
      <c r="AD1619" s="2"/>
      <c r="AE1619" s="2"/>
      <c r="AF1619" s="2"/>
      <c r="AG1619" s="2"/>
      <c r="AH1619" s="2"/>
      <c r="AI1619" s="2"/>
      <c r="AJ1619" s="2"/>
      <c r="AK1619" s="2"/>
      <c r="AL1619" s="2"/>
      <c r="AM1619" s="2"/>
    </row>
    <row r="1620" spans="16:39" ht="11.25" x14ac:dyDescent="0.2">
      <c r="P1620" s="2"/>
      <c r="Q1620" s="2"/>
      <c r="R1620" s="2"/>
      <c r="S1620" s="2"/>
      <c r="U1620" s="2"/>
      <c r="V1620" s="2"/>
      <c r="W1620" s="2"/>
      <c r="X1620" s="2"/>
      <c r="Y1620" s="2"/>
      <c r="Z1620" s="2"/>
      <c r="AA1620" s="2"/>
      <c r="AB1620" s="2"/>
      <c r="AC1620" s="2"/>
      <c r="AD1620" s="2"/>
      <c r="AE1620" s="2"/>
      <c r="AF1620" s="2"/>
      <c r="AG1620" s="2"/>
      <c r="AH1620" s="2"/>
      <c r="AI1620" s="2"/>
      <c r="AJ1620" s="2"/>
      <c r="AK1620" s="2"/>
      <c r="AL1620" s="2"/>
      <c r="AM1620" s="2"/>
    </row>
    <row r="1621" spans="16:39" ht="11.25" x14ac:dyDescent="0.2">
      <c r="P1621" s="2"/>
      <c r="Q1621" s="2"/>
      <c r="R1621" s="2"/>
      <c r="S1621" s="2"/>
      <c r="U1621" s="2"/>
      <c r="V1621" s="2"/>
      <c r="W1621" s="2"/>
      <c r="X1621" s="2"/>
      <c r="Y1621" s="2"/>
      <c r="Z1621" s="2"/>
      <c r="AA1621" s="2"/>
      <c r="AB1621" s="2"/>
      <c r="AC1621" s="2"/>
      <c r="AD1621" s="2"/>
      <c r="AE1621" s="2"/>
      <c r="AF1621" s="2"/>
      <c r="AG1621" s="2"/>
      <c r="AH1621" s="2"/>
      <c r="AI1621" s="2"/>
      <c r="AJ1621" s="2"/>
      <c r="AK1621" s="2"/>
      <c r="AL1621" s="2"/>
      <c r="AM1621" s="2"/>
    </row>
    <row r="1622" spans="16:39" ht="11.25" x14ac:dyDescent="0.2">
      <c r="P1622" s="2"/>
      <c r="Q1622" s="2"/>
      <c r="R1622" s="2"/>
      <c r="S1622" s="2"/>
      <c r="U1622" s="2"/>
      <c r="V1622" s="2"/>
      <c r="W1622" s="2"/>
      <c r="X1622" s="2"/>
      <c r="Y1622" s="2"/>
      <c r="Z1622" s="2"/>
      <c r="AA1622" s="2"/>
      <c r="AB1622" s="2"/>
      <c r="AC1622" s="2"/>
      <c r="AD1622" s="2"/>
      <c r="AE1622" s="2"/>
      <c r="AF1622" s="2"/>
      <c r="AG1622" s="2"/>
      <c r="AH1622" s="2"/>
      <c r="AI1622" s="2"/>
      <c r="AJ1622" s="2"/>
      <c r="AK1622" s="2"/>
      <c r="AL1622" s="2"/>
      <c r="AM1622" s="2"/>
    </row>
    <row r="1623" spans="16:39" ht="11.25" x14ac:dyDescent="0.2">
      <c r="P1623" s="2"/>
      <c r="Q1623" s="2"/>
      <c r="R1623" s="2"/>
      <c r="S1623" s="2"/>
      <c r="U1623" s="2"/>
      <c r="V1623" s="2"/>
      <c r="W1623" s="2"/>
      <c r="X1623" s="2"/>
      <c r="Y1623" s="2"/>
      <c r="Z1623" s="2"/>
      <c r="AA1623" s="2"/>
      <c r="AB1623" s="2"/>
      <c r="AC1623" s="2"/>
      <c r="AD1623" s="2"/>
      <c r="AE1623" s="2"/>
      <c r="AF1623" s="2"/>
      <c r="AG1623" s="2"/>
      <c r="AH1623" s="2"/>
      <c r="AI1623" s="2"/>
      <c r="AJ1623" s="2"/>
      <c r="AK1623" s="2"/>
      <c r="AL1623" s="2"/>
      <c r="AM1623" s="2"/>
    </row>
    <row r="1624" spans="16:39" ht="11.25" x14ac:dyDescent="0.2">
      <c r="P1624" s="2"/>
      <c r="Q1624" s="2"/>
      <c r="R1624" s="2"/>
      <c r="S1624" s="2"/>
      <c r="U1624" s="2"/>
      <c r="V1624" s="2"/>
      <c r="W1624" s="2"/>
      <c r="X1624" s="2"/>
      <c r="Y1624" s="2"/>
      <c r="Z1624" s="2"/>
      <c r="AA1624" s="2"/>
      <c r="AB1624" s="2"/>
      <c r="AC1624" s="2"/>
      <c r="AD1624" s="2"/>
      <c r="AE1624" s="2"/>
      <c r="AF1624" s="2"/>
      <c r="AG1624" s="2"/>
      <c r="AH1624" s="2"/>
      <c r="AI1624" s="2"/>
      <c r="AJ1624" s="2"/>
      <c r="AK1624" s="2"/>
      <c r="AL1624" s="2"/>
      <c r="AM1624" s="2"/>
    </row>
    <row r="1625" spans="16:39" ht="11.25" x14ac:dyDescent="0.2">
      <c r="P1625" s="2"/>
      <c r="Q1625" s="2"/>
      <c r="R1625" s="2"/>
      <c r="S1625" s="2"/>
      <c r="U1625" s="2"/>
      <c r="V1625" s="2"/>
      <c r="W1625" s="2"/>
      <c r="X1625" s="2"/>
      <c r="Y1625" s="2"/>
      <c r="Z1625" s="2"/>
      <c r="AA1625" s="2"/>
      <c r="AB1625" s="2"/>
      <c r="AC1625" s="2"/>
      <c r="AD1625" s="2"/>
      <c r="AE1625" s="2"/>
      <c r="AF1625" s="2"/>
      <c r="AG1625" s="2"/>
      <c r="AH1625" s="2"/>
      <c r="AI1625" s="2"/>
      <c r="AJ1625" s="2"/>
      <c r="AK1625" s="2"/>
      <c r="AL1625" s="2"/>
      <c r="AM1625" s="2"/>
    </row>
    <row r="1626" spans="16:39" ht="11.25" x14ac:dyDescent="0.2">
      <c r="P1626" s="2"/>
      <c r="Q1626" s="2"/>
      <c r="R1626" s="2"/>
      <c r="S1626" s="2"/>
      <c r="U1626" s="2"/>
      <c r="V1626" s="2"/>
      <c r="W1626" s="2"/>
      <c r="X1626" s="2"/>
      <c r="Y1626" s="2"/>
      <c r="Z1626" s="2"/>
      <c r="AA1626" s="2"/>
      <c r="AB1626" s="2"/>
      <c r="AC1626" s="2"/>
      <c r="AD1626" s="2"/>
      <c r="AE1626" s="2"/>
      <c r="AF1626" s="2"/>
      <c r="AG1626" s="2"/>
      <c r="AH1626" s="2"/>
      <c r="AI1626" s="2"/>
      <c r="AJ1626" s="2"/>
      <c r="AK1626" s="2"/>
      <c r="AL1626" s="2"/>
      <c r="AM1626" s="2"/>
    </row>
    <row r="1627" spans="16:39" ht="11.25" x14ac:dyDescent="0.2">
      <c r="P1627" s="2"/>
      <c r="Q1627" s="2"/>
      <c r="R1627" s="2"/>
      <c r="S1627" s="2"/>
      <c r="U1627" s="2"/>
      <c r="V1627" s="2"/>
      <c r="W1627" s="2"/>
      <c r="X1627" s="2"/>
      <c r="Y1627" s="2"/>
      <c r="Z1627" s="2"/>
      <c r="AA1627" s="2"/>
      <c r="AB1627" s="2"/>
      <c r="AC1627" s="2"/>
      <c r="AD1627" s="2"/>
      <c r="AE1627" s="2"/>
      <c r="AF1627" s="2"/>
      <c r="AG1627" s="2"/>
      <c r="AH1627" s="2"/>
      <c r="AI1627" s="2"/>
      <c r="AJ1627" s="2"/>
      <c r="AK1627" s="2"/>
      <c r="AL1627" s="2"/>
      <c r="AM1627" s="2"/>
    </row>
    <row r="1628" spans="16:39" ht="11.25" x14ac:dyDescent="0.2">
      <c r="P1628" s="2"/>
      <c r="Q1628" s="2"/>
      <c r="R1628" s="2"/>
      <c r="S1628" s="2"/>
      <c r="U1628" s="2"/>
      <c r="V1628" s="2"/>
      <c r="W1628" s="2"/>
      <c r="X1628" s="2"/>
      <c r="Y1628" s="2"/>
      <c r="Z1628" s="2"/>
      <c r="AA1628" s="2"/>
      <c r="AB1628" s="2"/>
      <c r="AC1628" s="2"/>
      <c r="AD1628" s="2"/>
      <c r="AE1628" s="2"/>
      <c r="AF1628" s="2"/>
      <c r="AG1628" s="2"/>
      <c r="AH1628" s="2"/>
      <c r="AI1628" s="2"/>
      <c r="AJ1628" s="2"/>
      <c r="AK1628" s="2"/>
      <c r="AL1628" s="2"/>
      <c r="AM1628" s="2"/>
    </row>
    <row r="1629" spans="16:39" ht="11.25" x14ac:dyDescent="0.2">
      <c r="P1629" s="2"/>
      <c r="Q1629" s="2"/>
      <c r="R1629" s="2"/>
      <c r="S1629" s="2"/>
      <c r="U1629" s="2"/>
      <c r="V1629" s="2"/>
      <c r="W1629" s="2"/>
      <c r="X1629" s="2"/>
      <c r="Y1629" s="2"/>
      <c r="Z1629" s="2"/>
      <c r="AA1629" s="2"/>
      <c r="AB1629" s="2"/>
      <c r="AC1629" s="2"/>
      <c r="AD1629" s="2"/>
      <c r="AE1629" s="2"/>
      <c r="AF1629" s="2"/>
      <c r="AG1629" s="2"/>
      <c r="AH1629" s="2"/>
      <c r="AI1629" s="2"/>
      <c r="AJ1629" s="2"/>
      <c r="AK1629" s="2"/>
      <c r="AL1629" s="2"/>
      <c r="AM1629" s="2"/>
    </row>
    <row r="1630" spans="16:39" ht="11.25" x14ac:dyDescent="0.2">
      <c r="P1630" s="2"/>
      <c r="Q1630" s="2"/>
      <c r="R1630" s="2"/>
      <c r="S1630" s="2"/>
      <c r="U1630" s="2"/>
      <c r="V1630" s="2"/>
      <c r="W1630" s="2"/>
      <c r="X1630" s="2"/>
      <c r="Y1630" s="2"/>
      <c r="Z1630" s="2"/>
      <c r="AA1630" s="2"/>
      <c r="AB1630" s="2"/>
      <c r="AC1630" s="2"/>
      <c r="AD1630" s="2"/>
      <c r="AE1630" s="2"/>
      <c r="AF1630" s="2"/>
      <c r="AG1630" s="2"/>
      <c r="AH1630" s="2"/>
      <c r="AI1630" s="2"/>
      <c r="AJ1630" s="2"/>
      <c r="AK1630" s="2"/>
      <c r="AL1630" s="2"/>
      <c r="AM1630" s="2"/>
    </row>
    <row r="1631" spans="16:39" ht="11.25" x14ac:dyDescent="0.2">
      <c r="P1631" s="2"/>
      <c r="Q1631" s="2"/>
      <c r="R1631" s="2"/>
      <c r="S1631" s="2"/>
      <c r="U1631" s="2"/>
      <c r="V1631" s="2"/>
      <c r="W1631" s="2"/>
      <c r="X1631" s="2"/>
      <c r="Y1631" s="2"/>
      <c r="Z1631" s="2"/>
      <c r="AA1631" s="2"/>
      <c r="AB1631" s="2"/>
      <c r="AC1631" s="2"/>
      <c r="AD1631" s="2"/>
      <c r="AE1631" s="2"/>
      <c r="AF1631" s="2"/>
      <c r="AG1631" s="2"/>
      <c r="AH1631" s="2"/>
      <c r="AI1631" s="2"/>
      <c r="AJ1631" s="2"/>
      <c r="AK1631" s="2"/>
      <c r="AL1631" s="2"/>
      <c r="AM1631" s="2"/>
    </row>
    <row r="1632" spans="16:39" ht="11.25" x14ac:dyDescent="0.2">
      <c r="P1632" s="2"/>
      <c r="Q1632" s="2"/>
      <c r="R1632" s="2"/>
      <c r="S1632" s="2"/>
      <c r="U1632" s="2"/>
      <c r="V1632" s="2"/>
      <c r="W1632" s="2"/>
      <c r="X1632" s="2"/>
      <c r="Y1632" s="2"/>
      <c r="Z1632" s="2"/>
      <c r="AA1632" s="2"/>
      <c r="AB1632" s="2"/>
      <c r="AC1632" s="2"/>
      <c r="AD1632" s="2"/>
      <c r="AE1632" s="2"/>
      <c r="AF1632" s="2"/>
      <c r="AG1632" s="2"/>
      <c r="AH1632" s="2"/>
      <c r="AI1632" s="2"/>
      <c r="AJ1632" s="2"/>
      <c r="AK1632" s="2"/>
      <c r="AL1632" s="2"/>
      <c r="AM1632" s="2"/>
    </row>
    <row r="1633" spans="16:39" ht="11.25" x14ac:dyDescent="0.2">
      <c r="P1633" s="2"/>
      <c r="Q1633" s="2"/>
      <c r="R1633" s="2"/>
      <c r="S1633" s="2"/>
      <c r="U1633" s="2"/>
      <c r="V1633" s="2"/>
      <c r="W1633" s="2"/>
      <c r="X1633" s="2"/>
      <c r="Y1633" s="2"/>
      <c r="Z1633" s="2"/>
      <c r="AA1633" s="2"/>
      <c r="AB1633" s="2"/>
      <c r="AC1633" s="2"/>
      <c r="AD1633" s="2"/>
      <c r="AE1633" s="2"/>
      <c r="AF1633" s="2"/>
      <c r="AG1633" s="2"/>
      <c r="AH1633" s="2"/>
      <c r="AI1633" s="2"/>
      <c r="AJ1633" s="2"/>
      <c r="AK1633" s="2"/>
      <c r="AL1633" s="2"/>
      <c r="AM1633" s="2"/>
    </row>
    <row r="1634" spans="16:39" ht="11.25" x14ac:dyDescent="0.2">
      <c r="P1634" s="2"/>
      <c r="Q1634" s="2"/>
      <c r="R1634" s="2"/>
      <c r="S1634" s="2"/>
      <c r="U1634" s="2"/>
      <c r="V1634" s="2"/>
      <c r="W1634" s="2"/>
      <c r="X1634" s="2"/>
      <c r="Y1634" s="2"/>
      <c r="Z1634" s="2"/>
      <c r="AA1634" s="2"/>
      <c r="AB1634" s="2"/>
      <c r="AC1634" s="2"/>
      <c r="AD1634" s="2"/>
      <c r="AE1634" s="2"/>
      <c r="AF1634" s="2"/>
      <c r="AG1634" s="2"/>
      <c r="AH1634" s="2"/>
      <c r="AI1634" s="2"/>
      <c r="AJ1634" s="2"/>
      <c r="AK1634" s="2"/>
      <c r="AL1634" s="2"/>
      <c r="AM1634" s="2"/>
    </row>
    <row r="1635" spans="16:39" ht="11.25" x14ac:dyDescent="0.2">
      <c r="P1635" s="2"/>
      <c r="Q1635" s="2"/>
      <c r="R1635" s="2"/>
      <c r="S1635" s="2"/>
      <c r="U1635" s="2"/>
      <c r="V1635" s="2"/>
      <c r="W1635" s="2"/>
      <c r="X1635" s="2"/>
      <c r="Y1635" s="2"/>
      <c r="Z1635" s="2"/>
      <c r="AA1635" s="2"/>
      <c r="AB1635" s="2"/>
      <c r="AC1635" s="2"/>
      <c r="AD1635" s="2"/>
      <c r="AE1635" s="2"/>
      <c r="AF1635" s="2"/>
      <c r="AG1635" s="2"/>
      <c r="AH1635" s="2"/>
      <c r="AI1635" s="2"/>
      <c r="AJ1635" s="2"/>
      <c r="AK1635" s="2"/>
      <c r="AL1635" s="2"/>
      <c r="AM1635" s="2"/>
    </row>
    <row r="1636" spans="16:39" ht="11.25" x14ac:dyDescent="0.2">
      <c r="P1636" s="2"/>
      <c r="Q1636" s="2"/>
      <c r="R1636" s="2"/>
      <c r="S1636" s="2"/>
      <c r="U1636" s="2"/>
      <c r="V1636" s="2"/>
      <c r="W1636" s="2"/>
      <c r="X1636" s="2"/>
      <c r="Y1636" s="2"/>
      <c r="Z1636" s="2"/>
      <c r="AA1636" s="2"/>
      <c r="AB1636" s="2"/>
      <c r="AC1636" s="2"/>
      <c r="AD1636" s="2"/>
      <c r="AE1636" s="2"/>
      <c r="AF1636" s="2"/>
      <c r="AG1636" s="2"/>
      <c r="AH1636" s="2"/>
      <c r="AI1636" s="2"/>
      <c r="AJ1636" s="2"/>
      <c r="AK1636" s="2"/>
      <c r="AL1636" s="2"/>
      <c r="AM1636" s="2"/>
    </row>
    <row r="1637" spans="16:39" ht="11.25" x14ac:dyDescent="0.2">
      <c r="P1637" s="2"/>
      <c r="Q1637" s="2"/>
      <c r="R1637" s="2"/>
      <c r="S1637" s="2"/>
      <c r="U1637" s="2"/>
      <c r="V1637" s="2"/>
      <c r="W1637" s="2"/>
      <c r="X1637" s="2"/>
      <c r="Y1637" s="2"/>
      <c r="Z1637" s="2"/>
      <c r="AA1637" s="2"/>
      <c r="AB1637" s="2"/>
      <c r="AC1637" s="2"/>
      <c r="AD1637" s="2"/>
      <c r="AE1637" s="2"/>
      <c r="AF1637" s="2"/>
      <c r="AG1637" s="2"/>
      <c r="AH1637" s="2"/>
      <c r="AI1637" s="2"/>
      <c r="AJ1637" s="2"/>
      <c r="AK1637" s="2"/>
      <c r="AL1637" s="2"/>
      <c r="AM1637" s="2"/>
    </row>
    <row r="1638" spans="16:39" ht="11.25" x14ac:dyDescent="0.2">
      <c r="P1638" s="2"/>
      <c r="Q1638" s="2"/>
      <c r="R1638" s="2"/>
      <c r="S1638" s="2"/>
      <c r="U1638" s="2"/>
      <c r="V1638" s="2"/>
      <c r="W1638" s="2"/>
      <c r="X1638" s="2"/>
      <c r="Y1638" s="2"/>
      <c r="Z1638" s="2"/>
      <c r="AA1638" s="2"/>
      <c r="AB1638" s="2"/>
      <c r="AC1638" s="2"/>
      <c r="AD1638" s="2"/>
      <c r="AE1638" s="2"/>
      <c r="AF1638" s="2"/>
      <c r="AG1638" s="2"/>
      <c r="AH1638" s="2"/>
      <c r="AI1638" s="2"/>
      <c r="AJ1638" s="2"/>
      <c r="AK1638" s="2"/>
      <c r="AL1638" s="2"/>
      <c r="AM1638" s="2"/>
    </row>
    <row r="1639" spans="16:39" ht="11.25" x14ac:dyDescent="0.2">
      <c r="P1639" s="2"/>
      <c r="Q1639" s="2"/>
      <c r="R1639" s="2"/>
      <c r="S1639" s="2"/>
      <c r="U1639" s="2"/>
      <c r="V1639" s="2"/>
      <c r="W1639" s="2"/>
      <c r="X1639" s="2"/>
      <c r="Y1639" s="2"/>
      <c r="Z1639" s="2"/>
      <c r="AA1639" s="2"/>
      <c r="AB1639" s="2"/>
      <c r="AC1639" s="2"/>
      <c r="AD1639" s="2"/>
      <c r="AE1639" s="2"/>
      <c r="AF1639" s="2"/>
      <c r="AG1639" s="2"/>
      <c r="AH1639" s="2"/>
      <c r="AI1639" s="2"/>
      <c r="AJ1639" s="2"/>
      <c r="AK1639" s="2"/>
      <c r="AL1639" s="2"/>
      <c r="AM1639" s="2"/>
    </row>
    <row r="1640" spans="16:39" ht="11.25" x14ac:dyDescent="0.2">
      <c r="P1640" s="2"/>
      <c r="Q1640" s="2"/>
      <c r="R1640" s="2"/>
      <c r="S1640" s="2"/>
      <c r="U1640" s="2"/>
      <c r="V1640" s="2"/>
      <c r="W1640" s="2"/>
      <c r="X1640" s="2"/>
      <c r="Y1640" s="2"/>
      <c r="Z1640" s="2"/>
      <c r="AA1640" s="2"/>
      <c r="AB1640" s="2"/>
      <c r="AC1640" s="2"/>
      <c r="AD1640" s="2"/>
      <c r="AE1640" s="2"/>
      <c r="AF1640" s="2"/>
      <c r="AG1640" s="2"/>
      <c r="AH1640" s="2"/>
      <c r="AI1640" s="2"/>
      <c r="AJ1640" s="2"/>
      <c r="AK1640" s="2"/>
      <c r="AL1640" s="2"/>
      <c r="AM1640" s="2"/>
    </row>
    <row r="1641" spans="16:39" ht="11.25" x14ac:dyDescent="0.2">
      <c r="P1641" s="2"/>
      <c r="Q1641" s="2"/>
      <c r="R1641" s="2"/>
      <c r="S1641" s="2"/>
      <c r="U1641" s="2"/>
      <c r="V1641" s="2"/>
      <c r="W1641" s="2"/>
      <c r="X1641" s="2"/>
      <c r="Y1641" s="2"/>
      <c r="Z1641" s="2"/>
      <c r="AA1641" s="2"/>
      <c r="AB1641" s="2"/>
      <c r="AC1641" s="2"/>
      <c r="AD1641" s="2"/>
      <c r="AE1641" s="2"/>
      <c r="AF1641" s="2"/>
      <c r="AG1641" s="2"/>
      <c r="AH1641" s="2"/>
      <c r="AI1641" s="2"/>
      <c r="AJ1641" s="2"/>
      <c r="AK1641" s="2"/>
      <c r="AL1641" s="2"/>
      <c r="AM1641" s="2"/>
    </row>
    <row r="1642" spans="16:39" ht="11.25" x14ac:dyDescent="0.2">
      <c r="P1642" s="2"/>
      <c r="Q1642" s="2"/>
      <c r="R1642" s="2"/>
      <c r="S1642" s="2"/>
      <c r="U1642" s="2"/>
      <c r="V1642" s="2"/>
      <c r="W1642" s="2"/>
      <c r="X1642" s="2"/>
      <c r="Y1642" s="2"/>
      <c r="Z1642" s="2"/>
      <c r="AA1642" s="2"/>
      <c r="AB1642" s="2"/>
      <c r="AC1642" s="2"/>
      <c r="AD1642" s="2"/>
      <c r="AE1642" s="2"/>
      <c r="AF1642" s="2"/>
      <c r="AG1642" s="2"/>
      <c r="AH1642" s="2"/>
      <c r="AI1642" s="2"/>
      <c r="AJ1642" s="2"/>
      <c r="AK1642" s="2"/>
      <c r="AL1642" s="2"/>
      <c r="AM1642" s="2"/>
    </row>
    <row r="1643" spans="16:39" ht="11.25" x14ac:dyDescent="0.2">
      <c r="P1643" s="2"/>
      <c r="Q1643" s="2"/>
      <c r="R1643" s="2"/>
      <c r="S1643" s="2"/>
      <c r="U1643" s="2"/>
      <c r="V1643" s="2"/>
      <c r="W1643" s="2"/>
      <c r="X1643" s="2"/>
      <c r="Y1643" s="2"/>
      <c r="Z1643" s="2"/>
      <c r="AA1643" s="2"/>
      <c r="AB1643" s="2"/>
      <c r="AC1643" s="2"/>
      <c r="AD1643" s="2"/>
      <c r="AE1643" s="2"/>
      <c r="AF1643" s="2"/>
      <c r="AG1643" s="2"/>
      <c r="AH1643" s="2"/>
      <c r="AI1643" s="2"/>
      <c r="AJ1643" s="2"/>
      <c r="AK1643" s="2"/>
      <c r="AL1643" s="2"/>
      <c r="AM1643" s="2"/>
    </row>
    <row r="1644" spans="16:39" ht="11.25" x14ac:dyDescent="0.2">
      <c r="P1644" s="2"/>
      <c r="Q1644" s="2"/>
      <c r="R1644" s="2"/>
      <c r="S1644" s="2"/>
      <c r="U1644" s="2"/>
      <c r="V1644" s="2"/>
      <c r="W1644" s="2"/>
      <c r="X1644" s="2"/>
      <c r="Y1644" s="2"/>
      <c r="Z1644" s="2"/>
      <c r="AA1644" s="2"/>
      <c r="AB1644" s="2"/>
      <c r="AC1644" s="2"/>
      <c r="AD1644" s="2"/>
      <c r="AE1644" s="2"/>
      <c r="AF1644" s="2"/>
      <c r="AG1644" s="2"/>
      <c r="AH1644" s="2"/>
      <c r="AI1644" s="2"/>
      <c r="AJ1644" s="2"/>
      <c r="AK1644" s="2"/>
      <c r="AL1644" s="2"/>
      <c r="AM1644" s="2"/>
    </row>
    <row r="1645" spans="16:39" ht="11.25" x14ac:dyDescent="0.2">
      <c r="P1645" s="2"/>
      <c r="Q1645" s="2"/>
      <c r="R1645" s="2"/>
      <c r="S1645" s="2"/>
      <c r="U1645" s="2"/>
      <c r="V1645" s="2"/>
      <c r="W1645" s="2"/>
      <c r="X1645" s="2"/>
      <c r="Y1645" s="2"/>
      <c r="Z1645" s="2"/>
      <c r="AA1645" s="2"/>
      <c r="AB1645" s="2"/>
      <c r="AC1645" s="2"/>
      <c r="AD1645" s="2"/>
      <c r="AE1645" s="2"/>
      <c r="AF1645" s="2"/>
      <c r="AG1645" s="2"/>
      <c r="AH1645" s="2"/>
      <c r="AI1645" s="2"/>
      <c r="AJ1645" s="2"/>
      <c r="AK1645" s="2"/>
      <c r="AL1645" s="2"/>
      <c r="AM1645" s="2"/>
    </row>
    <row r="1646" spans="16:39" ht="11.25" x14ac:dyDescent="0.2">
      <c r="P1646" s="2"/>
      <c r="Q1646" s="2"/>
      <c r="R1646" s="2"/>
      <c r="S1646" s="2"/>
      <c r="U1646" s="2"/>
      <c r="V1646" s="2"/>
      <c r="W1646" s="2"/>
      <c r="X1646" s="2"/>
      <c r="Y1646" s="2"/>
      <c r="Z1646" s="2"/>
      <c r="AA1646" s="2"/>
      <c r="AB1646" s="2"/>
      <c r="AC1646" s="2"/>
      <c r="AD1646" s="2"/>
      <c r="AE1646" s="2"/>
      <c r="AF1646" s="2"/>
      <c r="AG1646" s="2"/>
      <c r="AH1646" s="2"/>
      <c r="AI1646" s="2"/>
      <c r="AJ1646" s="2"/>
      <c r="AK1646" s="2"/>
      <c r="AL1646" s="2"/>
      <c r="AM1646" s="2"/>
    </row>
    <row r="1647" spans="16:39" ht="11.25" x14ac:dyDescent="0.2">
      <c r="P1647" s="2"/>
      <c r="Q1647" s="2"/>
      <c r="R1647" s="2"/>
      <c r="S1647" s="2"/>
      <c r="U1647" s="2"/>
      <c r="V1647" s="2"/>
      <c r="W1647" s="2"/>
      <c r="X1647" s="2"/>
      <c r="Y1647" s="2"/>
      <c r="Z1647" s="2"/>
      <c r="AA1647" s="2"/>
      <c r="AB1647" s="2"/>
      <c r="AC1647" s="2"/>
      <c r="AD1647" s="2"/>
      <c r="AE1647" s="2"/>
      <c r="AF1647" s="2"/>
      <c r="AG1647" s="2"/>
      <c r="AH1647" s="2"/>
      <c r="AI1647" s="2"/>
      <c r="AJ1647" s="2"/>
      <c r="AK1647" s="2"/>
      <c r="AL1647" s="2"/>
      <c r="AM1647" s="2"/>
    </row>
    <row r="1648" spans="16:39" ht="11.25" x14ac:dyDescent="0.2">
      <c r="P1648" s="2"/>
      <c r="Q1648" s="2"/>
      <c r="R1648" s="2"/>
      <c r="S1648" s="2"/>
      <c r="U1648" s="2"/>
      <c r="V1648" s="2"/>
      <c r="W1648" s="2"/>
      <c r="X1648" s="2"/>
      <c r="Y1648" s="2"/>
      <c r="Z1648" s="2"/>
      <c r="AA1648" s="2"/>
      <c r="AB1648" s="2"/>
      <c r="AC1648" s="2"/>
      <c r="AD1648" s="2"/>
      <c r="AE1648" s="2"/>
      <c r="AF1648" s="2"/>
      <c r="AG1648" s="2"/>
      <c r="AH1648" s="2"/>
      <c r="AI1648" s="2"/>
      <c r="AJ1648" s="2"/>
      <c r="AK1648" s="2"/>
      <c r="AL1648" s="2"/>
      <c r="AM1648" s="2"/>
    </row>
    <row r="1649" spans="16:39" ht="11.25" x14ac:dyDescent="0.2">
      <c r="P1649" s="2"/>
      <c r="Q1649" s="2"/>
      <c r="R1649" s="2"/>
      <c r="S1649" s="2"/>
      <c r="U1649" s="2"/>
      <c r="V1649" s="2"/>
      <c r="W1649" s="2"/>
      <c r="X1649" s="2"/>
      <c r="Y1649" s="2"/>
      <c r="Z1649" s="2"/>
      <c r="AA1649" s="2"/>
      <c r="AB1649" s="2"/>
      <c r="AC1649" s="2"/>
      <c r="AD1649" s="2"/>
      <c r="AE1649" s="2"/>
      <c r="AF1649" s="2"/>
      <c r="AG1649" s="2"/>
      <c r="AH1649" s="2"/>
      <c r="AI1649" s="2"/>
      <c r="AJ1649" s="2"/>
      <c r="AK1649" s="2"/>
      <c r="AL1649" s="2"/>
      <c r="AM1649" s="2"/>
    </row>
    <row r="1650" spans="16:39" ht="11.25" x14ac:dyDescent="0.2">
      <c r="P1650" s="2"/>
      <c r="Q1650" s="2"/>
      <c r="R1650" s="2"/>
      <c r="S1650" s="2"/>
      <c r="U1650" s="2"/>
      <c r="V1650" s="2"/>
      <c r="W1650" s="2"/>
      <c r="X1650" s="2"/>
      <c r="Y1650" s="2"/>
      <c r="Z1650" s="2"/>
      <c r="AA1650" s="2"/>
      <c r="AB1650" s="2"/>
      <c r="AC1650" s="2"/>
      <c r="AD1650" s="2"/>
      <c r="AE1650" s="2"/>
      <c r="AF1650" s="2"/>
      <c r="AG1650" s="2"/>
      <c r="AH1650" s="2"/>
      <c r="AI1650" s="2"/>
      <c r="AJ1650" s="2"/>
      <c r="AK1650" s="2"/>
      <c r="AL1650" s="2"/>
      <c r="AM1650" s="2"/>
    </row>
    <row r="1651" spans="16:39" ht="11.25" x14ac:dyDescent="0.2">
      <c r="P1651" s="2"/>
      <c r="Q1651" s="2"/>
      <c r="R1651" s="2"/>
      <c r="S1651" s="2"/>
      <c r="U1651" s="2"/>
      <c r="V1651" s="2"/>
      <c r="W1651" s="2"/>
      <c r="X1651" s="2"/>
      <c r="Y1651" s="2"/>
      <c r="Z1651" s="2"/>
      <c r="AA1651" s="2"/>
      <c r="AB1651" s="2"/>
      <c r="AC1651" s="2"/>
      <c r="AD1651" s="2"/>
      <c r="AE1651" s="2"/>
      <c r="AF1651" s="2"/>
      <c r="AG1651" s="2"/>
      <c r="AH1651" s="2"/>
      <c r="AI1651" s="2"/>
      <c r="AJ1651" s="2"/>
      <c r="AK1651" s="2"/>
      <c r="AL1651" s="2"/>
      <c r="AM1651" s="2"/>
    </row>
    <row r="1652" spans="16:39" ht="11.25" x14ac:dyDescent="0.2">
      <c r="P1652" s="2"/>
      <c r="Q1652" s="2"/>
      <c r="R1652" s="2"/>
      <c r="S1652" s="2"/>
      <c r="U1652" s="2"/>
      <c r="V1652" s="2"/>
      <c r="W1652" s="2"/>
      <c r="X1652" s="2"/>
      <c r="Y1652" s="2"/>
      <c r="Z1652" s="2"/>
      <c r="AA1652" s="2"/>
      <c r="AB1652" s="2"/>
      <c r="AC1652" s="2"/>
      <c r="AD1652" s="2"/>
      <c r="AE1652" s="2"/>
      <c r="AF1652" s="2"/>
      <c r="AG1652" s="2"/>
      <c r="AH1652" s="2"/>
      <c r="AI1652" s="2"/>
      <c r="AJ1652" s="2"/>
      <c r="AK1652" s="2"/>
      <c r="AL1652" s="2"/>
      <c r="AM1652" s="2"/>
    </row>
    <row r="1653" spans="16:39" ht="11.25" x14ac:dyDescent="0.2">
      <c r="P1653" s="2"/>
      <c r="Q1653" s="2"/>
      <c r="R1653" s="2"/>
      <c r="S1653" s="2"/>
      <c r="U1653" s="2"/>
      <c r="V1653" s="2"/>
      <c r="W1653" s="2"/>
      <c r="X1653" s="2"/>
      <c r="Y1653" s="2"/>
      <c r="Z1653" s="2"/>
      <c r="AA1653" s="2"/>
      <c r="AB1653" s="2"/>
      <c r="AC1653" s="2"/>
      <c r="AD1653" s="2"/>
      <c r="AE1653" s="2"/>
      <c r="AF1653" s="2"/>
      <c r="AG1653" s="2"/>
      <c r="AH1653" s="2"/>
      <c r="AI1653" s="2"/>
      <c r="AJ1653" s="2"/>
      <c r="AK1653" s="2"/>
      <c r="AL1653" s="2"/>
      <c r="AM1653" s="2"/>
    </row>
    <row r="1654" spans="16:39" ht="11.25" x14ac:dyDescent="0.2">
      <c r="P1654" s="2"/>
      <c r="Q1654" s="2"/>
      <c r="R1654" s="2"/>
      <c r="S1654" s="2"/>
      <c r="U1654" s="2"/>
      <c r="V1654" s="2"/>
      <c r="W1654" s="2"/>
      <c r="X1654" s="2"/>
      <c r="Y1654" s="2"/>
      <c r="Z1654" s="2"/>
      <c r="AA1654" s="2"/>
      <c r="AB1654" s="2"/>
      <c r="AC1654" s="2"/>
      <c r="AD1654" s="2"/>
      <c r="AE1654" s="2"/>
      <c r="AF1654" s="2"/>
      <c r="AG1654" s="2"/>
      <c r="AH1654" s="2"/>
      <c r="AI1654" s="2"/>
      <c r="AJ1654" s="2"/>
      <c r="AK1654" s="2"/>
      <c r="AL1654" s="2"/>
      <c r="AM1654" s="2"/>
    </row>
    <row r="1655" spans="16:39" ht="11.25" x14ac:dyDescent="0.2">
      <c r="P1655" s="2"/>
      <c r="Q1655" s="2"/>
      <c r="R1655" s="2"/>
      <c r="S1655" s="2"/>
      <c r="U1655" s="2"/>
      <c r="V1655" s="2"/>
      <c r="W1655" s="2"/>
      <c r="X1655" s="2"/>
      <c r="Y1655" s="2"/>
      <c r="Z1655" s="2"/>
      <c r="AA1655" s="2"/>
      <c r="AB1655" s="2"/>
      <c r="AC1655" s="2"/>
      <c r="AD1655" s="2"/>
      <c r="AE1655" s="2"/>
      <c r="AF1655" s="2"/>
      <c r="AG1655" s="2"/>
      <c r="AH1655" s="2"/>
      <c r="AI1655" s="2"/>
      <c r="AJ1655" s="2"/>
      <c r="AK1655" s="2"/>
      <c r="AL1655" s="2"/>
      <c r="AM1655" s="2"/>
    </row>
    <row r="1656" spans="16:39" ht="11.25" x14ac:dyDescent="0.2">
      <c r="P1656" s="2"/>
      <c r="Q1656" s="2"/>
      <c r="R1656" s="2"/>
      <c r="S1656" s="2"/>
      <c r="U1656" s="2"/>
      <c r="V1656" s="2"/>
      <c r="W1656" s="2"/>
      <c r="X1656" s="2"/>
      <c r="Y1656" s="2"/>
      <c r="Z1656" s="2"/>
      <c r="AA1656" s="2"/>
      <c r="AB1656" s="2"/>
      <c r="AC1656" s="2"/>
      <c r="AD1656" s="2"/>
      <c r="AE1656" s="2"/>
      <c r="AF1656" s="2"/>
      <c r="AG1656" s="2"/>
      <c r="AH1656" s="2"/>
      <c r="AI1656" s="2"/>
      <c r="AJ1656" s="2"/>
      <c r="AK1656" s="2"/>
      <c r="AL1656" s="2"/>
      <c r="AM1656" s="2"/>
    </row>
    <row r="1657" spans="16:39" ht="11.25" x14ac:dyDescent="0.2">
      <c r="P1657" s="2"/>
      <c r="Q1657" s="2"/>
      <c r="R1657" s="2"/>
      <c r="S1657" s="2"/>
      <c r="U1657" s="2"/>
      <c r="V1657" s="2"/>
      <c r="W1657" s="2"/>
      <c r="X1657" s="2"/>
      <c r="Y1657" s="2"/>
      <c r="Z1657" s="2"/>
      <c r="AA1657" s="2"/>
      <c r="AB1657" s="2"/>
      <c r="AC1657" s="2"/>
      <c r="AD1657" s="2"/>
      <c r="AE1657" s="2"/>
      <c r="AF1657" s="2"/>
      <c r="AG1657" s="2"/>
      <c r="AH1657" s="2"/>
      <c r="AI1657" s="2"/>
      <c r="AJ1657" s="2"/>
      <c r="AK1657" s="2"/>
      <c r="AL1657" s="2"/>
      <c r="AM1657" s="2"/>
    </row>
    <row r="1658" spans="16:39" ht="11.25" x14ac:dyDescent="0.2">
      <c r="P1658" s="2"/>
      <c r="Q1658" s="2"/>
      <c r="R1658" s="2"/>
      <c r="S1658" s="2"/>
      <c r="U1658" s="2"/>
      <c r="V1658" s="2"/>
      <c r="W1658" s="2"/>
      <c r="X1658" s="2"/>
      <c r="Y1658" s="2"/>
      <c r="Z1658" s="2"/>
      <c r="AA1658" s="2"/>
      <c r="AB1658" s="2"/>
      <c r="AC1658" s="2"/>
      <c r="AD1658" s="2"/>
      <c r="AE1658" s="2"/>
      <c r="AF1658" s="2"/>
      <c r="AG1658" s="2"/>
      <c r="AH1658" s="2"/>
      <c r="AI1658" s="2"/>
      <c r="AJ1658" s="2"/>
      <c r="AK1658" s="2"/>
      <c r="AL1658" s="2"/>
      <c r="AM1658" s="2"/>
    </row>
    <row r="1659" spans="16:39" ht="11.25" x14ac:dyDescent="0.2">
      <c r="P1659" s="2"/>
      <c r="Q1659" s="2"/>
      <c r="R1659" s="2"/>
      <c r="S1659" s="2"/>
      <c r="U1659" s="2"/>
      <c r="V1659" s="2"/>
      <c r="W1659" s="2"/>
      <c r="X1659" s="2"/>
      <c r="Y1659" s="2"/>
      <c r="Z1659" s="2"/>
      <c r="AA1659" s="2"/>
      <c r="AB1659" s="2"/>
      <c r="AC1659" s="2"/>
      <c r="AD1659" s="2"/>
      <c r="AE1659" s="2"/>
      <c r="AF1659" s="2"/>
      <c r="AG1659" s="2"/>
      <c r="AH1659" s="2"/>
      <c r="AI1659" s="2"/>
      <c r="AJ1659" s="2"/>
      <c r="AK1659" s="2"/>
      <c r="AL1659" s="2"/>
      <c r="AM1659" s="2"/>
    </row>
    <row r="1660" spans="16:39" ht="11.25" x14ac:dyDescent="0.2">
      <c r="P1660" s="2"/>
      <c r="Q1660" s="2"/>
      <c r="R1660" s="2"/>
      <c r="S1660" s="2"/>
      <c r="U1660" s="2"/>
      <c r="V1660" s="2"/>
      <c r="W1660" s="2"/>
      <c r="X1660" s="2"/>
      <c r="Y1660" s="2"/>
      <c r="Z1660" s="2"/>
      <c r="AA1660" s="2"/>
      <c r="AB1660" s="2"/>
      <c r="AC1660" s="2"/>
      <c r="AD1660" s="2"/>
      <c r="AE1660" s="2"/>
      <c r="AF1660" s="2"/>
      <c r="AG1660" s="2"/>
      <c r="AH1660" s="2"/>
      <c r="AI1660" s="2"/>
      <c r="AJ1660" s="2"/>
      <c r="AK1660" s="2"/>
      <c r="AL1660" s="2"/>
      <c r="AM1660" s="2"/>
    </row>
    <row r="1661" spans="16:39" ht="11.25" x14ac:dyDescent="0.2">
      <c r="P1661" s="2"/>
      <c r="Q1661" s="2"/>
      <c r="R1661" s="2"/>
      <c r="S1661" s="2"/>
      <c r="U1661" s="2"/>
      <c r="V1661" s="2"/>
      <c r="W1661" s="2"/>
      <c r="X1661" s="2"/>
      <c r="Y1661" s="2"/>
      <c r="Z1661" s="2"/>
      <c r="AA1661" s="2"/>
      <c r="AB1661" s="2"/>
      <c r="AC1661" s="2"/>
      <c r="AD1661" s="2"/>
      <c r="AE1661" s="2"/>
      <c r="AF1661" s="2"/>
      <c r="AG1661" s="2"/>
      <c r="AH1661" s="2"/>
      <c r="AI1661" s="2"/>
      <c r="AJ1661" s="2"/>
      <c r="AK1661" s="2"/>
      <c r="AL1661" s="2"/>
      <c r="AM1661" s="2"/>
    </row>
    <row r="1662" spans="16:39" ht="11.25" x14ac:dyDescent="0.2">
      <c r="P1662" s="2"/>
      <c r="Q1662" s="2"/>
      <c r="R1662" s="2"/>
      <c r="S1662" s="2"/>
      <c r="U1662" s="2"/>
      <c r="V1662" s="2"/>
      <c r="W1662" s="2"/>
      <c r="X1662" s="2"/>
      <c r="Y1662" s="2"/>
      <c r="Z1662" s="2"/>
      <c r="AA1662" s="2"/>
      <c r="AB1662" s="2"/>
      <c r="AC1662" s="2"/>
      <c r="AD1662" s="2"/>
      <c r="AE1662" s="2"/>
      <c r="AF1662" s="2"/>
      <c r="AG1662" s="2"/>
      <c r="AH1662" s="2"/>
      <c r="AI1662" s="2"/>
      <c r="AJ1662" s="2"/>
      <c r="AK1662" s="2"/>
      <c r="AL1662" s="2"/>
      <c r="AM1662" s="2"/>
    </row>
    <row r="1663" spans="16:39" ht="11.25" x14ac:dyDescent="0.2">
      <c r="P1663" s="2"/>
      <c r="Q1663" s="2"/>
      <c r="R1663" s="2"/>
      <c r="S1663" s="2"/>
      <c r="U1663" s="2"/>
      <c r="V1663" s="2"/>
      <c r="W1663" s="2"/>
      <c r="X1663" s="2"/>
      <c r="Y1663" s="2"/>
      <c r="Z1663" s="2"/>
      <c r="AA1663" s="2"/>
      <c r="AB1663" s="2"/>
      <c r="AC1663" s="2"/>
      <c r="AD1663" s="2"/>
      <c r="AE1663" s="2"/>
      <c r="AF1663" s="2"/>
      <c r="AG1663" s="2"/>
      <c r="AH1663" s="2"/>
      <c r="AI1663" s="2"/>
      <c r="AJ1663" s="2"/>
      <c r="AK1663" s="2"/>
      <c r="AL1663" s="2"/>
      <c r="AM1663" s="2"/>
    </row>
    <row r="1664" spans="16:39" ht="11.25" x14ac:dyDescent="0.2">
      <c r="P1664" s="2"/>
      <c r="Q1664" s="2"/>
      <c r="R1664" s="2"/>
      <c r="S1664" s="2"/>
      <c r="U1664" s="2"/>
      <c r="V1664" s="2"/>
      <c r="W1664" s="2"/>
      <c r="X1664" s="2"/>
      <c r="Y1664" s="2"/>
      <c r="Z1664" s="2"/>
      <c r="AA1664" s="2"/>
      <c r="AB1664" s="2"/>
      <c r="AC1664" s="2"/>
      <c r="AD1664" s="2"/>
      <c r="AE1664" s="2"/>
      <c r="AF1664" s="2"/>
      <c r="AG1664" s="2"/>
      <c r="AH1664" s="2"/>
      <c r="AI1664" s="2"/>
      <c r="AJ1664" s="2"/>
      <c r="AK1664" s="2"/>
      <c r="AL1664" s="2"/>
      <c r="AM1664" s="2"/>
    </row>
    <row r="1665" spans="16:39" ht="11.25" x14ac:dyDescent="0.2">
      <c r="P1665" s="2"/>
      <c r="Q1665" s="2"/>
      <c r="R1665" s="2"/>
      <c r="S1665" s="2"/>
      <c r="U1665" s="2"/>
      <c r="V1665" s="2"/>
      <c r="W1665" s="2"/>
      <c r="X1665" s="2"/>
      <c r="Y1665" s="2"/>
      <c r="Z1665" s="2"/>
      <c r="AA1665" s="2"/>
      <c r="AB1665" s="2"/>
      <c r="AC1665" s="2"/>
      <c r="AD1665" s="2"/>
      <c r="AE1665" s="2"/>
      <c r="AF1665" s="2"/>
      <c r="AG1665" s="2"/>
      <c r="AH1665" s="2"/>
      <c r="AI1665" s="2"/>
      <c r="AJ1665" s="2"/>
      <c r="AK1665" s="2"/>
      <c r="AL1665" s="2"/>
      <c r="AM1665" s="2"/>
    </row>
    <row r="1666" spans="16:39" ht="11.25" x14ac:dyDescent="0.2">
      <c r="P1666" s="2"/>
      <c r="Q1666" s="2"/>
      <c r="R1666" s="2"/>
      <c r="S1666" s="2"/>
      <c r="U1666" s="2"/>
      <c r="V1666" s="2"/>
      <c r="W1666" s="2"/>
      <c r="X1666" s="2"/>
      <c r="Y1666" s="2"/>
      <c r="Z1666" s="2"/>
      <c r="AA1666" s="2"/>
      <c r="AB1666" s="2"/>
      <c r="AC1666" s="2"/>
      <c r="AD1666" s="2"/>
      <c r="AE1666" s="2"/>
      <c r="AF1666" s="2"/>
      <c r="AG1666" s="2"/>
      <c r="AH1666" s="2"/>
      <c r="AI1666" s="2"/>
      <c r="AJ1666" s="2"/>
      <c r="AK1666" s="2"/>
      <c r="AL1666" s="2"/>
      <c r="AM1666" s="2"/>
    </row>
    <row r="1667" spans="16:39" ht="11.25" x14ac:dyDescent="0.2">
      <c r="P1667" s="2"/>
      <c r="Q1667" s="2"/>
      <c r="R1667" s="2"/>
      <c r="S1667" s="2"/>
      <c r="U1667" s="2"/>
      <c r="V1667" s="2"/>
      <c r="W1667" s="2"/>
      <c r="X1667" s="2"/>
      <c r="Y1667" s="2"/>
      <c r="Z1667" s="2"/>
      <c r="AA1667" s="2"/>
      <c r="AB1667" s="2"/>
      <c r="AC1667" s="2"/>
      <c r="AD1667" s="2"/>
      <c r="AE1667" s="2"/>
      <c r="AF1667" s="2"/>
      <c r="AG1667" s="2"/>
      <c r="AH1667" s="2"/>
      <c r="AI1667" s="2"/>
      <c r="AJ1667" s="2"/>
      <c r="AK1667" s="2"/>
      <c r="AL1667" s="2"/>
      <c r="AM1667" s="2"/>
    </row>
    <row r="1668" spans="16:39" ht="11.25" x14ac:dyDescent="0.2">
      <c r="P1668" s="2"/>
      <c r="Q1668" s="2"/>
      <c r="R1668" s="2"/>
      <c r="S1668" s="2"/>
      <c r="U1668" s="2"/>
      <c r="V1668" s="2"/>
      <c r="W1668" s="2"/>
      <c r="X1668" s="2"/>
      <c r="Y1668" s="2"/>
      <c r="Z1668" s="2"/>
      <c r="AA1668" s="2"/>
      <c r="AB1668" s="2"/>
      <c r="AC1668" s="2"/>
      <c r="AD1668" s="2"/>
      <c r="AE1668" s="2"/>
      <c r="AF1668" s="2"/>
      <c r="AG1668" s="2"/>
      <c r="AH1668" s="2"/>
      <c r="AI1668" s="2"/>
      <c r="AJ1668" s="2"/>
      <c r="AK1668" s="2"/>
      <c r="AL1668" s="2"/>
      <c r="AM1668" s="2"/>
    </row>
    <row r="1669" spans="16:39" ht="11.25" x14ac:dyDescent="0.2">
      <c r="P1669" s="2"/>
      <c r="Q1669" s="2"/>
      <c r="R1669" s="2"/>
      <c r="S1669" s="2"/>
      <c r="U1669" s="2"/>
      <c r="V1669" s="2"/>
      <c r="W1669" s="2"/>
      <c r="X1669" s="2"/>
      <c r="Y1669" s="2"/>
      <c r="Z1669" s="2"/>
      <c r="AA1669" s="2"/>
      <c r="AB1669" s="2"/>
      <c r="AC1669" s="2"/>
      <c r="AD1669" s="2"/>
      <c r="AE1669" s="2"/>
      <c r="AF1669" s="2"/>
      <c r="AG1669" s="2"/>
      <c r="AH1669" s="2"/>
      <c r="AI1669" s="2"/>
      <c r="AJ1669" s="2"/>
      <c r="AK1669" s="2"/>
      <c r="AL1669" s="2"/>
      <c r="AM1669" s="2"/>
    </row>
    <row r="1670" spans="16:39" ht="11.25" x14ac:dyDescent="0.2">
      <c r="P1670" s="2"/>
      <c r="Q1670" s="2"/>
      <c r="R1670" s="2"/>
      <c r="S1670" s="2"/>
      <c r="U1670" s="2"/>
      <c r="V1670" s="2"/>
      <c r="W1670" s="2"/>
      <c r="X1670" s="2"/>
      <c r="Y1670" s="2"/>
      <c r="Z1670" s="2"/>
      <c r="AA1670" s="2"/>
      <c r="AB1670" s="2"/>
      <c r="AC1670" s="2"/>
      <c r="AD1670" s="2"/>
      <c r="AE1670" s="2"/>
      <c r="AF1670" s="2"/>
      <c r="AG1670" s="2"/>
      <c r="AH1670" s="2"/>
      <c r="AI1670" s="2"/>
      <c r="AJ1670" s="2"/>
      <c r="AK1670" s="2"/>
      <c r="AL1670" s="2"/>
      <c r="AM1670" s="2"/>
    </row>
    <row r="1671" spans="16:39" ht="11.25" x14ac:dyDescent="0.2">
      <c r="P1671" s="2"/>
      <c r="Q1671" s="2"/>
      <c r="R1671" s="2"/>
      <c r="S1671" s="2"/>
      <c r="U1671" s="2"/>
      <c r="V1671" s="2"/>
      <c r="W1671" s="2"/>
      <c r="X1671" s="2"/>
      <c r="Y1671" s="2"/>
      <c r="Z1671" s="2"/>
      <c r="AA1671" s="2"/>
      <c r="AB1671" s="2"/>
      <c r="AC1671" s="2"/>
      <c r="AD1671" s="2"/>
      <c r="AE1671" s="2"/>
      <c r="AF1671" s="2"/>
      <c r="AG1671" s="2"/>
      <c r="AH1671" s="2"/>
      <c r="AI1671" s="2"/>
      <c r="AJ1671" s="2"/>
      <c r="AK1671" s="2"/>
      <c r="AL1671" s="2"/>
      <c r="AM1671" s="2"/>
    </row>
    <row r="1672" spans="16:39" ht="11.25" x14ac:dyDescent="0.2">
      <c r="P1672" s="2"/>
      <c r="Q1672" s="2"/>
      <c r="R1672" s="2"/>
      <c r="S1672" s="2"/>
      <c r="U1672" s="2"/>
      <c r="V1672" s="2"/>
      <c r="W1672" s="2"/>
      <c r="X1672" s="2"/>
      <c r="Y1672" s="2"/>
      <c r="Z1672" s="2"/>
      <c r="AA1672" s="2"/>
      <c r="AB1672" s="2"/>
      <c r="AC1672" s="2"/>
      <c r="AD1672" s="2"/>
      <c r="AE1672" s="2"/>
      <c r="AF1672" s="2"/>
      <c r="AG1672" s="2"/>
      <c r="AH1672" s="2"/>
      <c r="AI1672" s="2"/>
      <c r="AJ1672" s="2"/>
      <c r="AK1672" s="2"/>
      <c r="AL1672" s="2"/>
      <c r="AM1672" s="2"/>
    </row>
    <row r="1673" spans="16:39" ht="11.25" x14ac:dyDescent="0.2">
      <c r="P1673" s="2"/>
      <c r="Q1673" s="2"/>
      <c r="R1673" s="2"/>
      <c r="S1673" s="2"/>
      <c r="U1673" s="2"/>
      <c r="V1673" s="2"/>
      <c r="W1673" s="2"/>
      <c r="X1673" s="2"/>
      <c r="Y1673" s="2"/>
      <c r="Z1673" s="2"/>
      <c r="AA1673" s="2"/>
      <c r="AB1673" s="2"/>
      <c r="AC1673" s="2"/>
      <c r="AD1673" s="2"/>
      <c r="AE1673" s="2"/>
      <c r="AF1673" s="2"/>
      <c r="AG1673" s="2"/>
      <c r="AH1673" s="2"/>
      <c r="AI1673" s="2"/>
      <c r="AJ1673" s="2"/>
      <c r="AK1673" s="2"/>
      <c r="AL1673" s="2"/>
      <c r="AM1673" s="2"/>
    </row>
    <row r="1674" spans="16:39" ht="11.25" x14ac:dyDescent="0.2">
      <c r="P1674" s="2"/>
      <c r="Q1674" s="2"/>
      <c r="R1674" s="2"/>
      <c r="S1674" s="2"/>
      <c r="U1674" s="2"/>
      <c r="V1674" s="2"/>
      <c r="W1674" s="2"/>
      <c r="X1674" s="2"/>
      <c r="Y1674" s="2"/>
      <c r="Z1674" s="2"/>
      <c r="AA1674" s="2"/>
      <c r="AB1674" s="2"/>
      <c r="AC1674" s="2"/>
      <c r="AD1674" s="2"/>
      <c r="AE1674" s="2"/>
      <c r="AF1674" s="2"/>
      <c r="AG1674" s="2"/>
      <c r="AH1674" s="2"/>
      <c r="AI1674" s="2"/>
      <c r="AJ1674" s="2"/>
      <c r="AK1674" s="2"/>
      <c r="AL1674" s="2"/>
      <c r="AM1674" s="2"/>
    </row>
    <row r="1675" spans="16:39" ht="11.25" x14ac:dyDescent="0.2">
      <c r="P1675" s="2"/>
      <c r="Q1675" s="2"/>
      <c r="R1675" s="2"/>
      <c r="S1675" s="2"/>
      <c r="U1675" s="2"/>
      <c r="V1675" s="2"/>
      <c r="W1675" s="2"/>
      <c r="X1675" s="2"/>
      <c r="Y1675" s="2"/>
      <c r="Z1675" s="2"/>
      <c r="AA1675" s="2"/>
      <c r="AB1675" s="2"/>
      <c r="AC1675" s="2"/>
      <c r="AD1675" s="2"/>
      <c r="AE1675" s="2"/>
      <c r="AF1675" s="2"/>
      <c r="AG1675" s="2"/>
      <c r="AH1675" s="2"/>
      <c r="AI1675" s="2"/>
      <c r="AJ1675" s="2"/>
      <c r="AK1675" s="2"/>
      <c r="AL1675" s="2"/>
      <c r="AM1675" s="2"/>
    </row>
    <row r="1676" spans="16:39" ht="11.25" x14ac:dyDescent="0.2">
      <c r="P1676" s="2"/>
      <c r="Q1676" s="2"/>
      <c r="R1676" s="2"/>
      <c r="S1676" s="2"/>
      <c r="U1676" s="2"/>
      <c r="V1676" s="2"/>
      <c r="W1676" s="2"/>
      <c r="X1676" s="2"/>
      <c r="Y1676" s="2"/>
      <c r="Z1676" s="2"/>
      <c r="AA1676" s="2"/>
      <c r="AB1676" s="2"/>
      <c r="AC1676" s="2"/>
      <c r="AD1676" s="2"/>
      <c r="AE1676" s="2"/>
      <c r="AF1676" s="2"/>
      <c r="AG1676" s="2"/>
      <c r="AH1676" s="2"/>
      <c r="AI1676" s="2"/>
      <c r="AJ1676" s="2"/>
      <c r="AK1676" s="2"/>
      <c r="AL1676" s="2"/>
      <c r="AM1676" s="2"/>
    </row>
    <row r="1677" spans="16:39" ht="11.25" x14ac:dyDescent="0.2">
      <c r="P1677" s="2"/>
      <c r="Q1677" s="2"/>
      <c r="R1677" s="2"/>
      <c r="S1677" s="2"/>
      <c r="U1677" s="2"/>
      <c r="V1677" s="2"/>
      <c r="W1677" s="2"/>
      <c r="X1677" s="2"/>
      <c r="Y1677" s="2"/>
      <c r="Z1677" s="2"/>
      <c r="AA1677" s="2"/>
      <c r="AB1677" s="2"/>
      <c r="AC1677" s="2"/>
      <c r="AD1677" s="2"/>
      <c r="AE1677" s="2"/>
      <c r="AF1677" s="2"/>
      <c r="AG1677" s="2"/>
      <c r="AH1677" s="2"/>
      <c r="AI1677" s="2"/>
      <c r="AJ1677" s="2"/>
      <c r="AK1677" s="2"/>
      <c r="AL1677" s="2"/>
      <c r="AM1677" s="2"/>
    </row>
    <row r="1678" spans="16:39" ht="11.25" x14ac:dyDescent="0.2">
      <c r="P1678" s="2"/>
      <c r="Q1678" s="2"/>
      <c r="R1678" s="2"/>
      <c r="S1678" s="2"/>
      <c r="U1678" s="2"/>
      <c r="V1678" s="2"/>
      <c r="W1678" s="2"/>
      <c r="X1678" s="2"/>
      <c r="Y1678" s="2"/>
      <c r="Z1678" s="2"/>
      <c r="AA1678" s="2"/>
      <c r="AB1678" s="2"/>
      <c r="AC1678" s="2"/>
      <c r="AD1678" s="2"/>
      <c r="AE1678" s="2"/>
      <c r="AF1678" s="2"/>
      <c r="AG1678" s="2"/>
      <c r="AH1678" s="2"/>
      <c r="AI1678" s="2"/>
      <c r="AJ1678" s="2"/>
      <c r="AK1678" s="2"/>
      <c r="AL1678" s="2"/>
      <c r="AM1678" s="2"/>
    </row>
    <row r="1679" spans="16:39" ht="11.25" x14ac:dyDescent="0.2">
      <c r="P1679" s="2"/>
      <c r="Q1679" s="2"/>
      <c r="R1679" s="2"/>
      <c r="S1679" s="2"/>
      <c r="U1679" s="2"/>
      <c r="V1679" s="2"/>
      <c r="W1679" s="2"/>
      <c r="X1679" s="2"/>
      <c r="Y1679" s="2"/>
      <c r="Z1679" s="2"/>
      <c r="AA1679" s="2"/>
      <c r="AB1679" s="2"/>
      <c r="AC1679" s="2"/>
      <c r="AD1679" s="2"/>
      <c r="AE1679" s="2"/>
      <c r="AF1679" s="2"/>
      <c r="AG1679" s="2"/>
      <c r="AH1679" s="2"/>
      <c r="AI1679" s="2"/>
      <c r="AJ1679" s="2"/>
      <c r="AK1679" s="2"/>
      <c r="AL1679" s="2"/>
      <c r="AM1679" s="2"/>
    </row>
    <row r="1680" spans="16:39" ht="11.25" x14ac:dyDescent="0.2">
      <c r="P1680" s="2"/>
      <c r="Q1680" s="2"/>
      <c r="R1680" s="2"/>
      <c r="S1680" s="2"/>
      <c r="U1680" s="2"/>
      <c r="V1680" s="2"/>
      <c r="W1680" s="2"/>
      <c r="X1680" s="2"/>
      <c r="Y1680" s="2"/>
      <c r="Z1680" s="2"/>
      <c r="AA1680" s="2"/>
      <c r="AB1680" s="2"/>
      <c r="AC1680" s="2"/>
      <c r="AD1680" s="2"/>
      <c r="AE1680" s="2"/>
      <c r="AF1680" s="2"/>
      <c r="AG1680" s="2"/>
      <c r="AH1680" s="2"/>
      <c r="AI1680" s="2"/>
      <c r="AJ1680" s="2"/>
      <c r="AK1680" s="2"/>
      <c r="AL1680" s="2"/>
      <c r="AM1680" s="2"/>
    </row>
    <row r="1681" spans="16:39" ht="11.25" x14ac:dyDescent="0.2">
      <c r="P1681" s="2"/>
      <c r="Q1681" s="2"/>
      <c r="R1681" s="2"/>
      <c r="S1681" s="2"/>
      <c r="U1681" s="2"/>
      <c r="V1681" s="2"/>
      <c r="W1681" s="2"/>
      <c r="X1681" s="2"/>
      <c r="Y1681" s="2"/>
      <c r="Z1681" s="2"/>
      <c r="AA1681" s="2"/>
      <c r="AB1681" s="2"/>
      <c r="AC1681" s="2"/>
      <c r="AD1681" s="2"/>
      <c r="AE1681" s="2"/>
      <c r="AF1681" s="2"/>
      <c r="AG1681" s="2"/>
      <c r="AH1681" s="2"/>
      <c r="AI1681" s="2"/>
      <c r="AJ1681" s="2"/>
      <c r="AK1681" s="2"/>
      <c r="AL1681" s="2"/>
      <c r="AM1681" s="2"/>
    </row>
    <row r="1682" spans="16:39" ht="11.25" x14ac:dyDescent="0.2">
      <c r="P1682" s="2"/>
      <c r="Q1682" s="2"/>
      <c r="R1682" s="2"/>
      <c r="S1682" s="2"/>
      <c r="U1682" s="2"/>
      <c r="V1682" s="2"/>
      <c r="W1682" s="2"/>
      <c r="X1682" s="2"/>
      <c r="Y1682" s="2"/>
      <c r="Z1682" s="2"/>
      <c r="AA1682" s="2"/>
      <c r="AB1682" s="2"/>
      <c r="AC1682" s="2"/>
      <c r="AD1682" s="2"/>
      <c r="AE1682" s="2"/>
      <c r="AF1682" s="2"/>
      <c r="AG1682" s="2"/>
      <c r="AH1682" s="2"/>
      <c r="AI1682" s="2"/>
      <c r="AJ1682" s="2"/>
      <c r="AK1682" s="2"/>
      <c r="AL1682" s="2"/>
      <c r="AM1682" s="2"/>
    </row>
    <row r="1683" spans="16:39" ht="11.25" x14ac:dyDescent="0.2">
      <c r="P1683" s="2"/>
      <c r="Q1683" s="2"/>
      <c r="R1683" s="2"/>
      <c r="S1683" s="2"/>
      <c r="U1683" s="2"/>
      <c r="V1683" s="2"/>
      <c r="W1683" s="2"/>
      <c r="X1683" s="2"/>
      <c r="Y1683" s="2"/>
      <c r="Z1683" s="2"/>
      <c r="AA1683" s="2"/>
      <c r="AB1683" s="2"/>
      <c r="AC1683" s="2"/>
      <c r="AD1683" s="2"/>
      <c r="AE1683" s="2"/>
      <c r="AF1683" s="2"/>
      <c r="AG1683" s="2"/>
      <c r="AH1683" s="2"/>
      <c r="AI1683" s="2"/>
      <c r="AJ1683" s="2"/>
      <c r="AK1683" s="2"/>
      <c r="AL1683" s="2"/>
      <c r="AM1683" s="2"/>
    </row>
    <row r="1684" spans="16:39" ht="11.25" x14ac:dyDescent="0.2">
      <c r="P1684" s="2"/>
      <c r="Q1684" s="2"/>
      <c r="R1684" s="2"/>
      <c r="S1684" s="2"/>
      <c r="U1684" s="2"/>
      <c r="V1684" s="2"/>
      <c r="W1684" s="2"/>
      <c r="X1684" s="2"/>
      <c r="Y1684" s="2"/>
      <c r="Z1684" s="2"/>
      <c r="AA1684" s="2"/>
      <c r="AB1684" s="2"/>
      <c r="AC1684" s="2"/>
      <c r="AD1684" s="2"/>
      <c r="AE1684" s="2"/>
      <c r="AF1684" s="2"/>
      <c r="AG1684" s="2"/>
      <c r="AH1684" s="2"/>
      <c r="AI1684" s="2"/>
      <c r="AJ1684" s="2"/>
      <c r="AK1684" s="2"/>
      <c r="AL1684" s="2"/>
      <c r="AM1684" s="2"/>
    </row>
    <row r="1685" spans="16:39" ht="11.25" x14ac:dyDescent="0.2">
      <c r="P1685" s="2"/>
      <c r="Q1685" s="2"/>
      <c r="R1685" s="2"/>
      <c r="S1685" s="2"/>
      <c r="U1685" s="2"/>
      <c r="V1685" s="2"/>
      <c r="W1685" s="2"/>
      <c r="X1685" s="2"/>
      <c r="Y1685" s="2"/>
      <c r="Z1685" s="2"/>
      <c r="AA1685" s="2"/>
      <c r="AB1685" s="2"/>
      <c r="AC1685" s="2"/>
      <c r="AD1685" s="2"/>
      <c r="AE1685" s="2"/>
      <c r="AF1685" s="2"/>
      <c r="AG1685" s="2"/>
      <c r="AH1685" s="2"/>
      <c r="AI1685" s="2"/>
      <c r="AJ1685" s="2"/>
      <c r="AK1685" s="2"/>
      <c r="AL1685" s="2"/>
      <c r="AM1685" s="2"/>
    </row>
    <row r="1686" spans="16:39" ht="11.25" x14ac:dyDescent="0.2">
      <c r="P1686" s="2"/>
      <c r="Q1686" s="2"/>
      <c r="R1686" s="2"/>
      <c r="S1686" s="2"/>
      <c r="U1686" s="2"/>
      <c r="V1686" s="2"/>
      <c r="W1686" s="2"/>
      <c r="X1686" s="2"/>
      <c r="Y1686" s="2"/>
      <c r="Z1686" s="2"/>
      <c r="AA1686" s="2"/>
      <c r="AB1686" s="2"/>
      <c r="AC1686" s="2"/>
      <c r="AD1686" s="2"/>
      <c r="AE1686" s="2"/>
      <c r="AF1686" s="2"/>
      <c r="AG1686" s="2"/>
      <c r="AH1686" s="2"/>
      <c r="AI1686" s="2"/>
      <c r="AJ1686" s="2"/>
      <c r="AK1686" s="2"/>
      <c r="AL1686" s="2"/>
      <c r="AM1686" s="2"/>
    </row>
    <row r="1687" spans="16:39" ht="11.25" x14ac:dyDescent="0.2">
      <c r="P1687" s="2"/>
      <c r="Q1687" s="2"/>
      <c r="R1687" s="2"/>
      <c r="S1687" s="2"/>
      <c r="U1687" s="2"/>
      <c r="V1687" s="2"/>
      <c r="W1687" s="2"/>
      <c r="X1687" s="2"/>
      <c r="Y1687" s="2"/>
      <c r="Z1687" s="2"/>
      <c r="AA1687" s="2"/>
      <c r="AB1687" s="2"/>
      <c r="AC1687" s="2"/>
      <c r="AD1687" s="2"/>
      <c r="AE1687" s="2"/>
      <c r="AF1687" s="2"/>
      <c r="AG1687" s="2"/>
      <c r="AH1687" s="2"/>
      <c r="AI1687" s="2"/>
      <c r="AJ1687" s="2"/>
      <c r="AK1687" s="2"/>
      <c r="AL1687" s="2"/>
      <c r="AM1687" s="2"/>
    </row>
    <row r="1688" spans="16:39" ht="11.25" x14ac:dyDescent="0.2">
      <c r="P1688" s="2"/>
      <c r="Q1688" s="2"/>
      <c r="R1688" s="2"/>
      <c r="S1688" s="2"/>
      <c r="U1688" s="2"/>
      <c r="V1688" s="2"/>
      <c r="W1688" s="2"/>
      <c r="X1688" s="2"/>
      <c r="Y1688" s="2"/>
      <c r="Z1688" s="2"/>
      <c r="AA1688" s="2"/>
      <c r="AB1688" s="2"/>
      <c r="AC1688" s="2"/>
      <c r="AD1688" s="2"/>
      <c r="AE1688" s="2"/>
      <c r="AF1688" s="2"/>
      <c r="AG1688" s="2"/>
      <c r="AH1688" s="2"/>
      <c r="AI1688" s="2"/>
      <c r="AJ1688" s="2"/>
      <c r="AK1688" s="2"/>
      <c r="AL1688" s="2"/>
      <c r="AM1688" s="2"/>
    </row>
    <row r="1689" spans="16:39" ht="11.25" x14ac:dyDescent="0.2">
      <c r="P1689" s="2"/>
      <c r="Q1689" s="2"/>
      <c r="R1689" s="2"/>
      <c r="S1689" s="2"/>
      <c r="U1689" s="2"/>
      <c r="V1689" s="2"/>
      <c r="W1689" s="2"/>
      <c r="X1689" s="2"/>
      <c r="Y1689" s="2"/>
      <c r="Z1689" s="2"/>
      <c r="AA1689" s="2"/>
      <c r="AB1689" s="2"/>
      <c r="AC1689" s="2"/>
      <c r="AD1689" s="2"/>
      <c r="AE1689" s="2"/>
      <c r="AF1689" s="2"/>
      <c r="AG1689" s="2"/>
      <c r="AH1689" s="2"/>
      <c r="AI1689" s="2"/>
      <c r="AJ1689" s="2"/>
      <c r="AK1689" s="2"/>
      <c r="AL1689" s="2"/>
      <c r="AM1689" s="2"/>
    </row>
    <row r="1690" spans="16:39" ht="11.25" x14ac:dyDescent="0.2">
      <c r="P1690" s="2"/>
      <c r="Q1690" s="2"/>
      <c r="R1690" s="2"/>
      <c r="S1690" s="2"/>
      <c r="U1690" s="2"/>
      <c r="V1690" s="2"/>
      <c r="W1690" s="2"/>
      <c r="X1690" s="2"/>
      <c r="Y1690" s="2"/>
      <c r="Z1690" s="2"/>
      <c r="AA1690" s="2"/>
      <c r="AB1690" s="2"/>
      <c r="AC1690" s="2"/>
      <c r="AD1690" s="2"/>
      <c r="AE1690" s="2"/>
      <c r="AF1690" s="2"/>
      <c r="AG1690" s="2"/>
      <c r="AH1690" s="2"/>
      <c r="AI1690" s="2"/>
      <c r="AJ1690" s="2"/>
      <c r="AK1690" s="2"/>
      <c r="AL1690" s="2"/>
      <c r="AM1690" s="2"/>
    </row>
    <row r="1691" spans="16:39" ht="11.25" x14ac:dyDescent="0.2">
      <c r="P1691" s="2"/>
      <c r="Q1691" s="2"/>
      <c r="R1691" s="2"/>
      <c r="S1691" s="2"/>
      <c r="U1691" s="2"/>
      <c r="V1691" s="2"/>
      <c r="W1691" s="2"/>
      <c r="X1691" s="2"/>
      <c r="Y1691" s="2"/>
      <c r="Z1691" s="2"/>
      <c r="AA1691" s="2"/>
      <c r="AB1691" s="2"/>
      <c r="AC1691" s="2"/>
      <c r="AD1691" s="2"/>
      <c r="AE1691" s="2"/>
      <c r="AF1691" s="2"/>
      <c r="AG1691" s="2"/>
      <c r="AH1691" s="2"/>
      <c r="AI1691" s="2"/>
      <c r="AJ1691" s="2"/>
      <c r="AK1691" s="2"/>
      <c r="AL1691" s="2"/>
      <c r="AM1691" s="2"/>
    </row>
    <row r="1692" spans="16:39" ht="11.25" x14ac:dyDescent="0.2">
      <c r="P1692" s="2"/>
      <c r="Q1692" s="2"/>
      <c r="R1692" s="2"/>
      <c r="S1692" s="2"/>
      <c r="U1692" s="2"/>
      <c r="V1692" s="2"/>
      <c r="W1692" s="2"/>
      <c r="X1692" s="2"/>
      <c r="Y1692" s="2"/>
      <c r="Z1692" s="2"/>
      <c r="AA1692" s="2"/>
      <c r="AB1692" s="2"/>
      <c r="AC1692" s="2"/>
      <c r="AD1692" s="2"/>
      <c r="AE1692" s="2"/>
      <c r="AF1692" s="2"/>
      <c r="AG1692" s="2"/>
      <c r="AH1692" s="2"/>
      <c r="AI1692" s="2"/>
      <c r="AJ1692" s="2"/>
      <c r="AK1692" s="2"/>
      <c r="AL1692" s="2"/>
      <c r="AM1692" s="2"/>
    </row>
    <row r="1693" spans="16:39" ht="11.25" x14ac:dyDescent="0.2">
      <c r="P1693" s="2"/>
      <c r="Q1693" s="2"/>
      <c r="R1693" s="2"/>
      <c r="S1693" s="2"/>
      <c r="U1693" s="2"/>
      <c r="V1693" s="2"/>
      <c r="W1693" s="2"/>
      <c r="X1693" s="2"/>
      <c r="Y1693" s="2"/>
      <c r="Z1693" s="2"/>
      <c r="AA1693" s="2"/>
      <c r="AB1693" s="2"/>
      <c r="AC1693" s="2"/>
      <c r="AD1693" s="2"/>
      <c r="AE1693" s="2"/>
      <c r="AF1693" s="2"/>
      <c r="AG1693" s="2"/>
      <c r="AH1693" s="2"/>
      <c r="AI1693" s="2"/>
      <c r="AJ1693" s="2"/>
      <c r="AK1693" s="2"/>
      <c r="AL1693" s="2"/>
      <c r="AM1693" s="2"/>
    </row>
    <row r="1694" spans="16:39" ht="11.25" x14ac:dyDescent="0.2">
      <c r="P1694" s="2"/>
      <c r="Q1694" s="2"/>
      <c r="R1694" s="2"/>
      <c r="S1694" s="2"/>
      <c r="U1694" s="2"/>
      <c r="V1694" s="2"/>
      <c r="W1694" s="2"/>
      <c r="X1694" s="2"/>
      <c r="Y1694" s="2"/>
      <c r="Z1694" s="2"/>
      <c r="AA1694" s="2"/>
      <c r="AB1694" s="2"/>
      <c r="AC1694" s="2"/>
      <c r="AD1694" s="2"/>
      <c r="AE1694" s="2"/>
      <c r="AF1694" s="2"/>
      <c r="AG1694" s="2"/>
      <c r="AH1694" s="2"/>
      <c r="AI1694" s="2"/>
      <c r="AJ1694" s="2"/>
      <c r="AK1694" s="2"/>
      <c r="AL1694" s="2"/>
      <c r="AM1694" s="2"/>
    </row>
    <row r="1695" spans="16:39" ht="11.25" x14ac:dyDescent="0.2">
      <c r="P1695" s="2"/>
      <c r="Q1695" s="2"/>
      <c r="R1695" s="2"/>
      <c r="S1695" s="2"/>
      <c r="U1695" s="2"/>
      <c r="V1695" s="2"/>
      <c r="W1695" s="2"/>
      <c r="X1695" s="2"/>
      <c r="Y1695" s="2"/>
      <c r="Z1695" s="2"/>
      <c r="AA1695" s="2"/>
      <c r="AB1695" s="2"/>
      <c r="AC1695" s="2"/>
      <c r="AD1695" s="2"/>
      <c r="AE1695" s="2"/>
      <c r="AF1695" s="2"/>
      <c r="AG1695" s="2"/>
      <c r="AH1695" s="2"/>
      <c r="AI1695" s="2"/>
      <c r="AJ1695" s="2"/>
      <c r="AK1695" s="2"/>
      <c r="AL1695" s="2"/>
      <c r="AM1695" s="2"/>
    </row>
    <row r="1696" spans="16:39" ht="11.25" x14ac:dyDescent="0.2">
      <c r="P1696" s="2"/>
      <c r="Q1696" s="2"/>
      <c r="R1696" s="2"/>
      <c r="S1696" s="2"/>
      <c r="U1696" s="2"/>
      <c r="V1696" s="2"/>
      <c r="W1696" s="2"/>
      <c r="X1696" s="2"/>
      <c r="Y1696" s="2"/>
      <c r="Z1696" s="2"/>
      <c r="AA1696" s="2"/>
      <c r="AB1696" s="2"/>
      <c r="AC1696" s="2"/>
      <c r="AD1696" s="2"/>
      <c r="AE1696" s="2"/>
      <c r="AF1696" s="2"/>
      <c r="AG1696" s="2"/>
      <c r="AH1696" s="2"/>
      <c r="AI1696" s="2"/>
      <c r="AJ1696" s="2"/>
      <c r="AK1696" s="2"/>
      <c r="AL1696" s="2"/>
      <c r="AM1696" s="2"/>
    </row>
    <row r="1697" spans="16:39" ht="11.25" x14ac:dyDescent="0.2">
      <c r="P1697" s="2"/>
      <c r="Q1697" s="2"/>
      <c r="R1697" s="2"/>
      <c r="S1697" s="2"/>
      <c r="U1697" s="2"/>
      <c r="V1697" s="2"/>
      <c r="W1697" s="2"/>
      <c r="X1697" s="2"/>
      <c r="Y1697" s="2"/>
      <c r="Z1697" s="2"/>
      <c r="AA1697" s="2"/>
      <c r="AB1697" s="2"/>
      <c r="AC1697" s="2"/>
      <c r="AD1697" s="2"/>
      <c r="AE1697" s="2"/>
      <c r="AF1697" s="2"/>
      <c r="AG1697" s="2"/>
      <c r="AH1697" s="2"/>
      <c r="AI1697" s="2"/>
      <c r="AJ1697" s="2"/>
      <c r="AK1697" s="2"/>
      <c r="AL1697" s="2"/>
      <c r="AM1697" s="2"/>
    </row>
    <row r="1698" spans="16:39" ht="11.25" x14ac:dyDescent="0.2">
      <c r="P1698" s="2"/>
      <c r="Q1698" s="2"/>
      <c r="R1698" s="2"/>
      <c r="S1698" s="2"/>
      <c r="U1698" s="2"/>
      <c r="V1698" s="2"/>
      <c r="W1698" s="2"/>
      <c r="X1698" s="2"/>
      <c r="Y1698" s="2"/>
      <c r="Z1698" s="2"/>
      <c r="AA1698" s="2"/>
      <c r="AB1698" s="2"/>
      <c r="AC1698" s="2"/>
      <c r="AD1698" s="2"/>
      <c r="AE1698" s="2"/>
      <c r="AF1698" s="2"/>
      <c r="AG1698" s="2"/>
      <c r="AH1698" s="2"/>
      <c r="AI1698" s="2"/>
      <c r="AJ1698" s="2"/>
      <c r="AK1698" s="2"/>
      <c r="AL1698" s="2"/>
      <c r="AM1698" s="2"/>
    </row>
    <row r="1699" spans="16:39" ht="11.25" x14ac:dyDescent="0.2">
      <c r="P1699" s="2"/>
      <c r="Q1699" s="2"/>
      <c r="R1699" s="2"/>
      <c r="S1699" s="2"/>
      <c r="U1699" s="2"/>
      <c r="V1699" s="2"/>
      <c r="W1699" s="2"/>
      <c r="X1699" s="2"/>
      <c r="Y1699" s="2"/>
      <c r="Z1699" s="2"/>
      <c r="AA1699" s="2"/>
      <c r="AB1699" s="2"/>
      <c r="AC1699" s="2"/>
      <c r="AD1699" s="2"/>
      <c r="AE1699" s="2"/>
      <c r="AF1699" s="2"/>
      <c r="AG1699" s="2"/>
      <c r="AH1699" s="2"/>
      <c r="AI1699" s="2"/>
      <c r="AJ1699" s="2"/>
      <c r="AK1699" s="2"/>
      <c r="AL1699" s="2"/>
      <c r="AM1699" s="2"/>
    </row>
    <row r="1700" spans="16:39" ht="11.25" x14ac:dyDescent="0.2">
      <c r="P1700" s="2"/>
      <c r="Q1700" s="2"/>
      <c r="R1700" s="2"/>
      <c r="S1700" s="2"/>
      <c r="U1700" s="2"/>
      <c r="V1700" s="2"/>
      <c r="W1700" s="2"/>
      <c r="X1700" s="2"/>
      <c r="Y1700" s="2"/>
      <c r="Z1700" s="2"/>
      <c r="AA1700" s="2"/>
      <c r="AB1700" s="2"/>
      <c r="AC1700" s="2"/>
      <c r="AD1700" s="2"/>
      <c r="AE1700" s="2"/>
      <c r="AF1700" s="2"/>
      <c r="AG1700" s="2"/>
      <c r="AH1700" s="2"/>
      <c r="AI1700" s="2"/>
      <c r="AJ1700" s="2"/>
      <c r="AK1700" s="2"/>
      <c r="AL1700" s="2"/>
      <c r="AM1700" s="2"/>
    </row>
    <row r="1701" spans="16:39" ht="11.25" x14ac:dyDescent="0.2">
      <c r="P1701" s="2"/>
      <c r="Q1701" s="2"/>
      <c r="R1701" s="2"/>
      <c r="S1701" s="2"/>
      <c r="U1701" s="2"/>
      <c r="V1701" s="2"/>
      <c r="W1701" s="2"/>
      <c r="X1701" s="2"/>
      <c r="Y1701" s="2"/>
      <c r="Z1701" s="2"/>
      <c r="AA1701" s="2"/>
      <c r="AB1701" s="2"/>
      <c r="AC1701" s="2"/>
      <c r="AD1701" s="2"/>
      <c r="AE1701" s="2"/>
      <c r="AF1701" s="2"/>
      <c r="AG1701" s="2"/>
      <c r="AH1701" s="2"/>
      <c r="AI1701" s="2"/>
      <c r="AJ1701" s="2"/>
      <c r="AK1701" s="2"/>
      <c r="AL1701" s="2"/>
      <c r="AM1701" s="2"/>
    </row>
    <row r="1702" spans="16:39" ht="11.25" x14ac:dyDescent="0.2">
      <c r="P1702" s="2"/>
      <c r="Q1702" s="2"/>
      <c r="R1702" s="2"/>
      <c r="S1702" s="2"/>
      <c r="U1702" s="2"/>
      <c r="V1702" s="2"/>
      <c r="W1702" s="2"/>
      <c r="X1702" s="2"/>
      <c r="Y1702" s="2"/>
      <c r="Z1702" s="2"/>
      <c r="AA1702" s="2"/>
      <c r="AB1702" s="2"/>
      <c r="AC1702" s="2"/>
      <c r="AD1702" s="2"/>
      <c r="AE1702" s="2"/>
      <c r="AF1702" s="2"/>
      <c r="AG1702" s="2"/>
      <c r="AH1702" s="2"/>
      <c r="AI1702" s="2"/>
      <c r="AJ1702" s="2"/>
      <c r="AK1702" s="2"/>
      <c r="AL1702" s="2"/>
      <c r="AM1702" s="2"/>
    </row>
    <row r="1703" spans="16:39" ht="11.25" x14ac:dyDescent="0.2">
      <c r="P1703" s="2"/>
      <c r="Q1703" s="2"/>
      <c r="R1703" s="2"/>
      <c r="S1703" s="2"/>
      <c r="U1703" s="2"/>
      <c r="V1703" s="2"/>
      <c r="W1703" s="2"/>
      <c r="X1703" s="2"/>
      <c r="Y1703" s="2"/>
      <c r="Z1703" s="2"/>
      <c r="AA1703" s="2"/>
      <c r="AB1703" s="2"/>
      <c r="AC1703" s="2"/>
      <c r="AD1703" s="2"/>
      <c r="AE1703" s="2"/>
      <c r="AF1703" s="2"/>
      <c r="AG1703" s="2"/>
      <c r="AH1703" s="2"/>
      <c r="AI1703" s="2"/>
      <c r="AJ1703" s="2"/>
      <c r="AK1703" s="2"/>
      <c r="AL1703" s="2"/>
      <c r="AM1703" s="2"/>
    </row>
    <row r="1704" spans="16:39" ht="11.25" x14ac:dyDescent="0.2">
      <c r="P1704" s="2"/>
      <c r="Q1704" s="2"/>
      <c r="R1704" s="2"/>
      <c r="S1704" s="2"/>
      <c r="U1704" s="2"/>
      <c r="V1704" s="2"/>
      <c r="W1704" s="2"/>
      <c r="X1704" s="2"/>
      <c r="Y1704" s="2"/>
      <c r="Z1704" s="2"/>
      <c r="AA1704" s="2"/>
      <c r="AB1704" s="2"/>
      <c r="AC1704" s="2"/>
      <c r="AD1704" s="2"/>
      <c r="AE1704" s="2"/>
      <c r="AF1704" s="2"/>
      <c r="AG1704" s="2"/>
      <c r="AH1704" s="2"/>
      <c r="AI1704" s="2"/>
      <c r="AJ1704" s="2"/>
      <c r="AK1704" s="2"/>
      <c r="AL1704" s="2"/>
      <c r="AM1704" s="2"/>
    </row>
    <row r="1705" spans="16:39" ht="11.25" x14ac:dyDescent="0.2">
      <c r="P1705" s="2"/>
      <c r="Q1705" s="2"/>
      <c r="R1705" s="2"/>
      <c r="S1705" s="2"/>
      <c r="U1705" s="2"/>
      <c r="V1705" s="2"/>
      <c r="W1705" s="2"/>
      <c r="X1705" s="2"/>
      <c r="Y1705" s="2"/>
      <c r="Z1705" s="2"/>
      <c r="AA1705" s="2"/>
      <c r="AB1705" s="2"/>
      <c r="AC1705" s="2"/>
      <c r="AD1705" s="2"/>
      <c r="AE1705" s="2"/>
      <c r="AF1705" s="2"/>
      <c r="AG1705" s="2"/>
      <c r="AH1705" s="2"/>
      <c r="AI1705" s="2"/>
      <c r="AJ1705" s="2"/>
      <c r="AK1705" s="2"/>
      <c r="AL1705" s="2"/>
      <c r="AM1705" s="2"/>
    </row>
    <row r="1706" spans="16:39" ht="11.25" x14ac:dyDescent="0.2">
      <c r="P1706" s="2"/>
      <c r="Q1706" s="2"/>
      <c r="R1706" s="2"/>
      <c r="S1706" s="2"/>
      <c r="U1706" s="2"/>
      <c r="V1706" s="2"/>
      <c r="W1706" s="2"/>
      <c r="X1706" s="2"/>
      <c r="Y1706" s="2"/>
      <c r="Z1706" s="2"/>
      <c r="AA1706" s="2"/>
      <c r="AB1706" s="2"/>
      <c r="AC1706" s="2"/>
      <c r="AD1706" s="2"/>
      <c r="AE1706" s="2"/>
      <c r="AF1706" s="2"/>
      <c r="AG1706" s="2"/>
      <c r="AH1706" s="2"/>
      <c r="AI1706" s="2"/>
      <c r="AJ1706" s="2"/>
      <c r="AK1706" s="2"/>
      <c r="AL1706" s="2"/>
      <c r="AM1706" s="2"/>
    </row>
    <row r="1707" spans="16:39" ht="11.25" x14ac:dyDescent="0.2">
      <c r="P1707" s="2"/>
      <c r="Q1707" s="2"/>
      <c r="R1707" s="2"/>
      <c r="S1707" s="2"/>
      <c r="U1707" s="2"/>
      <c r="V1707" s="2"/>
      <c r="W1707" s="2"/>
      <c r="X1707" s="2"/>
      <c r="Y1707" s="2"/>
      <c r="Z1707" s="2"/>
      <c r="AA1707" s="2"/>
      <c r="AB1707" s="2"/>
      <c r="AC1707" s="2"/>
      <c r="AD1707" s="2"/>
      <c r="AE1707" s="2"/>
      <c r="AF1707" s="2"/>
      <c r="AG1707" s="2"/>
      <c r="AH1707" s="2"/>
      <c r="AI1707" s="2"/>
      <c r="AJ1707" s="2"/>
      <c r="AK1707" s="2"/>
      <c r="AL1707" s="2"/>
      <c r="AM1707" s="2"/>
    </row>
    <row r="1708" spans="16:39" ht="11.25" x14ac:dyDescent="0.2">
      <c r="P1708" s="2"/>
      <c r="Q1708" s="2"/>
      <c r="R1708" s="2"/>
      <c r="S1708" s="2"/>
      <c r="U1708" s="2"/>
      <c r="V1708" s="2"/>
      <c r="W1708" s="2"/>
      <c r="X1708" s="2"/>
      <c r="Y1708" s="2"/>
      <c r="Z1708" s="2"/>
      <c r="AA1708" s="2"/>
      <c r="AB1708" s="2"/>
      <c r="AC1708" s="2"/>
      <c r="AD1708" s="2"/>
      <c r="AE1708" s="2"/>
      <c r="AF1708" s="2"/>
      <c r="AG1708" s="2"/>
      <c r="AH1708" s="2"/>
      <c r="AI1708" s="2"/>
      <c r="AJ1708" s="2"/>
      <c r="AK1708" s="2"/>
      <c r="AL1708" s="2"/>
      <c r="AM1708" s="2"/>
    </row>
    <row r="1709" spans="16:39" ht="11.25" x14ac:dyDescent="0.2">
      <c r="P1709" s="2"/>
      <c r="Q1709" s="2"/>
      <c r="R1709" s="2"/>
      <c r="S1709" s="2"/>
      <c r="U1709" s="2"/>
      <c r="V1709" s="2"/>
      <c r="W1709" s="2"/>
      <c r="X1709" s="2"/>
      <c r="Y1709" s="2"/>
      <c r="Z1709" s="2"/>
      <c r="AA1709" s="2"/>
      <c r="AB1709" s="2"/>
      <c r="AC1709" s="2"/>
      <c r="AD1709" s="2"/>
      <c r="AE1709" s="2"/>
      <c r="AF1709" s="2"/>
      <c r="AG1709" s="2"/>
      <c r="AH1709" s="2"/>
      <c r="AI1709" s="2"/>
      <c r="AJ1709" s="2"/>
      <c r="AK1709" s="2"/>
      <c r="AL1709" s="2"/>
      <c r="AM1709" s="2"/>
    </row>
    <row r="1710" spans="16:39" ht="11.25" x14ac:dyDescent="0.2">
      <c r="P1710" s="2"/>
      <c r="Q1710" s="2"/>
      <c r="R1710" s="2"/>
      <c r="S1710" s="2"/>
      <c r="U1710" s="2"/>
      <c r="V1710" s="2"/>
      <c r="W1710" s="2"/>
      <c r="X1710" s="2"/>
      <c r="Y1710" s="2"/>
      <c r="Z1710" s="2"/>
      <c r="AA1710" s="2"/>
      <c r="AB1710" s="2"/>
      <c r="AC1710" s="2"/>
      <c r="AD1710" s="2"/>
      <c r="AE1710" s="2"/>
      <c r="AF1710" s="2"/>
      <c r="AG1710" s="2"/>
      <c r="AH1710" s="2"/>
      <c r="AI1710" s="2"/>
      <c r="AJ1710" s="2"/>
      <c r="AK1710" s="2"/>
      <c r="AL1710" s="2"/>
      <c r="AM1710" s="2"/>
    </row>
    <row r="1711" spans="16:39" ht="11.25" x14ac:dyDescent="0.2">
      <c r="P1711" s="2"/>
      <c r="Q1711" s="2"/>
      <c r="R1711" s="2"/>
      <c r="S1711" s="2"/>
      <c r="U1711" s="2"/>
      <c r="V1711" s="2"/>
      <c r="W1711" s="2"/>
      <c r="X1711" s="2"/>
      <c r="Y1711" s="2"/>
      <c r="Z1711" s="2"/>
      <c r="AA1711" s="2"/>
      <c r="AB1711" s="2"/>
      <c r="AC1711" s="2"/>
      <c r="AD1711" s="2"/>
      <c r="AE1711" s="2"/>
      <c r="AF1711" s="2"/>
      <c r="AG1711" s="2"/>
      <c r="AH1711" s="2"/>
      <c r="AI1711" s="2"/>
      <c r="AJ1711" s="2"/>
      <c r="AK1711" s="2"/>
      <c r="AL1711" s="2"/>
      <c r="AM1711" s="2"/>
    </row>
    <row r="1712" spans="16:39" ht="11.25" x14ac:dyDescent="0.2">
      <c r="P1712" s="2"/>
      <c r="Q1712" s="2"/>
      <c r="R1712" s="2"/>
      <c r="S1712" s="2"/>
      <c r="U1712" s="2"/>
      <c r="V1712" s="2"/>
      <c r="W1712" s="2"/>
      <c r="X1712" s="2"/>
      <c r="Y1712" s="2"/>
      <c r="Z1712" s="2"/>
      <c r="AA1712" s="2"/>
      <c r="AB1712" s="2"/>
      <c r="AC1712" s="2"/>
      <c r="AD1712" s="2"/>
      <c r="AE1712" s="2"/>
      <c r="AF1712" s="2"/>
      <c r="AG1712" s="2"/>
      <c r="AH1712" s="2"/>
      <c r="AI1712" s="2"/>
      <c r="AJ1712" s="2"/>
      <c r="AK1712" s="2"/>
      <c r="AL1712" s="2"/>
      <c r="AM1712" s="2"/>
    </row>
    <row r="1713" spans="16:39" ht="11.25" x14ac:dyDescent="0.2">
      <c r="P1713" s="2"/>
      <c r="Q1713" s="2"/>
      <c r="R1713" s="2"/>
      <c r="S1713" s="2"/>
      <c r="U1713" s="2"/>
      <c r="V1713" s="2"/>
      <c r="W1713" s="2"/>
      <c r="X1713" s="2"/>
      <c r="Y1713" s="2"/>
      <c r="Z1713" s="2"/>
      <c r="AA1713" s="2"/>
      <c r="AB1713" s="2"/>
      <c r="AC1713" s="2"/>
      <c r="AD1713" s="2"/>
      <c r="AE1713" s="2"/>
      <c r="AF1713" s="2"/>
      <c r="AG1713" s="2"/>
      <c r="AH1713" s="2"/>
      <c r="AI1713" s="2"/>
      <c r="AJ1713" s="2"/>
      <c r="AK1713" s="2"/>
      <c r="AL1713" s="2"/>
      <c r="AM1713" s="2"/>
    </row>
    <row r="1714" spans="16:39" ht="11.25" x14ac:dyDescent="0.2">
      <c r="P1714" s="2"/>
      <c r="Q1714" s="2"/>
      <c r="R1714" s="2"/>
      <c r="S1714" s="2"/>
      <c r="U1714" s="2"/>
      <c r="V1714" s="2"/>
      <c r="W1714" s="2"/>
      <c r="X1714" s="2"/>
      <c r="Y1714" s="2"/>
      <c r="Z1714" s="2"/>
      <c r="AA1714" s="2"/>
      <c r="AB1714" s="2"/>
      <c r="AC1714" s="2"/>
      <c r="AD1714" s="2"/>
      <c r="AE1714" s="2"/>
      <c r="AF1714" s="2"/>
      <c r="AG1714" s="2"/>
      <c r="AH1714" s="2"/>
      <c r="AI1714" s="2"/>
      <c r="AJ1714" s="2"/>
      <c r="AK1714" s="2"/>
      <c r="AL1714" s="2"/>
      <c r="AM1714" s="2"/>
    </row>
    <row r="1715" spans="16:39" ht="11.25" x14ac:dyDescent="0.2">
      <c r="P1715" s="2"/>
      <c r="Q1715" s="2"/>
      <c r="R1715" s="2"/>
      <c r="S1715" s="2"/>
      <c r="U1715" s="2"/>
      <c r="V1715" s="2"/>
      <c r="W1715" s="2"/>
      <c r="X1715" s="2"/>
      <c r="Y1715" s="2"/>
      <c r="Z1715" s="2"/>
      <c r="AA1715" s="2"/>
      <c r="AB1715" s="2"/>
      <c r="AC1715" s="2"/>
      <c r="AD1715" s="2"/>
      <c r="AE1715" s="2"/>
      <c r="AF1715" s="2"/>
      <c r="AG1715" s="2"/>
      <c r="AH1715" s="2"/>
      <c r="AI1715" s="2"/>
      <c r="AJ1715" s="2"/>
      <c r="AK1715" s="2"/>
      <c r="AL1715" s="2"/>
      <c r="AM1715" s="2"/>
    </row>
    <row r="1716" spans="16:39" ht="11.25" x14ac:dyDescent="0.2">
      <c r="P1716" s="2"/>
      <c r="Q1716" s="2"/>
      <c r="R1716" s="2"/>
      <c r="S1716" s="2"/>
      <c r="U1716" s="2"/>
      <c r="V1716" s="2"/>
      <c r="W1716" s="2"/>
      <c r="X1716" s="2"/>
      <c r="Y1716" s="2"/>
      <c r="Z1716" s="2"/>
      <c r="AA1716" s="2"/>
      <c r="AB1716" s="2"/>
      <c r="AC1716" s="2"/>
      <c r="AD1716" s="2"/>
      <c r="AE1716" s="2"/>
      <c r="AF1716" s="2"/>
      <c r="AG1716" s="2"/>
      <c r="AH1716" s="2"/>
      <c r="AI1716" s="2"/>
      <c r="AJ1716" s="2"/>
      <c r="AK1716" s="2"/>
      <c r="AL1716" s="2"/>
      <c r="AM1716" s="2"/>
    </row>
    <row r="1717" spans="16:39" ht="11.25" x14ac:dyDescent="0.2">
      <c r="P1717" s="2"/>
      <c r="Q1717" s="2"/>
      <c r="R1717" s="2"/>
      <c r="S1717" s="2"/>
      <c r="U1717" s="2"/>
      <c r="V1717" s="2"/>
      <c r="W1717" s="2"/>
      <c r="X1717" s="2"/>
      <c r="Y1717" s="2"/>
      <c r="Z1717" s="2"/>
      <c r="AA1717" s="2"/>
      <c r="AB1717" s="2"/>
      <c r="AC1717" s="2"/>
      <c r="AD1717" s="2"/>
      <c r="AE1717" s="2"/>
      <c r="AF1717" s="2"/>
      <c r="AG1717" s="2"/>
      <c r="AH1717" s="2"/>
      <c r="AI1717" s="2"/>
      <c r="AJ1717" s="2"/>
      <c r="AK1717" s="2"/>
      <c r="AL1717" s="2"/>
      <c r="AM1717" s="2"/>
    </row>
    <row r="1718" spans="16:39" ht="11.25" x14ac:dyDescent="0.2">
      <c r="P1718" s="2"/>
      <c r="Q1718" s="2"/>
      <c r="R1718" s="2"/>
      <c r="S1718" s="2"/>
      <c r="U1718" s="2"/>
      <c r="V1718" s="2"/>
      <c r="W1718" s="2"/>
      <c r="X1718" s="2"/>
      <c r="Y1718" s="2"/>
      <c r="Z1718" s="2"/>
      <c r="AA1718" s="2"/>
      <c r="AB1718" s="2"/>
      <c r="AC1718" s="2"/>
      <c r="AD1718" s="2"/>
      <c r="AE1718" s="2"/>
      <c r="AF1718" s="2"/>
      <c r="AG1718" s="2"/>
      <c r="AH1718" s="2"/>
      <c r="AI1718" s="2"/>
      <c r="AJ1718" s="2"/>
      <c r="AK1718" s="2"/>
      <c r="AL1718" s="2"/>
      <c r="AM1718" s="2"/>
    </row>
    <row r="1719" spans="16:39" ht="11.25" x14ac:dyDescent="0.2">
      <c r="P1719" s="2"/>
      <c r="Q1719" s="2"/>
      <c r="R1719" s="2"/>
      <c r="S1719" s="2"/>
      <c r="U1719" s="2"/>
      <c r="V1719" s="2"/>
      <c r="W1719" s="2"/>
      <c r="X1719" s="2"/>
      <c r="Y1719" s="2"/>
      <c r="Z1719" s="2"/>
      <c r="AA1719" s="2"/>
      <c r="AB1719" s="2"/>
      <c r="AC1719" s="2"/>
      <c r="AD1719" s="2"/>
      <c r="AE1719" s="2"/>
      <c r="AF1719" s="2"/>
      <c r="AG1719" s="2"/>
      <c r="AH1719" s="2"/>
      <c r="AI1719" s="2"/>
      <c r="AJ1719" s="2"/>
      <c r="AK1719" s="2"/>
      <c r="AL1719" s="2"/>
      <c r="AM1719" s="2"/>
    </row>
    <row r="1720" spans="16:39" ht="11.25" x14ac:dyDescent="0.2">
      <c r="P1720" s="2"/>
      <c r="Q1720" s="2"/>
      <c r="R1720" s="2"/>
      <c r="S1720" s="2"/>
      <c r="U1720" s="2"/>
      <c r="V1720" s="2"/>
      <c r="W1720" s="2"/>
      <c r="X1720" s="2"/>
      <c r="Y1720" s="2"/>
      <c r="Z1720" s="2"/>
      <c r="AA1720" s="2"/>
      <c r="AB1720" s="2"/>
      <c r="AC1720" s="2"/>
      <c r="AD1720" s="2"/>
      <c r="AE1720" s="2"/>
      <c r="AF1720" s="2"/>
      <c r="AG1720" s="2"/>
      <c r="AH1720" s="2"/>
      <c r="AI1720" s="2"/>
      <c r="AJ1720" s="2"/>
      <c r="AK1720" s="2"/>
      <c r="AL1720" s="2"/>
      <c r="AM1720" s="2"/>
    </row>
    <row r="1721" spans="16:39" ht="11.25" x14ac:dyDescent="0.2">
      <c r="P1721" s="2"/>
      <c r="Q1721" s="2"/>
      <c r="R1721" s="2"/>
      <c r="S1721" s="2"/>
      <c r="U1721" s="2"/>
      <c r="V1721" s="2"/>
      <c r="W1721" s="2"/>
      <c r="X1721" s="2"/>
      <c r="Y1721" s="2"/>
      <c r="Z1721" s="2"/>
      <c r="AA1721" s="2"/>
      <c r="AB1721" s="2"/>
      <c r="AC1721" s="2"/>
      <c r="AD1721" s="2"/>
      <c r="AE1721" s="2"/>
      <c r="AF1721" s="2"/>
      <c r="AG1721" s="2"/>
      <c r="AH1721" s="2"/>
      <c r="AI1721" s="2"/>
      <c r="AJ1721" s="2"/>
      <c r="AK1721" s="2"/>
      <c r="AL1721" s="2"/>
      <c r="AM1721" s="2"/>
    </row>
    <row r="1722" spans="16:39" ht="11.25" x14ac:dyDescent="0.2">
      <c r="P1722" s="2"/>
      <c r="Q1722" s="2"/>
      <c r="R1722" s="2"/>
      <c r="S1722" s="2"/>
      <c r="U1722" s="2"/>
      <c r="V1722" s="2"/>
      <c r="W1722" s="2"/>
      <c r="X1722" s="2"/>
      <c r="Y1722" s="2"/>
      <c r="Z1722" s="2"/>
      <c r="AA1722" s="2"/>
      <c r="AB1722" s="2"/>
      <c r="AC1722" s="2"/>
      <c r="AD1722" s="2"/>
      <c r="AE1722" s="2"/>
      <c r="AF1722" s="2"/>
      <c r="AG1722" s="2"/>
      <c r="AH1722" s="2"/>
      <c r="AI1722" s="2"/>
      <c r="AJ1722" s="2"/>
      <c r="AK1722" s="2"/>
      <c r="AL1722" s="2"/>
      <c r="AM1722" s="2"/>
    </row>
    <row r="1723" spans="16:39" ht="11.25" x14ac:dyDescent="0.2">
      <c r="P1723" s="2"/>
      <c r="Q1723" s="2"/>
      <c r="R1723" s="2"/>
      <c r="S1723" s="2"/>
      <c r="U1723" s="2"/>
      <c r="V1723" s="2"/>
      <c r="W1723" s="2"/>
      <c r="X1723" s="2"/>
      <c r="Y1723" s="2"/>
      <c r="Z1723" s="2"/>
      <c r="AA1723" s="2"/>
      <c r="AB1723" s="2"/>
      <c r="AC1723" s="2"/>
      <c r="AD1723" s="2"/>
      <c r="AE1723" s="2"/>
      <c r="AF1723" s="2"/>
      <c r="AG1723" s="2"/>
      <c r="AH1723" s="2"/>
      <c r="AI1723" s="2"/>
      <c r="AJ1723" s="2"/>
      <c r="AK1723" s="2"/>
      <c r="AL1723" s="2"/>
      <c r="AM1723" s="2"/>
    </row>
    <row r="1724" spans="16:39" ht="11.25" x14ac:dyDescent="0.2">
      <c r="P1724" s="2"/>
      <c r="Q1724" s="2"/>
      <c r="R1724" s="2"/>
      <c r="S1724" s="2"/>
      <c r="U1724" s="2"/>
      <c r="V1724" s="2"/>
      <c r="W1724" s="2"/>
      <c r="X1724" s="2"/>
      <c r="Y1724" s="2"/>
      <c r="Z1724" s="2"/>
      <c r="AA1724" s="2"/>
      <c r="AB1724" s="2"/>
      <c r="AC1724" s="2"/>
      <c r="AD1724" s="2"/>
      <c r="AE1724" s="2"/>
      <c r="AF1724" s="2"/>
      <c r="AG1724" s="2"/>
      <c r="AH1724" s="2"/>
      <c r="AI1724" s="2"/>
      <c r="AJ1724" s="2"/>
      <c r="AK1724" s="2"/>
      <c r="AL1724" s="2"/>
      <c r="AM1724" s="2"/>
    </row>
    <row r="1725" spans="16:39" ht="11.25" x14ac:dyDescent="0.2">
      <c r="P1725" s="2"/>
      <c r="Q1725" s="2"/>
      <c r="R1725" s="2"/>
      <c r="S1725" s="2"/>
      <c r="U1725" s="2"/>
      <c r="V1725" s="2"/>
      <c r="W1725" s="2"/>
      <c r="X1725" s="2"/>
      <c r="Y1725" s="2"/>
      <c r="Z1725" s="2"/>
      <c r="AA1725" s="2"/>
      <c r="AB1725" s="2"/>
      <c r="AC1725" s="2"/>
      <c r="AD1725" s="2"/>
      <c r="AE1725" s="2"/>
      <c r="AF1725" s="2"/>
      <c r="AG1725" s="2"/>
      <c r="AH1725" s="2"/>
      <c r="AI1725" s="2"/>
      <c r="AJ1725" s="2"/>
      <c r="AK1725" s="2"/>
      <c r="AL1725" s="2"/>
      <c r="AM1725" s="2"/>
    </row>
    <row r="1726" spans="16:39" ht="11.25" x14ac:dyDescent="0.2">
      <c r="P1726" s="2"/>
      <c r="Q1726" s="2"/>
      <c r="R1726" s="2"/>
      <c r="S1726" s="2"/>
      <c r="U1726" s="2"/>
      <c r="V1726" s="2"/>
      <c r="W1726" s="2"/>
      <c r="X1726" s="2"/>
      <c r="Y1726" s="2"/>
      <c r="Z1726" s="2"/>
      <c r="AA1726" s="2"/>
      <c r="AB1726" s="2"/>
      <c r="AC1726" s="2"/>
      <c r="AD1726" s="2"/>
      <c r="AE1726" s="2"/>
      <c r="AF1726" s="2"/>
      <c r="AG1726" s="2"/>
      <c r="AH1726" s="2"/>
      <c r="AI1726" s="2"/>
      <c r="AJ1726" s="2"/>
      <c r="AK1726" s="2"/>
      <c r="AL1726" s="2"/>
      <c r="AM1726" s="2"/>
    </row>
    <row r="1727" spans="16:39" ht="11.25" x14ac:dyDescent="0.2">
      <c r="P1727" s="2"/>
      <c r="Q1727" s="2"/>
      <c r="R1727" s="2"/>
      <c r="S1727" s="2"/>
      <c r="U1727" s="2"/>
      <c r="V1727" s="2"/>
      <c r="W1727" s="2"/>
      <c r="X1727" s="2"/>
      <c r="Y1727" s="2"/>
      <c r="Z1727" s="2"/>
      <c r="AA1727" s="2"/>
      <c r="AB1727" s="2"/>
      <c r="AC1727" s="2"/>
      <c r="AD1727" s="2"/>
      <c r="AE1727" s="2"/>
      <c r="AF1727" s="2"/>
      <c r="AG1727" s="2"/>
      <c r="AH1727" s="2"/>
      <c r="AI1727" s="2"/>
      <c r="AJ1727" s="2"/>
      <c r="AK1727" s="2"/>
      <c r="AL1727" s="2"/>
      <c r="AM1727" s="2"/>
    </row>
    <row r="1728" spans="16:39" ht="11.25" x14ac:dyDescent="0.2">
      <c r="P1728" s="2"/>
      <c r="Q1728" s="2"/>
      <c r="R1728" s="2"/>
      <c r="S1728" s="2"/>
      <c r="U1728" s="2"/>
      <c r="V1728" s="2"/>
      <c r="W1728" s="2"/>
      <c r="X1728" s="2"/>
      <c r="Y1728" s="2"/>
      <c r="Z1728" s="2"/>
      <c r="AA1728" s="2"/>
      <c r="AB1728" s="2"/>
      <c r="AC1728" s="2"/>
      <c r="AD1728" s="2"/>
      <c r="AE1728" s="2"/>
      <c r="AF1728" s="2"/>
      <c r="AG1728" s="2"/>
      <c r="AH1728" s="2"/>
      <c r="AI1728" s="2"/>
      <c r="AJ1728" s="2"/>
      <c r="AK1728" s="2"/>
      <c r="AL1728" s="2"/>
      <c r="AM1728" s="2"/>
    </row>
    <row r="1729" spans="16:39" ht="11.25" x14ac:dyDescent="0.2">
      <c r="P1729" s="2"/>
      <c r="Q1729" s="2"/>
      <c r="R1729" s="2"/>
      <c r="S1729" s="2"/>
      <c r="U1729" s="2"/>
      <c r="V1729" s="2"/>
      <c r="W1729" s="2"/>
      <c r="X1729" s="2"/>
      <c r="Y1729" s="2"/>
      <c r="Z1729" s="2"/>
      <c r="AA1729" s="2"/>
      <c r="AB1729" s="2"/>
      <c r="AC1729" s="2"/>
      <c r="AD1729" s="2"/>
      <c r="AE1729" s="2"/>
      <c r="AF1729" s="2"/>
      <c r="AG1729" s="2"/>
      <c r="AH1729" s="2"/>
      <c r="AI1729" s="2"/>
      <c r="AJ1729" s="2"/>
      <c r="AK1729" s="2"/>
      <c r="AL1729" s="2"/>
      <c r="AM1729" s="2"/>
    </row>
    <row r="1730" spans="16:39" ht="11.25" x14ac:dyDescent="0.2">
      <c r="P1730" s="2"/>
      <c r="Q1730" s="2"/>
      <c r="R1730" s="2"/>
      <c r="S1730" s="2"/>
      <c r="U1730" s="2"/>
      <c r="V1730" s="2"/>
      <c r="W1730" s="2"/>
      <c r="X1730" s="2"/>
      <c r="Y1730" s="2"/>
      <c r="Z1730" s="2"/>
      <c r="AA1730" s="2"/>
      <c r="AB1730" s="2"/>
      <c r="AC1730" s="2"/>
      <c r="AD1730" s="2"/>
      <c r="AE1730" s="2"/>
      <c r="AF1730" s="2"/>
      <c r="AG1730" s="2"/>
      <c r="AH1730" s="2"/>
      <c r="AI1730" s="2"/>
      <c r="AJ1730" s="2"/>
      <c r="AK1730" s="2"/>
      <c r="AL1730" s="2"/>
      <c r="AM1730" s="2"/>
    </row>
    <row r="1731" spans="16:39" ht="11.25" x14ac:dyDescent="0.2">
      <c r="P1731" s="2"/>
      <c r="Q1731" s="2"/>
      <c r="R1731" s="2"/>
      <c r="S1731" s="2"/>
      <c r="U1731" s="2"/>
      <c r="V1731" s="2"/>
      <c r="W1731" s="2"/>
      <c r="X1731" s="2"/>
      <c r="Y1731" s="2"/>
      <c r="Z1731" s="2"/>
      <c r="AA1731" s="2"/>
      <c r="AB1731" s="2"/>
      <c r="AC1731" s="2"/>
      <c r="AD1731" s="2"/>
      <c r="AE1731" s="2"/>
      <c r="AF1731" s="2"/>
      <c r="AG1731" s="2"/>
      <c r="AH1731" s="2"/>
      <c r="AI1731" s="2"/>
      <c r="AJ1731" s="2"/>
      <c r="AK1731" s="2"/>
      <c r="AL1731" s="2"/>
      <c r="AM1731" s="2"/>
    </row>
    <row r="1732" spans="16:39" ht="11.25" x14ac:dyDescent="0.2">
      <c r="P1732" s="2"/>
      <c r="Q1732" s="2"/>
      <c r="R1732" s="2"/>
      <c r="S1732" s="2"/>
      <c r="U1732" s="2"/>
      <c r="V1732" s="2"/>
      <c r="W1732" s="2"/>
      <c r="X1732" s="2"/>
      <c r="Y1732" s="2"/>
      <c r="Z1732" s="2"/>
      <c r="AA1732" s="2"/>
      <c r="AB1732" s="2"/>
      <c r="AC1732" s="2"/>
      <c r="AD1732" s="2"/>
      <c r="AE1732" s="2"/>
      <c r="AF1732" s="2"/>
      <c r="AG1732" s="2"/>
      <c r="AH1732" s="2"/>
      <c r="AI1732" s="2"/>
      <c r="AJ1732" s="2"/>
      <c r="AK1732" s="2"/>
      <c r="AL1732" s="2"/>
      <c r="AM1732" s="2"/>
    </row>
    <row r="1733" spans="16:39" ht="11.25" x14ac:dyDescent="0.2">
      <c r="P1733" s="2"/>
      <c r="Q1733" s="2"/>
      <c r="R1733" s="2"/>
      <c r="S1733" s="2"/>
      <c r="U1733" s="2"/>
      <c r="V1733" s="2"/>
      <c r="W1733" s="2"/>
      <c r="X1733" s="2"/>
      <c r="Y1733" s="2"/>
      <c r="Z1733" s="2"/>
      <c r="AA1733" s="2"/>
      <c r="AB1733" s="2"/>
      <c r="AC1733" s="2"/>
      <c r="AD1733" s="2"/>
      <c r="AE1733" s="2"/>
      <c r="AF1733" s="2"/>
      <c r="AG1733" s="2"/>
      <c r="AH1733" s="2"/>
      <c r="AI1733" s="2"/>
      <c r="AJ1733" s="2"/>
      <c r="AK1733" s="2"/>
      <c r="AL1733" s="2"/>
      <c r="AM1733" s="2"/>
    </row>
    <row r="1734" spans="16:39" ht="11.25" x14ac:dyDescent="0.2">
      <c r="P1734" s="2"/>
      <c r="Q1734" s="2"/>
      <c r="R1734" s="2"/>
      <c r="S1734" s="2"/>
      <c r="U1734" s="2"/>
      <c r="V1734" s="2"/>
      <c r="W1734" s="2"/>
      <c r="X1734" s="2"/>
      <c r="Y1734" s="2"/>
      <c r="Z1734" s="2"/>
      <c r="AA1734" s="2"/>
      <c r="AB1734" s="2"/>
      <c r="AC1734" s="2"/>
      <c r="AD1734" s="2"/>
      <c r="AE1734" s="2"/>
      <c r="AF1734" s="2"/>
      <c r="AG1734" s="2"/>
      <c r="AH1734" s="2"/>
      <c r="AI1734" s="2"/>
      <c r="AJ1734" s="2"/>
      <c r="AK1734" s="2"/>
      <c r="AL1734" s="2"/>
      <c r="AM1734" s="2"/>
    </row>
    <row r="1735" spans="16:39" ht="11.25" x14ac:dyDescent="0.2">
      <c r="P1735" s="2"/>
      <c r="Q1735" s="2"/>
      <c r="R1735" s="2"/>
      <c r="S1735" s="2"/>
      <c r="U1735" s="2"/>
      <c r="V1735" s="2"/>
      <c r="W1735" s="2"/>
      <c r="X1735" s="2"/>
      <c r="Y1735" s="2"/>
      <c r="Z1735" s="2"/>
      <c r="AA1735" s="2"/>
      <c r="AB1735" s="2"/>
      <c r="AC1735" s="2"/>
      <c r="AD1735" s="2"/>
      <c r="AE1735" s="2"/>
      <c r="AF1735" s="2"/>
      <c r="AG1735" s="2"/>
      <c r="AH1735" s="2"/>
      <c r="AI1735" s="2"/>
      <c r="AJ1735" s="2"/>
      <c r="AK1735" s="2"/>
      <c r="AL1735" s="2"/>
      <c r="AM1735" s="2"/>
    </row>
    <row r="1736" spans="16:39" ht="11.25" x14ac:dyDescent="0.2">
      <c r="P1736" s="2"/>
      <c r="Q1736" s="2"/>
      <c r="R1736" s="2"/>
      <c r="S1736" s="2"/>
      <c r="U1736" s="2"/>
      <c r="V1736" s="2"/>
      <c r="W1736" s="2"/>
      <c r="X1736" s="2"/>
      <c r="Y1736" s="2"/>
      <c r="Z1736" s="2"/>
      <c r="AA1736" s="2"/>
      <c r="AB1736" s="2"/>
      <c r="AC1736" s="2"/>
      <c r="AD1736" s="2"/>
      <c r="AE1736" s="2"/>
      <c r="AF1736" s="2"/>
      <c r="AG1736" s="2"/>
      <c r="AH1736" s="2"/>
      <c r="AI1736" s="2"/>
      <c r="AJ1736" s="2"/>
      <c r="AK1736" s="2"/>
      <c r="AL1736" s="2"/>
      <c r="AM1736" s="2"/>
    </row>
    <row r="1737" spans="16:39" ht="11.25" x14ac:dyDescent="0.2">
      <c r="P1737" s="2"/>
      <c r="Q1737" s="2"/>
      <c r="R1737" s="2"/>
      <c r="S1737" s="2"/>
      <c r="U1737" s="2"/>
      <c r="V1737" s="2"/>
      <c r="W1737" s="2"/>
      <c r="X1737" s="2"/>
      <c r="Y1737" s="2"/>
      <c r="Z1737" s="2"/>
      <c r="AA1737" s="2"/>
      <c r="AB1737" s="2"/>
      <c r="AC1737" s="2"/>
      <c r="AD1737" s="2"/>
      <c r="AE1737" s="2"/>
      <c r="AF1737" s="2"/>
      <c r="AG1737" s="2"/>
      <c r="AH1737" s="2"/>
      <c r="AI1737" s="2"/>
      <c r="AJ1737" s="2"/>
      <c r="AK1737" s="2"/>
      <c r="AL1737" s="2"/>
      <c r="AM1737" s="2"/>
    </row>
    <row r="1738" spans="16:39" ht="11.25" x14ac:dyDescent="0.2">
      <c r="P1738" s="2"/>
      <c r="Q1738" s="2"/>
      <c r="R1738" s="2"/>
      <c r="S1738" s="2"/>
      <c r="U1738" s="2"/>
      <c r="V1738" s="2"/>
      <c r="W1738" s="2"/>
      <c r="X1738" s="2"/>
      <c r="Y1738" s="2"/>
      <c r="Z1738" s="2"/>
      <c r="AA1738" s="2"/>
      <c r="AB1738" s="2"/>
      <c r="AC1738" s="2"/>
      <c r="AD1738" s="2"/>
      <c r="AE1738" s="2"/>
      <c r="AF1738" s="2"/>
      <c r="AG1738" s="2"/>
      <c r="AH1738" s="2"/>
      <c r="AI1738" s="2"/>
      <c r="AJ1738" s="2"/>
      <c r="AK1738" s="2"/>
      <c r="AL1738" s="2"/>
      <c r="AM1738" s="2"/>
    </row>
    <row r="1739" spans="16:39" ht="11.25" x14ac:dyDescent="0.2">
      <c r="P1739" s="2"/>
      <c r="Q1739" s="2"/>
      <c r="R1739" s="2"/>
      <c r="S1739" s="2"/>
      <c r="U1739" s="2"/>
      <c r="V1739" s="2"/>
      <c r="W1739" s="2"/>
      <c r="X1739" s="2"/>
      <c r="Y1739" s="2"/>
      <c r="Z1739" s="2"/>
      <c r="AA1739" s="2"/>
      <c r="AB1739" s="2"/>
      <c r="AC1739" s="2"/>
      <c r="AD1739" s="2"/>
      <c r="AE1739" s="2"/>
      <c r="AF1739" s="2"/>
      <c r="AG1739" s="2"/>
      <c r="AH1739" s="2"/>
      <c r="AI1739" s="2"/>
      <c r="AJ1739" s="2"/>
      <c r="AK1739" s="2"/>
      <c r="AL1739" s="2"/>
      <c r="AM1739" s="2"/>
    </row>
    <row r="1740" spans="16:39" ht="11.25" x14ac:dyDescent="0.2">
      <c r="P1740" s="2"/>
      <c r="Q1740" s="2"/>
      <c r="R1740" s="2"/>
      <c r="S1740" s="2"/>
      <c r="U1740" s="2"/>
      <c r="V1740" s="2"/>
      <c r="W1740" s="2"/>
      <c r="X1740" s="2"/>
      <c r="Y1740" s="2"/>
      <c r="Z1740" s="2"/>
      <c r="AA1740" s="2"/>
      <c r="AB1740" s="2"/>
      <c r="AC1740" s="2"/>
      <c r="AD1740" s="2"/>
      <c r="AE1740" s="2"/>
      <c r="AF1740" s="2"/>
      <c r="AG1740" s="2"/>
      <c r="AH1740" s="2"/>
      <c r="AI1740" s="2"/>
      <c r="AJ1740" s="2"/>
      <c r="AK1740" s="2"/>
      <c r="AL1740" s="2"/>
      <c r="AM1740" s="2"/>
    </row>
    <row r="1741" spans="16:39" ht="11.25" x14ac:dyDescent="0.2">
      <c r="P1741" s="2"/>
      <c r="Q1741" s="2"/>
      <c r="R1741" s="2"/>
      <c r="S1741" s="2"/>
      <c r="U1741" s="2"/>
      <c r="V1741" s="2"/>
      <c r="W1741" s="2"/>
      <c r="X1741" s="2"/>
      <c r="Y1741" s="2"/>
      <c r="Z1741" s="2"/>
      <c r="AA1741" s="2"/>
      <c r="AB1741" s="2"/>
      <c r="AC1741" s="2"/>
      <c r="AD1741" s="2"/>
      <c r="AE1741" s="2"/>
      <c r="AF1741" s="2"/>
      <c r="AG1741" s="2"/>
      <c r="AH1741" s="2"/>
      <c r="AI1741" s="2"/>
      <c r="AJ1741" s="2"/>
      <c r="AK1741" s="2"/>
      <c r="AL1741" s="2"/>
      <c r="AM1741" s="2"/>
    </row>
    <row r="1742" spans="16:39" ht="11.25" x14ac:dyDescent="0.2">
      <c r="P1742" s="2"/>
      <c r="Q1742" s="2"/>
      <c r="R1742" s="2"/>
      <c r="S1742" s="2"/>
      <c r="U1742" s="2"/>
      <c r="V1742" s="2"/>
      <c r="W1742" s="2"/>
      <c r="X1742" s="2"/>
      <c r="Y1742" s="2"/>
      <c r="Z1742" s="2"/>
      <c r="AA1742" s="2"/>
      <c r="AB1742" s="2"/>
      <c r="AC1742" s="2"/>
      <c r="AD1742" s="2"/>
      <c r="AE1742" s="2"/>
      <c r="AF1742" s="2"/>
      <c r="AG1742" s="2"/>
      <c r="AH1742" s="2"/>
      <c r="AI1742" s="2"/>
      <c r="AJ1742" s="2"/>
      <c r="AK1742" s="2"/>
      <c r="AL1742" s="2"/>
      <c r="AM1742" s="2"/>
    </row>
    <row r="1743" spans="16:39" ht="11.25" x14ac:dyDescent="0.2">
      <c r="P1743" s="2"/>
      <c r="Q1743" s="2"/>
      <c r="R1743" s="2"/>
      <c r="S1743" s="2"/>
      <c r="U1743" s="2"/>
      <c r="V1743" s="2"/>
      <c r="W1743" s="2"/>
      <c r="X1743" s="2"/>
      <c r="Y1743" s="2"/>
      <c r="Z1743" s="2"/>
      <c r="AA1743" s="2"/>
      <c r="AB1743" s="2"/>
      <c r="AC1743" s="2"/>
      <c r="AD1743" s="2"/>
      <c r="AE1743" s="2"/>
      <c r="AF1743" s="2"/>
      <c r="AG1743" s="2"/>
      <c r="AH1743" s="2"/>
      <c r="AI1743" s="2"/>
      <c r="AJ1743" s="2"/>
      <c r="AK1743" s="2"/>
      <c r="AL1743" s="2"/>
      <c r="AM1743" s="2"/>
    </row>
    <row r="1744" spans="16:39" ht="11.25" x14ac:dyDescent="0.2">
      <c r="P1744" s="2"/>
      <c r="Q1744" s="2"/>
      <c r="R1744" s="2"/>
      <c r="S1744" s="2"/>
      <c r="U1744" s="2"/>
      <c r="V1744" s="2"/>
      <c r="W1744" s="2"/>
      <c r="X1744" s="2"/>
      <c r="Y1744" s="2"/>
      <c r="Z1744" s="2"/>
      <c r="AA1744" s="2"/>
      <c r="AB1744" s="2"/>
      <c r="AC1744" s="2"/>
      <c r="AD1744" s="2"/>
      <c r="AE1744" s="2"/>
      <c r="AF1744" s="2"/>
      <c r="AG1744" s="2"/>
      <c r="AH1744" s="2"/>
      <c r="AI1744" s="2"/>
      <c r="AJ1744" s="2"/>
      <c r="AK1744" s="2"/>
      <c r="AL1744" s="2"/>
      <c r="AM1744" s="2"/>
    </row>
    <row r="1745" spans="16:39" ht="11.25" x14ac:dyDescent="0.2">
      <c r="P1745" s="2"/>
      <c r="Q1745" s="2"/>
      <c r="R1745" s="2"/>
      <c r="S1745" s="2"/>
      <c r="U1745" s="2"/>
      <c r="V1745" s="2"/>
      <c r="W1745" s="2"/>
      <c r="X1745" s="2"/>
      <c r="Y1745" s="2"/>
      <c r="Z1745" s="2"/>
      <c r="AA1745" s="2"/>
      <c r="AB1745" s="2"/>
      <c r="AC1745" s="2"/>
      <c r="AD1745" s="2"/>
      <c r="AE1745" s="2"/>
      <c r="AF1745" s="2"/>
      <c r="AG1745" s="2"/>
      <c r="AH1745" s="2"/>
      <c r="AI1745" s="2"/>
      <c r="AJ1745" s="2"/>
      <c r="AK1745" s="2"/>
      <c r="AL1745" s="2"/>
      <c r="AM1745" s="2"/>
    </row>
    <row r="1746" spans="16:39" ht="11.25" x14ac:dyDescent="0.2">
      <c r="P1746" s="2"/>
      <c r="Q1746" s="2"/>
      <c r="R1746" s="2"/>
      <c r="S1746" s="2"/>
      <c r="U1746" s="2"/>
      <c r="V1746" s="2"/>
      <c r="W1746" s="2"/>
      <c r="X1746" s="2"/>
      <c r="Y1746" s="2"/>
      <c r="Z1746" s="2"/>
      <c r="AA1746" s="2"/>
      <c r="AB1746" s="2"/>
      <c r="AC1746" s="2"/>
      <c r="AD1746" s="2"/>
      <c r="AE1746" s="2"/>
      <c r="AF1746" s="2"/>
      <c r="AG1746" s="2"/>
      <c r="AH1746" s="2"/>
      <c r="AI1746" s="2"/>
      <c r="AJ1746" s="2"/>
      <c r="AK1746" s="2"/>
      <c r="AL1746" s="2"/>
      <c r="AM1746" s="2"/>
    </row>
    <row r="1747" spans="16:39" ht="11.25" x14ac:dyDescent="0.2">
      <c r="P1747" s="2"/>
      <c r="Q1747" s="2"/>
      <c r="R1747" s="2"/>
      <c r="S1747" s="2"/>
      <c r="U1747" s="2"/>
      <c r="V1747" s="2"/>
      <c r="W1747" s="2"/>
      <c r="X1747" s="2"/>
      <c r="Y1747" s="2"/>
      <c r="Z1747" s="2"/>
      <c r="AA1747" s="2"/>
      <c r="AB1747" s="2"/>
      <c r="AC1747" s="2"/>
      <c r="AD1747" s="2"/>
      <c r="AE1747" s="2"/>
      <c r="AF1747" s="2"/>
      <c r="AG1747" s="2"/>
      <c r="AH1747" s="2"/>
      <c r="AI1747" s="2"/>
      <c r="AJ1747" s="2"/>
      <c r="AK1747" s="2"/>
      <c r="AL1747" s="2"/>
      <c r="AM1747" s="2"/>
    </row>
    <row r="1748" spans="16:39" ht="11.25" x14ac:dyDescent="0.2">
      <c r="P1748" s="2"/>
      <c r="Q1748" s="2"/>
      <c r="R1748" s="2"/>
      <c r="S1748" s="2"/>
      <c r="U1748" s="2"/>
      <c r="V1748" s="2"/>
      <c r="W1748" s="2"/>
      <c r="X1748" s="2"/>
      <c r="Y1748" s="2"/>
      <c r="Z1748" s="2"/>
      <c r="AA1748" s="2"/>
      <c r="AB1748" s="2"/>
      <c r="AC1748" s="2"/>
      <c r="AD1748" s="2"/>
      <c r="AE1748" s="2"/>
      <c r="AF1748" s="2"/>
      <c r="AG1748" s="2"/>
      <c r="AH1748" s="2"/>
      <c r="AI1748" s="2"/>
      <c r="AJ1748" s="2"/>
      <c r="AK1748" s="2"/>
      <c r="AL1748" s="2"/>
      <c r="AM1748" s="2"/>
    </row>
    <row r="1749" spans="16:39" ht="11.25" x14ac:dyDescent="0.2">
      <c r="P1749" s="2"/>
      <c r="Q1749" s="2"/>
      <c r="R1749" s="2"/>
      <c r="S1749" s="2"/>
      <c r="U1749" s="2"/>
      <c r="V1749" s="2"/>
      <c r="W1749" s="2"/>
      <c r="X1749" s="2"/>
      <c r="Y1749" s="2"/>
      <c r="Z1749" s="2"/>
      <c r="AA1749" s="2"/>
      <c r="AB1749" s="2"/>
      <c r="AC1749" s="2"/>
      <c r="AD1749" s="2"/>
      <c r="AE1749" s="2"/>
      <c r="AF1749" s="2"/>
      <c r="AG1749" s="2"/>
      <c r="AH1749" s="2"/>
      <c r="AI1749" s="2"/>
      <c r="AJ1749" s="2"/>
      <c r="AK1749" s="2"/>
      <c r="AL1749" s="2"/>
      <c r="AM1749" s="2"/>
    </row>
    <row r="1750" spans="16:39" ht="11.25" x14ac:dyDescent="0.2">
      <c r="P1750" s="2"/>
      <c r="Q1750" s="2"/>
      <c r="R1750" s="2"/>
      <c r="S1750" s="2"/>
      <c r="U1750" s="2"/>
      <c r="V1750" s="2"/>
      <c r="W1750" s="2"/>
      <c r="X1750" s="2"/>
      <c r="Y1750" s="2"/>
      <c r="Z1750" s="2"/>
      <c r="AA1750" s="2"/>
      <c r="AB1750" s="2"/>
      <c r="AC1750" s="2"/>
      <c r="AD1750" s="2"/>
      <c r="AE1750" s="2"/>
      <c r="AF1750" s="2"/>
      <c r="AG1750" s="2"/>
      <c r="AH1750" s="2"/>
      <c r="AI1750" s="2"/>
      <c r="AJ1750" s="2"/>
      <c r="AK1750" s="2"/>
      <c r="AL1750" s="2"/>
      <c r="AM1750" s="2"/>
    </row>
    <row r="1751" spans="16:39" ht="11.25" x14ac:dyDescent="0.2">
      <c r="P1751" s="2"/>
      <c r="Q1751" s="2"/>
      <c r="R1751" s="2"/>
      <c r="S1751" s="2"/>
      <c r="U1751" s="2"/>
      <c r="V1751" s="2"/>
      <c r="W1751" s="2"/>
      <c r="X1751" s="2"/>
      <c r="Y1751" s="2"/>
      <c r="Z1751" s="2"/>
      <c r="AA1751" s="2"/>
      <c r="AB1751" s="2"/>
      <c r="AC1751" s="2"/>
      <c r="AD1751" s="2"/>
      <c r="AE1751" s="2"/>
      <c r="AF1751" s="2"/>
      <c r="AG1751" s="2"/>
      <c r="AH1751" s="2"/>
      <c r="AI1751" s="2"/>
      <c r="AJ1751" s="2"/>
      <c r="AK1751" s="2"/>
      <c r="AL1751" s="2"/>
      <c r="AM1751" s="2"/>
    </row>
    <row r="1752" spans="16:39" ht="11.25" x14ac:dyDescent="0.2">
      <c r="P1752" s="2"/>
      <c r="Q1752" s="2"/>
      <c r="R1752" s="2"/>
      <c r="S1752" s="2"/>
      <c r="U1752" s="2"/>
      <c r="V1752" s="2"/>
      <c r="W1752" s="2"/>
      <c r="X1752" s="2"/>
      <c r="Y1752" s="2"/>
      <c r="Z1752" s="2"/>
      <c r="AA1752" s="2"/>
      <c r="AB1752" s="2"/>
      <c r="AC1752" s="2"/>
      <c r="AD1752" s="2"/>
      <c r="AE1752" s="2"/>
      <c r="AF1752" s="2"/>
      <c r="AG1752" s="2"/>
      <c r="AH1752" s="2"/>
      <c r="AI1752" s="2"/>
      <c r="AJ1752" s="2"/>
      <c r="AK1752" s="2"/>
      <c r="AL1752" s="2"/>
      <c r="AM1752" s="2"/>
    </row>
    <row r="1753" spans="16:39" ht="11.25" x14ac:dyDescent="0.2">
      <c r="P1753" s="2"/>
      <c r="Q1753" s="2"/>
      <c r="R1753" s="2"/>
      <c r="S1753" s="2"/>
      <c r="U1753" s="2"/>
      <c r="V1753" s="2"/>
      <c r="W1753" s="2"/>
      <c r="X1753" s="2"/>
      <c r="Y1753" s="2"/>
      <c r="Z1753" s="2"/>
      <c r="AA1753" s="2"/>
      <c r="AB1753" s="2"/>
      <c r="AC1753" s="2"/>
      <c r="AD1753" s="2"/>
      <c r="AE1753" s="2"/>
      <c r="AF1753" s="2"/>
      <c r="AG1753" s="2"/>
      <c r="AH1753" s="2"/>
      <c r="AI1753" s="2"/>
      <c r="AJ1753" s="2"/>
      <c r="AK1753" s="2"/>
      <c r="AL1753" s="2"/>
      <c r="AM1753" s="2"/>
    </row>
    <row r="1754" spans="16:39" ht="11.25" x14ac:dyDescent="0.2">
      <c r="P1754" s="2"/>
      <c r="Q1754" s="2"/>
      <c r="R1754" s="2"/>
      <c r="S1754" s="2"/>
      <c r="U1754" s="2"/>
      <c r="V1754" s="2"/>
      <c r="W1754" s="2"/>
      <c r="X1754" s="2"/>
      <c r="Y1754" s="2"/>
      <c r="Z1754" s="2"/>
      <c r="AA1754" s="2"/>
      <c r="AB1754" s="2"/>
      <c r="AC1754" s="2"/>
      <c r="AD1754" s="2"/>
      <c r="AE1754" s="2"/>
      <c r="AF1754" s="2"/>
      <c r="AG1754" s="2"/>
      <c r="AH1754" s="2"/>
      <c r="AI1754" s="2"/>
      <c r="AJ1754" s="2"/>
      <c r="AK1754" s="2"/>
      <c r="AL1754" s="2"/>
      <c r="AM1754" s="2"/>
    </row>
    <row r="1755" spans="16:39" ht="11.25" x14ac:dyDescent="0.2">
      <c r="P1755" s="2"/>
      <c r="Q1755" s="2"/>
      <c r="R1755" s="2"/>
      <c r="S1755" s="2"/>
      <c r="U1755" s="2"/>
      <c r="V1755" s="2"/>
      <c r="W1755" s="2"/>
      <c r="X1755" s="2"/>
      <c r="Y1755" s="2"/>
      <c r="Z1755" s="2"/>
      <c r="AA1755" s="2"/>
      <c r="AB1755" s="2"/>
      <c r="AC1755" s="2"/>
      <c r="AD1755" s="2"/>
      <c r="AE1755" s="2"/>
      <c r="AF1755" s="2"/>
      <c r="AG1755" s="2"/>
      <c r="AH1755" s="2"/>
      <c r="AI1755" s="2"/>
      <c r="AJ1755" s="2"/>
      <c r="AK1755" s="2"/>
      <c r="AL1755" s="2"/>
      <c r="AM1755" s="2"/>
    </row>
    <row r="1756" spans="16:39" ht="11.25" x14ac:dyDescent="0.2">
      <c r="P1756" s="2"/>
      <c r="Q1756" s="2"/>
      <c r="R1756" s="2"/>
      <c r="S1756" s="2"/>
      <c r="U1756" s="2"/>
      <c r="V1756" s="2"/>
      <c r="W1756" s="2"/>
      <c r="X1756" s="2"/>
      <c r="Y1756" s="2"/>
      <c r="Z1756" s="2"/>
      <c r="AA1756" s="2"/>
      <c r="AB1756" s="2"/>
      <c r="AC1756" s="2"/>
      <c r="AD1756" s="2"/>
      <c r="AE1756" s="2"/>
      <c r="AF1756" s="2"/>
      <c r="AG1756" s="2"/>
      <c r="AH1756" s="2"/>
      <c r="AI1756" s="2"/>
      <c r="AJ1756" s="2"/>
      <c r="AK1756" s="2"/>
      <c r="AL1756" s="2"/>
      <c r="AM1756" s="2"/>
    </row>
    <row r="1757" spans="16:39" ht="11.25" x14ac:dyDescent="0.2">
      <c r="P1757" s="2"/>
      <c r="Q1757" s="2"/>
      <c r="R1757" s="2"/>
      <c r="S1757" s="2"/>
      <c r="U1757" s="2"/>
      <c r="V1757" s="2"/>
      <c r="W1757" s="2"/>
      <c r="X1757" s="2"/>
      <c r="Y1757" s="2"/>
      <c r="Z1757" s="2"/>
      <c r="AA1757" s="2"/>
      <c r="AB1757" s="2"/>
      <c r="AC1757" s="2"/>
      <c r="AD1757" s="2"/>
      <c r="AE1757" s="2"/>
      <c r="AF1757" s="2"/>
      <c r="AG1757" s="2"/>
      <c r="AH1757" s="2"/>
      <c r="AI1757" s="2"/>
      <c r="AJ1757" s="2"/>
      <c r="AK1757" s="2"/>
      <c r="AL1757" s="2"/>
      <c r="AM1757" s="2"/>
    </row>
    <row r="1758" spans="16:39" ht="11.25" x14ac:dyDescent="0.2">
      <c r="P1758" s="2"/>
      <c r="Q1758" s="2"/>
      <c r="R1758" s="2"/>
      <c r="S1758" s="2"/>
      <c r="U1758" s="2"/>
      <c r="V1758" s="2"/>
      <c r="W1758" s="2"/>
      <c r="X1758" s="2"/>
      <c r="Y1758" s="2"/>
      <c r="Z1758" s="2"/>
      <c r="AA1758" s="2"/>
      <c r="AB1758" s="2"/>
      <c r="AC1758" s="2"/>
      <c r="AD1758" s="2"/>
      <c r="AE1758" s="2"/>
      <c r="AF1758" s="2"/>
      <c r="AG1758" s="2"/>
      <c r="AH1758" s="2"/>
      <c r="AI1758" s="2"/>
      <c r="AJ1758" s="2"/>
      <c r="AK1758" s="2"/>
      <c r="AL1758" s="2"/>
      <c r="AM1758" s="2"/>
    </row>
    <row r="1759" spans="16:39" ht="11.25" x14ac:dyDescent="0.2">
      <c r="P1759" s="2"/>
      <c r="Q1759" s="2"/>
      <c r="R1759" s="2"/>
      <c r="S1759" s="2"/>
      <c r="U1759" s="2"/>
      <c r="V1759" s="2"/>
      <c r="W1759" s="2"/>
      <c r="X1759" s="2"/>
      <c r="Y1759" s="2"/>
      <c r="Z1759" s="2"/>
      <c r="AA1759" s="2"/>
      <c r="AB1759" s="2"/>
      <c r="AC1759" s="2"/>
      <c r="AD1759" s="2"/>
      <c r="AE1759" s="2"/>
      <c r="AF1759" s="2"/>
      <c r="AG1759" s="2"/>
      <c r="AH1759" s="2"/>
      <c r="AI1759" s="2"/>
      <c r="AJ1759" s="2"/>
      <c r="AK1759" s="2"/>
      <c r="AL1759" s="2"/>
      <c r="AM1759" s="2"/>
    </row>
    <row r="1760" spans="16:39" ht="11.25" x14ac:dyDescent="0.2">
      <c r="P1760" s="2"/>
      <c r="Q1760" s="2"/>
      <c r="R1760" s="2"/>
      <c r="S1760" s="2"/>
      <c r="U1760" s="2"/>
      <c r="V1760" s="2"/>
      <c r="W1760" s="2"/>
      <c r="X1760" s="2"/>
      <c r="Y1760" s="2"/>
      <c r="Z1760" s="2"/>
      <c r="AA1760" s="2"/>
      <c r="AB1760" s="2"/>
      <c r="AC1760" s="2"/>
      <c r="AD1760" s="2"/>
      <c r="AE1760" s="2"/>
      <c r="AF1760" s="2"/>
      <c r="AG1760" s="2"/>
      <c r="AH1760" s="2"/>
      <c r="AI1760" s="2"/>
      <c r="AJ1760" s="2"/>
      <c r="AK1760" s="2"/>
      <c r="AL1760" s="2"/>
      <c r="AM1760" s="2"/>
    </row>
    <row r="1761" spans="16:39" ht="11.25" x14ac:dyDescent="0.2">
      <c r="P1761" s="2"/>
      <c r="Q1761" s="2"/>
      <c r="R1761" s="2"/>
      <c r="S1761" s="2"/>
      <c r="U1761" s="2"/>
      <c r="V1761" s="2"/>
      <c r="W1761" s="2"/>
      <c r="X1761" s="2"/>
      <c r="Y1761" s="2"/>
      <c r="Z1761" s="2"/>
      <c r="AA1761" s="2"/>
      <c r="AB1761" s="2"/>
      <c r="AC1761" s="2"/>
      <c r="AD1761" s="2"/>
      <c r="AE1761" s="2"/>
      <c r="AF1761" s="2"/>
      <c r="AG1761" s="2"/>
      <c r="AH1761" s="2"/>
      <c r="AI1761" s="2"/>
      <c r="AJ1761" s="2"/>
      <c r="AK1761" s="2"/>
      <c r="AL1761" s="2"/>
      <c r="AM1761" s="2"/>
    </row>
    <row r="1762" spans="16:39" ht="11.25" x14ac:dyDescent="0.2">
      <c r="P1762" s="2"/>
      <c r="Q1762" s="2"/>
      <c r="R1762" s="2"/>
      <c r="S1762" s="2"/>
      <c r="U1762" s="2"/>
      <c r="V1762" s="2"/>
      <c r="W1762" s="2"/>
      <c r="X1762" s="2"/>
      <c r="Y1762" s="2"/>
      <c r="Z1762" s="2"/>
      <c r="AA1762" s="2"/>
      <c r="AB1762" s="2"/>
      <c r="AC1762" s="2"/>
      <c r="AD1762" s="2"/>
      <c r="AE1762" s="2"/>
      <c r="AF1762" s="2"/>
      <c r="AG1762" s="2"/>
      <c r="AH1762" s="2"/>
      <c r="AI1762" s="2"/>
      <c r="AJ1762" s="2"/>
      <c r="AK1762" s="2"/>
      <c r="AL1762" s="2"/>
      <c r="AM1762" s="2"/>
    </row>
    <row r="1763" spans="16:39" ht="11.25" x14ac:dyDescent="0.2">
      <c r="P1763" s="2"/>
      <c r="Q1763" s="2"/>
      <c r="R1763" s="2"/>
      <c r="S1763" s="2"/>
      <c r="U1763" s="2"/>
      <c r="V1763" s="2"/>
      <c r="W1763" s="2"/>
      <c r="X1763" s="2"/>
      <c r="Y1763" s="2"/>
      <c r="Z1763" s="2"/>
      <c r="AA1763" s="2"/>
      <c r="AB1763" s="2"/>
      <c r="AC1763" s="2"/>
      <c r="AD1763" s="2"/>
      <c r="AE1763" s="2"/>
      <c r="AF1763" s="2"/>
      <c r="AG1763" s="2"/>
      <c r="AH1763" s="2"/>
      <c r="AI1763" s="2"/>
      <c r="AJ1763" s="2"/>
      <c r="AK1763" s="2"/>
      <c r="AL1763" s="2"/>
      <c r="AM1763" s="2"/>
    </row>
    <row r="1764" spans="16:39" ht="11.25" x14ac:dyDescent="0.2">
      <c r="P1764" s="2"/>
      <c r="Q1764" s="2"/>
      <c r="R1764" s="2"/>
      <c r="S1764" s="2"/>
      <c r="U1764" s="2"/>
      <c r="V1764" s="2"/>
      <c r="W1764" s="2"/>
      <c r="X1764" s="2"/>
      <c r="Y1764" s="2"/>
      <c r="Z1764" s="2"/>
      <c r="AA1764" s="2"/>
      <c r="AB1764" s="2"/>
      <c r="AC1764" s="2"/>
      <c r="AD1764" s="2"/>
      <c r="AE1764" s="2"/>
      <c r="AF1764" s="2"/>
      <c r="AG1764" s="2"/>
      <c r="AH1764" s="2"/>
      <c r="AI1764" s="2"/>
      <c r="AJ1764" s="2"/>
      <c r="AK1764" s="2"/>
      <c r="AL1764" s="2"/>
      <c r="AM1764" s="2"/>
    </row>
    <row r="1765" spans="16:39" ht="11.25" x14ac:dyDescent="0.2">
      <c r="P1765" s="2"/>
      <c r="Q1765" s="2"/>
      <c r="R1765" s="2"/>
      <c r="S1765" s="2"/>
      <c r="U1765" s="2"/>
      <c r="V1765" s="2"/>
      <c r="W1765" s="2"/>
      <c r="X1765" s="2"/>
      <c r="Y1765" s="2"/>
      <c r="Z1765" s="2"/>
      <c r="AA1765" s="2"/>
      <c r="AB1765" s="2"/>
      <c r="AC1765" s="2"/>
      <c r="AD1765" s="2"/>
      <c r="AE1765" s="2"/>
      <c r="AF1765" s="2"/>
      <c r="AG1765" s="2"/>
      <c r="AH1765" s="2"/>
      <c r="AI1765" s="2"/>
      <c r="AJ1765" s="2"/>
      <c r="AK1765" s="2"/>
      <c r="AL1765" s="2"/>
      <c r="AM1765" s="2"/>
    </row>
    <row r="1766" spans="16:39" ht="11.25" x14ac:dyDescent="0.2">
      <c r="P1766" s="2"/>
      <c r="Q1766" s="2"/>
      <c r="R1766" s="2"/>
      <c r="S1766" s="2"/>
      <c r="U1766" s="2"/>
      <c r="V1766" s="2"/>
      <c r="W1766" s="2"/>
      <c r="X1766" s="2"/>
      <c r="Y1766" s="2"/>
      <c r="Z1766" s="2"/>
      <c r="AA1766" s="2"/>
      <c r="AB1766" s="2"/>
      <c r="AC1766" s="2"/>
      <c r="AD1766" s="2"/>
      <c r="AE1766" s="2"/>
      <c r="AF1766" s="2"/>
      <c r="AG1766" s="2"/>
      <c r="AH1766" s="2"/>
      <c r="AI1766" s="2"/>
      <c r="AJ1766" s="2"/>
      <c r="AK1766" s="2"/>
      <c r="AL1766" s="2"/>
      <c r="AM1766" s="2"/>
    </row>
    <row r="1767" spans="16:39" ht="11.25" x14ac:dyDescent="0.2">
      <c r="P1767" s="2"/>
      <c r="Q1767" s="2"/>
      <c r="R1767" s="2"/>
      <c r="S1767" s="2"/>
      <c r="U1767" s="2"/>
      <c r="V1767" s="2"/>
      <c r="W1767" s="2"/>
      <c r="X1767" s="2"/>
      <c r="Y1767" s="2"/>
      <c r="Z1767" s="2"/>
      <c r="AA1767" s="2"/>
      <c r="AB1767" s="2"/>
      <c r="AC1767" s="2"/>
      <c r="AD1767" s="2"/>
      <c r="AE1767" s="2"/>
      <c r="AF1767" s="2"/>
      <c r="AG1767" s="2"/>
      <c r="AH1767" s="2"/>
      <c r="AI1767" s="2"/>
      <c r="AJ1767" s="2"/>
      <c r="AK1767" s="2"/>
      <c r="AL1767" s="2"/>
      <c r="AM1767" s="2"/>
    </row>
    <row r="1768" spans="16:39" ht="11.25" x14ac:dyDescent="0.2">
      <c r="P1768" s="2"/>
      <c r="Q1768" s="2"/>
      <c r="R1768" s="2"/>
      <c r="S1768" s="2"/>
      <c r="U1768" s="2"/>
      <c r="V1768" s="2"/>
      <c r="W1768" s="2"/>
      <c r="X1768" s="2"/>
      <c r="Y1768" s="2"/>
      <c r="Z1768" s="2"/>
      <c r="AA1768" s="2"/>
      <c r="AB1768" s="2"/>
      <c r="AC1768" s="2"/>
      <c r="AD1768" s="2"/>
      <c r="AE1768" s="2"/>
      <c r="AF1768" s="2"/>
      <c r="AG1768" s="2"/>
      <c r="AH1768" s="2"/>
      <c r="AI1768" s="2"/>
      <c r="AJ1768" s="2"/>
      <c r="AK1768" s="2"/>
      <c r="AL1768" s="2"/>
      <c r="AM1768" s="2"/>
    </row>
    <row r="1769" spans="16:39" ht="11.25" x14ac:dyDescent="0.2">
      <c r="P1769" s="2"/>
      <c r="Q1769" s="2"/>
      <c r="R1769" s="2"/>
      <c r="S1769" s="2"/>
      <c r="U1769" s="2"/>
      <c r="V1769" s="2"/>
      <c r="W1769" s="2"/>
      <c r="X1769" s="2"/>
      <c r="Y1769" s="2"/>
      <c r="Z1769" s="2"/>
      <c r="AA1769" s="2"/>
      <c r="AB1769" s="2"/>
      <c r="AC1769" s="2"/>
      <c r="AD1769" s="2"/>
      <c r="AE1769" s="2"/>
      <c r="AF1769" s="2"/>
      <c r="AG1769" s="2"/>
      <c r="AH1769" s="2"/>
      <c r="AI1769" s="2"/>
      <c r="AJ1769" s="2"/>
      <c r="AK1769" s="2"/>
      <c r="AL1769" s="2"/>
      <c r="AM1769" s="2"/>
    </row>
    <row r="1770" spans="16:39" ht="11.25" x14ac:dyDescent="0.2">
      <c r="P1770" s="2"/>
      <c r="Q1770" s="2"/>
      <c r="R1770" s="2"/>
      <c r="S1770" s="2"/>
      <c r="U1770" s="2"/>
      <c r="V1770" s="2"/>
      <c r="W1770" s="2"/>
      <c r="X1770" s="2"/>
      <c r="Y1770" s="2"/>
      <c r="Z1770" s="2"/>
      <c r="AA1770" s="2"/>
      <c r="AB1770" s="2"/>
      <c r="AC1770" s="2"/>
      <c r="AD1770" s="2"/>
      <c r="AE1770" s="2"/>
      <c r="AF1770" s="2"/>
      <c r="AG1770" s="2"/>
      <c r="AH1770" s="2"/>
      <c r="AI1770" s="2"/>
      <c r="AJ1770" s="2"/>
      <c r="AK1770" s="2"/>
      <c r="AL1770" s="2"/>
      <c r="AM1770" s="2"/>
    </row>
    <row r="1771" spans="16:39" ht="11.25" x14ac:dyDescent="0.2">
      <c r="P1771" s="2"/>
      <c r="Q1771" s="2"/>
      <c r="R1771" s="2"/>
      <c r="S1771" s="2"/>
      <c r="U1771" s="2"/>
      <c r="V1771" s="2"/>
      <c r="W1771" s="2"/>
      <c r="X1771" s="2"/>
      <c r="Y1771" s="2"/>
      <c r="Z1771" s="2"/>
      <c r="AA1771" s="2"/>
      <c r="AB1771" s="2"/>
      <c r="AC1771" s="2"/>
      <c r="AD1771" s="2"/>
      <c r="AE1771" s="2"/>
      <c r="AF1771" s="2"/>
      <c r="AG1771" s="2"/>
      <c r="AH1771" s="2"/>
      <c r="AI1771" s="2"/>
      <c r="AJ1771" s="2"/>
      <c r="AK1771" s="2"/>
      <c r="AL1771" s="2"/>
      <c r="AM1771" s="2"/>
    </row>
    <row r="1772" spans="16:39" ht="11.25" x14ac:dyDescent="0.2">
      <c r="P1772" s="2"/>
      <c r="Q1772" s="2"/>
      <c r="R1772" s="2"/>
      <c r="S1772" s="2"/>
      <c r="U1772" s="2"/>
      <c r="V1772" s="2"/>
      <c r="W1772" s="2"/>
      <c r="X1772" s="2"/>
      <c r="Y1772" s="2"/>
      <c r="Z1772" s="2"/>
      <c r="AA1772" s="2"/>
      <c r="AB1772" s="2"/>
      <c r="AC1772" s="2"/>
      <c r="AD1772" s="2"/>
      <c r="AE1772" s="2"/>
      <c r="AF1772" s="2"/>
      <c r="AG1772" s="2"/>
      <c r="AH1772" s="2"/>
      <c r="AI1772" s="2"/>
      <c r="AJ1772" s="2"/>
      <c r="AK1772" s="2"/>
      <c r="AL1772" s="2"/>
      <c r="AM1772" s="2"/>
    </row>
    <row r="1773" spans="16:39" ht="11.25" x14ac:dyDescent="0.2">
      <c r="P1773" s="2"/>
      <c r="Q1773" s="2"/>
      <c r="R1773" s="2"/>
      <c r="S1773" s="2"/>
      <c r="U1773" s="2"/>
      <c r="V1773" s="2"/>
      <c r="W1773" s="2"/>
      <c r="X1773" s="2"/>
      <c r="Y1773" s="2"/>
      <c r="Z1773" s="2"/>
      <c r="AA1773" s="2"/>
      <c r="AB1773" s="2"/>
      <c r="AC1773" s="2"/>
      <c r="AD1773" s="2"/>
      <c r="AE1773" s="2"/>
      <c r="AF1773" s="2"/>
      <c r="AG1773" s="2"/>
      <c r="AH1773" s="2"/>
      <c r="AI1773" s="2"/>
      <c r="AJ1773" s="2"/>
      <c r="AK1773" s="2"/>
      <c r="AL1773" s="2"/>
      <c r="AM1773" s="2"/>
    </row>
    <row r="1774" spans="16:39" ht="11.25" x14ac:dyDescent="0.2">
      <c r="P1774" s="2"/>
      <c r="Q1774" s="2"/>
      <c r="R1774" s="2"/>
      <c r="S1774" s="2"/>
      <c r="U1774" s="2"/>
      <c r="V1774" s="2"/>
      <c r="W1774" s="2"/>
      <c r="X1774" s="2"/>
      <c r="Y1774" s="2"/>
      <c r="Z1774" s="2"/>
      <c r="AA1774" s="2"/>
      <c r="AB1774" s="2"/>
      <c r="AC1774" s="2"/>
      <c r="AD1774" s="2"/>
      <c r="AE1774" s="2"/>
      <c r="AF1774" s="2"/>
      <c r="AG1774" s="2"/>
      <c r="AH1774" s="2"/>
      <c r="AI1774" s="2"/>
      <c r="AJ1774" s="2"/>
      <c r="AK1774" s="2"/>
      <c r="AL1774" s="2"/>
      <c r="AM1774" s="2"/>
    </row>
    <row r="1775" spans="16:39" ht="11.25" x14ac:dyDescent="0.2">
      <c r="P1775" s="2"/>
      <c r="Q1775" s="2"/>
      <c r="R1775" s="2"/>
      <c r="S1775" s="2"/>
      <c r="U1775" s="2"/>
      <c r="V1775" s="2"/>
      <c r="W1775" s="2"/>
      <c r="X1775" s="2"/>
      <c r="Y1775" s="2"/>
      <c r="Z1775" s="2"/>
      <c r="AA1775" s="2"/>
      <c r="AB1775" s="2"/>
      <c r="AC1775" s="2"/>
      <c r="AD1775" s="2"/>
      <c r="AE1775" s="2"/>
      <c r="AF1775" s="2"/>
      <c r="AG1775" s="2"/>
      <c r="AH1775" s="2"/>
      <c r="AI1775" s="2"/>
      <c r="AJ1775" s="2"/>
      <c r="AK1775" s="2"/>
      <c r="AL1775" s="2"/>
      <c r="AM1775" s="2"/>
    </row>
    <row r="1776" spans="16:39" ht="11.25" x14ac:dyDescent="0.2">
      <c r="P1776" s="2"/>
      <c r="Q1776" s="2"/>
      <c r="R1776" s="2"/>
      <c r="S1776" s="2"/>
      <c r="U1776" s="2"/>
      <c r="V1776" s="2"/>
      <c r="W1776" s="2"/>
      <c r="X1776" s="2"/>
      <c r="Y1776" s="2"/>
      <c r="Z1776" s="2"/>
      <c r="AA1776" s="2"/>
      <c r="AB1776" s="2"/>
      <c r="AC1776" s="2"/>
      <c r="AD1776" s="2"/>
      <c r="AE1776" s="2"/>
      <c r="AF1776" s="2"/>
      <c r="AG1776" s="2"/>
      <c r="AH1776" s="2"/>
      <c r="AI1776" s="2"/>
      <c r="AJ1776" s="2"/>
      <c r="AK1776" s="2"/>
      <c r="AL1776" s="2"/>
      <c r="AM1776" s="2"/>
    </row>
    <row r="1777" spans="16:39" ht="11.25" x14ac:dyDescent="0.2">
      <c r="P1777" s="2"/>
      <c r="Q1777" s="2"/>
      <c r="R1777" s="2"/>
      <c r="S1777" s="2"/>
      <c r="U1777" s="2"/>
      <c r="V1777" s="2"/>
      <c r="W1777" s="2"/>
      <c r="X1777" s="2"/>
      <c r="Y1777" s="2"/>
      <c r="Z1777" s="2"/>
      <c r="AA1777" s="2"/>
      <c r="AB1777" s="2"/>
      <c r="AC1777" s="2"/>
      <c r="AD1777" s="2"/>
      <c r="AE1777" s="2"/>
      <c r="AF1777" s="2"/>
      <c r="AG1777" s="2"/>
      <c r="AH1777" s="2"/>
      <c r="AI1777" s="2"/>
      <c r="AJ1777" s="2"/>
      <c r="AK1777" s="2"/>
      <c r="AL1777" s="2"/>
      <c r="AM1777" s="2"/>
    </row>
    <row r="1778" spans="16:39" ht="11.25" x14ac:dyDescent="0.2">
      <c r="P1778" s="2"/>
      <c r="Q1778" s="2"/>
      <c r="R1778" s="2"/>
      <c r="S1778" s="2"/>
      <c r="U1778" s="2"/>
      <c r="V1778" s="2"/>
      <c r="W1778" s="2"/>
      <c r="X1778" s="2"/>
      <c r="Y1778" s="2"/>
      <c r="Z1778" s="2"/>
      <c r="AA1778" s="2"/>
      <c r="AB1778" s="2"/>
      <c r="AC1778" s="2"/>
      <c r="AD1778" s="2"/>
      <c r="AE1778" s="2"/>
      <c r="AF1778" s="2"/>
      <c r="AG1778" s="2"/>
      <c r="AH1778" s="2"/>
      <c r="AI1778" s="2"/>
      <c r="AJ1778" s="2"/>
      <c r="AK1778" s="2"/>
      <c r="AL1778" s="2"/>
      <c r="AM1778" s="2"/>
    </row>
    <row r="1779" spans="16:39" ht="11.25" x14ac:dyDescent="0.2">
      <c r="P1779" s="2"/>
      <c r="Q1779" s="2"/>
      <c r="R1779" s="2"/>
      <c r="S1779" s="2"/>
      <c r="U1779" s="2"/>
      <c r="V1779" s="2"/>
      <c r="W1779" s="2"/>
      <c r="X1779" s="2"/>
      <c r="Y1779" s="2"/>
      <c r="Z1779" s="2"/>
      <c r="AA1779" s="2"/>
      <c r="AB1779" s="2"/>
      <c r="AC1779" s="2"/>
      <c r="AD1779" s="2"/>
      <c r="AE1779" s="2"/>
      <c r="AF1779" s="2"/>
      <c r="AG1779" s="2"/>
      <c r="AH1779" s="2"/>
      <c r="AI1779" s="2"/>
      <c r="AJ1779" s="2"/>
      <c r="AK1779" s="2"/>
      <c r="AL1779" s="2"/>
      <c r="AM1779" s="2"/>
    </row>
    <row r="1780" spans="16:39" ht="11.25" x14ac:dyDescent="0.2">
      <c r="P1780" s="2"/>
      <c r="Q1780" s="2"/>
      <c r="R1780" s="2"/>
      <c r="S1780" s="2"/>
      <c r="U1780" s="2"/>
      <c r="V1780" s="2"/>
      <c r="W1780" s="2"/>
      <c r="X1780" s="2"/>
      <c r="Y1780" s="2"/>
      <c r="Z1780" s="2"/>
      <c r="AA1780" s="2"/>
      <c r="AB1780" s="2"/>
      <c r="AC1780" s="2"/>
      <c r="AD1780" s="2"/>
      <c r="AE1780" s="2"/>
      <c r="AF1780" s="2"/>
      <c r="AG1780" s="2"/>
      <c r="AH1780" s="2"/>
      <c r="AI1780" s="2"/>
      <c r="AJ1780" s="2"/>
      <c r="AK1780" s="2"/>
      <c r="AL1780" s="2"/>
      <c r="AM1780" s="2"/>
    </row>
    <row r="1781" spans="16:39" ht="11.25" x14ac:dyDescent="0.2">
      <c r="P1781" s="2"/>
      <c r="Q1781" s="2"/>
      <c r="R1781" s="2"/>
      <c r="S1781" s="2"/>
      <c r="U1781" s="2"/>
      <c r="V1781" s="2"/>
      <c r="W1781" s="2"/>
      <c r="X1781" s="2"/>
      <c r="Y1781" s="2"/>
      <c r="Z1781" s="2"/>
      <c r="AA1781" s="2"/>
      <c r="AB1781" s="2"/>
      <c r="AC1781" s="2"/>
      <c r="AD1781" s="2"/>
      <c r="AE1781" s="2"/>
      <c r="AF1781" s="2"/>
      <c r="AG1781" s="2"/>
      <c r="AH1781" s="2"/>
      <c r="AI1781" s="2"/>
      <c r="AJ1781" s="2"/>
      <c r="AK1781" s="2"/>
      <c r="AL1781" s="2"/>
      <c r="AM1781" s="2"/>
    </row>
    <row r="1782" spans="16:39" ht="11.25" x14ac:dyDescent="0.2">
      <c r="P1782" s="2"/>
      <c r="Q1782" s="2"/>
      <c r="R1782" s="2"/>
      <c r="S1782" s="2"/>
      <c r="U1782" s="2"/>
      <c r="V1782" s="2"/>
      <c r="W1782" s="2"/>
      <c r="X1782" s="2"/>
      <c r="Y1782" s="2"/>
      <c r="Z1782" s="2"/>
      <c r="AA1782" s="2"/>
      <c r="AB1782" s="2"/>
      <c r="AC1782" s="2"/>
      <c r="AD1782" s="2"/>
      <c r="AE1782" s="2"/>
      <c r="AF1782" s="2"/>
      <c r="AG1782" s="2"/>
      <c r="AH1782" s="2"/>
      <c r="AI1782" s="2"/>
      <c r="AJ1782" s="2"/>
      <c r="AK1782" s="2"/>
      <c r="AL1782" s="2"/>
      <c r="AM1782" s="2"/>
    </row>
    <row r="1783" spans="16:39" ht="11.25" x14ac:dyDescent="0.2">
      <c r="P1783" s="2"/>
      <c r="Q1783" s="2"/>
      <c r="R1783" s="2"/>
      <c r="S1783" s="2"/>
      <c r="U1783" s="2"/>
      <c r="V1783" s="2"/>
      <c r="W1783" s="2"/>
      <c r="X1783" s="2"/>
      <c r="Y1783" s="2"/>
      <c r="Z1783" s="2"/>
      <c r="AA1783" s="2"/>
      <c r="AB1783" s="2"/>
      <c r="AC1783" s="2"/>
      <c r="AD1783" s="2"/>
      <c r="AE1783" s="2"/>
      <c r="AF1783" s="2"/>
      <c r="AG1783" s="2"/>
      <c r="AH1783" s="2"/>
      <c r="AI1783" s="2"/>
      <c r="AJ1783" s="2"/>
      <c r="AK1783" s="2"/>
      <c r="AL1783" s="2"/>
      <c r="AM1783" s="2"/>
    </row>
    <row r="1784" spans="16:39" ht="11.25" x14ac:dyDescent="0.2">
      <c r="P1784" s="2"/>
      <c r="Q1784" s="2"/>
      <c r="R1784" s="2"/>
      <c r="S1784" s="2"/>
      <c r="U1784" s="2"/>
      <c r="V1784" s="2"/>
      <c r="W1784" s="2"/>
      <c r="X1784" s="2"/>
      <c r="Y1784" s="2"/>
      <c r="Z1784" s="2"/>
      <c r="AA1784" s="2"/>
      <c r="AB1784" s="2"/>
      <c r="AC1784" s="2"/>
      <c r="AD1784" s="2"/>
      <c r="AE1784" s="2"/>
      <c r="AF1784" s="2"/>
      <c r="AG1784" s="2"/>
      <c r="AH1784" s="2"/>
      <c r="AI1784" s="2"/>
      <c r="AJ1784" s="2"/>
      <c r="AK1784" s="2"/>
      <c r="AL1784" s="2"/>
      <c r="AM1784" s="2"/>
    </row>
    <row r="1785" spans="16:39" ht="11.25" x14ac:dyDescent="0.2">
      <c r="P1785" s="2"/>
      <c r="Q1785" s="2"/>
      <c r="R1785" s="2"/>
      <c r="S1785" s="2"/>
      <c r="U1785" s="2"/>
      <c r="V1785" s="2"/>
      <c r="W1785" s="2"/>
      <c r="X1785" s="2"/>
      <c r="Y1785" s="2"/>
      <c r="Z1785" s="2"/>
      <c r="AA1785" s="2"/>
      <c r="AB1785" s="2"/>
      <c r="AC1785" s="2"/>
      <c r="AD1785" s="2"/>
      <c r="AE1785" s="2"/>
      <c r="AF1785" s="2"/>
      <c r="AG1785" s="2"/>
      <c r="AH1785" s="2"/>
      <c r="AI1785" s="2"/>
      <c r="AJ1785" s="2"/>
      <c r="AK1785" s="2"/>
      <c r="AL1785" s="2"/>
      <c r="AM1785" s="2"/>
    </row>
    <row r="1786" spans="16:39" ht="11.25" x14ac:dyDescent="0.2">
      <c r="P1786" s="2"/>
      <c r="Q1786" s="2"/>
      <c r="R1786" s="2"/>
      <c r="S1786" s="2"/>
      <c r="U1786" s="2"/>
      <c r="V1786" s="2"/>
      <c r="W1786" s="2"/>
      <c r="X1786" s="2"/>
      <c r="Y1786" s="2"/>
      <c r="Z1786" s="2"/>
      <c r="AA1786" s="2"/>
      <c r="AB1786" s="2"/>
      <c r="AC1786" s="2"/>
      <c r="AD1786" s="2"/>
      <c r="AE1786" s="2"/>
      <c r="AF1786" s="2"/>
      <c r="AG1786" s="2"/>
      <c r="AH1786" s="2"/>
      <c r="AI1786" s="2"/>
      <c r="AJ1786" s="2"/>
      <c r="AK1786" s="2"/>
      <c r="AL1786" s="2"/>
      <c r="AM1786" s="2"/>
    </row>
    <row r="1787" spans="16:39" ht="11.25" x14ac:dyDescent="0.2">
      <c r="P1787" s="2"/>
      <c r="Q1787" s="2"/>
      <c r="R1787" s="2"/>
      <c r="S1787" s="2"/>
      <c r="U1787" s="2"/>
      <c r="V1787" s="2"/>
      <c r="W1787" s="2"/>
      <c r="X1787" s="2"/>
      <c r="Y1787" s="2"/>
      <c r="Z1787" s="2"/>
      <c r="AA1787" s="2"/>
      <c r="AB1787" s="2"/>
      <c r="AC1787" s="2"/>
      <c r="AD1787" s="2"/>
      <c r="AE1787" s="2"/>
      <c r="AF1787" s="2"/>
      <c r="AG1787" s="2"/>
      <c r="AH1787" s="2"/>
      <c r="AI1787" s="2"/>
      <c r="AJ1787" s="2"/>
      <c r="AK1787" s="2"/>
      <c r="AL1787" s="2"/>
      <c r="AM1787" s="2"/>
    </row>
    <row r="1788" spans="16:39" ht="11.25" x14ac:dyDescent="0.2">
      <c r="P1788" s="2"/>
      <c r="Q1788" s="2"/>
      <c r="R1788" s="2"/>
      <c r="S1788" s="2"/>
      <c r="U1788" s="2"/>
      <c r="V1788" s="2"/>
      <c r="W1788" s="2"/>
      <c r="X1788" s="2"/>
      <c r="Y1788" s="2"/>
      <c r="Z1788" s="2"/>
      <c r="AA1788" s="2"/>
      <c r="AB1788" s="2"/>
      <c r="AC1788" s="2"/>
      <c r="AD1788" s="2"/>
      <c r="AE1788" s="2"/>
      <c r="AF1788" s="2"/>
      <c r="AG1788" s="2"/>
      <c r="AH1788" s="2"/>
      <c r="AI1788" s="2"/>
      <c r="AJ1788" s="2"/>
      <c r="AK1788" s="2"/>
      <c r="AL1788" s="2"/>
      <c r="AM1788" s="2"/>
    </row>
    <row r="1789" spans="16:39" ht="11.25" x14ac:dyDescent="0.2">
      <c r="P1789" s="2"/>
      <c r="Q1789" s="2"/>
      <c r="R1789" s="2"/>
      <c r="S1789" s="2"/>
      <c r="U1789" s="2"/>
      <c r="V1789" s="2"/>
      <c r="W1789" s="2"/>
      <c r="X1789" s="2"/>
      <c r="Y1789" s="2"/>
      <c r="Z1789" s="2"/>
      <c r="AA1789" s="2"/>
      <c r="AB1789" s="2"/>
      <c r="AC1789" s="2"/>
      <c r="AD1789" s="2"/>
      <c r="AE1789" s="2"/>
      <c r="AF1789" s="2"/>
      <c r="AG1789" s="2"/>
      <c r="AH1789" s="2"/>
      <c r="AI1789" s="2"/>
      <c r="AJ1789" s="2"/>
      <c r="AK1789" s="2"/>
      <c r="AL1789" s="2"/>
      <c r="AM1789" s="2"/>
    </row>
  </sheetData>
  <sortState xmlns:xlrd2="http://schemas.microsoft.com/office/spreadsheetml/2017/richdata2" ref="A714:AP722">
    <sortCondition ref="J714:J722"/>
  </sortState>
  <mergeCells count="13">
    <mergeCell ref="D1485:E1485"/>
    <mergeCell ref="C1482:T1482"/>
    <mergeCell ref="O18:P18"/>
    <mergeCell ref="O10:T10"/>
    <mergeCell ref="O13:T13"/>
    <mergeCell ref="C19:T19"/>
    <mergeCell ref="N15:T16"/>
    <mergeCell ref="Z10:AG10"/>
    <mergeCell ref="C1480:T1480"/>
    <mergeCell ref="O11:P11"/>
    <mergeCell ref="AE14:AG14"/>
    <mergeCell ref="W10:X10"/>
    <mergeCell ref="W13:X13"/>
  </mergeCells>
  <phoneticPr fontId="0" type="noConversion"/>
  <hyperlinks>
    <hyperlink ref="J968" r:id="rId1" xr:uid="{9EE7F258-B084-450F-9865-5A8DA79F0F81}"/>
  </hyperlinks>
  <printOptions horizontalCentered="1"/>
  <pageMargins left="0.35" right="0.35" top="0.35" bottom="0.5" header="0.5" footer="0.35"/>
  <pageSetup orientation="portrait" r:id="rId2"/>
  <headerFooter alignWithMargins="0">
    <oddFooter>&amp;C&amp;8Page &amp;P of &amp;N</oddFooter>
  </headerFooter>
  <rowBreaks count="17" manualBreakCount="17">
    <brk id="12" max="16383" man="1"/>
    <brk id="108" max="16383" man="1"/>
    <brk id="193" max="16383" man="1"/>
    <brk id="288" max="16383" man="1"/>
    <brk id="382" max="16383" man="1"/>
    <brk id="473" max="16383" man="1"/>
    <brk id="565" max="16383" man="1"/>
    <brk id="650" max="16383" man="1"/>
    <brk id="732" max="16383" man="1"/>
    <brk id="813" max="16383" man="1"/>
    <brk id="904" max="16383" man="1"/>
    <brk id="995" max="16383" man="1"/>
    <brk id="1075" max="16383" man="1"/>
    <brk id="1169" max="16383" man="1"/>
    <brk id="1257" max="16383" man="1"/>
    <brk id="1329" max="16383" man="1"/>
    <brk id="1408" max="16383" man="1"/>
  </rowBreak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32"/>
  <sheetViews>
    <sheetView workbookViewId="0">
      <selection activeCell="B1" sqref="B1"/>
    </sheetView>
  </sheetViews>
  <sheetFormatPr defaultRowHeight="12.75" x14ac:dyDescent="0.2"/>
  <cols>
    <col min="1" max="1" width="31.7109375" bestFit="1" customWidth="1"/>
    <col min="2" max="2" width="59" customWidth="1"/>
  </cols>
  <sheetData>
    <row r="1" spans="1:4" x14ac:dyDescent="0.2">
      <c r="A1" t="s">
        <v>176</v>
      </c>
    </row>
    <row r="3" spans="1:4" x14ac:dyDescent="0.2">
      <c r="A3" s="136" t="s">
        <v>177</v>
      </c>
      <c r="B3" s="137" t="s">
        <v>178</v>
      </c>
    </row>
    <row r="5" spans="1:4" x14ac:dyDescent="0.2">
      <c r="A5" s="138" t="s">
        <v>179</v>
      </c>
      <c r="B5" s="137" t="s">
        <v>215</v>
      </c>
    </row>
    <row r="8" spans="1:4" x14ac:dyDescent="0.2">
      <c r="A8" s="139" t="s">
        <v>130</v>
      </c>
      <c r="B8" s="139" t="s">
        <v>180</v>
      </c>
    </row>
    <row r="9" spans="1:4" x14ac:dyDescent="0.2">
      <c r="A9" s="182" t="s">
        <v>56</v>
      </c>
      <c r="B9" s="188" t="s">
        <v>376</v>
      </c>
      <c r="D9" s="155"/>
    </row>
    <row r="10" spans="1:4" x14ac:dyDescent="0.2">
      <c r="A10" s="182" t="s">
        <v>333</v>
      </c>
      <c r="B10" s="137" t="s">
        <v>377</v>
      </c>
      <c r="D10" s="155"/>
    </row>
    <row r="11" spans="1:4" x14ac:dyDescent="0.2">
      <c r="A11" s="182" t="s">
        <v>40</v>
      </c>
      <c r="B11" s="137" t="s">
        <v>378</v>
      </c>
      <c r="D11" s="155"/>
    </row>
    <row r="12" spans="1:4" x14ac:dyDescent="0.2">
      <c r="A12" s="182" t="s">
        <v>388</v>
      </c>
      <c r="B12" s="137" t="s">
        <v>454</v>
      </c>
      <c r="D12" s="155"/>
    </row>
    <row r="13" spans="1:4" x14ac:dyDescent="0.2">
      <c r="A13" s="262" t="s">
        <v>1150</v>
      </c>
      <c r="B13" s="137" t="s">
        <v>1165</v>
      </c>
      <c r="D13" s="155"/>
    </row>
    <row r="14" spans="1:4" x14ac:dyDescent="0.2">
      <c r="A14" s="182" t="s">
        <v>660</v>
      </c>
      <c r="B14" s="137" t="s">
        <v>698</v>
      </c>
      <c r="D14" s="155"/>
    </row>
    <row r="15" spans="1:4" x14ac:dyDescent="0.2">
      <c r="A15" s="182" t="s">
        <v>700</v>
      </c>
      <c r="B15" s="137" t="s">
        <v>737</v>
      </c>
      <c r="D15" s="155"/>
    </row>
    <row r="16" spans="1:4" x14ac:dyDescent="0.2">
      <c r="A16" s="182" t="s">
        <v>625</v>
      </c>
      <c r="B16" s="137" t="s">
        <v>699</v>
      </c>
      <c r="D16" s="155"/>
    </row>
    <row r="17" spans="1:4" s="178" customFormat="1" x14ac:dyDescent="0.2">
      <c r="A17" s="182" t="s">
        <v>808</v>
      </c>
      <c r="B17" s="137" t="s">
        <v>809</v>
      </c>
      <c r="D17" s="236"/>
    </row>
    <row r="18" spans="1:4" x14ac:dyDescent="0.2">
      <c r="A18" s="182" t="s">
        <v>873</v>
      </c>
      <c r="B18" s="137" t="s">
        <v>969</v>
      </c>
      <c r="D18" s="155"/>
    </row>
    <row r="19" spans="1:4" x14ac:dyDescent="0.2">
      <c r="A19" s="182" t="s">
        <v>24</v>
      </c>
      <c r="B19" s="137" t="s">
        <v>379</v>
      </c>
      <c r="D19" s="155"/>
    </row>
    <row r="20" spans="1:4" x14ac:dyDescent="0.2">
      <c r="A20" s="182" t="s">
        <v>460</v>
      </c>
      <c r="B20" s="137" t="s">
        <v>500</v>
      </c>
      <c r="D20" s="155"/>
    </row>
    <row r="21" spans="1:4" x14ac:dyDescent="0.2">
      <c r="A21" s="182" t="s">
        <v>665</v>
      </c>
      <c r="B21" s="137" t="s">
        <v>666</v>
      </c>
      <c r="D21" s="155"/>
    </row>
    <row r="22" spans="1:4" x14ac:dyDescent="0.2">
      <c r="A22" s="182" t="s">
        <v>310</v>
      </c>
      <c r="B22" s="137" t="s">
        <v>1333</v>
      </c>
      <c r="D22" s="155"/>
    </row>
    <row r="23" spans="1:4" x14ac:dyDescent="0.2">
      <c r="A23" s="182" t="s">
        <v>25</v>
      </c>
      <c r="B23" s="137" t="s">
        <v>380</v>
      </c>
      <c r="D23" s="155"/>
    </row>
    <row r="24" spans="1:4" x14ac:dyDescent="0.2">
      <c r="A24" s="262" t="s">
        <v>1346</v>
      </c>
      <c r="B24" s="137" t="s">
        <v>1347</v>
      </c>
      <c r="D24" s="155"/>
    </row>
    <row r="25" spans="1:4" x14ac:dyDescent="0.2">
      <c r="A25" s="182" t="s">
        <v>583</v>
      </c>
      <c r="B25" s="137" t="s">
        <v>616</v>
      </c>
      <c r="D25" s="155"/>
    </row>
    <row r="26" spans="1:4" x14ac:dyDescent="0.2">
      <c r="A26" s="182" t="s">
        <v>1247</v>
      </c>
      <c r="B26" s="137" t="s">
        <v>1273</v>
      </c>
      <c r="D26" s="155"/>
    </row>
    <row r="27" spans="1:4" x14ac:dyDescent="0.2">
      <c r="A27" s="262" t="s">
        <v>1000</v>
      </c>
      <c r="B27" s="137" t="s">
        <v>1298</v>
      </c>
      <c r="D27" s="155"/>
    </row>
    <row r="28" spans="1:4" x14ac:dyDescent="0.2">
      <c r="A28" s="262" t="s">
        <v>1380</v>
      </c>
      <c r="B28" s="137" t="s">
        <v>1381</v>
      </c>
      <c r="D28" s="155"/>
    </row>
    <row r="29" spans="1:4" x14ac:dyDescent="0.2">
      <c r="A29" s="182" t="s">
        <v>973</v>
      </c>
      <c r="B29" s="137" t="s">
        <v>987</v>
      </c>
      <c r="D29" s="155"/>
    </row>
    <row r="30" spans="1:4" x14ac:dyDescent="0.2">
      <c r="A30" s="182" t="s">
        <v>618</v>
      </c>
      <c r="B30" s="137" t="s">
        <v>620</v>
      </c>
      <c r="D30" s="155"/>
    </row>
    <row r="31" spans="1:4" x14ac:dyDescent="0.2">
      <c r="A31" s="182" t="s">
        <v>1062</v>
      </c>
      <c r="B31" s="137" t="s">
        <v>1166</v>
      </c>
      <c r="D31" s="155"/>
    </row>
    <row r="32" spans="1:4" x14ac:dyDescent="0.2">
      <c r="A32" s="226" t="s">
        <v>517</v>
      </c>
      <c r="B32" s="137" t="s">
        <v>522</v>
      </c>
      <c r="D32" s="155"/>
    </row>
  </sheetData>
  <phoneticPr fontId="0" type="noConversion"/>
  <hyperlinks>
    <hyperlink ref="B3" r:id="rId1" xr:uid="{00000000-0004-0000-0300-000000000000}"/>
    <hyperlink ref="B5" r:id="rId2" xr:uid="{00000000-0004-0000-0300-000001000000}"/>
    <hyperlink ref="B9" r:id="rId3" xr:uid="{00000000-0004-0000-0300-000002000000}"/>
    <hyperlink ref="B10" r:id="rId4" xr:uid="{00000000-0004-0000-0300-000003000000}"/>
    <hyperlink ref="B11" r:id="rId5" xr:uid="{00000000-0004-0000-0300-000004000000}"/>
    <hyperlink ref="B19" r:id="rId6" xr:uid="{00000000-0004-0000-0300-000005000000}"/>
    <hyperlink ref="B23" r:id="rId7" xr:uid="{00000000-0004-0000-0300-000007000000}"/>
    <hyperlink ref="B12" r:id="rId8" xr:uid="{00000000-0004-0000-0300-000009000000}"/>
    <hyperlink ref="B20" r:id="rId9" xr:uid="{00000000-0004-0000-0300-00000A000000}"/>
    <hyperlink ref="B32" r:id="rId10" xr:uid="{00000000-0004-0000-0300-00000B000000}"/>
    <hyperlink ref="B25" r:id="rId11" xr:uid="{00000000-0004-0000-0300-00000D000000}"/>
    <hyperlink ref="B30" r:id="rId12" xr:uid="{00000000-0004-0000-0300-00000E000000}"/>
    <hyperlink ref="B21" r:id="rId13" xr:uid="{00000000-0004-0000-0300-00000F000000}"/>
    <hyperlink ref="B14" r:id="rId14" xr:uid="{00000000-0004-0000-0300-000010000000}"/>
    <hyperlink ref="B16" r:id="rId15" xr:uid="{00000000-0004-0000-0300-000011000000}"/>
    <hyperlink ref="B15" r:id="rId16" xr:uid="{00000000-0004-0000-0300-000012000000}"/>
    <hyperlink ref="B17" r:id="rId17" xr:uid="{00000000-0004-0000-0300-000013000000}"/>
    <hyperlink ref="B18" r:id="rId18" xr:uid="{00000000-0004-0000-0300-000014000000}"/>
    <hyperlink ref="B29" r:id="rId19" xr:uid="{00000000-0004-0000-0300-000015000000}"/>
    <hyperlink ref="B13" r:id="rId20" xr:uid="{00000000-0004-0000-0300-000016000000}"/>
    <hyperlink ref="B31" r:id="rId21" xr:uid="{00000000-0004-0000-0300-000017000000}"/>
    <hyperlink ref="B26" r:id="rId22" xr:uid="{EF687971-C077-4DC6-BFEB-6864F7A0C862}"/>
    <hyperlink ref="B27" r:id="rId23" xr:uid="{CC8889BF-1F75-43A8-BEC2-991729A9AE03}"/>
    <hyperlink ref="B22" r:id="rId24" xr:uid="{463644E1-75EE-4DB0-A93A-6C0102E583F7}"/>
    <hyperlink ref="B24" r:id="rId25" xr:uid="{2B89B696-9C5F-415C-B0D4-3EBD93682E86}"/>
    <hyperlink ref="B28" r:id="rId26" xr:uid="{867DD810-BE65-4499-957D-A39A97F0A846}"/>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I222"/>
  <sheetViews>
    <sheetView zoomScaleNormal="100" workbookViewId="0">
      <selection activeCell="D2" sqref="D2"/>
    </sheetView>
  </sheetViews>
  <sheetFormatPr defaultRowHeight="12.75" x14ac:dyDescent="0.2"/>
  <cols>
    <col min="1" max="1" width="13.28515625" style="95" customWidth="1"/>
    <col min="2" max="2" width="51.140625" customWidth="1"/>
    <col min="3" max="3" width="88.5703125" customWidth="1"/>
  </cols>
  <sheetData>
    <row r="1" spans="1:3" s="194" customFormat="1" x14ac:dyDescent="0.2">
      <c r="A1" s="193" t="s">
        <v>98</v>
      </c>
      <c r="B1" s="193"/>
      <c r="C1" s="193"/>
    </row>
    <row r="2" spans="1:3" s="194" customFormat="1" x14ac:dyDescent="0.2">
      <c r="A2" s="195" t="s">
        <v>99</v>
      </c>
      <c r="B2" s="195" t="s">
        <v>145</v>
      </c>
      <c r="C2" s="195" t="s">
        <v>122</v>
      </c>
    </row>
    <row r="3" spans="1:3" s="194" customFormat="1" x14ac:dyDescent="0.2">
      <c r="A3" s="196"/>
    </row>
    <row r="4" spans="1:3" s="194" customFormat="1" x14ac:dyDescent="0.2">
      <c r="A4" s="235" t="s">
        <v>7</v>
      </c>
    </row>
    <row r="5" spans="1:3" s="194" customFormat="1" ht="2.1" customHeight="1" x14ac:dyDescent="0.2">
      <c r="A5" s="197"/>
    </row>
    <row r="6" spans="1:3" s="194" customFormat="1" x14ac:dyDescent="0.2">
      <c r="A6" s="196">
        <v>38991</v>
      </c>
      <c r="B6" s="196" t="s">
        <v>229</v>
      </c>
      <c r="C6" s="198"/>
    </row>
    <row r="7" spans="1:3" s="194" customFormat="1" x14ac:dyDescent="0.2">
      <c r="A7" s="199">
        <v>39203</v>
      </c>
      <c r="B7" s="200" t="s">
        <v>230</v>
      </c>
      <c r="C7" s="198"/>
    </row>
    <row r="8" spans="1:3" s="194" customFormat="1" x14ac:dyDescent="0.2">
      <c r="A8" s="196">
        <v>39387</v>
      </c>
      <c r="B8" s="201" t="s">
        <v>231</v>
      </c>
      <c r="C8" s="198"/>
    </row>
    <row r="9" spans="1:3" s="194" customFormat="1" x14ac:dyDescent="0.2">
      <c r="A9" s="203">
        <v>39539</v>
      </c>
      <c r="B9" s="202" t="s">
        <v>232</v>
      </c>
      <c r="C9" s="198"/>
    </row>
    <row r="10" spans="1:3" s="194" customFormat="1" x14ac:dyDescent="0.2">
      <c r="A10" s="203">
        <v>39539</v>
      </c>
      <c r="B10" s="202" t="s">
        <v>233</v>
      </c>
      <c r="C10" s="198"/>
    </row>
    <row r="11" spans="1:3" s="194" customFormat="1" x14ac:dyDescent="0.2">
      <c r="A11" s="199">
        <v>39539</v>
      </c>
      <c r="B11" s="202" t="s">
        <v>227</v>
      </c>
      <c r="C11" s="202" t="s">
        <v>228</v>
      </c>
    </row>
    <row r="12" spans="1:3" s="194" customFormat="1" x14ac:dyDescent="0.2">
      <c r="A12" s="196">
        <v>39680</v>
      </c>
      <c r="B12" s="198" t="s">
        <v>30</v>
      </c>
      <c r="C12" s="202"/>
    </row>
    <row r="13" spans="1:3" s="194" customFormat="1" x14ac:dyDescent="0.2">
      <c r="A13" s="199">
        <v>39839</v>
      </c>
      <c r="B13" s="202" t="s">
        <v>244</v>
      </c>
    </row>
    <row r="14" spans="1:3" s="194" customFormat="1" x14ac:dyDescent="0.2">
      <c r="A14" s="204">
        <v>39959</v>
      </c>
      <c r="B14" s="198" t="s">
        <v>29</v>
      </c>
    </row>
    <row r="15" spans="1:3" s="194" customFormat="1" x14ac:dyDescent="0.2">
      <c r="A15" s="197">
        <v>40330</v>
      </c>
      <c r="B15" s="202" t="s">
        <v>35</v>
      </c>
    </row>
    <row r="16" spans="1:3" s="194" customFormat="1" x14ac:dyDescent="0.2">
      <c r="A16" s="196">
        <v>40513</v>
      </c>
      <c r="B16" s="198" t="s">
        <v>51</v>
      </c>
    </row>
    <row r="17" spans="1:3" s="194" customFormat="1" x14ac:dyDescent="0.2">
      <c r="A17" s="199">
        <v>40680</v>
      </c>
      <c r="B17" s="202" t="s">
        <v>23</v>
      </c>
      <c r="C17" s="202" t="s">
        <v>70</v>
      </c>
    </row>
    <row r="18" spans="1:3" s="194" customFormat="1" x14ac:dyDescent="0.2">
      <c r="A18" s="199">
        <v>40680</v>
      </c>
      <c r="B18" s="202" t="s">
        <v>13</v>
      </c>
      <c r="C18" s="194" t="s">
        <v>73</v>
      </c>
    </row>
    <row r="19" spans="1:3" s="194" customFormat="1" x14ac:dyDescent="0.2">
      <c r="A19" s="199" t="s">
        <v>63</v>
      </c>
      <c r="B19" s="202" t="s">
        <v>64</v>
      </c>
      <c r="C19" s="194" t="s">
        <v>74</v>
      </c>
    </row>
    <row r="20" spans="1:3" s="194" customFormat="1" x14ac:dyDescent="0.2">
      <c r="A20" s="199" t="s">
        <v>63</v>
      </c>
      <c r="B20" s="202" t="s">
        <v>64</v>
      </c>
      <c r="C20" s="194" t="s">
        <v>75</v>
      </c>
    </row>
    <row r="21" spans="1:3" s="194" customFormat="1" x14ac:dyDescent="0.2">
      <c r="A21" s="196">
        <v>40935</v>
      </c>
      <c r="B21" s="198" t="s">
        <v>54</v>
      </c>
    </row>
    <row r="22" spans="1:3" s="194" customFormat="1" x14ac:dyDescent="0.2">
      <c r="A22" s="196">
        <v>40935</v>
      </c>
      <c r="B22" s="198" t="s">
        <v>30</v>
      </c>
      <c r="C22" s="194" t="s">
        <v>53</v>
      </c>
    </row>
    <row r="23" spans="1:3" s="194" customFormat="1" x14ac:dyDescent="0.2">
      <c r="A23" s="199">
        <v>41044</v>
      </c>
      <c r="B23" s="202" t="s">
        <v>267</v>
      </c>
      <c r="C23" s="202"/>
    </row>
    <row r="24" spans="1:3" s="194" customFormat="1" x14ac:dyDescent="0.2">
      <c r="A24" s="199">
        <v>41044</v>
      </c>
      <c r="B24" s="202" t="s">
        <v>268</v>
      </c>
      <c r="C24" s="202"/>
    </row>
    <row r="25" spans="1:3" s="194" customFormat="1" x14ac:dyDescent="0.2">
      <c r="A25" s="196">
        <v>41425</v>
      </c>
      <c r="B25" s="198" t="s">
        <v>23</v>
      </c>
      <c r="C25" s="198" t="s">
        <v>278</v>
      </c>
    </row>
    <row r="26" spans="1:3" s="194" customFormat="1" x14ac:dyDescent="0.2">
      <c r="A26" s="196">
        <v>41425</v>
      </c>
      <c r="B26" s="198" t="s">
        <v>281</v>
      </c>
      <c r="C26" s="198" t="s">
        <v>283</v>
      </c>
    </row>
    <row r="27" spans="1:3" s="202" customFormat="1" x14ac:dyDescent="0.2">
      <c r="A27" s="199">
        <v>41477</v>
      </c>
      <c r="B27" s="202" t="s">
        <v>305</v>
      </c>
      <c r="C27" s="202" t="s">
        <v>306</v>
      </c>
    </row>
    <row r="28" spans="1:3" s="202" customFormat="1" x14ac:dyDescent="0.2">
      <c r="A28" s="196">
        <v>41568</v>
      </c>
      <c r="B28" s="198" t="s">
        <v>328</v>
      </c>
      <c r="C28" s="202" t="s">
        <v>309</v>
      </c>
    </row>
    <row r="29" spans="1:3" s="202" customFormat="1" x14ac:dyDescent="0.2">
      <c r="A29" s="196">
        <v>41568</v>
      </c>
      <c r="B29" s="198" t="s">
        <v>329</v>
      </c>
      <c r="C29" s="202" t="s">
        <v>327</v>
      </c>
    </row>
    <row r="30" spans="1:3" s="205" customFormat="1" x14ac:dyDescent="0.2">
      <c r="A30" s="199">
        <v>41571</v>
      </c>
      <c r="B30" s="202" t="s">
        <v>335</v>
      </c>
      <c r="C30" s="202" t="s">
        <v>337</v>
      </c>
    </row>
    <row r="31" spans="1:3" s="206" customFormat="1" x14ac:dyDescent="0.2">
      <c r="A31" s="196">
        <v>41638</v>
      </c>
      <c r="B31" s="198" t="s">
        <v>271</v>
      </c>
      <c r="C31" s="198" t="s">
        <v>349</v>
      </c>
    </row>
    <row r="32" spans="1:3" s="194" customFormat="1" x14ac:dyDescent="0.2">
      <c r="A32" s="196" t="s">
        <v>351</v>
      </c>
      <c r="B32" s="198" t="s">
        <v>302</v>
      </c>
      <c r="C32" s="198" t="s">
        <v>350</v>
      </c>
    </row>
    <row r="33" spans="1:3" s="202" customFormat="1" ht="51" x14ac:dyDescent="0.2">
      <c r="A33" s="207">
        <v>41669</v>
      </c>
      <c r="B33" s="202" t="s">
        <v>366</v>
      </c>
      <c r="C33" s="208" t="s">
        <v>370</v>
      </c>
    </row>
    <row r="34" spans="1:3" s="202" customFormat="1" x14ac:dyDescent="0.2">
      <c r="A34" s="196">
        <v>41795</v>
      </c>
      <c r="B34" s="198" t="s">
        <v>373</v>
      </c>
      <c r="C34" s="202" t="s">
        <v>374</v>
      </c>
    </row>
    <row r="35" spans="1:3" s="202" customFormat="1" ht="25.5" x14ac:dyDescent="0.2">
      <c r="A35" s="199">
        <v>41975</v>
      </c>
      <c r="B35" s="202" t="s">
        <v>335</v>
      </c>
      <c r="C35" s="208" t="s">
        <v>382</v>
      </c>
    </row>
    <row r="36" spans="1:3" s="198" customFormat="1" x14ac:dyDescent="0.2">
      <c r="A36" s="196">
        <v>42066</v>
      </c>
      <c r="B36" s="198" t="s">
        <v>383</v>
      </c>
      <c r="C36" s="209" t="s">
        <v>412</v>
      </c>
    </row>
    <row r="37" spans="1:3" s="211" customFormat="1" ht="38.25" x14ac:dyDescent="0.2">
      <c r="A37" s="210">
        <v>42163</v>
      </c>
      <c r="B37" s="211" t="s">
        <v>428</v>
      </c>
      <c r="C37" s="212" t="s">
        <v>431</v>
      </c>
    </row>
    <row r="38" spans="1:3" s="198" customFormat="1" ht="38.25" x14ac:dyDescent="0.2">
      <c r="A38" s="196">
        <v>42269</v>
      </c>
      <c r="B38" s="198" t="s">
        <v>23</v>
      </c>
      <c r="C38" s="209" t="s">
        <v>453</v>
      </c>
    </row>
    <row r="39" spans="1:3" s="202" customFormat="1" x14ac:dyDescent="0.2">
      <c r="A39" s="199">
        <v>42339</v>
      </c>
      <c r="B39" s="202" t="s">
        <v>459</v>
      </c>
      <c r="C39" s="208"/>
    </row>
    <row r="40" spans="1:3" s="198" customFormat="1" ht="38.25" x14ac:dyDescent="0.2">
      <c r="A40" s="196">
        <v>42467</v>
      </c>
      <c r="B40" s="198" t="s">
        <v>268</v>
      </c>
      <c r="C40" s="209" t="s">
        <v>515</v>
      </c>
    </row>
    <row r="41" spans="1:3" s="202" customFormat="1" ht="25.5" x14ac:dyDescent="0.2">
      <c r="A41" s="199">
        <v>42635</v>
      </c>
      <c r="B41" s="202" t="s">
        <v>517</v>
      </c>
      <c r="C41" s="208" t="s">
        <v>519</v>
      </c>
    </row>
    <row r="42" spans="1:3" s="198" customFormat="1" ht="25.5" x14ac:dyDescent="0.2">
      <c r="A42" s="196">
        <v>42753</v>
      </c>
      <c r="B42" s="198" t="s">
        <v>305</v>
      </c>
      <c r="C42" s="209" t="s">
        <v>526</v>
      </c>
    </row>
    <row r="43" spans="1:3" s="208" customFormat="1" ht="38.25" x14ac:dyDescent="0.2">
      <c r="A43" s="227">
        <v>42881</v>
      </c>
      <c r="B43" s="208" t="s">
        <v>267</v>
      </c>
      <c r="C43" s="208" t="s">
        <v>558</v>
      </c>
    </row>
    <row r="44" spans="1:3" s="198" customFormat="1" x14ac:dyDescent="0.2">
      <c r="A44" s="196">
        <v>42948</v>
      </c>
      <c r="B44" s="198" t="s">
        <v>579</v>
      </c>
      <c r="C44" s="209" t="s">
        <v>564</v>
      </c>
    </row>
    <row r="45" spans="1:3" s="198" customFormat="1" x14ac:dyDescent="0.2">
      <c r="A45" s="196">
        <v>42948</v>
      </c>
      <c r="B45" s="198" t="s">
        <v>559</v>
      </c>
      <c r="C45" s="209" t="s">
        <v>564</v>
      </c>
    </row>
    <row r="46" spans="1:3" s="202" customFormat="1" x14ac:dyDescent="0.2">
      <c r="A46" s="199">
        <v>43153</v>
      </c>
      <c r="B46" s="202" t="s">
        <v>614</v>
      </c>
      <c r="C46" s="208" t="s">
        <v>615</v>
      </c>
    </row>
    <row r="47" spans="1:3" s="202" customFormat="1" x14ac:dyDescent="0.2">
      <c r="A47" s="199">
        <v>43294</v>
      </c>
      <c r="B47" s="202" t="s">
        <v>618</v>
      </c>
      <c r="C47" s="202" t="s">
        <v>621</v>
      </c>
    </row>
    <row r="48" spans="1:3" s="198" customFormat="1" x14ac:dyDescent="0.2">
      <c r="A48" s="196">
        <v>43333</v>
      </c>
      <c r="B48" s="198" t="s">
        <v>629</v>
      </c>
      <c r="C48" s="209" t="s">
        <v>564</v>
      </c>
    </row>
    <row r="49" spans="1:3" s="202" customFormat="1" x14ac:dyDescent="0.2">
      <c r="A49" s="199">
        <v>43389</v>
      </c>
      <c r="B49" s="202" t="s">
        <v>661</v>
      </c>
      <c r="C49" s="202" t="s">
        <v>662</v>
      </c>
    </row>
    <row r="50" spans="1:3" s="198" customFormat="1" x14ac:dyDescent="0.2">
      <c r="A50" s="204">
        <v>43525</v>
      </c>
      <c r="B50" s="198" t="s">
        <v>668</v>
      </c>
      <c r="C50" s="209" t="s">
        <v>667</v>
      </c>
    </row>
    <row r="51" spans="1:3" s="202" customFormat="1" x14ac:dyDescent="0.2">
      <c r="A51" s="199">
        <v>43566</v>
      </c>
      <c r="B51" s="202" t="s">
        <v>527</v>
      </c>
      <c r="C51" s="202" t="s">
        <v>693</v>
      </c>
    </row>
    <row r="52" spans="1:3" s="198" customFormat="1" x14ac:dyDescent="0.2">
      <c r="A52" s="196">
        <v>43775</v>
      </c>
      <c r="B52" s="198" t="s">
        <v>738</v>
      </c>
      <c r="C52" s="198" t="s">
        <v>739</v>
      </c>
    </row>
    <row r="53" spans="1:3" s="202" customFormat="1" ht="51" x14ac:dyDescent="0.2">
      <c r="A53" s="199">
        <v>43928</v>
      </c>
      <c r="B53" s="202" t="s">
        <v>335</v>
      </c>
      <c r="C53" s="208" t="s">
        <v>807</v>
      </c>
    </row>
    <row r="54" spans="1:3" s="198" customFormat="1" ht="38.25" x14ac:dyDescent="0.2">
      <c r="A54" s="196">
        <v>44032</v>
      </c>
      <c r="B54" s="198" t="s">
        <v>810</v>
      </c>
      <c r="C54" s="209" t="s">
        <v>811</v>
      </c>
    </row>
    <row r="55" spans="1:3" s="202" customFormat="1" x14ac:dyDescent="0.2">
      <c r="A55" s="199">
        <v>44137</v>
      </c>
      <c r="B55" s="202" t="s">
        <v>268</v>
      </c>
      <c r="C55" s="208" t="s">
        <v>847</v>
      </c>
    </row>
    <row r="56" spans="1:3" s="198" customFormat="1" ht="25.5" x14ac:dyDescent="0.2">
      <c r="A56" s="196">
        <v>44315</v>
      </c>
      <c r="B56" s="198" t="s">
        <v>614</v>
      </c>
      <c r="C56" s="209" t="s">
        <v>871</v>
      </c>
    </row>
    <row r="57" spans="1:3" s="202" customFormat="1" ht="38.25" x14ac:dyDescent="0.2">
      <c r="A57" s="199">
        <v>44386</v>
      </c>
      <c r="B57" s="202" t="s">
        <v>968</v>
      </c>
      <c r="C57" s="208" t="s">
        <v>970</v>
      </c>
    </row>
    <row r="58" spans="1:3" s="198" customFormat="1" ht="38.25" x14ac:dyDescent="0.2">
      <c r="A58" s="196">
        <v>44512</v>
      </c>
      <c r="B58" s="198" t="s">
        <v>973</v>
      </c>
      <c r="C58" s="209" t="s">
        <v>988</v>
      </c>
    </row>
    <row r="59" spans="1:3" s="202" customFormat="1" ht="63.75" x14ac:dyDescent="0.2">
      <c r="A59" s="199">
        <v>44568</v>
      </c>
      <c r="B59" s="202" t="s">
        <v>1000</v>
      </c>
      <c r="C59" s="208" t="s">
        <v>1061</v>
      </c>
    </row>
    <row r="60" spans="1:3" s="198" customFormat="1" x14ac:dyDescent="0.2">
      <c r="A60" s="196">
        <v>44638</v>
      </c>
      <c r="B60" s="198" t="s">
        <v>1062</v>
      </c>
      <c r="C60" s="209"/>
    </row>
    <row r="61" spans="1:3" s="202" customFormat="1" ht="12.75" customHeight="1" x14ac:dyDescent="0.2">
      <c r="A61" s="199">
        <v>44760</v>
      </c>
      <c r="B61" s="202" t="s">
        <v>1167</v>
      </c>
      <c r="C61" s="208" t="s">
        <v>1168</v>
      </c>
    </row>
    <row r="62" spans="1:3" s="198" customFormat="1" ht="51" x14ac:dyDescent="0.2">
      <c r="A62" s="196">
        <v>44938</v>
      </c>
      <c r="B62" s="198" t="s">
        <v>973</v>
      </c>
      <c r="C62" s="209" t="s">
        <v>1244</v>
      </c>
    </row>
    <row r="63" spans="1:3" s="198" customFormat="1" ht="25.5" customHeight="1" x14ac:dyDescent="0.2">
      <c r="A63" s="196">
        <v>44938</v>
      </c>
      <c r="B63" s="198" t="s">
        <v>1062</v>
      </c>
      <c r="C63" s="209" t="s">
        <v>1245</v>
      </c>
    </row>
    <row r="64" spans="1:3" s="259" customFormat="1" ht="25.5" customHeight="1" x14ac:dyDescent="0.2">
      <c r="A64" s="266">
        <v>45159</v>
      </c>
      <c r="B64" s="259" t="s">
        <v>1248</v>
      </c>
      <c r="C64" s="260" t="s">
        <v>1275</v>
      </c>
    </row>
    <row r="65" spans="1:9" s="198" customFormat="1" ht="25.5" x14ac:dyDescent="0.2">
      <c r="A65" s="204">
        <v>45387</v>
      </c>
      <c r="B65" s="198" t="s">
        <v>668</v>
      </c>
      <c r="C65" s="209" t="s">
        <v>1283</v>
      </c>
    </row>
    <row r="66" spans="1:9" s="205" customFormat="1" x14ac:dyDescent="0.2">
      <c r="A66" s="329">
        <v>45601</v>
      </c>
      <c r="B66" s="327" t="s">
        <v>527</v>
      </c>
      <c r="C66" s="260" t="s">
        <v>1328</v>
      </c>
      <c r="D66" s="265"/>
      <c r="E66" s="265"/>
      <c r="F66" s="265"/>
      <c r="G66" s="265"/>
      <c r="H66" s="187"/>
      <c r="I66" s="268"/>
    </row>
    <row r="67" spans="1:9" s="205" customFormat="1" x14ac:dyDescent="0.2">
      <c r="A67" s="328"/>
      <c r="B67" s="328"/>
      <c r="C67" s="260" t="s">
        <v>1326</v>
      </c>
      <c r="D67" s="265"/>
      <c r="E67" s="265"/>
      <c r="F67" s="265"/>
    </row>
    <row r="68" spans="1:9" s="205" customFormat="1" x14ac:dyDescent="0.2">
      <c r="A68" s="328"/>
      <c r="B68" s="328"/>
      <c r="C68" s="260" t="s">
        <v>1327</v>
      </c>
      <c r="D68" s="265"/>
      <c r="E68" s="265"/>
      <c r="F68" s="265"/>
    </row>
    <row r="69" spans="1:9" s="205" customFormat="1" x14ac:dyDescent="0.2">
      <c r="A69" s="328"/>
      <c r="B69" s="328"/>
      <c r="C69" s="260" t="s">
        <v>1329</v>
      </c>
      <c r="D69" s="265"/>
      <c r="E69" s="265"/>
      <c r="F69" s="265"/>
      <c r="G69" s="265"/>
      <c r="H69" s="187"/>
      <c r="I69" s="268"/>
    </row>
    <row r="70" spans="1:9" s="205" customFormat="1" x14ac:dyDescent="0.2">
      <c r="A70" s="328"/>
      <c r="B70" s="328"/>
      <c r="C70" s="260" t="s">
        <v>1330</v>
      </c>
      <c r="D70" s="265"/>
      <c r="E70" s="265"/>
      <c r="F70" s="265"/>
      <c r="G70" s="265"/>
      <c r="H70" s="187"/>
      <c r="I70" s="268"/>
    </row>
    <row r="71" spans="1:9" s="205" customFormat="1" x14ac:dyDescent="0.2">
      <c r="A71" s="328"/>
      <c r="B71" s="328"/>
      <c r="C71" s="260" t="s">
        <v>1331</v>
      </c>
      <c r="D71" s="265"/>
      <c r="E71" s="265"/>
      <c r="F71" s="265"/>
      <c r="G71" s="265"/>
      <c r="H71" s="187"/>
      <c r="I71" s="268"/>
    </row>
    <row r="72" spans="1:9" s="205" customFormat="1" x14ac:dyDescent="0.2">
      <c r="A72" s="328"/>
      <c r="B72" s="328"/>
      <c r="C72" s="260" t="s">
        <v>1332</v>
      </c>
      <c r="D72" s="265"/>
      <c r="E72" s="265"/>
      <c r="F72" s="265"/>
      <c r="G72" s="265"/>
      <c r="H72" s="187"/>
      <c r="I72" s="268"/>
    </row>
    <row r="73" spans="1:9" s="198" customFormat="1" ht="51" customHeight="1" x14ac:dyDescent="0.2">
      <c r="A73" s="204">
        <v>45972</v>
      </c>
      <c r="B73" s="198" t="s">
        <v>1348</v>
      </c>
      <c r="C73" s="209" t="s">
        <v>1349</v>
      </c>
    </row>
    <row r="74" spans="1:9" s="259" customFormat="1" ht="63.75" customHeight="1" x14ac:dyDescent="0.2">
      <c r="A74" s="266">
        <v>46119</v>
      </c>
      <c r="B74" s="259" t="s">
        <v>1380</v>
      </c>
      <c r="C74" s="260" t="s">
        <v>1384</v>
      </c>
    </row>
    <row r="75" spans="1:9" s="194" customFormat="1" x14ac:dyDescent="0.2">
      <c r="A75" s="213"/>
      <c r="B75" s="202"/>
      <c r="C75" s="205"/>
    </row>
    <row r="76" spans="1:9" s="194" customFormat="1" x14ac:dyDescent="0.2">
      <c r="A76" s="196"/>
      <c r="B76" s="198"/>
    </row>
    <row r="77" spans="1:9" s="194" customFormat="1" x14ac:dyDescent="0.2">
      <c r="A77" s="196"/>
      <c r="B77" s="198"/>
    </row>
    <row r="78" spans="1:9" s="194" customFormat="1" x14ac:dyDescent="0.2">
      <c r="A78" s="235" t="s">
        <v>6</v>
      </c>
    </row>
    <row r="79" spans="1:9" s="194" customFormat="1" ht="2.1" customHeight="1" x14ac:dyDescent="0.2">
      <c r="A79" s="197"/>
    </row>
    <row r="80" spans="1:9" s="194" customFormat="1" x14ac:dyDescent="0.2">
      <c r="A80" s="196">
        <v>39539</v>
      </c>
      <c r="B80" s="198" t="s">
        <v>234</v>
      </c>
      <c r="C80" s="198" t="s">
        <v>32</v>
      </c>
    </row>
    <row r="81" spans="1:3" s="194" customFormat="1" x14ac:dyDescent="0.2">
      <c r="A81" s="214">
        <v>39839</v>
      </c>
      <c r="B81" s="194" t="s">
        <v>33</v>
      </c>
      <c r="C81" s="194" t="s">
        <v>32</v>
      </c>
    </row>
    <row r="82" spans="1:3" s="194" customFormat="1" x14ac:dyDescent="0.2">
      <c r="A82" s="204">
        <v>39869</v>
      </c>
      <c r="B82" s="198" t="s">
        <v>22</v>
      </c>
      <c r="C82" s="198" t="s">
        <v>34</v>
      </c>
    </row>
    <row r="83" spans="1:3" s="194" customFormat="1" x14ac:dyDescent="0.2">
      <c r="A83" s="197">
        <v>39890</v>
      </c>
      <c r="B83" s="194" t="s">
        <v>16</v>
      </c>
      <c r="C83" s="194" t="s">
        <v>246</v>
      </c>
    </row>
    <row r="84" spans="1:3" s="194" customFormat="1" x14ac:dyDescent="0.2">
      <c r="A84" s="197">
        <v>39890</v>
      </c>
      <c r="B84" s="194" t="s">
        <v>16</v>
      </c>
      <c r="C84" s="194" t="s">
        <v>245</v>
      </c>
    </row>
    <row r="85" spans="1:3" s="194" customFormat="1" x14ac:dyDescent="0.2">
      <c r="A85" s="197">
        <v>39890</v>
      </c>
      <c r="B85" s="194" t="s">
        <v>16</v>
      </c>
      <c r="C85" s="194" t="s">
        <v>247</v>
      </c>
    </row>
    <row r="86" spans="1:3" s="194" customFormat="1" x14ac:dyDescent="0.2">
      <c r="A86" s="197">
        <v>39890</v>
      </c>
      <c r="B86" s="194" t="s">
        <v>16</v>
      </c>
      <c r="C86" s="194" t="s">
        <v>248</v>
      </c>
    </row>
    <row r="87" spans="1:3" s="194" customFormat="1" x14ac:dyDescent="0.2">
      <c r="A87" s="197">
        <v>39890</v>
      </c>
      <c r="B87" s="194" t="s">
        <v>16</v>
      </c>
      <c r="C87" s="194" t="s">
        <v>0</v>
      </c>
    </row>
    <row r="88" spans="1:3" s="194" customFormat="1" x14ac:dyDescent="0.2">
      <c r="A88" s="204">
        <v>39924</v>
      </c>
      <c r="B88" s="198" t="s">
        <v>14</v>
      </c>
      <c r="C88" s="198" t="s">
        <v>1</v>
      </c>
    </row>
    <row r="89" spans="1:3" s="194" customFormat="1" x14ac:dyDescent="0.2">
      <c r="A89" s="204">
        <v>39924</v>
      </c>
      <c r="B89" s="198" t="s">
        <v>14</v>
      </c>
      <c r="C89" s="198" t="s">
        <v>2</v>
      </c>
    </row>
    <row r="90" spans="1:3" s="194" customFormat="1" x14ac:dyDescent="0.2">
      <c r="A90" s="204">
        <v>39924</v>
      </c>
      <c r="B90" s="198" t="s">
        <v>14</v>
      </c>
      <c r="C90" s="198" t="s">
        <v>3</v>
      </c>
    </row>
    <row r="91" spans="1:3" s="194" customFormat="1" x14ac:dyDescent="0.2">
      <c r="A91" s="204">
        <v>39924</v>
      </c>
      <c r="B91" s="198" t="s">
        <v>14</v>
      </c>
      <c r="C91" s="198" t="s">
        <v>4</v>
      </c>
    </row>
    <row r="92" spans="1:3" s="194" customFormat="1" x14ac:dyDescent="0.2">
      <c r="A92" s="204">
        <v>39925</v>
      </c>
      <c r="B92" s="198" t="s">
        <v>14</v>
      </c>
      <c r="C92" s="198" t="s">
        <v>8</v>
      </c>
    </row>
    <row r="93" spans="1:3" s="194" customFormat="1" x14ac:dyDescent="0.2">
      <c r="A93" s="207">
        <v>40051</v>
      </c>
      <c r="B93" s="202" t="s">
        <v>17</v>
      </c>
      <c r="C93" s="202" t="s">
        <v>31</v>
      </c>
    </row>
    <row r="94" spans="1:3" s="194" customFormat="1" x14ac:dyDescent="0.2">
      <c r="A94" s="196">
        <v>40242</v>
      </c>
      <c r="B94" s="198" t="s">
        <v>18</v>
      </c>
      <c r="C94" s="198" t="s">
        <v>32</v>
      </c>
    </row>
    <row r="95" spans="1:3" s="194" customFormat="1" x14ac:dyDescent="0.2">
      <c r="A95" s="199">
        <v>40511</v>
      </c>
      <c r="B95" s="202" t="s">
        <v>14</v>
      </c>
      <c r="C95" s="202" t="s">
        <v>46</v>
      </c>
    </row>
    <row r="96" spans="1:3" s="194" customFormat="1" x14ac:dyDescent="0.2">
      <c r="A96" s="199" t="s">
        <v>97</v>
      </c>
      <c r="B96" s="202" t="s">
        <v>96</v>
      </c>
      <c r="C96" s="194" t="s">
        <v>47</v>
      </c>
    </row>
    <row r="97" spans="1:3" s="194" customFormat="1" x14ac:dyDescent="0.2">
      <c r="A97" s="199" t="s">
        <v>97</v>
      </c>
      <c r="B97" s="202" t="s">
        <v>96</v>
      </c>
      <c r="C97" s="194" t="s">
        <v>83</v>
      </c>
    </row>
    <row r="98" spans="1:3" s="194" customFormat="1" x14ac:dyDescent="0.2">
      <c r="A98" s="199" t="s">
        <v>97</v>
      </c>
      <c r="B98" s="202" t="s">
        <v>96</v>
      </c>
      <c r="C98" s="194" t="s">
        <v>84</v>
      </c>
    </row>
    <row r="99" spans="1:3" s="194" customFormat="1" x14ac:dyDescent="0.2">
      <c r="A99" s="199" t="s">
        <v>97</v>
      </c>
      <c r="B99" s="202" t="s">
        <v>96</v>
      </c>
      <c r="C99" s="202" t="s">
        <v>85</v>
      </c>
    </row>
    <row r="100" spans="1:3" s="194" customFormat="1" x14ac:dyDescent="0.2">
      <c r="A100" s="199" t="s">
        <v>97</v>
      </c>
      <c r="B100" s="202" t="s">
        <v>96</v>
      </c>
      <c r="C100" s="194" t="s">
        <v>86</v>
      </c>
    </row>
    <row r="101" spans="1:3" s="194" customFormat="1" x14ac:dyDescent="0.2">
      <c r="A101" s="199" t="s">
        <v>97</v>
      </c>
      <c r="B101" s="202" t="s">
        <v>96</v>
      </c>
      <c r="C101" s="194" t="s">
        <v>87</v>
      </c>
    </row>
    <row r="102" spans="1:3" s="194" customFormat="1" x14ac:dyDescent="0.2">
      <c r="A102" s="199" t="s">
        <v>97</v>
      </c>
      <c r="B102" s="202" t="s">
        <v>96</v>
      </c>
      <c r="C102" s="202" t="s">
        <v>88</v>
      </c>
    </row>
    <row r="103" spans="1:3" s="194" customFormat="1" x14ac:dyDescent="0.2">
      <c r="A103" s="199" t="s">
        <v>97</v>
      </c>
      <c r="B103" s="202" t="s">
        <v>96</v>
      </c>
      <c r="C103" s="194" t="s">
        <v>89</v>
      </c>
    </row>
    <row r="104" spans="1:3" s="194" customFormat="1" x14ac:dyDescent="0.2">
      <c r="A104" s="199" t="s">
        <v>97</v>
      </c>
      <c r="B104" s="202" t="s">
        <v>96</v>
      </c>
      <c r="C104" s="194" t="s">
        <v>90</v>
      </c>
    </row>
    <row r="105" spans="1:3" s="194" customFormat="1" x14ac:dyDescent="0.2">
      <c r="A105" s="199" t="s">
        <v>97</v>
      </c>
      <c r="B105" s="202" t="s">
        <v>96</v>
      </c>
      <c r="C105" s="202" t="s">
        <v>91</v>
      </c>
    </row>
    <row r="106" spans="1:3" s="194" customFormat="1" x14ac:dyDescent="0.2">
      <c r="A106" s="199" t="s">
        <v>97</v>
      </c>
      <c r="B106" s="202" t="s">
        <v>96</v>
      </c>
      <c r="C106" s="202" t="s">
        <v>92</v>
      </c>
    </row>
    <row r="107" spans="1:3" s="194" customFormat="1" x14ac:dyDescent="0.2">
      <c r="A107" s="199" t="s">
        <v>97</v>
      </c>
      <c r="B107" s="202" t="s">
        <v>96</v>
      </c>
      <c r="C107" s="202" t="s">
        <v>93</v>
      </c>
    </row>
    <row r="108" spans="1:3" s="194" customFormat="1" x14ac:dyDescent="0.2">
      <c r="A108" s="199" t="s">
        <v>97</v>
      </c>
      <c r="B108" s="202" t="s">
        <v>96</v>
      </c>
      <c r="C108" s="202" t="s">
        <v>94</v>
      </c>
    </row>
    <row r="109" spans="1:3" s="194" customFormat="1" x14ac:dyDescent="0.2">
      <c r="A109" s="199" t="s">
        <v>97</v>
      </c>
      <c r="B109" s="202" t="s">
        <v>96</v>
      </c>
      <c r="C109" s="202" t="s">
        <v>95</v>
      </c>
    </row>
    <row r="110" spans="1:3" s="194" customFormat="1" x14ac:dyDescent="0.2">
      <c r="A110" s="196">
        <v>40680</v>
      </c>
      <c r="B110" s="198" t="s">
        <v>19</v>
      </c>
      <c r="C110" s="198" t="s">
        <v>58</v>
      </c>
    </row>
    <row r="111" spans="1:3" s="194" customFormat="1" x14ac:dyDescent="0.2">
      <c r="A111" s="196">
        <v>40680</v>
      </c>
      <c r="B111" s="198" t="s">
        <v>20</v>
      </c>
      <c r="C111" s="198" t="s">
        <v>78</v>
      </c>
    </row>
    <row r="112" spans="1:3" s="194" customFormat="1" x14ac:dyDescent="0.2">
      <c r="A112" s="196">
        <v>40680</v>
      </c>
      <c r="B112" s="198" t="s">
        <v>20</v>
      </c>
      <c r="C112" s="198" t="s">
        <v>79</v>
      </c>
    </row>
    <row r="113" spans="1:3" s="194" customFormat="1" x14ac:dyDescent="0.2">
      <c r="A113" s="196" t="s">
        <v>63</v>
      </c>
      <c r="B113" s="198" t="s">
        <v>81</v>
      </c>
      <c r="C113" s="198" t="s">
        <v>80</v>
      </c>
    </row>
    <row r="114" spans="1:3" s="194" customFormat="1" x14ac:dyDescent="0.2">
      <c r="A114" s="196">
        <v>40680</v>
      </c>
      <c r="B114" s="198" t="s">
        <v>20</v>
      </c>
      <c r="C114" s="198" t="s">
        <v>82</v>
      </c>
    </row>
    <row r="115" spans="1:3" s="194" customFormat="1" x14ac:dyDescent="0.2">
      <c r="A115" s="196">
        <v>40680</v>
      </c>
      <c r="B115" s="198" t="s">
        <v>214</v>
      </c>
      <c r="C115" s="198" t="s">
        <v>338</v>
      </c>
    </row>
    <row r="116" spans="1:3" s="202" customFormat="1" x14ac:dyDescent="0.2">
      <c r="A116" s="199">
        <v>40861</v>
      </c>
      <c r="B116" s="202" t="s">
        <v>21</v>
      </c>
      <c r="C116" s="202" t="s">
        <v>65</v>
      </c>
    </row>
    <row r="117" spans="1:3" s="202" customFormat="1" x14ac:dyDescent="0.2">
      <c r="A117" s="199" t="s">
        <v>97</v>
      </c>
      <c r="B117" s="202" t="s">
        <v>67</v>
      </c>
      <c r="C117" s="202" t="s">
        <v>66</v>
      </c>
    </row>
    <row r="118" spans="1:3" s="194" customFormat="1" x14ac:dyDescent="0.2">
      <c r="A118" s="196">
        <v>40935</v>
      </c>
      <c r="B118" s="198" t="s">
        <v>21</v>
      </c>
      <c r="C118" s="198" t="s">
        <v>338</v>
      </c>
    </row>
    <row r="119" spans="1:3" s="194" customFormat="1" x14ac:dyDescent="0.2">
      <c r="A119" s="199">
        <v>40980</v>
      </c>
      <c r="B119" s="202" t="s">
        <v>10</v>
      </c>
      <c r="C119" s="202" t="s">
        <v>338</v>
      </c>
    </row>
    <row r="120" spans="1:3" s="194" customFormat="1" x14ac:dyDescent="0.2">
      <c r="A120" s="199">
        <v>40980</v>
      </c>
      <c r="B120" s="202" t="s">
        <v>11</v>
      </c>
      <c r="C120" s="202" t="s">
        <v>338</v>
      </c>
    </row>
    <row r="121" spans="1:3" s="194" customFormat="1" x14ac:dyDescent="0.2">
      <c r="A121" s="196">
        <v>41215</v>
      </c>
      <c r="B121" s="198" t="s">
        <v>270</v>
      </c>
      <c r="C121" s="198" t="s">
        <v>338</v>
      </c>
    </row>
    <row r="122" spans="1:3" s="194" customFormat="1" x14ac:dyDescent="0.2">
      <c r="A122" s="196">
        <v>41215</v>
      </c>
      <c r="B122" s="198" t="s">
        <v>271</v>
      </c>
      <c r="C122" s="198" t="s">
        <v>339</v>
      </c>
    </row>
    <row r="123" spans="1:3" s="194" customFormat="1" x14ac:dyDescent="0.2">
      <c r="A123" s="196" t="s">
        <v>63</v>
      </c>
      <c r="B123" s="198" t="s">
        <v>276</v>
      </c>
      <c r="C123" s="198" t="s">
        <v>272</v>
      </c>
    </row>
    <row r="124" spans="1:3" s="194" customFormat="1" x14ac:dyDescent="0.2">
      <c r="A124" s="196">
        <v>41215</v>
      </c>
      <c r="B124" s="198" t="s">
        <v>273</v>
      </c>
      <c r="C124" s="198" t="s">
        <v>340</v>
      </c>
    </row>
    <row r="125" spans="1:3" s="194" customFormat="1" x14ac:dyDescent="0.2">
      <c r="A125" s="196" t="s">
        <v>63</v>
      </c>
      <c r="B125" s="198" t="s">
        <v>299</v>
      </c>
      <c r="C125" s="198" t="s">
        <v>275</v>
      </c>
    </row>
    <row r="126" spans="1:3" s="194" customFormat="1" x14ac:dyDescent="0.2">
      <c r="A126" s="196">
        <v>41215</v>
      </c>
      <c r="B126" s="198" t="s">
        <v>54</v>
      </c>
      <c r="C126" s="198" t="s">
        <v>338</v>
      </c>
    </row>
    <row r="127" spans="1:3" s="194" customFormat="1" x14ac:dyDescent="0.2">
      <c r="A127" s="196">
        <v>41215</v>
      </c>
      <c r="B127" s="198" t="s">
        <v>12</v>
      </c>
      <c r="C127" s="198" t="s">
        <v>338</v>
      </c>
    </row>
    <row r="128" spans="1:3" s="194" customFormat="1" x14ac:dyDescent="0.2">
      <c r="A128" s="196">
        <v>41215</v>
      </c>
      <c r="B128" s="198" t="s">
        <v>274</v>
      </c>
      <c r="C128" s="198" t="s">
        <v>341</v>
      </c>
    </row>
    <row r="129" spans="1:3" s="194" customFormat="1" x14ac:dyDescent="0.2">
      <c r="A129" s="199">
        <v>41425</v>
      </c>
      <c r="B129" s="202" t="s">
        <v>13</v>
      </c>
      <c r="C129" s="202" t="s">
        <v>291</v>
      </c>
    </row>
    <row r="130" spans="1:3" s="194" customFormat="1" x14ac:dyDescent="0.2">
      <c r="A130" s="199" t="s">
        <v>63</v>
      </c>
      <c r="B130" s="202" t="s">
        <v>290</v>
      </c>
      <c r="C130" s="202" t="s">
        <v>292</v>
      </c>
    </row>
    <row r="131" spans="1:3" s="194" customFormat="1" x14ac:dyDescent="0.2">
      <c r="A131" s="199" t="s">
        <v>63</v>
      </c>
      <c r="B131" s="202" t="s">
        <v>290</v>
      </c>
      <c r="C131" s="202" t="s">
        <v>293</v>
      </c>
    </row>
    <row r="132" spans="1:3" s="194" customFormat="1" x14ac:dyDescent="0.2">
      <c r="A132" s="199" t="s">
        <v>63</v>
      </c>
      <c r="B132" s="202" t="s">
        <v>290</v>
      </c>
      <c r="C132" s="202" t="s">
        <v>296</v>
      </c>
    </row>
    <row r="133" spans="1:3" s="194" customFormat="1" x14ac:dyDescent="0.2">
      <c r="A133" s="199" t="s">
        <v>63</v>
      </c>
      <c r="B133" s="202" t="s">
        <v>290</v>
      </c>
      <c r="C133" s="202" t="s">
        <v>294</v>
      </c>
    </row>
    <row r="134" spans="1:3" s="194" customFormat="1" x14ac:dyDescent="0.2">
      <c r="A134" s="199" t="s">
        <v>63</v>
      </c>
      <c r="B134" s="202" t="s">
        <v>290</v>
      </c>
      <c r="C134" s="202" t="s">
        <v>297</v>
      </c>
    </row>
    <row r="135" spans="1:3" s="194" customFormat="1" x14ac:dyDescent="0.2">
      <c r="A135" s="199" t="s">
        <v>63</v>
      </c>
      <c r="B135" s="202" t="s">
        <v>290</v>
      </c>
      <c r="C135" s="202" t="s">
        <v>295</v>
      </c>
    </row>
    <row r="136" spans="1:3" s="194" customFormat="1" x14ac:dyDescent="0.2">
      <c r="A136" s="199">
        <v>41425</v>
      </c>
      <c r="B136" s="202" t="s">
        <v>298</v>
      </c>
      <c r="C136" s="202" t="s">
        <v>300</v>
      </c>
    </row>
    <row r="137" spans="1:3" s="194" customFormat="1" x14ac:dyDescent="0.2">
      <c r="A137" s="199" t="s">
        <v>63</v>
      </c>
      <c r="B137" s="202" t="s">
        <v>302</v>
      </c>
      <c r="C137" s="202" t="s">
        <v>301</v>
      </c>
    </row>
    <row r="138" spans="1:3" s="194" customFormat="1" x14ac:dyDescent="0.2">
      <c r="A138" s="199">
        <v>41425</v>
      </c>
      <c r="B138" s="202" t="s">
        <v>274</v>
      </c>
      <c r="C138" s="202" t="s">
        <v>342</v>
      </c>
    </row>
    <row r="139" spans="1:3" s="202" customFormat="1" x14ac:dyDescent="0.2">
      <c r="A139" s="196">
        <v>41568</v>
      </c>
      <c r="B139" s="198" t="s">
        <v>13</v>
      </c>
      <c r="C139" s="198" t="s">
        <v>308</v>
      </c>
    </row>
    <row r="140" spans="1:3" s="202" customFormat="1" x14ac:dyDescent="0.2">
      <c r="A140" s="196">
        <v>41568</v>
      </c>
      <c r="B140" s="198" t="s">
        <v>298</v>
      </c>
      <c r="C140" s="198" t="s">
        <v>326</v>
      </c>
    </row>
    <row r="141" spans="1:3" s="202" customFormat="1" x14ac:dyDescent="0.2">
      <c r="A141" s="199">
        <v>41571</v>
      </c>
      <c r="B141" s="202" t="s">
        <v>334</v>
      </c>
      <c r="C141" s="202" t="s">
        <v>338</v>
      </c>
    </row>
    <row r="142" spans="1:3" s="198" customFormat="1" x14ac:dyDescent="0.2">
      <c r="A142" s="196">
        <v>41638</v>
      </c>
      <c r="B142" s="198" t="s">
        <v>271</v>
      </c>
      <c r="C142" s="198" t="s">
        <v>352</v>
      </c>
    </row>
    <row r="143" spans="1:3" s="198" customFormat="1" x14ac:dyDescent="0.2">
      <c r="A143" s="196" t="s">
        <v>351</v>
      </c>
      <c r="B143" s="198" t="s">
        <v>286</v>
      </c>
      <c r="C143" s="198" t="s">
        <v>353</v>
      </c>
    </row>
    <row r="144" spans="1:3" s="202" customFormat="1" ht="25.5" x14ac:dyDescent="0.2">
      <c r="A144" s="199">
        <v>41669</v>
      </c>
      <c r="B144" s="202" t="s">
        <v>367</v>
      </c>
      <c r="C144" s="208" t="s">
        <v>371</v>
      </c>
    </row>
    <row r="145" spans="1:3" s="202" customFormat="1" ht="25.5" x14ac:dyDescent="0.2">
      <c r="A145" s="199">
        <v>41669</v>
      </c>
      <c r="B145" s="202" t="s">
        <v>368</v>
      </c>
      <c r="C145" s="208" t="s">
        <v>372</v>
      </c>
    </row>
    <row r="146" spans="1:3" s="202" customFormat="1" x14ac:dyDescent="0.2">
      <c r="A146" s="207">
        <v>41669</v>
      </c>
      <c r="B146" s="202" t="s">
        <v>369</v>
      </c>
      <c r="C146" s="202" t="s">
        <v>338</v>
      </c>
    </row>
    <row r="147" spans="1:3" s="198" customFormat="1" ht="51" x14ac:dyDescent="0.2">
      <c r="A147" s="196">
        <v>42066</v>
      </c>
      <c r="B147" s="198" t="s">
        <v>19</v>
      </c>
      <c r="C147" s="209" t="s">
        <v>415</v>
      </c>
    </row>
    <row r="148" spans="1:3" s="198" customFormat="1" x14ac:dyDescent="0.2">
      <c r="A148" s="196">
        <v>42066</v>
      </c>
      <c r="B148" s="198" t="s">
        <v>368</v>
      </c>
      <c r="C148" s="198" t="s">
        <v>338</v>
      </c>
    </row>
    <row r="149" spans="1:3" s="202" customFormat="1" ht="51" x14ac:dyDescent="0.2">
      <c r="A149" s="199">
        <v>42130</v>
      </c>
      <c r="B149" s="202" t="s">
        <v>23</v>
      </c>
      <c r="C149" s="208" t="s">
        <v>425</v>
      </c>
    </row>
    <row r="150" spans="1:3" s="202" customFormat="1" ht="25.5" x14ac:dyDescent="0.2">
      <c r="A150" s="199">
        <v>42163</v>
      </c>
      <c r="B150" s="202" t="s">
        <v>428</v>
      </c>
      <c r="C150" s="208" t="s">
        <v>430</v>
      </c>
    </row>
    <row r="151" spans="1:3" s="202" customFormat="1" x14ac:dyDescent="0.2">
      <c r="A151" s="196">
        <v>42313</v>
      </c>
      <c r="B151" s="198" t="s">
        <v>273</v>
      </c>
      <c r="C151" s="198" t="s">
        <v>338</v>
      </c>
    </row>
    <row r="152" spans="1:3" s="202" customFormat="1" ht="38.25" x14ac:dyDescent="0.2">
      <c r="A152" s="199">
        <v>42467</v>
      </c>
      <c r="B152" s="202" t="s">
        <v>268</v>
      </c>
      <c r="C152" s="208" t="s">
        <v>505</v>
      </c>
    </row>
    <row r="153" spans="1:3" s="202" customFormat="1" x14ac:dyDescent="0.2">
      <c r="A153" s="196">
        <v>42753</v>
      </c>
      <c r="B153" s="198" t="s">
        <v>305</v>
      </c>
      <c r="C153" s="198" t="s">
        <v>524</v>
      </c>
    </row>
    <row r="154" spans="1:3" s="202" customFormat="1" x14ac:dyDescent="0.2">
      <c r="A154" s="196">
        <v>42753</v>
      </c>
      <c r="B154" s="198" t="s">
        <v>523</v>
      </c>
      <c r="C154" s="198" t="s">
        <v>338</v>
      </c>
    </row>
    <row r="155" spans="1:3" s="208" customFormat="1" ht="25.5" x14ac:dyDescent="0.2">
      <c r="A155" s="227">
        <v>42881</v>
      </c>
      <c r="B155" s="208" t="s">
        <v>267</v>
      </c>
      <c r="C155" s="208" t="s">
        <v>557</v>
      </c>
    </row>
    <row r="156" spans="1:3" s="198" customFormat="1" ht="51" x14ac:dyDescent="0.2">
      <c r="A156" s="196">
        <v>42923</v>
      </c>
      <c r="B156" s="198" t="s">
        <v>373</v>
      </c>
      <c r="C156" s="209" t="s">
        <v>581</v>
      </c>
    </row>
    <row r="157" spans="1:3" s="202" customFormat="1" x14ac:dyDescent="0.2">
      <c r="A157" s="199">
        <v>43024</v>
      </c>
      <c r="B157" s="202" t="s">
        <v>282</v>
      </c>
      <c r="C157" s="202" t="s">
        <v>338</v>
      </c>
    </row>
    <row r="158" spans="1:3" s="198" customFormat="1" ht="12.75" customHeight="1" x14ac:dyDescent="0.2">
      <c r="A158" s="196">
        <v>43292</v>
      </c>
      <c r="B158" s="198" t="s">
        <v>335</v>
      </c>
      <c r="C158" s="209" t="s">
        <v>617</v>
      </c>
    </row>
    <row r="159" spans="1:3" s="202" customFormat="1" x14ac:dyDescent="0.2">
      <c r="A159" s="199">
        <v>43294</v>
      </c>
      <c r="B159" s="202" t="s">
        <v>30</v>
      </c>
      <c r="C159" s="202" t="s">
        <v>619</v>
      </c>
    </row>
    <row r="160" spans="1:3" s="198" customFormat="1" ht="38.25" customHeight="1" x14ac:dyDescent="0.2">
      <c r="A160" s="196">
        <v>43411</v>
      </c>
      <c r="B160" s="198" t="s">
        <v>335</v>
      </c>
      <c r="C160" s="209" t="s">
        <v>664</v>
      </c>
    </row>
    <row r="161" spans="1:3" s="202" customFormat="1" x14ac:dyDescent="0.2">
      <c r="A161" s="207">
        <v>43525</v>
      </c>
      <c r="B161" s="202" t="s">
        <v>366</v>
      </c>
      <c r="C161" s="208" t="s">
        <v>338</v>
      </c>
    </row>
    <row r="162" spans="1:3" s="198" customFormat="1" ht="25.5" customHeight="1" x14ac:dyDescent="0.2">
      <c r="A162" s="196">
        <v>43558</v>
      </c>
      <c r="B162" s="198" t="s">
        <v>303</v>
      </c>
      <c r="C162" s="209" t="s">
        <v>678</v>
      </c>
    </row>
    <row r="163" spans="1:3" s="202" customFormat="1" x14ac:dyDescent="0.2">
      <c r="A163" s="199">
        <v>43566</v>
      </c>
      <c r="B163" s="202" t="s">
        <v>527</v>
      </c>
      <c r="C163" s="202" t="s">
        <v>691</v>
      </c>
    </row>
    <row r="164" spans="1:3" s="198" customFormat="1" ht="25.5" customHeight="1" x14ac:dyDescent="0.2">
      <c r="A164" s="196">
        <v>43620</v>
      </c>
      <c r="B164" s="198" t="s">
        <v>335</v>
      </c>
      <c r="C164" s="209" t="s">
        <v>695</v>
      </c>
    </row>
    <row r="165" spans="1:3" s="202" customFormat="1" x14ac:dyDescent="0.2">
      <c r="A165" s="199">
        <v>43637</v>
      </c>
      <c r="B165" s="202" t="s">
        <v>14</v>
      </c>
      <c r="C165" s="202" t="s">
        <v>696</v>
      </c>
    </row>
    <row r="166" spans="1:3" s="198" customFormat="1" x14ac:dyDescent="0.2">
      <c r="A166" s="196">
        <v>43774</v>
      </c>
      <c r="B166" s="198" t="s">
        <v>271</v>
      </c>
      <c r="C166" s="198" t="s">
        <v>338</v>
      </c>
    </row>
    <row r="167" spans="1:3" s="202" customFormat="1" ht="25.5" x14ac:dyDescent="0.2">
      <c r="A167" s="199">
        <v>43928</v>
      </c>
      <c r="B167" s="202" t="s">
        <v>335</v>
      </c>
      <c r="C167" s="208" t="s">
        <v>783</v>
      </c>
    </row>
    <row r="168" spans="1:3" s="202" customFormat="1" x14ac:dyDescent="0.2">
      <c r="A168" s="199">
        <v>43928</v>
      </c>
      <c r="B168" s="202" t="s">
        <v>383</v>
      </c>
      <c r="C168" s="208" t="s">
        <v>790</v>
      </c>
    </row>
    <row r="169" spans="1:3" s="202" customFormat="1" ht="38.25" x14ac:dyDescent="0.2">
      <c r="A169" s="199">
        <v>43928</v>
      </c>
      <c r="B169" s="202" t="s">
        <v>579</v>
      </c>
      <c r="C169" s="208" t="s">
        <v>800</v>
      </c>
    </row>
    <row r="170" spans="1:3" s="202" customFormat="1" x14ac:dyDescent="0.2">
      <c r="A170" s="199">
        <v>43928</v>
      </c>
      <c r="B170" s="202" t="s">
        <v>780</v>
      </c>
      <c r="C170" s="208" t="s">
        <v>781</v>
      </c>
    </row>
    <row r="171" spans="1:3" s="202" customFormat="1" x14ac:dyDescent="0.2">
      <c r="A171" s="204">
        <v>44022</v>
      </c>
      <c r="B171" s="198" t="s">
        <v>14</v>
      </c>
      <c r="C171" s="198" t="s">
        <v>338</v>
      </c>
    </row>
    <row r="172" spans="1:3" s="202" customFormat="1" x14ac:dyDescent="0.2">
      <c r="A172" s="199">
        <v>44113</v>
      </c>
      <c r="B172" s="202" t="s">
        <v>459</v>
      </c>
      <c r="C172" s="208" t="s">
        <v>836</v>
      </c>
    </row>
    <row r="173" spans="1:3" s="198" customFormat="1" ht="25.5" x14ac:dyDescent="0.2">
      <c r="A173" s="196">
        <v>44137</v>
      </c>
      <c r="B173" s="198" t="s">
        <v>268</v>
      </c>
      <c r="C173" s="209" t="s">
        <v>838</v>
      </c>
    </row>
    <row r="174" spans="1:3" s="202" customFormat="1" x14ac:dyDescent="0.2">
      <c r="A174" s="196">
        <v>44371</v>
      </c>
      <c r="B174" s="198" t="s">
        <v>281</v>
      </c>
      <c r="C174" s="198" t="s">
        <v>338</v>
      </c>
    </row>
    <row r="175" spans="1:3" s="198" customFormat="1" ht="12.75" customHeight="1" x14ac:dyDescent="0.2">
      <c r="A175" s="196">
        <v>44421</v>
      </c>
      <c r="B175" s="198" t="s">
        <v>971</v>
      </c>
      <c r="C175" s="198" t="s">
        <v>972</v>
      </c>
    </row>
    <row r="176" spans="1:3" s="202" customFormat="1" x14ac:dyDescent="0.2">
      <c r="A176" s="207">
        <v>44568</v>
      </c>
      <c r="B176" s="202" t="s">
        <v>559</v>
      </c>
      <c r="C176" s="202" t="s">
        <v>619</v>
      </c>
    </row>
    <row r="177" spans="1:3" s="198" customFormat="1" ht="38.25" x14ac:dyDescent="0.2">
      <c r="A177" s="196">
        <v>44938</v>
      </c>
      <c r="B177" s="198" t="s">
        <v>973</v>
      </c>
      <c r="C177" s="209" t="s">
        <v>1246</v>
      </c>
    </row>
    <row r="178" spans="1:3" s="259" customFormat="1" x14ac:dyDescent="0.2">
      <c r="A178" s="266">
        <v>45387</v>
      </c>
      <c r="B178" s="259" t="s">
        <v>810</v>
      </c>
      <c r="C178" s="260" t="s">
        <v>1278</v>
      </c>
    </row>
    <row r="179" spans="1:3" s="259" customFormat="1" x14ac:dyDescent="0.2">
      <c r="A179" s="267">
        <v>45387</v>
      </c>
      <c r="B179" s="259" t="s">
        <v>668</v>
      </c>
      <c r="C179" s="260" t="s">
        <v>1280</v>
      </c>
    </row>
    <row r="180" spans="1:3" s="198" customFormat="1" x14ac:dyDescent="0.2">
      <c r="A180" s="196">
        <v>45450</v>
      </c>
      <c r="B180" s="198" t="s">
        <v>459</v>
      </c>
      <c r="C180" s="209" t="s">
        <v>1300</v>
      </c>
    </row>
    <row r="181" spans="1:3" s="259" customFormat="1" x14ac:dyDescent="0.2">
      <c r="A181" s="196">
        <v>45450</v>
      </c>
      <c r="B181" s="198" t="s">
        <v>305</v>
      </c>
      <c r="C181" s="198" t="s">
        <v>338</v>
      </c>
    </row>
    <row r="182" spans="1:3" s="198" customFormat="1" x14ac:dyDescent="0.2">
      <c r="A182" s="196">
        <v>45450</v>
      </c>
      <c r="B182" s="198" t="s">
        <v>1000</v>
      </c>
      <c r="C182" s="209" t="s">
        <v>1299</v>
      </c>
    </row>
    <row r="183" spans="1:3" s="205" customFormat="1" x14ac:dyDescent="0.2">
      <c r="A183" s="324">
        <v>45601</v>
      </c>
      <c r="B183" s="326" t="s">
        <v>527</v>
      </c>
      <c r="C183" s="260" t="s">
        <v>1317</v>
      </c>
    </row>
    <row r="184" spans="1:3" s="205" customFormat="1" x14ac:dyDescent="0.2">
      <c r="A184" s="325"/>
      <c r="B184" s="326"/>
      <c r="C184" s="260" t="s">
        <v>1318</v>
      </c>
    </row>
    <row r="185" spans="1:3" s="205" customFormat="1" x14ac:dyDescent="0.2">
      <c r="A185" s="325"/>
      <c r="B185" s="326"/>
      <c r="C185" s="260" t="s">
        <v>1319</v>
      </c>
    </row>
    <row r="186" spans="1:3" s="205" customFormat="1" x14ac:dyDescent="0.2">
      <c r="A186" s="325"/>
      <c r="B186" s="326"/>
      <c r="C186" s="260" t="s">
        <v>1320</v>
      </c>
    </row>
    <row r="187" spans="1:3" s="205" customFormat="1" x14ac:dyDescent="0.2">
      <c r="A187" s="325"/>
      <c r="B187" s="326"/>
      <c r="C187" s="260" t="s">
        <v>1321</v>
      </c>
    </row>
    <row r="188" spans="1:3" s="205" customFormat="1" x14ac:dyDescent="0.2">
      <c r="A188" s="325"/>
      <c r="B188" s="326"/>
      <c r="C188" s="260" t="s">
        <v>1322</v>
      </c>
    </row>
    <row r="189" spans="1:3" s="205" customFormat="1" x14ac:dyDescent="0.2">
      <c r="A189" s="325"/>
      <c r="B189" s="326"/>
      <c r="C189" s="260" t="s">
        <v>1316</v>
      </c>
    </row>
    <row r="190" spans="1:3" s="205" customFormat="1" x14ac:dyDescent="0.2">
      <c r="A190" s="325"/>
      <c r="B190" s="326"/>
      <c r="C190" s="260" t="s">
        <v>1323</v>
      </c>
    </row>
    <row r="191" spans="1:3" s="205" customFormat="1" x14ac:dyDescent="0.2">
      <c r="A191" s="325"/>
      <c r="B191" s="326"/>
      <c r="C191" s="260" t="s">
        <v>1324</v>
      </c>
    </row>
    <row r="192" spans="1:3" s="205" customFormat="1" x14ac:dyDescent="0.2">
      <c r="A192" s="325"/>
      <c r="B192" s="326"/>
      <c r="C192" s="260" t="s">
        <v>1325</v>
      </c>
    </row>
    <row r="193" spans="1:3" s="194" customFormat="1" x14ac:dyDescent="0.2">
      <c r="A193" s="196">
        <v>46062</v>
      </c>
      <c r="B193" s="198" t="s">
        <v>23</v>
      </c>
      <c r="C193" s="198" t="s">
        <v>1379</v>
      </c>
    </row>
    <row r="194" spans="1:3" s="206" customFormat="1" ht="11.85" customHeight="1" x14ac:dyDescent="0.2">
      <c r="A194" s="215"/>
    </row>
    <row r="195" spans="1:3" s="194" customFormat="1" ht="12.75" customHeight="1" x14ac:dyDescent="0.2">
      <c r="A195" s="196"/>
      <c r="C195" s="202"/>
    </row>
    <row r="196" spans="1:3" s="194" customFormat="1" ht="12.75" customHeight="1" x14ac:dyDescent="0.2">
      <c r="A196" s="196"/>
      <c r="B196" s="194" t="s">
        <v>187</v>
      </c>
      <c r="C196" s="202"/>
    </row>
    <row r="197" spans="1:3" s="194" customFormat="1" x14ac:dyDescent="0.2">
      <c r="A197" s="235" t="s">
        <v>5</v>
      </c>
      <c r="C197" s="202"/>
    </row>
    <row r="198" spans="1:3" s="194" customFormat="1" ht="2.1" customHeight="1" x14ac:dyDescent="0.2">
      <c r="A198" s="197"/>
    </row>
    <row r="199" spans="1:3" s="194" customFormat="1" x14ac:dyDescent="0.2">
      <c r="A199" s="196">
        <v>39924</v>
      </c>
      <c r="B199" s="198" t="s">
        <v>14</v>
      </c>
      <c r="C199" s="194" t="s">
        <v>9</v>
      </c>
    </row>
    <row r="200" spans="1:3" s="194" customFormat="1" x14ac:dyDescent="0.2">
      <c r="A200" s="196">
        <v>39924</v>
      </c>
      <c r="B200" s="198" t="s">
        <v>14</v>
      </c>
      <c r="C200" s="194" t="s">
        <v>26</v>
      </c>
    </row>
    <row r="201" spans="1:3" s="194" customFormat="1" x14ac:dyDescent="0.2">
      <c r="A201" s="196">
        <v>39924</v>
      </c>
      <c r="B201" s="198" t="s">
        <v>14</v>
      </c>
      <c r="C201" s="194" t="s">
        <v>28</v>
      </c>
    </row>
    <row r="202" spans="1:3" s="194" customFormat="1" x14ac:dyDescent="0.2">
      <c r="A202" s="196">
        <v>39924</v>
      </c>
      <c r="B202" s="198" t="s">
        <v>14</v>
      </c>
      <c r="C202" s="194" t="s">
        <v>27</v>
      </c>
    </row>
    <row r="203" spans="1:3" s="194" customFormat="1" x14ac:dyDescent="0.2">
      <c r="A203" s="199">
        <v>40511</v>
      </c>
      <c r="B203" s="202" t="s">
        <v>15</v>
      </c>
      <c r="C203" s="194" t="s">
        <v>36</v>
      </c>
    </row>
    <row r="204" spans="1:3" s="194" customFormat="1" x14ac:dyDescent="0.2">
      <c r="A204" s="196">
        <v>40680</v>
      </c>
      <c r="B204" s="198" t="s">
        <v>14</v>
      </c>
      <c r="C204" s="198" t="s">
        <v>59</v>
      </c>
    </row>
    <row r="205" spans="1:3" s="194" customFormat="1" x14ac:dyDescent="0.2">
      <c r="A205" s="196">
        <v>40680</v>
      </c>
      <c r="B205" s="198" t="s">
        <v>13</v>
      </c>
      <c r="C205" s="198" t="s">
        <v>60</v>
      </c>
    </row>
    <row r="206" spans="1:3" s="194" customFormat="1" x14ac:dyDescent="0.2">
      <c r="A206" s="196" t="s">
        <v>63</v>
      </c>
      <c r="B206" s="198" t="s">
        <v>290</v>
      </c>
      <c r="C206" s="198" t="s">
        <v>61</v>
      </c>
    </row>
    <row r="207" spans="1:3" s="194" customFormat="1" x14ac:dyDescent="0.2">
      <c r="A207" s="196" t="s">
        <v>63</v>
      </c>
      <c r="B207" s="198" t="s">
        <v>290</v>
      </c>
      <c r="C207" s="198" t="s">
        <v>62</v>
      </c>
    </row>
    <row r="208" spans="1:3" s="194" customFormat="1" x14ac:dyDescent="0.2">
      <c r="A208" s="196">
        <v>40680</v>
      </c>
      <c r="B208" s="198" t="s">
        <v>13</v>
      </c>
      <c r="C208" s="198" t="s">
        <v>68</v>
      </c>
    </row>
    <row r="209" spans="1:3" s="194" customFormat="1" x14ac:dyDescent="0.2">
      <c r="A209" s="196">
        <v>40680</v>
      </c>
      <c r="B209" s="198" t="s">
        <v>12</v>
      </c>
      <c r="C209" s="198" t="s">
        <v>71</v>
      </c>
    </row>
    <row r="210" spans="1:3" s="194" customFormat="1" x14ac:dyDescent="0.2">
      <c r="A210" s="196" t="s">
        <v>63</v>
      </c>
      <c r="B210" s="198" t="s">
        <v>64</v>
      </c>
      <c r="C210" s="198" t="s">
        <v>72</v>
      </c>
    </row>
    <row r="211" spans="1:3" s="194" customFormat="1" x14ac:dyDescent="0.2">
      <c r="A211" s="199">
        <v>41425</v>
      </c>
      <c r="B211" s="202" t="s">
        <v>282</v>
      </c>
      <c r="C211" s="202" t="s">
        <v>288</v>
      </c>
    </row>
    <row r="212" spans="1:3" s="194" customFormat="1" x14ac:dyDescent="0.2">
      <c r="A212" s="199" t="s">
        <v>63</v>
      </c>
      <c r="B212" s="202" t="s">
        <v>285</v>
      </c>
      <c r="C212" s="202" t="s">
        <v>287</v>
      </c>
    </row>
    <row r="213" spans="1:3" s="194" customFormat="1" x14ac:dyDescent="0.2">
      <c r="A213" s="199">
        <v>41425</v>
      </c>
      <c r="B213" s="202" t="s">
        <v>271</v>
      </c>
      <c r="C213" s="202" t="s">
        <v>289</v>
      </c>
    </row>
    <row r="214" spans="1:3" s="194" customFormat="1" x14ac:dyDescent="0.2">
      <c r="A214" s="199" t="s">
        <v>63</v>
      </c>
      <c r="B214" s="202" t="s">
        <v>286</v>
      </c>
      <c r="C214" s="202" t="s">
        <v>284</v>
      </c>
    </row>
    <row r="215" spans="1:3" s="202" customFormat="1" x14ac:dyDescent="0.2">
      <c r="A215" s="196">
        <v>41568</v>
      </c>
      <c r="B215" s="198" t="s">
        <v>13</v>
      </c>
      <c r="C215" s="198" t="s">
        <v>330</v>
      </c>
    </row>
    <row r="216" spans="1:3" s="198" customFormat="1" x14ac:dyDescent="0.2">
      <c r="A216" s="196" t="s">
        <v>63</v>
      </c>
      <c r="B216" s="198" t="s">
        <v>332</v>
      </c>
      <c r="C216" s="198" t="s">
        <v>331</v>
      </c>
    </row>
    <row r="217" spans="1:3" s="202" customFormat="1" x14ac:dyDescent="0.2">
      <c r="A217" s="196">
        <v>41568</v>
      </c>
      <c r="B217" s="198" t="s">
        <v>298</v>
      </c>
      <c r="C217" s="198" t="s">
        <v>311</v>
      </c>
    </row>
    <row r="218" spans="1:3" s="198" customFormat="1" ht="38.25" x14ac:dyDescent="0.2">
      <c r="A218" s="196">
        <v>42066</v>
      </c>
      <c r="B218" s="198" t="s">
        <v>383</v>
      </c>
      <c r="C218" s="209" t="s">
        <v>413</v>
      </c>
    </row>
    <row r="219" spans="1:3" s="212" customFormat="1" ht="25.5" x14ac:dyDescent="0.2">
      <c r="A219" s="216">
        <v>42163</v>
      </c>
      <c r="B219" s="212" t="s">
        <v>428</v>
      </c>
      <c r="C219" s="212" t="s">
        <v>429</v>
      </c>
    </row>
    <row r="220" spans="1:3" s="202" customFormat="1" ht="89.25" x14ac:dyDescent="0.2">
      <c r="A220" s="196">
        <v>42767</v>
      </c>
      <c r="B220" s="198" t="s">
        <v>527</v>
      </c>
      <c r="C220" s="209" t="s">
        <v>528</v>
      </c>
    </row>
    <row r="221" spans="1:3" s="202" customFormat="1" x14ac:dyDescent="0.2">
      <c r="A221" s="199">
        <v>43928</v>
      </c>
      <c r="B221" s="202" t="s">
        <v>14</v>
      </c>
      <c r="C221" s="202" t="s">
        <v>806</v>
      </c>
    </row>
    <row r="222" spans="1:3" s="198" customFormat="1" x14ac:dyDescent="0.2">
      <c r="A222" s="196">
        <v>44137</v>
      </c>
      <c r="B222" s="198" t="s">
        <v>268</v>
      </c>
      <c r="C222" s="209" t="s">
        <v>837</v>
      </c>
    </row>
  </sheetData>
  <mergeCells count="4">
    <mergeCell ref="A183:A192"/>
    <mergeCell ref="B183:B192"/>
    <mergeCell ref="B66:B72"/>
    <mergeCell ref="A66:A72"/>
  </mergeCells>
  <phoneticPr fontId="0" type="noConversion"/>
  <printOptions horizontalCentered="1"/>
  <pageMargins left="0.5" right="0.5" top="0.5" bottom="0.5" header="0" footer="0"/>
  <pageSetup scale="8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14</vt:i4>
      </vt:variant>
    </vt:vector>
  </HeadingPairs>
  <TitlesOfParts>
    <vt:vector size="19"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Changes!Print_Titles</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2026-04-07T14:51:27Z</cp:lastPrinted>
  <dcterms:created xsi:type="dcterms:W3CDTF">1998-06-02T12:05:01Z</dcterms:created>
  <dcterms:modified xsi:type="dcterms:W3CDTF">2026-04-07T14:52:21Z</dcterms:modified>
</cp:coreProperties>
</file>