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I:\Product_Department1\Conestoga Pricelists\Price List Conversion\Updated Price Lists Ready for Web\Done\"/>
    </mc:Choice>
  </mc:AlternateContent>
  <xr:revisionPtr revIDLastSave="0" documentId="13_ncr:1_{3600F457-1143-4B3C-8656-656488A4C0E1}" xr6:coauthVersionLast="47" xr6:coauthVersionMax="47" xr10:uidLastSave="{00000000-0000-0000-0000-000000000000}"/>
  <bookViews>
    <workbookView xWindow="-28920" yWindow="-120" windowWidth="29040" windowHeight="164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List'!$W$13:$X$163</definedName>
    <definedName name="Customer_Cost">'Price List'!$Z$13:$AG$163</definedName>
    <definedName name="Customer_List">'Price List'!$C$13:$T$163</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List'!$C$13:$T$163</definedName>
    <definedName name="_xlnm.Print_Area" localSheetId="4">Changes!$A$1:$C$65</definedName>
    <definedName name="_xlnm.Print_Area" localSheetId="1">Index!$A$1:$K$51</definedName>
    <definedName name="_xlnm.Print_Area" localSheetId="2">'Price List'!$C$13:$T$163</definedName>
    <definedName name="_xlnm.Print_Titles" localSheetId="4">Changes!#REF!</definedName>
    <definedName name="_xlnm.Print_Titles" localSheetId="2">'Price List'!$C:$N,'Price List'!$13:$20</definedName>
    <definedName name="Purchasing_Cost">'Price List'!#REF!</definedName>
    <definedName name="Round">'Price List'!$D$167:$E$176</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154" i="1" l="1"/>
  <c r="AL154" i="1"/>
  <c r="AK154" i="1"/>
  <c r="W154" i="1"/>
  <c r="AB154" i="1" s="1"/>
  <c r="U154" i="1"/>
  <c r="AM23" i="1"/>
  <c r="AL23" i="1"/>
  <c r="AK23" i="1"/>
  <c r="W23" i="1"/>
  <c r="AB23" i="1" s="1"/>
  <c r="U23" i="1"/>
  <c r="AM24" i="1"/>
  <c r="AL24" i="1"/>
  <c r="AK24" i="1"/>
  <c r="W24" i="1"/>
  <c r="AB24" i="1" s="1"/>
  <c r="U24" i="1"/>
  <c r="AM75" i="1"/>
  <c r="AL75" i="1"/>
  <c r="AK75" i="1"/>
  <c r="W75" i="1"/>
  <c r="AB75" i="1" s="1"/>
  <c r="U75" i="1"/>
  <c r="AM80" i="1"/>
  <c r="AL80" i="1"/>
  <c r="AK80" i="1"/>
  <c r="W80" i="1"/>
  <c r="AB80" i="1" s="1"/>
  <c r="U80" i="1"/>
  <c r="AM79" i="1"/>
  <c r="AL79" i="1"/>
  <c r="AK79" i="1"/>
  <c r="W79" i="1"/>
  <c r="AB79" i="1" s="1"/>
  <c r="U79" i="1"/>
  <c r="AM76" i="1"/>
  <c r="AL76" i="1"/>
  <c r="AK76" i="1"/>
  <c r="W76" i="1"/>
  <c r="AB76" i="1" s="1"/>
  <c r="U76" i="1"/>
  <c r="AM77" i="1"/>
  <c r="AL77" i="1"/>
  <c r="AK77" i="1"/>
  <c r="W77" i="1"/>
  <c r="AB77" i="1" s="1"/>
  <c r="U77" i="1"/>
  <c r="AM78" i="1"/>
  <c r="AL78" i="1"/>
  <c r="AK78" i="1"/>
  <c r="W78" i="1"/>
  <c r="AB78" i="1" s="1"/>
  <c r="U78" i="1"/>
  <c r="AM147" i="1"/>
  <c r="AL147" i="1"/>
  <c r="AK147" i="1"/>
  <c r="W147" i="1"/>
  <c r="AB147" i="1" s="1"/>
  <c r="U147" i="1"/>
  <c r="AM146" i="1"/>
  <c r="AL146" i="1"/>
  <c r="AK146" i="1"/>
  <c r="W146" i="1"/>
  <c r="AB146" i="1" s="1"/>
  <c r="U146" i="1"/>
  <c r="AM150" i="1"/>
  <c r="AL150" i="1"/>
  <c r="AK150" i="1"/>
  <c r="W150" i="1"/>
  <c r="AB150" i="1" s="1"/>
  <c r="U150" i="1"/>
  <c r="AM148" i="1"/>
  <c r="AL148" i="1"/>
  <c r="AK148" i="1"/>
  <c r="W148" i="1"/>
  <c r="AB148" i="1" s="1"/>
  <c r="U148" i="1"/>
  <c r="AM149" i="1"/>
  <c r="AL149" i="1"/>
  <c r="AK149" i="1"/>
  <c r="W149" i="1"/>
  <c r="AB149" i="1" s="1"/>
  <c r="U149" i="1"/>
  <c r="AM132" i="1" l="1"/>
  <c r="AL132" i="1"/>
  <c r="AK132" i="1"/>
  <c r="W132" i="1"/>
  <c r="AB132" i="1" s="1"/>
  <c r="U132" i="1"/>
  <c r="AM137" i="1"/>
  <c r="AL137" i="1"/>
  <c r="AK137" i="1"/>
  <c r="W137" i="1"/>
  <c r="AB137" i="1" s="1"/>
  <c r="U137" i="1"/>
  <c r="AM138" i="1"/>
  <c r="AL138" i="1"/>
  <c r="AK138" i="1"/>
  <c r="W138" i="1"/>
  <c r="AB138" i="1" s="1"/>
  <c r="U138" i="1"/>
  <c r="AM140" i="1"/>
  <c r="AL140" i="1"/>
  <c r="AK140" i="1"/>
  <c r="W140" i="1"/>
  <c r="AB140" i="1" s="1"/>
  <c r="U140" i="1"/>
  <c r="AM142" i="1"/>
  <c r="AL142" i="1"/>
  <c r="AK142" i="1"/>
  <c r="W142" i="1"/>
  <c r="AB142" i="1" s="1"/>
  <c r="U142" i="1"/>
  <c r="AM134" i="1"/>
  <c r="AL134" i="1"/>
  <c r="AK134" i="1"/>
  <c r="W134" i="1"/>
  <c r="AB134" i="1" s="1"/>
  <c r="U134" i="1"/>
  <c r="AM133" i="1"/>
  <c r="AL133" i="1"/>
  <c r="AK133" i="1"/>
  <c r="W133" i="1"/>
  <c r="AB133" i="1" s="1"/>
  <c r="U133" i="1"/>
  <c r="AM136" i="1"/>
  <c r="AL136" i="1"/>
  <c r="AK136" i="1"/>
  <c r="W136" i="1"/>
  <c r="AB136" i="1" s="1"/>
  <c r="U136" i="1"/>
  <c r="AM135" i="1"/>
  <c r="AL135" i="1"/>
  <c r="AK135" i="1"/>
  <c r="W135" i="1"/>
  <c r="AB135" i="1" s="1"/>
  <c r="U135" i="1"/>
  <c r="AM131" i="1"/>
  <c r="AL131" i="1"/>
  <c r="AK131" i="1"/>
  <c r="W131" i="1"/>
  <c r="AB131" i="1" s="1"/>
  <c r="U131" i="1"/>
  <c r="AM141" i="1"/>
  <c r="AL141" i="1"/>
  <c r="AK141" i="1"/>
  <c r="W141" i="1"/>
  <c r="AB141" i="1" s="1"/>
  <c r="U141" i="1"/>
  <c r="AM139" i="1"/>
  <c r="AL139" i="1"/>
  <c r="AK139" i="1"/>
  <c r="W139" i="1"/>
  <c r="AB139" i="1" s="1"/>
  <c r="U139" i="1"/>
  <c r="AM90" i="1"/>
  <c r="AL90" i="1"/>
  <c r="AK90" i="1"/>
  <c r="W90" i="1"/>
  <c r="AB90" i="1" s="1"/>
  <c r="U90" i="1"/>
  <c r="AM121" i="1"/>
  <c r="AL121" i="1"/>
  <c r="AK121" i="1"/>
  <c r="W121" i="1"/>
  <c r="AB121" i="1" s="1"/>
  <c r="U121" i="1"/>
  <c r="AM119" i="1"/>
  <c r="AL119" i="1"/>
  <c r="AK119" i="1"/>
  <c r="W119" i="1"/>
  <c r="AB119" i="1" s="1"/>
  <c r="U119" i="1"/>
  <c r="AM118" i="1"/>
  <c r="AL118" i="1"/>
  <c r="AK118" i="1"/>
  <c r="W118" i="1"/>
  <c r="AB118" i="1" s="1"/>
  <c r="U118" i="1"/>
  <c r="AM104" i="1"/>
  <c r="AL104" i="1"/>
  <c r="AK104" i="1"/>
  <c r="W104" i="1"/>
  <c r="AB104" i="1" s="1"/>
  <c r="U104" i="1"/>
  <c r="AM101" i="1"/>
  <c r="AL101" i="1"/>
  <c r="AK101" i="1"/>
  <c r="W101" i="1"/>
  <c r="AB101" i="1" s="1"/>
  <c r="U101" i="1"/>
  <c r="AM99" i="1"/>
  <c r="AL99" i="1"/>
  <c r="AK99" i="1"/>
  <c r="W99" i="1"/>
  <c r="AB99" i="1" s="1"/>
  <c r="U99" i="1"/>
  <c r="AM103" i="1"/>
  <c r="AL103" i="1"/>
  <c r="AK103" i="1"/>
  <c r="W103" i="1"/>
  <c r="AB103" i="1" s="1"/>
  <c r="U103" i="1"/>
  <c r="AM102" i="1"/>
  <c r="AL102" i="1"/>
  <c r="AK102" i="1"/>
  <c r="W102" i="1"/>
  <c r="AB102" i="1" s="1"/>
  <c r="U102" i="1"/>
  <c r="AM98" i="1"/>
  <c r="AL98" i="1"/>
  <c r="AK98" i="1"/>
  <c r="W98" i="1"/>
  <c r="AB98" i="1" s="1"/>
  <c r="U98" i="1"/>
  <c r="AM105" i="1"/>
  <c r="AL105" i="1"/>
  <c r="AK105" i="1"/>
  <c r="W105" i="1"/>
  <c r="AB105" i="1" s="1"/>
  <c r="U105" i="1"/>
  <c r="AM108" i="1"/>
  <c r="AL108" i="1"/>
  <c r="AK108" i="1"/>
  <c r="W108" i="1"/>
  <c r="AB108" i="1" s="1"/>
  <c r="U108" i="1"/>
  <c r="AM111" i="1"/>
  <c r="AL111" i="1"/>
  <c r="AK111" i="1"/>
  <c r="W111" i="1"/>
  <c r="AB111" i="1" s="1"/>
  <c r="U111" i="1"/>
  <c r="AM115" i="1"/>
  <c r="AL115" i="1"/>
  <c r="AK115" i="1"/>
  <c r="W115" i="1"/>
  <c r="AB115" i="1" s="1"/>
  <c r="U115" i="1"/>
  <c r="AM113" i="1"/>
  <c r="AL113" i="1"/>
  <c r="AK113" i="1"/>
  <c r="W113" i="1"/>
  <c r="AB113" i="1" s="1"/>
  <c r="U113" i="1"/>
  <c r="AM114" i="1"/>
  <c r="AL114" i="1"/>
  <c r="AK114" i="1"/>
  <c r="W114" i="1"/>
  <c r="AB114" i="1" s="1"/>
  <c r="U114" i="1"/>
  <c r="AM112" i="1"/>
  <c r="AL112" i="1"/>
  <c r="AK112" i="1"/>
  <c r="W112" i="1"/>
  <c r="AB112" i="1" s="1"/>
  <c r="U112" i="1"/>
  <c r="AM126" i="1"/>
  <c r="AL126" i="1"/>
  <c r="AK126" i="1"/>
  <c r="W126" i="1"/>
  <c r="AB126" i="1" s="1"/>
  <c r="U126" i="1"/>
  <c r="AM125" i="1"/>
  <c r="AL125" i="1"/>
  <c r="AK125" i="1"/>
  <c r="W125" i="1"/>
  <c r="AB125" i="1" s="1"/>
  <c r="U125" i="1"/>
  <c r="AM123" i="1"/>
  <c r="AL123" i="1"/>
  <c r="AK123" i="1"/>
  <c r="W123" i="1"/>
  <c r="AB123" i="1" s="1"/>
  <c r="U123" i="1"/>
  <c r="AM93" i="1"/>
  <c r="AL93" i="1"/>
  <c r="AK93" i="1"/>
  <c r="W93" i="1"/>
  <c r="AB93" i="1" s="1"/>
  <c r="U93" i="1"/>
  <c r="AM97" i="1"/>
  <c r="AL97" i="1"/>
  <c r="AK97" i="1"/>
  <c r="W97" i="1"/>
  <c r="AB97" i="1" s="1"/>
  <c r="U97" i="1"/>
  <c r="AM94" i="1"/>
  <c r="AL94" i="1"/>
  <c r="AK94" i="1"/>
  <c r="W94" i="1"/>
  <c r="AB94" i="1" s="1"/>
  <c r="U94" i="1"/>
  <c r="AM95" i="1"/>
  <c r="AL95" i="1"/>
  <c r="AK95" i="1"/>
  <c r="W95" i="1"/>
  <c r="AB95" i="1" s="1"/>
  <c r="U95" i="1"/>
  <c r="AM69" i="1"/>
  <c r="AL69" i="1"/>
  <c r="AK69" i="1"/>
  <c r="W69" i="1"/>
  <c r="AB69" i="1" s="1"/>
  <c r="U69" i="1"/>
  <c r="AM68" i="1"/>
  <c r="AL68" i="1"/>
  <c r="AK68" i="1"/>
  <c r="W68" i="1"/>
  <c r="AB68" i="1" s="1"/>
  <c r="U68" i="1"/>
  <c r="AM63" i="1"/>
  <c r="AL63" i="1"/>
  <c r="AK63" i="1"/>
  <c r="W63" i="1"/>
  <c r="AB63" i="1" s="1"/>
  <c r="U63" i="1"/>
  <c r="AM55" i="1"/>
  <c r="AL55" i="1"/>
  <c r="AK55" i="1"/>
  <c r="W55" i="1"/>
  <c r="AB55" i="1" s="1"/>
  <c r="U55" i="1"/>
  <c r="AM57" i="1"/>
  <c r="AL57" i="1"/>
  <c r="AK57" i="1"/>
  <c r="W57" i="1"/>
  <c r="AB57" i="1" s="1"/>
  <c r="U57" i="1"/>
  <c r="AM28" i="1"/>
  <c r="AL28" i="1"/>
  <c r="AK28" i="1"/>
  <c r="W28" i="1"/>
  <c r="AB28" i="1" s="1"/>
  <c r="U28" i="1"/>
  <c r="AM27" i="1"/>
  <c r="AL27" i="1"/>
  <c r="AK27" i="1"/>
  <c r="W27" i="1"/>
  <c r="AB27" i="1" s="1"/>
  <c r="U27" i="1"/>
  <c r="AM39" i="1"/>
  <c r="AL39" i="1"/>
  <c r="AK39" i="1"/>
  <c r="W39" i="1"/>
  <c r="AB39" i="1" s="1"/>
  <c r="U39" i="1"/>
  <c r="AM81" i="1"/>
  <c r="AL81" i="1"/>
  <c r="AK81" i="1"/>
  <c r="W81" i="1"/>
  <c r="AB81" i="1" s="1"/>
  <c r="U81" i="1"/>
  <c r="AM86" i="1"/>
  <c r="AL86" i="1"/>
  <c r="AK86" i="1"/>
  <c r="W86" i="1"/>
  <c r="AB86" i="1" s="1"/>
  <c r="U86" i="1"/>
  <c r="AM44" i="1"/>
  <c r="AL44" i="1"/>
  <c r="AK44" i="1"/>
  <c r="W44" i="1"/>
  <c r="AB44" i="1" s="1"/>
  <c r="U44" i="1"/>
  <c r="AM60" i="1"/>
  <c r="AL60" i="1"/>
  <c r="AK60" i="1"/>
  <c r="W60" i="1"/>
  <c r="AB60" i="1" s="1"/>
  <c r="U60" i="1"/>
  <c r="AM61" i="1"/>
  <c r="AL61" i="1"/>
  <c r="AK61" i="1"/>
  <c r="W61" i="1"/>
  <c r="AB61" i="1" s="1"/>
  <c r="U61" i="1"/>
  <c r="AM30" i="1"/>
  <c r="AL30" i="1"/>
  <c r="AK30" i="1"/>
  <c r="W30" i="1"/>
  <c r="AB30" i="1" s="1"/>
  <c r="U30" i="1"/>
  <c r="AM32" i="1"/>
  <c r="AL32" i="1"/>
  <c r="AK32" i="1"/>
  <c r="W32" i="1"/>
  <c r="AB32" i="1" s="1"/>
  <c r="U32" i="1"/>
  <c r="AM36" i="1"/>
  <c r="AL36" i="1"/>
  <c r="AK36" i="1"/>
  <c r="W36" i="1"/>
  <c r="AB36" i="1" s="1"/>
  <c r="U36" i="1"/>
  <c r="AM38" i="1"/>
  <c r="AL38" i="1"/>
  <c r="AK38" i="1"/>
  <c r="W38" i="1"/>
  <c r="AB38" i="1" s="1"/>
  <c r="U38" i="1"/>
  <c r="AM54" i="1"/>
  <c r="AL54" i="1"/>
  <c r="AK54" i="1"/>
  <c r="W54" i="1"/>
  <c r="AB54" i="1" s="1"/>
  <c r="U54" i="1"/>
  <c r="AM52" i="1"/>
  <c r="AL52" i="1"/>
  <c r="AK52" i="1"/>
  <c r="W52" i="1"/>
  <c r="AB52" i="1" s="1"/>
  <c r="U52" i="1"/>
  <c r="AM49" i="1"/>
  <c r="AL49" i="1"/>
  <c r="AK49" i="1"/>
  <c r="W49" i="1"/>
  <c r="AB49" i="1" s="1"/>
  <c r="U49" i="1"/>
  <c r="AM50" i="1"/>
  <c r="AL50" i="1"/>
  <c r="AK50" i="1"/>
  <c r="W50" i="1"/>
  <c r="AB50" i="1" s="1"/>
  <c r="U50" i="1"/>
  <c r="AM70" i="1"/>
  <c r="AL70" i="1"/>
  <c r="AK70" i="1"/>
  <c r="W70" i="1"/>
  <c r="AB70" i="1" s="1"/>
  <c r="U70" i="1"/>
  <c r="AM25" i="1"/>
  <c r="AL25" i="1"/>
  <c r="AK25" i="1"/>
  <c r="W25" i="1"/>
  <c r="AB25" i="1" s="1"/>
  <c r="U25" i="1"/>
  <c r="AM84" i="1"/>
  <c r="AL84" i="1"/>
  <c r="AK84" i="1"/>
  <c r="W84" i="1"/>
  <c r="AB84" i="1" s="1"/>
  <c r="U84" i="1"/>
  <c r="AM37" i="1"/>
  <c r="AL37" i="1"/>
  <c r="AK37" i="1"/>
  <c r="W37" i="1"/>
  <c r="AB37" i="1" s="1"/>
  <c r="U37" i="1"/>
  <c r="AM46" i="1"/>
  <c r="AL46" i="1"/>
  <c r="AK46" i="1"/>
  <c r="W46" i="1"/>
  <c r="AB46" i="1" s="1"/>
  <c r="U46" i="1"/>
  <c r="AM47" i="1"/>
  <c r="AL47" i="1"/>
  <c r="AK47" i="1"/>
  <c r="W47" i="1"/>
  <c r="AB47" i="1" s="1"/>
  <c r="U47" i="1"/>
  <c r="AM34" i="1"/>
  <c r="AL34" i="1"/>
  <c r="AK34" i="1"/>
  <c r="W34" i="1"/>
  <c r="AB34" i="1" s="1"/>
  <c r="U34" i="1"/>
  <c r="AM33" i="1"/>
  <c r="AL33" i="1"/>
  <c r="AK33" i="1"/>
  <c r="W33" i="1"/>
  <c r="AB33" i="1" s="1"/>
  <c r="U33" i="1"/>
  <c r="AM71" i="1"/>
  <c r="AL71" i="1"/>
  <c r="AK71" i="1"/>
  <c r="W71" i="1"/>
  <c r="AB71" i="1" s="1"/>
  <c r="U71" i="1"/>
  <c r="AM73" i="1"/>
  <c r="AL73" i="1"/>
  <c r="AK73" i="1"/>
  <c r="W73" i="1"/>
  <c r="AB73" i="1" s="1"/>
  <c r="U73" i="1"/>
  <c r="AM72" i="1"/>
  <c r="AL72" i="1"/>
  <c r="AK72" i="1"/>
  <c r="W72" i="1"/>
  <c r="AB72" i="1" s="1"/>
  <c r="U72" i="1"/>
  <c r="AM43" i="1"/>
  <c r="AL43" i="1"/>
  <c r="AK43" i="1"/>
  <c r="W43" i="1"/>
  <c r="AB43" i="1" s="1"/>
  <c r="U43" i="1"/>
  <c r="AM42" i="1"/>
  <c r="AL42" i="1"/>
  <c r="AK42" i="1"/>
  <c r="W42" i="1"/>
  <c r="AB42" i="1" s="1"/>
  <c r="U42" i="1"/>
  <c r="AM48" i="1"/>
  <c r="AL48" i="1"/>
  <c r="AK48" i="1"/>
  <c r="W48" i="1"/>
  <c r="AB48" i="1" s="1"/>
  <c r="U48" i="1"/>
  <c r="AM127" i="1"/>
  <c r="AL127" i="1"/>
  <c r="AK127" i="1"/>
  <c r="W127" i="1"/>
  <c r="AB127" i="1" s="1"/>
  <c r="U127" i="1"/>
  <c r="AM122" i="1"/>
  <c r="AL122" i="1"/>
  <c r="AK122" i="1"/>
  <c r="W122" i="1"/>
  <c r="AB122" i="1" s="1"/>
  <c r="U122" i="1"/>
  <c r="AM92" i="1"/>
  <c r="AL92" i="1"/>
  <c r="AK92" i="1"/>
  <c r="W92" i="1"/>
  <c r="AB92" i="1" s="1"/>
  <c r="U92" i="1"/>
  <c r="AM91" i="1"/>
  <c r="AL91" i="1"/>
  <c r="AK91" i="1"/>
  <c r="W91" i="1"/>
  <c r="AB91" i="1" s="1"/>
  <c r="U91" i="1"/>
  <c r="AM67" i="1"/>
  <c r="AL67" i="1"/>
  <c r="AK67" i="1"/>
  <c r="W67" i="1"/>
  <c r="AB67" i="1" s="1"/>
  <c r="U67" i="1"/>
  <c r="AM45" i="1"/>
  <c r="AL45" i="1"/>
  <c r="AK45" i="1"/>
  <c r="W45" i="1"/>
  <c r="AB45" i="1" s="1"/>
  <c r="U45" i="1"/>
  <c r="AM29" i="1"/>
  <c r="AL29" i="1"/>
  <c r="AK29" i="1"/>
  <c r="W29" i="1"/>
  <c r="AB29" i="1" s="1"/>
  <c r="U29" i="1"/>
  <c r="AM31" i="1"/>
  <c r="AL31" i="1"/>
  <c r="AK31" i="1"/>
  <c r="W31" i="1"/>
  <c r="AB31" i="1" s="1"/>
  <c r="U31" i="1"/>
  <c r="AM85" i="1"/>
  <c r="AL85" i="1"/>
  <c r="AK85" i="1"/>
  <c r="W85" i="1"/>
  <c r="AB85" i="1" s="1"/>
  <c r="U85" i="1"/>
  <c r="AM26" i="1"/>
  <c r="AL26" i="1"/>
  <c r="AK26" i="1"/>
  <c r="W26" i="1"/>
  <c r="AB26" i="1" s="1"/>
  <c r="U26" i="1"/>
  <c r="AM35" i="1"/>
  <c r="AL35" i="1"/>
  <c r="AK35" i="1"/>
  <c r="W35" i="1"/>
  <c r="AB35" i="1" s="1"/>
  <c r="U35" i="1"/>
  <c r="AM82" i="1"/>
  <c r="AL82" i="1"/>
  <c r="AK82" i="1"/>
  <c r="W82" i="1"/>
  <c r="AB82" i="1" s="1"/>
  <c r="U82" i="1"/>
  <c r="AM74" i="1"/>
  <c r="AL74" i="1"/>
  <c r="AK74" i="1"/>
  <c r="W74" i="1"/>
  <c r="AB74" i="1" s="1"/>
  <c r="U74" i="1"/>
  <c r="AM83" i="1"/>
  <c r="AL83" i="1"/>
  <c r="AK83" i="1"/>
  <c r="W83" i="1"/>
  <c r="AB83" i="1" s="1"/>
  <c r="U83" i="1"/>
  <c r="AM66" i="1"/>
  <c r="AL66" i="1"/>
  <c r="AK66" i="1"/>
  <c r="W66" i="1"/>
  <c r="AB66" i="1" s="1"/>
  <c r="U66" i="1"/>
  <c r="AM59" i="1"/>
  <c r="AL59" i="1"/>
  <c r="AK59" i="1"/>
  <c r="W59" i="1"/>
  <c r="AB59" i="1" s="1"/>
  <c r="U59" i="1"/>
  <c r="AM53" i="1"/>
  <c r="AL53" i="1"/>
  <c r="AK53" i="1"/>
  <c r="W53" i="1"/>
  <c r="AB53" i="1" s="1"/>
  <c r="U53" i="1"/>
  <c r="AM51" i="1"/>
  <c r="AL51" i="1"/>
  <c r="AK51" i="1"/>
  <c r="W51" i="1"/>
  <c r="AB51" i="1" s="1"/>
  <c r="U51" i="1"/>
  <c r="AM64" i="1"/>
  <c r="AL64" i="1"/>
  <c r="AK64" i="1"/>
  <c r="W64" i="1"/>
  <c r="AB64" i="1" s="1"/>
  <c r="U64" i="1"/>
  <c r="AM65" i="1"/>
  <c r="AL65" i="1"/>
  <c r="AK65" i="1"/>
  <c r="W65" i="1"/>
  <c r="AB65" i="1" s="1"/>
  <c r="U65" i="1"/>
  <c r="AM58" i="1"/>
  <c r="AL58" i="1"/>
  <c r="AK58" i="1"/>
  <c r="W58" i="1"/>
  <c r="AB58" i="1" s="1"/>
  <c r="U58" i="1"/>
  <c r="AM62" i="1"/>
  <c r="AL62" i="1"/>
  <c r="AK62" i="1"/>
  <c r="W62" i="1"/>
  <c r="AB62" i="1" s="1"/>
  <c r="U62" i="1"/>
  <c r="AM56" i="1"/>
  <c r="AL56" i="1"/>
  <c r="AK56" i="1"/>
  <c r="W56" i="1"/>
  <c r="AB56" i="1" s="1"/>
  <c r="U56" i="1"/>
  <c r="AM41" i="1"/>
  <c r="AL41" i="1"/>
  <c r="AK41" i="1"/>
  <c r="W41" i="1"/>
  <c r="AB41" i="1" s="1"/>
  <c r="U41" i="1"/>
  <c r="AM40" i="1"/>
  <c r="AL40" i="1"/>
  <c r="AK40" i="1"/>
  <c r="W40" i="1"/>
  <c r="AB40" i="1" s="1"/>
  <c r="U40" i="1"/>
  <c r="AM120" i="1"/>
  <c r="AL120" i="1"/>
  <c r="AK120" i="1"/>
  <c r="W120" i="1"/>
  <c r="AB120" i="1" s="1"/>
  <c r="U120" i="1"/>
  <c r="AM124" i="1"/>
  <c r="AL124" i="1"/>
  <c r="AK124" i="1"/>
  <c r="W124" i="1"/>
  <c r="AB124" i="1" s="1"/>
  <c r="U124" i="1"/>
  <c r="AM107" i="1"/>
  <c r="AL107" i="1"/>
  <c r="AK107" i="1"/>
  <c r="W107" i="1"/>
  <c r="AB107" i="1" s="1"/>
  <c r="U107" i="1"/>
  <c r="AM116" i="1"/>
  <c r="AL116" i="1"/>
  <c r="AK116" i="1"/>
  <c r="W116" i="1"/>
  <c r="AB116" i="1" s="1"/>
  <c r="U116" i="1"/>
  <c r="AM109" i="1"/>
  <c r="AL109" i="1"/>
  <c r="AK109" i="1"/>
  <c r="W109" i="1"/>
  <c r="AB109" i="1" s="1"/>
  <c r="U109" i="1"/>
  <c r="AM117" i="1"/>
  <c r="AL117" i="1"/>
  <c r="AK117" i="1"/>
  <c r="W117" i="1"/>
  <c r="AB117" i="1" s="1"/>
  <c r="U117" i="1"/>
  <c r="AM110" i="1"/>
  <c r="AL110" i="1"/>
  <c r="AK110" i="1"/>
  <c r="W110" i="1"/>
  <c r="AB110" i="1" s="1"/>
  <c r="U110" i="1"/>
  <c r="AM96" i="1"/>
  <c r="AL96" i="1"/>
  <c r="AK96" i="1"/>
  <c r="W96" i="1"/>
  <c r="AB96" i="1" s="1"/>
  <c r="U96" i="1"/>
  <c r="AM106" i="1"/>
  <c r="AL106" i="1"/>
  <c r="AK106" i="1"/>
  <c r="W106" i="1"/>
  <c r="AB106" i="1" s="1"/>
  <c r="U106" i="1"/>
  <c r="AM100" i="1"/>
  <c r="AL100" i="1"/>
  <c r="AK100" i="1"/>
  <c r="W100" i="1"/>
  <c r="AB100" i="1" s="1"/>
  <c r="U100"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X78" i="1" l="1"/>
  <c r="AC78" i="1" s="1"/>
  <c r="AJ78" i="1" s="1"/>
  <c r="AG78" i="1" s="1"/>
  <c r="AD78" i="1" s="1"/>
  <c r="S78" i="1" l="1"/>
  <c r="X154" i="1"/>
  <c r="AC154" i="1" s="1"/>
  <c r="AJ154" i="1" s="1"/>
  <c r="AG154" i="1" s="1"/>
  <c r="AD154" i="1" s="1"/>
  <c r="X23" i="1"/>
  <c r="AC23" i="1" s="1"/>
  <c r="AJ23" i="1" s="1"/>
  <c r="AG23" i="1" s="1"/>
  <c r="AD23" i="1" s="1"/>
  <c r="S24" i="1"/>
  <c r="X24" i="1"/>
  <c r="AC24" i="1" s="1"/>
  <c r="AJ24" i="1" s="1"/>
  <c r="AG24" i="1" s="1"/>
  <c r="AD24" i="1" s="1"/>
  <c r="X93" i="1"/>
  <c r="AC93" i="1" s="1"/>
  <c r="AJ93" i="1" s="1"/>
  <c r="AG93" i="1" s="1"/>
  <c r="AD93" i="1" s="1"/>
  <c r="X132" i="1"/>
  <c r="AC132" i="1" s="1"/>
  <c r="AJ132" i="1" s="1"/>
  <c r="AG132" i="1" s="1"/>
  <c r="AD132" i="1" s="1"/>
  <c r="X80" i="1"/>
  <c r="AC80" i="1" s="1"/>
  <c r="AJ80" i="1" s="1"/>
  <c r="AG80" i="1" s="1"/>
  <c r="AD80" i="1" s="1"/>
  <c r="X75" i="1"/>
  <c r="AC75" i="1" s="1"/>
  <c r="AJ75" i="1" s="1"/>
  <c r="AG75" i="1" s="1"/>
  <c r="AD75" i="1" s="1"/>
  <c r="X79" i="1"/>
  <c r="AC79" i="1" s="1"/>
  <c r="AJ79" i="1" s="1"/>
  <c r="AG79" i="1" s="1"/>
  <c r="AD79" i="1" s="1"/>
  <c r="X96" i="1"/>
  <c r="AC96" i="1" s="1"/>
  <c r="AJ96" i="1" s="1"/>
  <c r="AG96" i="1" s="1"/>
  <c r="X76" i="1"/>
  <c r="AC76" i="1" s="1"/>
  <c r="AJ76" i="1" s="1"/>
  <c r="AG76" i="1" s="1"/>
  <c r="AD76" i="1" s="1"/>
  <c r="X77" i="1"/>
  <c r="AC77" i="1" s="1"/>
  <c r="AJ77" i="1" s="1"/>
  <c r="AG77" i="1" s="1"/>
  <c r="AD77" i="1" s="1"/>
  <c r="X150" i="1"/>
  <c r="AC150" i="1" s="1"/>
  <c r="AJ150" i="1" s="1"/>
  <c r="AG150" i="1" s="1"/>
  <c r="AD150" i="1" s="1"/>
  <c r="X146" i="1"/>
  <c r="AC146" i="1" s="1"/>
  <c r="AJ146" i="1" s="1"/>
  <c r="AG146" i="1" s="1"/>
  <c r="AD146" i="1" s="1"/>
  <c r="X3" i="1"/>
  <c r="AC3" i="1" s="1"/>
  <c r="AJ3" i="1" s="1"/>
  <c r="AG3" i="1" s="1"/>
  <c r="AD3" i="1" s="1"/>
  <c r="X149" i="1"/>
  <c r="AC149" i="1" s="1"/>
  <c r="AJ149" i="1" s="1"/>
  <c r="AG149" i="1" s="1"/>
  <c r="AD149" i="1" s="1"/>
  <c r="X131" i="1"/>
  <c r="AC131" i="1" s="1"/>
  <c r="AJ131" i="1" s="1"/>
  <c r="AG131" i="1" s="1"/>
  <c r="AD131" i="1" s="1"/>
  <c r="X141" i="1"/>
  <c r="AC141" i="1" s="1"/>
  <c r="AJ141" i="1" s="1"/>
  <c r="AG141" i="1" s="1"/>
  <c r="AD141" i="1" s="1"/>
  <c r="X6" i="1"/>
  <c r="AC6" i="1" s="1"/>
  <c r="AJ6" i="1" s="1"/>
  <c r="AG6" i="1" s="1"/>
  <c r="AD6" i="1" s="1"/>
  <c r="X29" i="1"/>
  <c r="AC29" i="1" s="1"/>
  <c r="AJ29" i="1" s="1"/>
  <c r="AG29" i="1" s="1"/>
  <c r="AD29" i="1" s="1"/>
  <c r="S93" i="1"/>
  <c r="X51" i="1"/>
  <c r="AC51" i="1" s="1"/>
  <c r="AJ51" i="1" s="1"/>
  <c r="AG51" i="1" s="1"/>
  <c r="AD51" i="1" s="1"/>
  <c r="X50" i="1"/>
  <c r="AC50" i="1" s="1"/>
  <c r="AJ50" i="1" s="1"/>
  <c r="AG50" i="1" s="1"/>
  <c r="AD50" i="1" s="1"/>
  <c r="S50" i="1"/>
  <c r="X27" i="1"/>
  <c r="AC27" i="1" s="1"/>
  <c r="AJ27" i="1" s="1"/>
  <c r="AG27" i="1" s="1"/>
  <c r="AD27" i="1" s="1"/>
  <c r="X41" i="1"/>
  <c r="AC41" i="1" s="1"/>
  <c r="AJ41" i="1" s="1"/>
  <c r="AG41" i="1" s="1"/>
  <c r="AD41" i="1" s="1"/>
  <c r="S27" i="1" l="1"/>
  <c r="S79" i="1"/>
  <c r="S23" i="1"/>
  <c r="S77" i="1"/>
  <c r="S75" i="1"/>
  <c r="S154" i="1"/>
  <c r="AD96" i="1"/>
  <c r="S96" i="1"/>
  <c r="S29" i="1"/>
  <c r="S41" i="1"/>
  <c r="S51" i="1"/>
  <c r="S6" i="1"/>
  <c r="S150" i="1"/>
  <c r="S149" i="1"/>
  <c r="S76" i="1"/>
  <c r="S80" i="1"/>
  <c r="X54" i="1"/>
  <c r="AC54" i="1" s="1"/>
  <c r="AJ54" i="1" s="1"/>
  <c r="AG54" i="1" s="1"/>
  <c r="S132" i="1"/>
  <c r="X1" i="1"/>
  <c r="AC1" i="1" s="1"/>
  <c r="AJ1" i="1" s="1"/>
  <c r="AG1" i="1" s="1"/>
  <c r="X98" i="1"/>
  <c r="AC98" i="1" s="1"/>
  <c r="AJ98" i="1" s="1"/>
  <c r="AG98" i="1" s="1"/>
  <c r="AD98" i="1" s="1"/>
  <c r="X138" i="1"/>
  <c r="AC138" i="1" s="1"/>
  <c r="AJ138" i="1" s="1"/>
  <c r="AG138" i="1" s="1"/>
  <c r="AD138" i="1" s="1"/>
  <c r="X106" i="1"/>
  <c r="AC106" i="1" s="1"/>
  <c r="AJ106" i="1" s="1"/>
  <c r="AG106" i="1" s="1"/>
  <c r="AD106" i="1" s="1"/>
  <c r="S3" i="1"/>
  <c r="S146" i="1"/>
  <c r="X7" i="1"/>
  <c r="AC7" i="1" s="1"/>
  <c r="AJ7" i="1" s="1"/>
  <c r="AG7" i="1" s="1"/>
  <c r="X148" i="1"/>
  <c r="AC148" i="1" s="1"/>
  <c r="AJ148" i="1" s="1"/>
  <c r="AG148" i="1" s="1"/>
  <c r="X147" i="1"/>
  <c r="AC147" i="1" s="1"/>
  <c r="AJ147" i="1" s="1"/>
  <c r="AG147" i="1" s="1"/>
  <c r="X100" i="1"/>
  <c r="AC100" i="1" s="1"/>
  <c r="AJ100" i="1" s="1"/>
  <c r="AG100" i="1" s="1"/>
  <c r="AD100" i="1" s="1"/>
  <c r="X134" i="1"/>
  <c r="AC134" i="1" s="1"/>
  <c r="AJ134" i="1" s="1"/>
  <c r="AG134" i="1" s="1"/>
  <c r="S131" i="1"/>
  <c r="X40" i="1"/>
  <c r="AC40" i="1" s="1"/>
  <c r="AJ40" i="1" s="1"/>
  <c r="AG40" i="1" s="1"/>
  <c r="X2" i="1"/>
  <c r="AC2" i="1" s="1"/>
  <c r="AJ2" i="1" s="1"/>
  <c r="AG2" i="1" s="1"/>
  <c r="AD2" i="1" s="1"/>
  <c r="S141" i="1"/>
  <c r="X107" i="1"/>
  <c r="AC107" i="1" s="1"/>
  <c r="AJ107" i="1" s="1"/>
  <c r="AG107" i="1" s="1"/>
  <c r="AD107" i="1" s="1"/>
  <c r="S107" i="1"/>
  <c r="X135" i="1"/>
  <c r="AC135" i="1" s="1"/>
  <c r="AJ135" i="1" s="1"/>
  <c r="AG135" i="1" s="1"/>
  <c r="X133" i="1"/>
  <c r="AC133" i="1" s="1"/>
  <c r="AJ133" i="1" s="1"/>
  <c r="AG133" i="1" s="1"/>
  <c r="AD133" i="1" s="1"/>
  <c r="S133" i="1"/>
  <c r="X139" i="1"/>
  <c r="AC139" i="1" s="1"/>
  <c r="AJ139" i="1" s="1"/>
  <c r="AG139" i="1" s="1"/>
  <c r="AD139" i="1" s="1"/>
  <c r="X99" i="1"/>
  <c r="AC99" i="1" s="1"/>
  <c r="AJ99" i="1" s="1"/>
  <c r="AG99" i="1" s="1"/>
  <c r="AD99" i="1" s="1"/>
  <c r="S99" i="1"/>
  <c r="X62" i="1"/>
  <c r="AC62" i="1" s="1"/>
  <c r="AJ62" i="1" s="1"/>
  <c r="AG62" i="1" s="1"/>
  <c r="AD62" i="1" s="1"/>
  <c r="X137" i="1"/>
  <c r="AC137" i="1" s="1"/>
  <c r="AJ137" i="1" s="1"/>
  <c r="AG137" i="1" s="1"/>
  <c r="AD137" i="1" s="1"/>
  <c r="X70" i="1"/>
  <c r="AC70" i="1" s="1"/>
  <c r="AJ70" i="1" s="1"/>
  <c r="AG70" i="1" s="1"/>
  <c r="AD70" i="1" s="1"/>
  <c r="X46" i="1"/>
  <c r="AC46" i="1" s="1"/>
  <c r="AJ46" i="1" s="1"/>
  <c r="AG46" i="1" s="1"/>
  <c r="AD46" i="1" s="1"/>
  <c r="S46" i="1"/>
  <c r="X85" i="1"/>
  <c r="AC85" i="1" s="1"/>
  <c r="AJ85" i="1" s="1"/>
  <c r="AG85" i="1" s="1"/>
  <c r="AD85" i="1" s="1"/>
  <c r="X25" i="1"/>
  <c r="AC25" i="1" s="1"/>
  <c r="AJ25" i="1" s="1"/>
  <c r="AG25" i="1" s="1"/>
  <c r="AD25" i="1" s="1"/>
  <c r="X32" i="1"/>
  <c r="AC32" i="1" s="1"/>
  <c r="AJ32" i="1" s="1"/>
  <c r="AG32" i="1" s="1"/>
  <c r="AD32" i="1" s="1"/>
  <c r="X30" i="1"/>
  <c r="AC30" i="1" s="1"/>
  <c r="AJ30" i="1" s="1"/>
  <c r="AG30" i="1" s="1"/>
  <c r="AD30" i="1" s="1"/>
  <c r="X74" i="1"/>
  <c r="AC74" i="1" s="1"/>
  <c r="AJ74" i="1" s="1"/>
  <c r="AG74" i="1" s="1"/>
  <c r="AD74" i="1" s="1"/>
  <c r="X124" i="1"/>
  <c r="AC124" i="1" s="1"/>
  <c r="AJ124" i="1" s="1"/>
  <c r="AG124" i="1" s="1"/>
  <c r="AD124" i="1" s="1"/>
  <c r="S124" i="1"/>
  <c r="X45" i="1"/>
  <c r="AC45" i="1" s="1"/>
  <c r="AJ45" i="1" s="1"/>
  <c r="AG45" i="1" s="1"/>
  <c r="AD45" i="1" s="1"/>
  <c r="X108" i="1"/>
  <c r="AC108" i="1" s="1"/>
  <c r="AJ108" i="1" s="1"/>
  <c r="AG108" i="1" s="1"/>
  <c r="AD108" i="1" s="1"/>
  <c r="X114" i="1"/>
  <c r="AC114" i="1" s="1"/>
  <c r="AJ114" i="1" s="1"/>
  <c r="AG114" i="1" s="1"/>
  <c r="AD114" i="1" s="1"/>
  <c r="S114" i="1"/>
  <c r="X39" i="1"/>
  <c r="AC39" i="1" s="1"/>
  <c r="AJ39" i="1" s="1"/>
  <c r="AG39" i="1" s="1"/>
  <c r="AD39" i="1" s="1"/>
  <c r="X69" i="1"/>
  <c r="AC69" i="1" s="1"/>
  <c r="AJ69" i="1" s="1"/>
  <c r="AG69" i="1" s="1"/>
  <c r="AD69" i="1" s="1"/>
  <c r="X122" i="1"/>
  <c r="AC122" i="1" s="1"/>
  <c r="AJ122" i="1" s="1"/>
  <c r="AG122" i="1" s="1"/>
  <c r="AD122" i="1" s="1"/>
  <c r="S122" i="1"/>
  <c r="X4" i="1"/>
  <c r="AC4" i="1" s="1"/>
  <c r="AJ4" i="1" s="1"/>
  <c r="AG4" i="1" s="1"/>
  <c r="AD4" i="1" s="1"/>
  <c r="X104" i="1"/>
  <c r="AC104" i="1" s="1"/>
  <c r="AJ104" i="1" s="1"/>
  <c r="AG104" i="1" s="1"/>
  <c r="AD104" i="1" s="1"/>
  <c r="X56" i="1"/>
  <c r="AC56" i="1" s="1"/>
  <c r="AJ56" i="1" s="1"/>
  <c r="AG56" i="1" s="1"/>
  <c r="AD56" i="1" s="1"/>
  <c r="X110" i="1"/>
  <c r="AC110" i="1" s="1"/>
  <c r="AJ110" i="1" s="1"/>
  <c r="AG110" i="1" s="1"/>
  <c r="AD110" i="1" s="1"/>
  <c r="S110" i="1"/>
  <c r="X55" i="1"/>
  <c r="AC55" i="1" s="1"/>
  <c r="AJ55" i="1" s="1"/>
  <c r="AG55" i="1" s="1"/>
  <c r="AD55" i="1" s="1"/>
  <c r="S55" i="1"/>
  <c r="X86" i="1"/>
  <c r="AC86" i="1" s="1"/>
  <c r="AJ86" i="1" s="1"/>
  <c r="AG86" i="1" s="1"/>
  <c r="AD86" i="1" s="1"/>
  <c r="X36" i="1"/>
  <c r="AC36" i="1" s="1"/>
  <c r="AJ36" i="1" s="1"/>
  <c r="AG36" i="1" s="1"/>
  <c r="AD36" i="1" s="1"/>
  <c r="S36" i="1"/>
  <c r="X43" i="1"/>
  <c r="AC43" i="1" s="1"/>
  <c r="AJ43" i="1" s="1"/>
  <c r="AG43" i="1" s="1"/>
  <c r="AD43" i="1" s="1"/>
  <c r="X125" i="1"/>
  <c r="AC125" i="1" s="1"/>
  <c r="AJ125" i="1" s="1"/>
  <c r="AG125" i="1" s="1"/>
  <c r="AD125" i="1" s="1"/>
  <c r="S125" i="1"/>
  <c r="X63" i="1"/>
  <c r="AC63" i="1" s="1"/>
  <c r="AJ63" i="1" s="1"/>
  <c r="AG63" i="1" s="1"/>
  <c r="AD63" i="1" s="1"/>
  <c r="X120" i="1"/>
  <c r="AC120" i="1" s="1"/>
  <c r="AJ120" i="1" s="1"/>
  <c r="AG120" i="1" s="1"/>
  <c r="AD120" i="1" s="1"/>
  <c r="X115" i="1"/>
  <c r="AC115" i="1" s="1"/>
  <c r="AJ115" i="1" s="1"/>
  <c r="AG115" i="1" s="1"/>
  <c r="AD115" i="1" s="1"/>
  <c r="X37" i="1"/>
  <c r="AC37" i="1" s="1"/>
  <c r="AJ37" i="1" s="1"/>
  <c r="AG37" i="1" s="1"/>
  <c r="AD37" i="1" s="1"/>
  <c r="S37" i="1"/>
  <c r="X90" i="1"/>
  <c r="AC90" i="1" s="1"/>
  <c r="AJ90" i="1" s="1"/>
  <c r="AG90" i="1" s="1"/>
  <c r="AD90" i="1" s="1"/>
  <c r="X91" i="1"/>
  <c r="AC91" i="1" s="1"/>
  <c r="AJ91" i="1" s="1"/>
  <c r="AG91" i="1" s="1"/>
  <c r="AD91" i="1" s="1"/>
  <c r="X28" i="1"/>
  <c r="AC28" i="1" s="1"/>
  <c r="AJ28" i="1" s="1"/>
  <c r="AG28" i="1" s="1"/>
  <c r="AD28" i="1" s="1"/>
  <c r="X35" i="1"/>
  <c r="AC35" i="1" s="1"/>
  <c r="AJ35" i="1" s="1"/>
  <c r="AG35" i="1" s="1"/>
  <c r="AD35" i="1" s="1"/>
  <c r="X123" i="1"/>
  <c r="AC123" i="1" s="1"/>
  <c r="AJ123" i="1" s="1"/>
  <c r="AG123" i="1" s="1"/>
  <c r="AD123" i="1" s="1"/>
  <c r="X102" i="1"/>
  <c r="AC102" i="1" s="1"/>
  <c r="AJ102" i="1" s="1"/>
  <c r="AG102" i="1" s="1"/>
  <c r="AD102" i="1" s="1"/>
  <c r="X5" i="1"/>
  <c r="AC5" i="1" s="1"/>
  <c r="AJ5" i="1" s="1"/>
  <c r="AG5" i="1" s="1"/>
  <c r="AD5" i="1" s="1"/>
  <c r="S5" i="1"/>
  <c r="X68" i="1"/>
  <c r="AC68" i="1" s="1"/>
  <c r="AJ68" i="1" s="1"/>
  <c r="AG68" i="1" s="1"/>
  <c r="AD68" i="1" s="1"/>
  <c r="X57" i="1"/>
  <c r="AC57" i="1" s="1"/>
  <c r="AJ57" i="1" s="1"/>
  <c r="AG57" i="1" s="1"/>
  <c r="AD57" i="1" s="1"/>
  <c r="S98" i="1"/>
  <c r="S34" i="1"/>
  <c r="X34" i="1"/>
  <c r="AC34" i="1" s="1"/>
  <c r="AJ34" i="1" s="1"/>
  <c r="AG34" i="1" s="1"/>
  <c r="AD34" i="1" s="1"/>
  <c r="S94" i="1"/>
  <c r="X94" i="1"/>
  <c r="AC94" i="1" s="1"/>
  <c r="AJ94" i="1" s="1"/>
  <c r="AG94" i="1" s="1"/>
  <c r="AD94" i="1" s="1"/>
  <c r="X81" i="1"/>
  <c r="AC81" i="1" s="1"/>
  <c r="AJ81" i="1" s="1"/>
  <c r="AG81" i="1" s="1"/>
  <c r="AD81" i="1" s="1"/>
  <c r="X117" i="1"/>
  <c r="AC117" i="1" s="1"/>
  <c r="AJ117" i="1" s="1"/>
  <c r="AG117" i="1" s="1"/>
  <c r="AD117" i="1" s="1"/>
  <c r="X111" i="1"/>
  <c r="AC111" i="1" s="1"/>
  <c r="AJ111" i="1" s="1"/>
  <c r="AG111" i="1" s="1"/>
  <c r="AD111" i="1" s="1"/>
  <c r="X95" i="1"/>
  <c r="AC95" i="1" s="1"/>
  <c r="AJ95" i="1" s="1"/>
  <c r="AG95" i="1" s="1"/>
  <c r="AD95" i="1" s="1"/>
  <c r="X60" i="1"/>
  <c r="AC60" i="1" s="1"/>
  <c r="AJ60" i="1" s="1"/>
  <c r="AG60" i="1" s="1"/>
  <c r="AD60" i="1" s="1"/>
  <c r="S101" i="1"/>
  <c r="X101" i="1"/>
  <c r="AC101" i="1" s="1"/>
  <c r="AJ101" i="1" s="1"/>
  <c r="AG101" i="1" s="1"/>
  <c r="AD101" i="1" s="1"/>
  <c r="X42" i="1"/>
  <c r="AC42" i="1" s="1"/>
  <c r="AJ42" i="1" s="1"/>
  <c r="AG42" i="1" s="1"/>
  <c r="AD42" i="1" s="1"/>
  <c r="X61" i="1"/>
  <c r="AC61" i="1" s="1"/>
  <c r="AJ61" i="1" s="1"/>
  <c r="AG61" i="1" s="1"/>
  <c r="AD61" i="1" s="1"/>
  <c r="S33" i="1"/>
  <c r="X33" i="1"/>
  <c r="AC33" i="1" s="1"/>
  <c r="AJ33" i="1" s="1"/>
  <c r="AG33" i="1" s="1"/>
  <c r="AD33" i="1" s="1"/>
  <c r="AD40" i="1" l="1"/>
  <c r="S40" i="1"/>
  <c r="S95" i="1"/>
  <c r="S81" i="1"/>
  <c r="S35" i="1"/>
  <c r="S90" i="1"/>
  <c r="S120" i="1"/>
  <c r="S43" i="1"/>
  <c r="S104" i="1"/>
  <c r="S69" i="1"/>
  <c r="S108" i="1"/>
  <c r="S74" i="1"/>
  <c r="S25" i="1"/>
  <c r="S70" i="1"/>
  <c r="AD148" i="1"/>
  <c r="S148" i="1"/>
  <c r="AD54" i="1"/>
  <c r="S54" i="1"/>
  <c r="AD135" i="1"/>
  <c r="S135" i="1"/>
  <c r="S137" i="1"/>
  <c r="AD7" i="1"/>
  <c r="S7" i="1"/>
  <c r="S138" i="1"/>
  <c r="AD147" i="1"/>
  <c r="S147" i="1"/>
  <c r="S42" i="1"/>
  <c r="S111" i="1"/>
  <c r="S57" i="1"/>
  <c r="S102" i="1"/>
  <c r="S28" i="1"/>
  <c r="S63" i="1"/>
  <c r="S4" i="1"/>
  <c r="S39" i="1"/>
  <c r="S45" i="1"/>
  <c r="S30" i="1"/>
  <c r="S85" i="1"/>
  <c r="AD134" i="1"/>
  <c r="S134" i="1"/>
  <c r="S61" i="1"/>
  <c r="S60" i="1"/>
  <c r="S117" i="1"/>
  <c r="S68" i="1"/>
  <c r="S123" i="1"/>
  <c r="S91" i="1"/>
  <c r="S115" i="1"/>
  <c r="S86" i="1"/>
  <c r="S56" i="1"/>
  <c r="S32" i="1"/>
  <c r="S62" i="1"/>
  <c r="S2" i="1"/>
  <c r="AD1" i="1"/>
  <c r="S1" i="1"/>
  <c r="X38" i="1"/>
  <c r="AC38" i="1" s="1"/>
  <c r="AJ38" i="1" s="1"/>
  <c r="AG38" i="1" s="1"/>
  <c r="X49" i="1"/>
  <c r="AC49" i="1" s="1"/>
  <c r="AJ49" i="1" s="1"/>
  <c r="AG49" i="1" s="1"/>
  <c r="X31" i="1"/>
  <c r="AC31" i="1" s="1"/>
  <c r="AJ31" i="1" s="1"/>
  <c r="AG31" i="1" s="1"/>
  <c r="S106" i="1"/>
  <c r="X112" i="1"/>
  <c r="AC112" i="1" s="1"/>
  <c r="AJ112" i="1" s="1"/>
  <c r="AG112" i="1" s="1"/>
  <c r="S100" i="1"/>
  <c r="X140" i="1"/>
  <c r="AC140" i="1" s="1"/>
  <c r="AJ140" i="1" s="1"/>
  <c r="AG140" i="1" s="1"/>
  <c r="S139" i="1"/>
  <c r="X73" i="1"/>
  <c r="AC73" i="1" s="1"/>
  <c r="AJ73" i="1" s="1"/>
  <c r="AG73" i="1" s="1"/>
  <c r="AD73" i="1" s="1"/>
  <c r="X92" i="1"/>
  <c r="AC92" i="1" s="1"/>
  <c r="AJ92" i="1" s="1"/>
  <c r="AG92" i="1" s="1"/>
  <c r="AD92" i="1" s="1"/>
  <c r="X82" i="1"/>
  <c r="AC82" i="1" s="1"/>
  <c r="AJ82" i="1" s="1"/>
  <c r="AG82" i="1" s="1"/>
  <c r="AD82" i="1" s="1"/>
  <c r="S82" i="1"/>
  <c r="X113" i="1"/>
  <c r="AC113" i="1" s="1"/>
  <c r="AJ113" i="1" s="1"/>
  <c r="AG113" i="1" s="1"/>
  <c r="AD113" i="1" s="1"/>
  <c r="S52" i="1"/>
  <c r="X52" i="1"/>
  <c r="AC52" i="1" s="1"/>
  <c r="AJ52" i="1" s="1"/>
  <c r="AG52" i="1" s="1"/>
  <c r="AD52" i="1" s="1"/>
  <c r="X142" i="1"/>
  <c r="AC142" i="1" s="1"/>
  <c r="AJ142" i="1" s="1"/>
  <c r="AG142" i="1" s="1"/>
  <c r="AD142" i="1" s="1"/>
  <c r="X47" i="1"/>
  <c r="AC47" i="1" s="1"/>
  <c r="AJ47" i="1" s="1"/>
  <c r="AG47" i="1" s="1"/>
  <c r="AD47" i="1" s="1"/>
  <c r="X66" i="1"/>
  <c r="AC66" i="1" s="1"/>
  <c r="AJ66" i="1" s="1"/>
  <c r="AG66" i="1" s="1"/>
  <c r="AD66" i="1" s="1"/>
  <c r="S66" i="1"/>
  <c r="X105" i="1"/>
  <c r="AC105" i="1" s="1"/>
  <c r="AJ105" i="1" s="1"/>
  <c r="AG105" i="1" s="1"/>
  <c r="AD105" i="1" s="1"/>
  <c r="S105" i="1"/>
  <c r="X126" i="1"/>
  <c r="AC126" i="1" s="1"/>
  <c r="AJ126" i="1" s="1"/>
  <c r="AG126" i="1" s="1"/>
  <c r="AD126" i="1" s="1"/>
  <c r="X72" i="1"/>
  <c r="AC72" i="1" s="1"/>
  <c r="AJ72" i="1" s="1"/>
  <c r="AG72" i="1" s="1"/>
  <c r="AD72" i="1" s="1"/>
  <c r="X127" i="1"/>
  <c r="AC127" i="1" s="1"/>
  <c r="AJ127" i="1" s="1"/>
  <c r="AG127" i="1" s="1"/>
  <c r="AD127" i="1" s="1"/>
  <c r="X53" i="1"/>
  <c r="AC53" i="1" s="1"/>
  <c r="AJ53" i="1" s="1"/>
  <c r="AG53" i="1" s="1"/>
  <c r="AD53" i="1" s="1"/>
  <c r="S53" i="1"/>
  <c r="S109" i="1"/>
  <c r="X109" i="1"/>
  <c r="AC109" i="1" s="1"/>
  <c r="AJ109" i="1" s="1"/>
  <c r="AG109" i="1" s="1"/>
  <c r="AD109" i="1" s="1"/>
  <c r="X65" i="1"/>
  <c r="AC65" i="1" s="1"/>
  <c r="AJ65" i="1" s="1"/>
  <c r="AG65" i="1" s="1"/>
  <c r="AD65" i="1" s="1"/>
  <c r="X97" i="1"/>
  <c r="AC97" i="1" s="1"/>
  <c r="AJ97" i="1" s="1"/>
  <c r="AG97" i="1" s="1"/>
  <c r="AD97" i="1" s="1"/>
  <c r="S26" i="1"/>
  <c r="X26" i="1"/>
  <c r="AC26" i="1" s="1"/>
  <c r="AJ26" i="1" s="1"/>
  <c r="AG26" i="1" s="1"/>
  <c r="AD26" i="1" s="1"/>
  <c r="X71" i="1"/>
  <c r="AC71" i="1" s="1"/>
  <c r="AJ71" i="1" s="1"/>
  <c r="AG71" i="1" s="1"/>
  <c r="AD71" i="1" s="1"/>
  <c r="S103" i="1"/>
  <c r="X103" i="1"/>
  <c r="AC103" i="1" s="1"/>
  <c r="AJ103" i="1" s="1"/>
  <c r="AG103" i="1" s="1"/>
  <c r="AD103" i="1" s="1"/>
  <c r="X59" i="1"/>
  <c r="AC59" i="1" s="1"/>
  <c r="AJ59" i="1" s="1"/>
  <c r="AG59" i="1" s="1"/>
  <c r="AD59" i="1" s="1"/>
  <c r="X58" i="1"/>
  <c r="AC58" i="1" s="1"/>
  <c r="AJ58" i="1" s="1"/>
  <c r="AG58" i="1" s="1"/>
  <c r="AD58" i="1" s="1"/>
  <c r="S58" i="1"/>
  <c r="X83" i="1"/>
  <c r="AC83" i="1" s="1"/>
  <c r="AJ83" i="1" s="1"/>
  <c r="AG83" i="1" s="1"/>
  <c r="AD83" i="1" s="1"/>
  <c r="X118" i="1"/>
  <c r="AC118" i="1" s="1"/>
  <c r="AJ118" i="1" s="1"/>
  <c r="AG118" i="1" s="1"/>
  <c r="AD118" i="1" s="1"/>
  <c r="X116" i="1"/>
  <c r="AC116" i="1" s="1"/>
  <c r="AJ116" i="1" s="1"/>
  <c r="AG116" i="1" s="1"/>
  <c r="AD116" i="1" s="1"/>
  <c r="S116" i="1"/>
  <c r="X48" i="1"/>
  <c r="AC48" i="1" s="1"/>
  <c r="AJ48" i="1" s="1"/>
  <c r="AG48" i="1" s="1"/>
  <c r="AD48" i="1" s="1"/>
  <c r="X64" i="1"/>
  <c r="AC64" i="1" s="1"/>
  <c r="AJ64" i="1" s="1"/>
  <c r="AG64" i="1" s="1"/>
  <c r="AD64" i="1" s="1"/>
  <c r="X84" i="1"/>
  <c r="AC84" i="1" s="1"/>
  <c r="AJ84" i="1" s="1"/>
  <c r="AG84" i="1" s="1"/>
  <c r="AD84" i="1" s="1"/>
  <c r="X44" i="1"/>
  <c r="AC44" i="1" s="1"/>
  <c r="AJ44" i="1" s="1"/>
  <c r="AG44" i="1" s="1"/>
  <c r="AD44" i="1" s="1"/>
  <c r="S44" i="1"/>
  <c r="X121" i="1"/>
  <c r="AC121" i="1" s="1"/>
  <c r="AJ121" i="1" s="1"/>
  <c r="AG121" i="1" s="1"/>
  <c r="AD121" i="1" s="1"/>
  <c r="X67" i="1"/>
  <c r="AC67" i="1" s="1"/>
  <c r="AJ67" i="1" s="1"/>
  <c r="AG67" i="1" s="1"/>
  <c r="AD67" i="1" s="1"/>
  <c r="S67" i="1"/>
  <c r="S71" i="1" l="1"/>
  <c r="S65" i="1"/>
  <c r="S118" i="1"/>
  <c r="S72" i="1"/>
  <c r="S92" i="1"/>
  <c r="S84" i="1"/>
  <c r="S127" i="1"/>
  <c r="AD140" i="1"/>
  <c r="S140" i="1"/>
  <c r="AD112" i="1"/>
  <c r="S112" i="1"/>
  <c r="AD38" i="1"/>
  <c r="S38" i="1"/>
  <c r="S64" i="1"/>
  <c r="S97" i="1"/>
  <c r="S113" i="1"/>
  <c r="S73" i="1"/>
  <c r="AD49" i="1"/>
  <c r="S49" i="1"/>
  <c r="S121" i="1"/>
  <c r="S59" i="1"/>
  <c r="S48" i="1"/>
  <c r="S83" i="1"/>
  <c r="S126" i="1"/>
  <c r="S47" i="1"/>
  <c r="AD31" i="1"/>
  <c r="S31" i="1"/>
  <c r="S142" i="1"/>
  <c r="X136" i="1"/>
  <c r="AC136" i="1" s="1"/>
  <c r="AJ136" i="1" s="1"/>
  <c r="AG136" i="1" s="1"/>
  <c r="X119" i="1"/>
  <c r="AC119" i="1" s="1"/>
  <c r="AJ119" i="1" s="1"/>
  <c r="AG119" i="1" s="1"/>
  <c r="AD119" i="1" s="1"/>
  <c r="S119" i="1" l="1"/>
  <c r="AD136" i="1"/>
  <c r="S136" i="1"/>
</calcChain>
</file>

<file path=xl/sharedStrings.xml><?xml version="1.0" encoding="utf-8"?>
<sst xmlns="http://schemas.openxmlformats.org/spreadsheetml/2006/main" count="1509" uniqueCount="455">
  <si>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</si>
  <si>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</si>
  <si>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</si>
  <si>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</si>
  <si>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</si>
  <si>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</si>
  <si>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</si>
  <si>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</si>
  <si>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</si>
  <si>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</si>
  <si>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</si>
  <si>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</si>
  <si>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</si>
  <si>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</si>
  <si>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</si>
  <si>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</si>
  <si>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</si>
  <si>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</si>
  <si>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</si>
  <si>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</si>
  <si>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</si>
  <si>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</si>
  <si>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</si>
  <si>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</si>
  <si>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</si>
  <si>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</si>
  <si>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</si>
  <si>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</si>
  <si>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</si>
  <si>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</si>
  <si>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</si>
  <si>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</si>
  <si>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</si>
  <si>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</si>
  <si>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</si>
  <si>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</si>
  <si>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</si>
  <si>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</si>
  <si>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</si>
  <si>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</si>
  <si>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</si>
  <si>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</si>
  <si>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</si>
  <si>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</si>
  <si>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</si>
  <si>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</si>
  <si>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</si>
  <si>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</si>
  <si>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</si>
  <si>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</si>
  <si>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</si>
  <si>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</si>
  <si>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</si>
  <si>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</si>
  <si>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</si>
  <si>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</si>
  <si>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</si>
  <si>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</si>
  <si>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</si>
  <si>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</si>
  <si>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</si>
  <si>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</si>
  <si>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</si>
  <si>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</si>
  <si>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</si>
  <si>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</si>
  <si>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</si>
  <si>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</si>
  <si>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</si>
  <si>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</si>
  <si>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</si>
  <si>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</si>
  <si>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</si>
  <si>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</si>
  <si>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</si>
  <si>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</si>
  <si>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</si>
  <si>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</si>
  <si>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</si>
  <si>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</si>
  <si>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</si>
  <si>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</si>
  <si>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</si>
  <si>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</si>
  <si>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You can enter a value in the column labeled "Adj." to change your price manually.</t>
  </si>
  <si>
    <t xml:space="preserve"> </t>
  </si>
  <si>
    <t>ALL ITEMS MARKED WITH PACKAGING QUANTITY ARE SOLD IN MULTIPLES OF THAT QUANTITY ONLY</t>
  </si>
  <si>
    <t>3" x 6"</t>
  </si>
  <si>
    <t>12" x 12"</t>
  </si>
  <si>
    <t>TERRA CLASSIC ACCENTS</t>
  </si>
  <si>
    <t>Arctic White</t>
  </si>
  <si>
    <t xml:space="preserve">Mosaic </t>
  </si>
  <si>
    <t>4" x 12"</t>
  </si>
  <si>
    <t>Reflections I</t>
  </si>
  <si>
    <t>Reflections II</t>
  </si>
  <si>
    <t>Reflections III</t>
  </si>
  <si>
    <t>Reflections IV</t>
  </si>
  <si>
    <t>TERRA REFLECTIONS</t>
  </si>
  <si>
    <t>Medley, Solids &amp; Tumbled in all colors.</t>
  </si>
  <si>
    <t>FLEUR DI LIS Decorative Accents</t>
  </si>
  <si>
    <t>TERRA KRYSTAL</t>
  </si>
  <si>
    <t>http://www.conestogatile.com/</t>
  </si>
  <si>
    <t>Terra Basics</t>
  </si>
  <si>
    <t>Terra Classic</t>
  </si>
  <si>
    <t>Terra Classic Accents</t>
  </si>
  <si>
    <t>Terra Contempo</t>
  </si>
  <si>
    <t>Terra Krystal</t>
  </si>
  <si>
    <t>Terra Onyx</t>
  </si>
  <si>
    <t>Terra Ornamental Iron Collection</t>
  </si>
  <si>
    <t>Terra Stainless Steel</t>
  </si>
  <si>
    <t>Terra Traffic</t>
  </si>
  <si>
    <t>Reflections V</t>
  </si>
  <si>
    <t>Reflections VI</t>
  </si>
  <si>
    <t>Entire Series.</t>
  </si>
  <si>
    <t>(1.00 SF/SHEET)</t>
  </si>
  <si>
    <t>Mosaic</t>
  </si>
  <si>
    <t>(0.95 SF/SHEET)</t>
  </si>
  <si>
    <t>12-1/4" x 11-1/4"</t>
  </si>
  <si>
    <t>11-3/4" x 11-3/4"</t>
  </si>
  <si>
    <t>Imagery Mosaics</t>
  </si>
  <si>
    <t>(0.93 SF/SHEET)</t>
  </si>
  <si>
    <t xml:space="preserve">Several mosaic patterns added:  2" x 4" Brick 4MM ink jet printed glass mosaic, Basketweave groutless natural stone mosaic, 1" Hexagon natural stone mosaic, 2" Hexagon glass &amp; natural stone mosaic, 2" Lantern Pattern natural stone mosaic, 2" Lantern Pattern glazed porcelain mosaic, 5/8" Random Strips ink jet printed glass and natural stone mosaic, 1" Random Strips ink jet printed glass mosaic &amp; Random Rectangle Pattern textured glass and natural stone mosaic. </t>
  </si>
  <si>
    <t>Reflections VII</t>
  </si>
  <si>
    <t xml:space="preserve">1" x 4", Random Block and Random Bars Mosaic patterns. </t>
  </si>
  <si>
    <t>After putting out the new Reflections VII Series in September of 2016, Terra Green decided to redesign the entire series.  All original colors and mosaics have been replaced.</t>
  </si>
  <si>
    <t>Item # Lookup:</t>
  </si>
  <si>
    <t>TGIM</t>
  </si>
  <si>
    <t>TGTR</t>
  </si>
  <si>
    <t>1" x 1" Mosaic format in all colors. 1" Random Strips Mosaic format in colors Beach Sand, Camouflage, Grizzly Bear and Sugar Cane.  4" x 12" Listello in colors Blanche, Cola, Rye, Sepia and Tawny.</t>
  </si>
  <si>
    <t>3" x 6" Field Tile format in colors Earth, Khaki, Saddle and Tan only.  5/8" x 5/8" Glass &amp; Stone Mix Mosaic format in color Castano Mocha Mix only.</t>
  </si>
  <si>
    <t>Color Copper Harbor in all Mosaic formats.  5/8" x 5/8" Glass &amp; Slate Mix Mosaic format in color Sandstone only.  5/8" x 5/8" Glass &amp; Metal Mix Mosaic format in color Three Rivers only.</t>
  </si>
  <si>
    <t xml:space="preserve">Colors Golden Sand Tan and Multi Volcano in all Mosaic formats.  1" x 1" Glass &amp; Slate Mix Mosaic format in colors Golden Sand Earth and Multi Grigio only. </t>
  </si>
  <si>
    <t>Colors Metallics Blue Grey, Metallics Grey and Metallics White in all Mosaic formats.  5/8" x 5/8" Glass &amp; Metal Mix Mosaic format in all colors.</t>
  </si>
  <si>
    <t>Random Bars Glass Mix Mosaic format in colors Carlin, Genoa and Lyon only.  Random Bars Glass &amp; Metal/Stone Mix Mosaic format in colors Preston and Sparks only.</t>
  </si>
  <si>
    <t>Reflections</t>
  </si>
  <si>
    <t>Changes</t>
  </si>
  <si>
    <t>Terra Reflections Reflections I, Reflections II, Reflections III, Reflections IV, Reflections V, Reflections VI and Reflections VII all will now be known simply as "Reflections".</t>
  </si>
  <si>
    <t>2" x 6" Brick Textured Glass Mosaic format added and are available in colors Ripple Cream, Ripple Grey &amp; Ripple White.</t>
  </si>
  <si>
    <t>n/a</t>
  </si>
  <si>
    <t>I</t>
  </si>
  <si>
    <t>Leaf Pattern Mosaic added and is available in colors Almond, Gray &amp; White.</t>
  </si>
  <si>
    <t>The name of this price list is now known as "Imagery Mosaics" and will no longer be known as "Terra Green".</t>
  </si>
  <si>
    <t>11" x 12-1/4"</t>
  </si>
  <si>
    <t>(0.94 SF/SHEET)</t>
  </si>
  <si>
    <t>GM-06-412</t>
  </si>
  <si>
    <t>Graphite</t>
  </si>
  <si>
    <t>Rain</t>
  </si>
  <si>
    <t>Smoke</t>
  </si>
  <si>
    <t>GM-09-412</t>
  </si>
  <si>
    <t>GM-07-412</t>
  </si>
  <si>
    <t>GM-08-412</t>
  </si>
  <si>
    <t>IMGWSG-1699</t>
  </si>
  <si>
    <t>IMGCBS-304</t>
  </si>
  <si>
    <t>PM-9805-1</t>
  </si>
  <si>
    <t>PM-9801</t>
  </si>
  <si>
    <t>PM-9803</t>
  </si>
  <si>
    <t>PM-9806</t>
  </si>
  <si>
    <t>BK-103</t>
  </si>
  <si>
    <t>BK-102</t>
  </si>
  <si>
    <t>WG-BW</t>
  </si>
  <si>
    <t>IMG BWL01-2</t>
  </si>
  <si>
    <t>IMG BWL01-5</t>
  </si>
  <si>
    <t>IMG BWL01-7</t>
  </si>
  <si>
    <t>WOODGRHEX</t>
  </si>
  <si>
    <t>CREMAHEX</t>
  </si>
  <si>
    <t>CARRHEX</t>
  </si>
  <si>
    <t>JAH-5</t>
  </si>
  <si>
    <t>ALH-3</t>
  </si>
  <si>
    <t>ALH-4</t>
  </si>
  <si>
    <t>IMG WJ CREAM-01</t>
  </si>
  <si>
    <t>IMG WJ DK GRAY</t>
  </si>
  <si>
    <t>IMG WJ LT GRAY</t>
  </si>
  <si>
    <t>IMG WJ-SWH-01F</t>
  </si>
  <si>
    <t>IMG WJ-RED-01</t>
  </si>
  <si>
    <t>IMG WJ-SWH-01</t>
  </si>
  <si>
    <t>CARRLANT</t>
  </si>
  <si>
    <t>CREMALANT</t>
  </si>
  <si>
    <t>WOODGRLANT</t>
  </si>
  <si>
    <t>AT-GR</t>
  </si>
  <si>
    <t>AT-WH</t>
  </si>
  <si>
    <t>AT-TP</t>
  </si>
  <si>
    <t>IMG-SHBG</t>
  </si>
  <si>
    <t>IMG-SHGR</t>
  </si>
  <si>
    <t>IMG-SHWH</t>
  </si>
  <si>
    <t>YYQ-011-5/8</t>
  </si>
  <si>
    <t>IJ-GS03-5/8</t>
  </si>
  <si>
    <t>IJ-GSL-01-5/8</t>
  </si>
  <si>
    <t>IMGGSF-1040-RS</t>
  </si>
  <si>
    <t>IMGWSG-7600-RS</t>
  </si>
  <si>
    <t>DTR-ML</t>
  </si>
  <si>
    <t>TR-ML</t>
  </si>
  <si>
    <t>WG-ML</t>
  </si>
  <si>
    <t>ATG-IJ-02</t>
  </si>
  <si>
    <t>ATG-IJ-01</t>
  </si>
  <si>
    <t>ATG-IJ-04</t>
  </si>
  <si>
    <t>IMG-CAL038</t>
  </si>
  <si>
    <t>IMG-CAL040</t>
  </si>
  <si>
    <t>IMG-CAL039</t>
  </si>
  <si>
    <t>Neptune</t>
  </si>
  <si>
    <t>IMGSSIM-W-DF</t>
  </si>
  <si>
    <t>IMGSSIM-W-PB</t>
  </si>
  <si>
    <t>J-4</t>
  </si>
  <si>
    <t>J-2</t>
  </si>
  <si>
    <t>J-1</t>
  </si>
  <si>
    <t>16GM0636</t>
  </si>
  <si>
    <t>16GM0936</t>
  </si>
  <si>
    <t>16GM0736</t>
  </si>
  <si>
    <t>16GM0836</t>
  </si>
  <si>
    <t xml:space="preserve">Graphite </t>
  </si>
  <si>
    <t>16R4412ROCKY</t>
  </si>
  <si>
    <t>Rocky</t>
  </si>
  <si>
    <t>16DS2-RS</t>
  </si>
  <si>
    <t>16DS8-RS</t>
  </si>
  <si>
    <t>Elko</t>
  </si>
  <si>
    <t xml:space="preserve">Fallon </t>
  </si>
  <si>
    <t>16R4LINKHAKI</t>
  </si>
  <si>
    <t>16R4LINRIVER</t>
  </si>
  <si>
    <t>Khaki Linear</t>
  </si>
  <si>
    <t>River Linear</t>
  </si>
  <si>
    <t>W-6</t>
  </si>
  <si>
    <t>W-4</t>
  </si>
  <si>
    <t>W-8</t>
  </si>
  <si>
    <t>Ripple Cream</t>
  </si>
  <si>
    <t>Ripple Grey</t>
  </si>
  <si>
    <t>Ripple White</t>
  </si>
  <si>
    <t>16GSL1080-M4</t>
  </si>
  <si>
    <t>16GSL1070-M4</t>
  </si>
  <si>
    <t>16GSL1060-M4</t>
  </si>
  <si>
    <t>Chocolate Quartz</t>
  </si>
  <si>
    <t>16GSL1080-RS</t>
  </si>
  <si>
    <t>16GSL1070-RS</t>
  </si>
  <si>
    <t>16GSL1060-RS</t>
  </si>
  <si>
    <t>16GSL1050-RS</t>
  </si>
  <si>
    <t>Greystone</t>
  </si>
  <si>
    <t>Riverstone</t>
  </si>
  <si>
    <t>Sandstone</t>
  </si>
  <si>
    <t>16GSL02-RS</t>
  </si>
  <si>
    <t>16GSL01-RS</t>
  </si>
  <si>
    <t>Golden Sand Earth</t>
  </si>
  <si>
    <t>Multi Grigio</t>
  </si>
  <si>
    <t>16GS01-M4</t>
  </si>
  <si>
    <t>16GS09D-M4</t>
  </si>
  <si>
    <t>16GS12-M4</t>
  </si>
  <si>
    <t>16GS03-M4</t>
  </si>
  <si>
    <t>Bianco Mix</t>
  </si>
  <si>
    <t>Chocolate Mix</t>
  </si>
  <si>
    <t>Ecru Mix</t>
  </si>
  <si>
    <t>Grey Mix</t>
  </si>
  <si>
    <t>16GS01-ML</t>
  </si>
  <si>
    <t>16GS09D-ML</t>
  </si>
  <si>
    <t>16GS12-ML</t>
  </si>
  <si>
    <t>16GS03-ML</t>
  </si>
  <si>
    <t>16GS10D-ML</t>
  </si>
  <si>
    <t>Mocha Mix</t>
  </si>
  <si>
    <t>16GSM1201-M4</t>
  </si>
  <si>
    <t>White Hall</t>
  </si>
  <si>
    <t>16GSM1181-RS</t>
  </si>
  <si>
    <t>16GSM1201-RS</t>
  </si>
  <si>
    <t>Three Rivers</t>
  </si>
  <si>
    <t>16HKS59-RS</t>
  </si>
  <si>
    <t>16HKS44-RS</t>
  </si>
  <si>
    <t>16HKS56-RS</t>
  </si>
  <si>
    <t>Metallics Black</t>
  </si>
  <si>
    <t>Metallics Chocolate</t>
  </si>
  <si>
    <t>Metallics Tan</t>
  </si>
  <si>
    <t>16DS1-RS</t>
  </si>
  <si>
    <t>16DS4-RS</t>
  </si>
  <si>
    <t>Skyland</t>
  </si>
  <si>
    <t>Wadsworth</t>
  </si>
  <si>
    <t>Random Bars</t>
  </si>
  <si>
    <t>5/8" x 5/8"</t>
  </si>
  <si>
    <t>5/8" x 3"</t>
  </si>
  <si>
    <t>1" Random</t>
  </si>
  <si>
    <t>5/8" Random</t>
  </si>
  <si>
    <t>2" x 6"</t>
  </si>
  <si>
    <t>This price list is available electronically on an Excel spreadsheet at www.conestogatile.com/pricelists.</t>
  </si>
  <si>
    <t>GM-02-412 Khaki 4" x 12" Field, IMGWSG-6600 Pueblo Mosaic and IMGWSG-6800 Durango Mosaic.</t>
  </si>
  <si>
    <t>3/8", 5/8", 1" Random Strips</t>
  </si>
  <si>
    <t>Nickel</t>
  </si>
  <si>
    <t>2" Hexagon</t>
  </si>
  <si>
    <t>Platinum</t>
  </si>
  <si>
    <t>Shimmer</t>
  </si>
  <si>
    <t>1" Random Strips</t>
  </si>
  <si>
    <t>Mystic</t>
  </si>
  <si>
    <t>Tiger’s Eye</t>
  </si>
  <si>
    <t>Greis</t>
  </si>
  <si>
    <t>2" Lantern</t>
  </si>
  <si>
    <t>Phantom</t>
  </si>
  <si>
    <t>Taupe</t>
  </si>
  <si>
    <t>Polar</t>
  </si>
  <si>
    <t>Avalanche</t>
  </si>
  <si>
    <t>Opaline</t>
  </si>
  <si>
    <t>Groutless Basketweave</t>
  </si>
  <si>
    <t>Luminous</t>
  </si>
  <si>
    <t>Aztec</t>
  </si>
  <si>
    <t>Tenor</t>
  </si>
  <si>
    <t>1" Hexagon</t>
  </si>
  <si>
    <t>Alto</t>
  </si>
  <si>
    <t>Soprano</t>
  </si>
  <si>
    <t>Dark Travertine</t>
  </si>
  <si>
    <t>Mini Ledger</t>
  </si>
  <si>
    <t>Wooden Gray</t>
  </si>
  <si>
    <t>Brilliance</t>
  </si>
  <si>
    <t>5/8" Random Strips</t>
  </si>
  <si>
    <t>Sparkle</t>
  </si>
  <si>
    <t>Crescent Ridge</t>
  </si>
  <si>
    <t>Cascade</t>
  </si>
  <si>
    <t>Gladstone</t>
  </si>
  <si>
    <t>Whitehorse</t>
  </si>
  <si>
    <t>Blizzard</t>
  </si>
  <si>
    <t>Almond</t>
  </si>
  <si>
    <t>Water Jet Leaf</t>
  </si>
  <si>
    <t>Gray</t>
  </si>
  <si>
    <t>White</t>
  </si>
  <si>
    <t>Cream</t>
  </si>
  <si>
    <t>Water Jet 2" Lantern</t>
  </si>
  <si>
    <t>Dark Gray</t>
  </si>
  <si>
    <t>Lite Gray</t>
  </si>
  <si>
    <t>Red</t>
  </si>
  <si>
    <t>Frosted White</t>
  </si>
  <si>
    <t>Jupiter</t>
  </si>
  <si>
    <t>Saturn</t>
  </si>
  <si>
    <t>Santa Fe</t>
  </si>
  <si>
    <t>1" x 1"</t>
  </si>
  <si>
    <t>Shell Beige</t>
  </si>
  <si>
    <t>3/8" Mini Brick</t>
  </si>
  <si>
    <t>Shell Gray</t>
  </si>
  <si>
    <t>Shell White</t>
  </si>
  <si>
    <t>Artesia</t>
  </si>
  <si>
    <t>3/4" x 3/4"</t>
  </si>
  <si>
    <t>Glacier</t>
  </si>
  <si>
    <t>Random Rectangle</t>
  </si>
  <si>
    <t>Eclipse</t>
  </si>
  <si>
    <t>Desert</t>
  </si>
  <si>
    <t>Diamond</t>
  </si>
  <si>
    <t>Oyster</t>
  </si>
  <si>
    <t>Bohemian</t>
  </si>
  <si>
    <t>2" x 4" Brick</t>
  </si>
  <si>
    <t>Metropolitan</t>
  </si>
  <si>
    <t>Arcadian</t>
  </si>
  <si>
    <t>Neoteric</t>
  </si>
  <si>
    <t>11-1/4" x 11-1/4"</t>
  </si>
  <si>
    <t>(0.88 SF/SHEET)</t>
  </si>
  <si>
    <t>3 Random Pebble Mosaics added:  Beige Pebble (18FBGPB-Beige), Carrara Pebble (18FBGPB-Carrara) &amp; Grey Pebble )18FBGPB-Grey).</t>
  </si>
  <si>
    <t>(0.77 SF/SHEET)</t>
  </si>
  <si>
    <t>10-7/8" x 10-1/4"</t>
  </si>
  <si>
    <t>12" x 11-3/4"</t>
  </si>
  <si>
    <t>(0.97 SF/SHEET)</t>
  </si>
  <si>
    <t>11-5/8" x 11-3/4"</t>
  </si>
  <si>
    <t>10-5/8" x 9-3/8"</t>
  </si>
  <si>
    <t>(0.69 SF/SHEET)</t>
  </si>
  <si>
    <t>11-7/8" x 11-7/8"</t>
  </si>
  <si>
    <t>11-3/8" x 11-1/4"</t>
  </si>
  <si>
    <t>10-5/8" x 12"</t>
  </si>
  <si>
    <t>Light Travertine</t>
  </si>
  <si>
    <t>12-1/4" x 11-1/8"</t>
  </si>
  <si>
    <t>10-5/8" x 13"</t>
  </si>
  <si>
    <t>11-3/4" x 11-1/2"</t>
  </si>
  <si>
    <t>11-3/4" x 12-3/4"</t>
  </si>
  <si>
    <t>(1.04 SF/SHEET)</t>
  </si>
  <si>
    <t>11-3/4" x 12"</t>
  </si>
  <si>
    <t>10-7/8" x 12-1/2"</t>
  </si>
  <si>
    <t>8 PCS/SF</t>
  </si>
  <si>
    <t>3 PCS/SF</t>
  </si>
  <si>
    <t>TGRE</t>
  </si>
  <si>
    <r>
      <t>TERRA GREEN RECYCLED - Recycled Glass Mosaics</t>
    </r>
    <r>
      <rPr>
        <u/>
        <sz val="7"/>
        <rFont val="Arial"/>
        <family val="2"/>
      </rPr>
      <t xml:space="preserve"> (Mesh-Mounted)</t>
    </r>
  </si>
  <si>
    <r>
      <t>REFLECTIONS - Glass Tile &amp; Mosaics</t>
    </r>
    <r>
      <rPr>
        <u/>
        <sz val="7"/>
        <rFont val="Arial"/>
        <family val="2"/>
      </rPr>
      <t xml:space="preserve"> (Mesh-Mounted)</t>
    </r>
  </si>
  <si>
    <r>
      <t>IMAGERY MOSAICS</t>
    </r>
    <r>
      <rPr>
        <u/>
        <sz val="7"/>
        <rFont val="Arial"/>
        <family val="2"/>
      </rPr>
      <t xml:space="preserve"> (Mesh-Mounted)</t>
    </r>
  </si>
  <si>
    <t>RCGSTP01-73HEX</t>
  </si>
  <si>
    <t>Recycled Glass Hex</t>
  </si>
  <si>
    <t>RCGSTP05-73HEX</t>
  </si>
  <si>
    <t>18FBGBRL – Carrara</t>
  </si>
  <si>
    <t>18FBGBRL – Grey</t>
  </si>
  <si>
    <t>Micro Crystal Barrels</t>
  </si>
  <si>
    <t>Micro Crystal Pebbles</t>
  </si>
  <si>
    <t>RCGSTP-05NH</t>
  </si>
  <si>
    <t>RCGSTP-01NH</t>
  </si>
  <si>
    <t>Recycled Glass Picket</t>
  </si>
  <si>
    <t>Pickets</t>
  </si>
  <si>
    <t>Penny Rounds</t>
  </si>
  <si>
    <t>10-1/4" x 11-3/4"</t>
  </si>
  <si>
    <t>(0.83 SF/SHEET)</t>
  </si>
  <si>
    <t>12" x 11-1/4"</t>
  </si>
  <si>
    <t>Carrara Barrel Matte</t>
  </si>
  <si>
    <t>Grey Barrel Matte</t>
  </si>
  <si>
    <t>Beige Pebble Matte</t>
  </si>
  <si>
    <t>Black Pebble Matte</t>
  </si>
  <si>
    <t>Grey Pebble Matte</t>
  </si>
  <si>
    <t>Carrara Pebble Matte</t>
  </si>
  <si>
    <t>18FBGPB-Beige-R</t>
  </si>
  <si>
    <t>18FBGPB-Black-R</t>
  </si>
  <si>
    <t>18FBGPB-Grey-R</t>
  </si>
  <si>
    <t>(0.87 SF/SHEET)</t>
  </si>
  <si>
    <t>3" Hexagons</t>
  </si>
  <si>
    <t>11-3/4" x 11-1/4"</t>
  </si>
  <si>
    <t>(0.91 SF/SHEET)</t>
  </si>
  <si>
    <t>20FBGPR30-Carrara</t>
  </si>
  <si>
    <t>Large Penny Round Carrara</t>
  </si>
  <si>
    <t>Large Penny Round Grey</t>
  </si>
  <si>
    <t>19FBGPR30-C3</t>
  </si>
  <si>
    <t>Terra Green Recycled Glass Mosaics added.</t>
  </si>
  <si>
    <t>TGWJ</t>
  </si>
  <si>
    <t>AP-210</t>
  </si>
  <si>
    <t>AP-226-1</t>
  </si>
  <si>
    <t>AP-203-BLK</t>
  </si>
  <si>
    <t>AP-214</t>
  </si>
  <si>
    <t>AP-217</t>
  </si>
  <si>
    <t>Carrara Marble Elongated Hex</t>
  </si>
  <si>
    <t>White, Carrara &amp; Marquise Elongated Multi Size Hex</t>
  </si>
  <si>
    <t>Carrara Marble Triangles Multi Cut</t>
  </si>
  <si>
    <t>Carrara &amp; White Stone Multi Size Box Design</t>
  </si>
  <si>
    <t>Carrara Clipped Corners w/White &amp; Gray Diamond Inserts</t>
  </si>
  <si>
    <t>(0.84 SF/SHEET)</t>
  </si>
  <si>
    <r>
      <t>WATER JET COLLECTION - Marble Water Jet Cut Mosaics</t>
    </r>
    <r>
      <rPr>
        <u/>
        <sz val="7"/>
        <rFont val="Arial"/>
        <family val="2"/>
      </rPr>
      <t xml:space="preserve"> (Mesh-Mounted)</t>
    </r>
  </si>
  <si>
    <t>12-1/4" x 12-1/2"</t>
  </si>
  <si>
    <t>(1.06 SF/SHEET)</t>
  </si>
  <si>
    <t>11-7/8" x 11-3/8"</t>
  </si>
  <si>
    <t>11-3/4" x 10-7/8"</t>
  </si>
  <si>
    <t>10-3/16" x 12"</t>
  </si>
  <si>
    <t>Water Jet Collection consisting of five Stone/Marble Water Jet Mosaics.</t>
  </si>
  <si>
    <t>18FBGPB-Carrara-R</t>
  </si>
  <si>
    <t>Terra Green Recycled</t>
  </si>
  <si>
    <t>TFCT-5</t>
  </si>
  <si>
    <t>TFCT-6</t>
  </si>
  <si>
    <t>TFCT-11</t>
  </si>
  <si>
    <t>TFCT-12</t>
  </si>
  <si>
    <t>TFCT-14</t>
  </si>
  <si>
    <t>TFCT-15</t>
  </si>
  <si>
    <t>Carrara</t>
  </si>
  <si>
    <t>Wooden White</t>
  </si>
  <si>
    <t>12-3/4" x 12-1/4"</t>
  </si>
  <si>
    <t>(1.08 SF/SHEET)</t>
  </si>
  <si>
    <t>Fan</t>
  </si>
  <si>
    <t>Leaf</t>
  </si>
  <si>
    <t>12-3/4" x 12-3/4"</t>
  </si>
  <si>
    <t>(1.12 SF/SHEET)</t>
  </si>
  <si>
    <t>2" Hexagon, Fan, and Leaf Natural Stone Mosaics have been added.  They are available in two colors, Carrara and Wooden White.</t>
  </si>
  <si>
    <t>24MK-PMCATTA-HX48</t>
  </si>
  <si>
    <t>24MK-PMCATTA-26</t>
  </si>
  <si>
    <t>Calacatta</t>
  </si>
  <si>
    <t>CS-912</t>
  </si>
  <si>
    <t>(0.98 SF/SHEET)</t>
  </si>
  <si>
    <t>11-3/4" x 12-1/4"</t>
  </si>
  <si>
    <t>11-3/4 x 12</t>
  </si>
  <si>
    <t>TGUC</t>
  </si>
  <si>
    <t>ULTRA CLEAR GLASS - Corner Shelf</t>
  </si>
  <si>
    <t>Ultra Clear Glass Corner Shelf</t>
  </si>
  <si>
    <t>9" Radius x 1/2"</t>
  </si>
  <si>
    <t>2" x 6" Brick</t>
  </si>
  <si>
    <t>D</t>
  </si>
  <si>
    <t xml:space="preserve">2" Hexagon, and 2 x 6 brick mosaics have been added. They are available in Calacatta. </t>
  </si>
  <si>
    <t xml:space="preserve">Corner Shelf has been added. </t>
  </si>
  <si>
    <t>new</t>
  </si>
  <si>
    <t/>
  </si>
  <si>
    <t>7/1/23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</si>
</sst>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m/d/yy;@"/>
  </numFmts>
  <fonts count="30"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u/>
      <sz val="10"/>
      <name val="Arial"/>
      <family val="2"/>
    </font>
    <font>
      <sz val="7"/>
      <name val="Arial Narrow"/>
      <family val="2"/>
    </font>
    <font>
      <sz val="10"/>
      <name val="Arial"/>
      <family val="2"/>
    </font>
    <font>
      <u/>
      <sz val="7"/>
      <name val="Arial"/>
      <family val="2"/>
    </font>
    <font>
      <sz val="11"/>
      <color theme="1"/>
      <name val="Calibri"/>
      <family val="2"/>
      <scheme val="minor"/>
    </font>
    <font>
      <sz val="10"/>
      <color rgb="FF000000"/>
      <name val="Arial"/>
      <family val="2"/>
    </font>
    <font>
      <sz val="8"/>
      <color rgb="FF0000FF"/>
      <name val="Arial Narrow"/>
      <family val="2"/>
    </font>
    <font>
      <b/>
      <sz val="10"/>
      <color rgb="FF0000FF"/>
      <name val="Arial"/>
      <family val="2"/>
    </font>
    <font>
      <sz val="8"/>
      <color rgb="FF0000FF"/>
      <name val="Arial"/>
      <family val="2"/>
    </font>
    <font>
      <sz val="7"/>
      <color rgb="FF0000FF"/>
      <name val="Arial Narrow"/>
      <family val="2"/>
    </font>
    <font>
      <b/>
      <sz val="10"/>
      <color theme="1"/>
      <name val="Arial"/>
      <family val="2"/>
    </font>
    <font>
      <b/>
      <u/>
      <sz val="8"/>
      <color rgb="FF0000FF"/>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0" fillId="0" borderId="0" applyFont="0" applyFill="0" applyBorder="0" applyAlignment="0" applyProtection="0"/>
    <xf numFmtId="0" fontId="10" fillId="0" borderId="0" applyNumberFormat="0" applyFill="0" applyBorder="0" applyAlignment="0" applyProtection="0">
      <alignment vertical="top"/>
      <protection locked="0"/>
    </xf>
    <xf numFmtId="0" fontId="22" fillId="0" borderId="0"/>
    <xf numFmtId="9" fontId="1" fillId="0" borderId="0" applyFont="0" applyFill="0" applyBorder="0" applyAlignment="0" applyProtection="0"/>
  </cellStyleXfs>
  <cellXfs count="237">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4"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4"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4"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9" fillId="0" borderId="0" xfId="0" applyFont="1" applyAlignment="1">
      <alignment vertical="center"/>
    </xf>
    <xf numFmtId="0" fontId="15"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14" fontId="2" fillId="0" borderId="0" xfId="0" applyNumberFormat="1" applyFont="1" applyAlignment="1">
      <alignment horizontal="left"/>
    </xf>
    <xf numFmtId="14" fontId="18" fillId="0" borderId="0" xfId="0" applyNumberFormat="1" applyFont="1" applyAlignment="1">
      <alignment horizontal="left"/>
    </xf>
    <xf numFmtId="0" fontId="2" fillId="0" borderId="0" xfId="0" applyFont="1"/>
    <xf numFmtId="0" fontId="0" fillId="0" borderId="8" xfId="0" applyBorder="1"/>
    <xf numFmtId="0" fontId="3" fillId="0" borderId="0" xfId="0" applyFont="1"/>
    <xf numFmtId="0" fontId="3" fillId="0" borderId="0" xfId="0" quotePrefix="1" applyFont="1"/>
    <xf numFmtId="165" fontId="3" fillId="0" borderId="0" xfId="0" quotePrefix="1" applyNumberFormat="1" applyFont="1" applyAlignment="1">
      <alignment horizontal="left"/>
    </xf>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5"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0" fontId="2" fillId="0" borderId="1" xfId="0" applyFont="1" applyBorder="1"/>
    <xf numFmtId="165" fontId="2" fillId="0" borderId="0" xfId="0"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14" fontId="0" fillId="0" borderId="0" xfId="0" applyNumberFormat="1" applyAlignment="1">
      <alignment horizontal="left" vertical="top"/>
    </xf>
    <xf numFmtId="0" fontId="0" fillId="0" borderId="0" xfId="0" applyAlignment="1">
      <alignment vertical="top"/>
    </xf>
    <xf numFmtId="14" fontId="2" fillId="0" borderId="0" xfId="0" quotePrefix="1" applyNumberFormat="1" applyFont="1" applyAlignment="1">
      <alignment horizontal="left" vertical="top"/>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14" fontId="3" fillId="0" borderId="0" xfId="0" quotePrefix="1"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2" fillId="0" borderId="0" xfId="0" applyFont="1" applyAlignment="1">
      <alignment horizontal="left"/>
    </xf>
    <xf numFmtId="43" fontId="2" fillId="6" borderId="0" xfId="1" applyFont="1" applyFill="1" applyAlignment="1">
      <alignment horizontal="center" vertical="center"/>
    </xf>
    <xf numFmtId="4" fontId="4" fillId="0" borderId="0" xfId="1" applyNumberFormat="1" applyFont="1" applyAlignment="1">
      <alignment horizontal="center" vertical="center"/>
    </xf>
    <xf numFmtId="4" fontId="4" fillId="0" borderId="0" xfId="1" applyNumberFormat="1" applyFont="1" applyFill="1" applyAlignment="1">
      <alignment horizontal="center" vertical="center"/>
    </xf>
    <xf numFmtId="4" fontId="4" fillId="0" borderId="0" xfId="1" applyNumberFormat="1" applyFont="1" applyAlignment="1" applyProtection="1">
      <alignment horizontal="center" vertical="center"/>
      <protection locked="0"/>
    </xf>
    <xf numFmtId="0" fontId="4" fillId="3" borderId="0" xfId="0" applyFont="1" applyFill="1" applyAlignment="1">
      <alignment horizontal="center" vertical="center"/>
    </xf>
    <xf numFmtId="0" fontId="3" fillId="0" borderId="7" xfId="0" applyFont="1" applyBorder="1" applyAlignment="1">
      <alignment horizontal="center" vertical="center"/>
    </xf>
    <xf numFmtId="0" fontId="7" fillId="0" borderId="0" xfId="0" applyFont="1" applyAlignment="1">
      <alignment horizontal="left" vertical="center"/>
    </xf>
    <xf numFmtId="0" fontId="5" fillId="0" borderId="0" xfId="0" applyFont="1" applyAlignment="1">
      <alignment horizontal="left" vertical="center"/>
    </xf>
    <xf numFmtId="0" fontId="19" fillId="0" borderId="0" xfId="0" applyFont="1" applyAlignment="1">
      <alignment horizontal="right" vertical="center"/>
    </xf>
    <xf numFmtId="0" fontId="15" fillId="0" borderId="0" xfId="0" applyFont="1" applyAlignment="1">
      <alignment horizontal="center" vertical="center"/>
    </xf>
    <xf numFmtId="2" fontId="7" fillId="0" borderId="0" xfId="1" applyNumberFormat="1" applyFont="1" applyFill="1" applyAlignment="1">
      <alignment horizontal="center" vertical="center"/>
    </xf>
    <xf numFmtId="0" fontId="0" fillId="0" borderId="0" xfId="0" applyAlignment="1">
      <alignment horizontal="center" vertical="center"/>
    </xf>
    <xf numFmtId="0" fontId="1" fillId="0" borderId="7" xfId="0" applyFont="1" applyBorder="1" applyAlignment="1">
      <alignment horizontal="center" vertical="center"/>
    </xf>
    <xf numFmtId="0" fontId="1" fillId="0" borderId="0" xfId="0" applyFont="1"/>
    <xf numFmtId="14" fontId="1" fillId="0" borderId="0" xfId="0" quotePrefix="1"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24" fillId="0" borderId="0" xfId="0" applyFont="1" applyAlignment="1">
      <alignment vertical="center"/>
    </xf>
    <xf numFmtId="14" fontId="25" fillId="0" borderId="0" xfId="0" applyNumberFormat="1" applyFont="1" applyAlignment="1">
      <alignment horizontal="left"/>
    </xf>
    <xf numFmtId="0" fontId="24" fillId="0" borderId="0" xfId="0" applyFont="1" applyAlignment="1">
      <alignment horizontal="right" vertical="center"/>
    </xf>
    <xf numFmtId="0" fontId="24" fillId="0" borderId="0" xfId="0" applyFont="1" applyAlignment="1">
      <alignment horizontal="center" vertical="center"/>
    </xf>
    <xf numFmtId="4" fontId="26" fillId="0" borderId="0" xfId="1" applyNumberFormat="1" applyFont="1" applyFill="1" applyAlignment="1">
      <alignment vertical="center"/>
    </xf>
    <xf numFmtId="0" fontId="27" fillId="0" borderId="0" xfId="0" applyFont="1" applyAlignment="1">
      <alignment horizontal="right" vertical="center"/>
    </xf>
    <xf numFmtId="14" fontId="28" fillId="0" borderId="0" xfId="0" quotePrefix="1" applyNumberFormat="1" applyFont="1" applyAlignment="1">
      <alignment horizontal="left" vertical="top"/>
    </xf>
    <xf numFmtId="0" fontId="28" fillId="0" borderId="0" xfId="0" applyFont="1" applyAlignment="1">
      <alignment vertical="top"/>
    </xf>
    <xf numFmtId="0" fontId="28" fillId="0" borderId="0" xfId="0" applyFont="1" applyAlignment="1">
      <alignment vertical="top" wrapText="1"/>
    </xf>
    <xf numFmtId="0" fontId="1" fillId="0" borderId="0" xfId="0" applyFont="1" applyAlignment="1">
      <alignment horizontal="left"/>
    </xf>
    <xf numFmtId="0" fontId="24" fillId="0" borderId="0" xfId="0" applyFont="1" applyAlignment="1">
      <alignment horizontal="left" vertical="center"/>
    </xf>
    <xf numFmtId="0" fontId="29" fillId="0" borderId="0" xfId="0" applyFont="1" applyAlignment="1">
      <alignment vertical="center"/>
    </xf>
    <xf numFmtId="0" fontId="3" fillId="0" borderId="0" xfId="0" applyFont="1" applyAlignment="1">
      <alignment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0" fontId="7" fillId="0" borderId="2" xfId="0" applyFont="1" applyBorder="1" applyAlignment="1">
      <alignment horizontal="right" vertical="center"/>
    </xf>
    <xf numFmtId="0" fontId="7" fillId="0" borderId="6" xfId="0" applyFont="1" applyBorder="1" applyAlignment="1">
      <alignment horizontal="right" vertical="center"/>
    </xf>
    <xf numFmtId="14" fontId="6" fillId="0" borderId="0" xfId="0" applyNumberFormat="1" applyFont="1" applyAlignment="1">
      <alignment horizontal="right" vertical="center"/>
    </xf>
    <xf numFmtId="9" fontId="6" fillId="0" borderId="9" xfId="5" applyFont="1" applyFill="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2" fontId="7" fillId="0" borderId="0" xfId="0" applyNumberFormat="1" applyFont="1" applyAlignment="1">
      <alignment horizontal="center" vertical="center" wrapText="1"/>
    </xf>
    <xf numFmtId="0" fontId="14" fillId="0" borderId="0" xfId="0" applyFont="1" applyAlignment="1">
      <alignment horizontal="right" vertical="center"/>
    </xf>
    <xf numFmtId="2" fontId="7" fillId="0" borderId="0" xfId="0" applyNumberFormat="1" applyFont="1" applyAlignment="1">
      <alignment horizontal="center" vertical="top" wrapText="1"/>
    </xf>
    <xf numFmtId="0" fontId="7" fillId="0" borderId="0" xfId="0" applyFont="1" applyAlignment="1">
      <alignment horizontal="center" vertical="center" wrapText="1"/>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9258" name="Line 2">
          <a:extLst>
            <a:ext uri="{FF2B5EF4-FFF2-40B4-BE49-F238E27FC236}">
              <a16:creationId xmlns:a16="http://schemas.microsoft.com/office/drawing/2014/main" id="{00000000-0008-0000-0100-00002A24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xdr:row>
      <xdr:rowOff>0</xdr:rowOff>
    </xdr:from>
    <xdr:to>
      <xdr:col>2</xdr:col>
      <xdr:colOff>1171575</xdr:colOff>
      <xdr:row>3</xdr:row>
      <xdr:rowOff>0</xdr:rowOff>
    </xdr:to>
    <xdr:pic>
      <xdr:nvPicPr>
        <xdr:cNvPr id="9259" name="Picture 335">
          <a:extLst>
            <a:ext uri="{FF2B5EF4-FFF2-40B4-BE49-F238E27FC236}">
              <a16:creationId xmlns:a16="http://schemas.microsoft.com/office/drawing/2014/main" id="{00000000-0008-0000-0100-00002B2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0303" name="Line 118">
          <a:extLst>
            <a:ext uri="{FF2B5EF4-FFF2-40B4-BE49-F238E27FC236}">
              <a16:creationId xmlns:a16="http://schemas.microsoft.com/office/drawing/2014/main" id="{00000000-0008-0000-0200-00003F280000}"/>
            </a:ext>
          </a:extLst>
        </xdr:cNvPr>
        <xdr:cNvSpPr>
          <a:spLocks noChangeShapeType="1"/>
        </xdr:cNvSpPr>
      </xdr:nvSpPr>
      <xdr:spPr bwMode="auto">
        <a:xfrm>
          <a:off x="35242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0304" name="Line 192">
          <a:extLst>
            <a:ext uri="{FF2B5EF4-FFF2-40B4-BE49-F238E27FC236}">
              <a16:creationId xmlns:a16="http://schemas.microsoft.com/office/drawing/2014/main" id="{00000000-0008-0000-0200-000040280000}"/>
            </a:ext>
          </a:extLst>
        </xdr:cNvPr>
        <xdr:cNvSpPr>
          <a:spLocks noChangeShapeType="1"/>
        </xdr:cNvSpPr>
      </xdr:nvSpPr>
      <xdr:spPr bwMode="auto">
        <a:xfrm>
          <a:off x="35242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12</xdr:row>
      <xdr:rowOff>0</xdr:rowOff>
    </xdr:from>
    <xdr:to>
      <xdr:col>7</xdr:col>
      <xdr:colOff>9525</xdr:colOff>
      <xdr:row>13</xdr:row>
      <xdr:rowOff>0</xdr:rowOff>
    </xdr:to>
    <xdr:pic>
      <xdr:nvPicPr>
        <xdr:cNvPr id="10305" name="Picture 335">
          <a:extLst>
            <a:ext uri="{FF2B5EF4-FFF2-40B4-BE49-F238E27FC236}">
              <a16:creationId xmlns:a16="http://schemas.microsoft.com/office/drawing/2014/main" id="{00000000-0008-0000-0200-0000412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0100" y="1524000"/>
          <a:ext cx="11334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workbookViewId="0">
      <selection activeCell="D38" sqref="D38"/>
    </sheetView>
  </sheetViews>
  <sheetFormatPr defaultRowHeight="12.75" x14ac:dyDescent="0.2"/>
  <cols>
    <col min="1" max="1" width="18.85546875" customWidth="1"/>
    <col min="2" max="8" width="9.42578125" customWidth="1"/>
  </cols>
  <sheetData>
    <row r="1" spans="1:13" ht="23.25" x14ac:dyDescent="0.35">
      <c r="A1" s="7" t="s">
        <v>56</v>
      </c>
      <c r="B1" s="107" t="s">
        <v>119</v>
      </c>
    </row>
    <row r="2" spans="1:13" x14ac:dyDescent="0.2">
      <c r="A2" s="7" t="s">
        <v>83</v>
      </c>
      <c r="B2" s="183" t="s">
        <v>139</v>
      </c>
    </row>
    <row r="3" spans="1:13" x14ac:dyDescent="0.2">
      <c r="A3" s="7" t="s">
        <v>72</v>
      </c>
      <c r="B3" s="210" t="s">
        <v>449</v>
      </c>
    </row>
    <row r="4" spans="1:13" x14ac:dyDescent="0.2">
      <c r="A4" s="7" t="s">
        <v>27</v>
      </c>
      <c r="B4" s="106" t="s">
        <v>454</v>
      </c>
      <c r="C4" s="106"/>
      <c r="D4" s="106"/>
    </row>
    <row r="6" spans="1:13" x14ac:dyDescent="0.2">
      <c r="A6" s="89"/>
      <c r="B6" s="89"/>
      <c r="C6" s="89"/>
      <c r="D6" s="89"/>
      <c r="E6" s="89"/>
      <c r="F6" s="89"/>
      <c r="G6" s="89"/>
      <c r="H6" s="89"/>
    </row>
    <row r="8" spans="1:13" x14ac:dyDescent="0.2">
      <c r="A8" s="50" t="s">
        <v>41</v>
      </c>
      <c r="B8" s="51"/>
      <c r="C8" s="214"/>
      <c r="D8" s="214"/>
      <c r="E8" s="214"/>
      <c r="F8" s="214"/>
      <c r="G8" s="214"/>
      <c r="H8" s="215"/>
    </row>
    <row r="9" spans="1:13" x14ac:dyDescent="0.2">
      <c r="A9" s="3"/>
      <c r="B9" s="3"/>
      <c r="C9" s="3"/>
      <c r="D9" s="3"/>
      <c r="E9" s="3"/>
      <c r="F9" s="3"/>
      <c r="G9" s="3"/>
      <c r="H9" s="3"/>
      <c r="I9" s="3"/>
      <c r="J9" s="3"/>
      <c r="K9" s="3"/>
      <c r="L9" s="3"/>
      <c r="M9" s="3"/>
    </row>
    <row r="10" spans="1:13" x14ac:dyDescent="0.2">
      <c r="A10" s="3"/>
      <c r="B10" s="3" t="s">
        <v>30</v>
      </c>
      <c r="C10" s="3"/>
      <c r="D10" s="3"/>
      <c r="F10" s="3"/>
      <c r="G10" s="3"/>
      <c r="H10" s="3"/>
      <c r="I10" s="3"/>
      <c r="J10" s="3"/>
      <c r="K10" s="3"/>
      <c r="L10" s="3"/>
      <c r="M10" s="3"/>
    </row>
    <row r="11" spans="1:13" x14ac:dyDescent="0.2">
      <c r="A11" s="3"/>
      <c r="B11" s="3" t="s">
        <v>31</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32</v>
      </c>
      <c r="C14" s="3"/>
      <c r="D14" s="3"/>
      <c r="F14" s="3"/>
      <c r="G14" s="3"/>
      <c r="H14" s="3"/>
      <c r="I14" s="3"/>
      <c r="J14" s="3"/>
      <c r="K14" s="3"/>
      <c r="L14" s="3"/>
      <c r="M14" s="3"/>
    </row>
    <row r="15" spans="1:13" x14ac:dyDescent="0.2">
      <c r="A15" s="3"/>
      <c r="B15" s="3" t="s">
        <v>31</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33</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34</v>
      </c>
      <c r="C20" s="48"/>
      <c r="D20" s="3"/>
      <c r="E20" s="3"/>
      <c r="F20" s="3"/>
      <c r="G20" s="3"/>
      <c r="H20" s="3"/>
      <c r="I20" s="3"/>
      <c r="J20" s="3"/>
      <c r="K20" s="3"/>
      <c r="L20" s="3"/>
      <c r="M20" s="3"/>
    </row>
    <row r="21" spans="1:13" x14ac:dyDescent="0.2">
      <c r="B21" s="49" t="s">
        <v>15</v>
      </c>
      <c r="C21" s="49" t="s">
        <v>35</v>
      </c>
      <c r="D21" s="3"/>
      <c r="E21" s="3"/>
      <c r="F21" s="3"/>
      <c r="G21" s="3"/>
      <c r="H21" s="3"/>
      <c r="I21" s="3"/>
      <c r="J21" s="3"/>
      <c r="K21" s="3"/>
      <c r="L21" s="3"/>
      <c r="M21" s="3"/>
    </row>
    <row r="22" spans="1:13" x14ac:dyDescent="0.2">
      <c r="B22" s="47" t="str">
        <f>+B3</f>
        <v>D</v>
      </c>
      <c r="C22" s="63"/>
      <c r="D22" s="3"/>
      <c r="E22" s="3"/>
      <c r="F22" s="3"/>
      <c r="G22" s="3"/>
      <c r="H22" s="3"/>
      <c r="I22" s="3"/>
      <c r="J22" s="3"/>
      <c r="K22" s="3"/>
      <c r="L22" s="3"/>
      <c r="M22" s="3"/>
    </row>
    <row r="23" spans="1:13" x14ac:dyDescent="0.2">
      <c r="B23" s="6"/>
      <c r="C23" s="108"/>
      <c r="D23" s="3"/>
      <c r="E23" s="3"/>
      <c r="F23" s="3"/>
      <c r="G23" s="3"/>
      <c r="H23" s="3"/>
      <c r="I23" s="3"/>
      <c r="J23" s="3"/>
      <c r="K23" s="3"/>
      <c r="L23" s="3"/>
      <c r="M23" s="3"/>
    </row>
    <row r="24" spans="1:13" x14ac:dyDescent="0.2">
      <c r="A24" s="3"/>
      <c r="B24" s="3" t="s">
        <v>36</v>
      </c>
      <c r="C24" s="3"/>
      <c r="D24" s="3"/>
      <c r="F24" s="3"/>
      <c r="G24" s="3"/>
      <c r="H24" s="3"/>
      <c r="I24" s="3"/>
      <c r="J24" s="3"/>
      <c r="K24" s="3"/>
      <c r="L24" s="3"/>
      <c r="M24" s="3"/>
    </row>
    <row r="25" spans="1:13" x14ac:dyDescent="0.2">
      <c r="A25" s="3"/>
      <c r="B25" s="3" t="s">
        <v>31</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63</v>
      </c>
      <c r="B28" s="3" t="s">
        <v>37</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64</v>
      </c>
      <c r="B31" s="3" t="s">
        <v>65</v>
      </c>
      <c r="C31" s="3"/>
      <c r="D31" s="3"/>
      <c r="E31" s="3"/>
      <c r="F31" s="3"/>
      <c r="G31" s="3"/>
      <c r="H31" s="3"/>
      <c r="I31" s="3"/>
      <c r="J31" s="3"/>
      <c r="K31" s="3"/>
      <c r="L31" s="3"/>
      <c r="M31" s="3"/>
    </row>
    <row r="32" spans="1:13" x14ac:dyDescent="0.2">
      <c r="A32" s="79"/>
      <c r="B32" s="3" t="s">
        <v>77</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66</v>
      </c>
      <c r="B34" s="3" t="s">
        <v>42</v>
      </c>
      <c r="C34" s="3"/>
      <c r="D34" s="3"/>
      <c r="E34" s="3"/>
      <c r="F34" s="3"/>
      <c r="G34" s="3"/>
      <c r="H34" s="3"/>
      <c r="I34" s="3"/>
      <c r="J34" s="3"/>
      <c r="K34" s="3"/>
      <c r="L34" s="3"/>
      <c r="M34" s="3"/>
    </row>
    <row r="35" spans="1:13" x14ac:dyDescent="0.2">
      <c r="A35" s="79"/>
      <c r="B35" s="3" t="s">
        <v>78</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3" t="s">
        <v>53</v>
      </c>
      <c r="C37" s="103" t="s">
        <v>67</v>
      </c>
      <c r="D37" s="216" t="s">
        <v>54</v>
      </c>
      <c r="E37" s="217"/>
      <c r="F37" s="103" t="s">
        <v>68</v>
      </c>
      <c r="G37" s="103" t="s">
        <v>69</v>
      </c>
      <c r="H37" s="103" t="s">
        <v>70</v>
      </c>
      <c r="I37" s="3"/>
      <c r="J37" s="3"/>
      <c r="K37" s="3"/>
      <c r="L37" s="3"/>
      <c r="M37" s="3"/>
    </row>
    <row r="38" spans="1:13" x14ac:dyDescent="0.2">
      <c r="B38" s="104">
        <v>1</v>
      </c>
      <c r="C38" s="123"/>
      <c r="D38" s="105" t="s">
        <v>55</v>
      </c>
      <c r="E38" s="102"/>
      <c r="F38" s="124" t="s">
        <v>71</v>
      </c>
      <c r="G38" s="124">
        <v>0</v>
      </c>
      <c r="H38" s="124"/>
      <c r="I38" s="3"/>
      <c r="J38" s="3"/>
      <c r="K38" s="3"/>
      <c r="L38" s="3"/>
      <c r="M38" s="3"/>
    </row>
    <row r="39" spans="1:13" x14ac:dyDescent="0.2">
      <c r="B39" s="104">
        <v>2</v>
      </c>
      <c r="C39" s="123"/>
      <c r="D39" s="105" t="s">
        <v>45</v>
      </c>
      <c r="E39" s="102"/>
      <c r="F39" s="124" t="s">
        <v>71</v>
      </c>
      <c r="G39" s="124">
        <v>0</v>
      </c>
      <c r="H39" s="124"/>
      <c r="I39" s="3"/>
      <c r="J39" s="3"/>
      <c r="K39" s="3"/>
      <c r="L39" s="3"/>
      <c r="M39" s="3"/>
    </row>
    <row r="40" spans="1:13" x14ac:dyDescent="0.2">
      <c r="B40" s="104">
        <v>3</v>
      </c>
      <c r="C40" s="123"/>
      <c r="D40" s="105" t="s">
        <v>8</v>
      </c>
      <c r="E40" s="102"/>
      <c r="F40" s="124" t="s">
        <v>71</v>
      </c>
      <c r="G40" s="124">
        <v>0</v>
      </c>
      <c r="H40" s="124"/>
      <c r="I40" s="3"/>
      <c r="J40" s="3"/>
      <c r="K40" s="3"/>
      <c r="L40" s="3"/>
      <c r="M40" s="3"/>
    </row>
    <row r="41" spans="1:13" x14ac:dyDescent="0.2">
      <c r="B41" s="104">
        <v>4</v>
      </c>
      <c r="C41" s="123"/>
      <c r="D41" s="105">
        <v>0</v>
      </c>
      <c r="E41" s="102"/>
      <c r="F41" s="124" t="s">
        <v>71</v>
      </c>
      <c r="G41" s="124">
        <v>0</v>
      </c>
      <c r="H41" s="124"/>
      <c r="I41" s="3"/>
      <c r="J41" s="3"/>
      <c r="K41" s="3"/>
      <c r="L41" s="3"/>
      <c r="M41" s="3"/>
    </row>
    <row r="42" spans="1:13" x14ac:dyDescent="0.2">
      <c r="B42" s="104">
        <v>5</v>
      </c>
      <c r="C42" s="123"/>
      <c r="D42" s="105">
        <v>0</v>
      </c>
      <c r="E42" s="102"/>
      <c r="F42" s="124" t="s">
        <v>71</v>
      </c>
      <c r="G42" s="124">
        <v>0</v>
      </c>
      <c r="H42" s="124"/>
      <c r="I42" s="3"/>
      <c r="J42" s="3"/>
      <c r="K42" s="3"/>
      <c r="L42" s="3"/>
      <c r="M42" s="3"/>
    </row>
    <row r="43" spans="1:13" x14ac:dyDescent="0.2">
      <c r="B43" s="104">
        <v>6</v>
      </c>
      <c r="C43" s="123"/>
      <c r="D43" s="105">
        <v>0</v>
      </c>
      <c r="E43" s="102"/>
      <c r="F43" s="124" t="s">
        <v>71</v>
      </c>
      <c r="G43" s="124">
        <v>0</v>
      </c>
      <c r="H43" s="124"/>
      <c r="I43" s="3"/>
      <c r="J43" s="3"/>
      <c r="K43" s="3"/>
      <c r="L43" s="3"/>
      <c r="M43" s="3"/>
    </row>
    <row r="44" spans="1:13" x14ac:dyDescent="0.2">
      <c r="B44" s="104">
        <v>7</v>
      </c>
      <c r="C44" s="123"/>
      <c r="D44" s="105">
        <v>0</v>
      </c>
      <c r="E44" s="102"/>
      <c r="F44" s="124" t="s">
        <v>71</v>
      </c>
      <c r="G44" s="124">
        <v>0</v>
      </c>
      <c r="H44" s="124"/>
      <c r="I44" s="3"/>
      <c r="J44" s="3"/>
      <c r="K44" s="3"/>
      <c r="L44" s="3"/>
      <c r="M44" s="3"/>
    </row>
    <row r="45" spans="1:13" x14ac:dyDescent="0.2">
      <c r="A45" s="3"/>
      <c r="B45" s="3"/>
      <c r="C45" s="3"/>
      <c r="D45" s="3"/>
      <c r="E45" s="3"/>
      <c r="F45" s="3"/>
      <c r="G45" s="3"/>
      <c r="H45" s="3"/>
      <c r="I45" s="3"/>
      <c r="J45" s="3"/>
      <c r="K45" s="3"/>
      <c r="L45" s="3"/>
      <c r="M45" s="3"/>
    </row>
    <row r="46" spans="1:13" x14ac:dyDescent="0.2">
      <c r="A46" s="3" t="s">
        <v>38</v>
      </c>
      <c r="B46" s="3"/>
      <c r="C46" s="3"/>
      <c r="D46" s="3"/>
      <c r="E46" s="3"/>
      <c r="F46" s="3"/>
      <c r="G46" s="3"/>
      <c r="H46" s="3"/>
      <c r="I46" s="3"/>
      <c r="J46" s="3"/>
      <c r="K46" s="3"/>
      <c r="L46" s="3"/>
      <c r="M46" s="3"/>
    </row>
    <row r="47" spans="1:13" x14ac:dyDescent="0.2">
      <c r="A47" s="3" t="s">
        <v>84</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39</v>
      </c>
      <c r="C49" s="3"/>
      <c r="D49" s="3"/>
      <c r="F49" s="3"/>
      <c r="G49" s="3"/>
      <c r="H49" s="3"/>
      <c r="I49" s="3"/>
      <c r="J49" s="3"/>
      <c r="K49" s="3"/>
      <c r="L49" s="3"/>
      <c r="M49" s="3"/>
    </row>
    <row r="50" spans="1:13" x14ac:dyDescent="0.2">
      <c r="A50" s="3"/>
      <c r="B50" s="3" t="s">
        <v>31</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40</v>
      </c>
      <c r="C53" s="3"/>
      <c r="D53" s="3"/>
      <c r="F53" s="3"/>
      <c r="G53" s="3"/>
      <c r="H53" s="3"/>
      <c r="I53" s="3"/>
      <c r="J53" s="3"/>
      <c r="K53" s="3"/>
      <c r="L53" s="3"/>
      <c r="M53" s="3"/>
    </row>
    <row r="54" spans="1:13" x14ac:dyDescent="0.2">
      <c r="A54" s="3"/>
      <c r="B54" s="3" t="s">
        <v>31</v>
      </c>
      <c r="C54" s="3"/>
      <c r="D54" s="3"/>
      <c r="F54" s="3"/>
      <c r="G54" s="3"/>
      <c r="H54" s="3"/>
      <c r="I54" s="3"/>
      <c r="J54" s="3"/>
      <c r="K54" s="3"/>
      <c r="L54" s="3"/>
      <c r="M54" s="3"/>
    </row>
    <row r="55" spans="1:13" x14ac:dyDescent="0.2">
      <c r="A55" s="3"/>
      <c r="B55" s="3"/>
      <c r="C55" s="3"/>
      <c r="D55" s="3"/>
      <c r="E55" s="3"/>
      <c r="F55" s="3"/>
      <c r="G55" s="3"/>
      <c r="H55" s="87" t="s">
        <v>71</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L2" sqref="L2"/>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4"/>
      <c r="B3" s="84"/>
      <c r="C3" s="84"/>
      <c r="D3" s="84"/>
      <c r="E3" s="84"/>
      <c r="F3" s="220" t="str">
        <f>"File '"&amp;Instructions!B2&amp;"' - "&amp;Instructions!B1</f>
        <v>File 'I' - Imagery Mosaics</v>
      </c>
      <c r="G3" s="220"/>
      <c r="H3" s="220"/>
      <c r="I3" s="220"/>
      <c r="J3" s="220"/>
      <c r="K3" s="220"/>
      <c r="Q3" s="11"/>
      <c r="R3" s="6"/>
      <c r="S3" s="36"/>
    </row>
    <row r="4" spans="1:19" ht="15.75" x14ac:dyDescent="0.2">
      <c r="A4" s="84"/>
      <c r="B4" s="84"/>
      <c r="C4" s="84"/>
      <c r="D4" s="84"/>
      <c r="E4" s="218"/>
      <c r="F4" s="218"/>
      <c r="G4" s="218"/>
      <c r="H4" s="218"/>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18" t="str">
        <f>"Price List Index - "&amp;Instructions!B4</f>
        <v>Price List Index - 7/1/23 (Updated)</v>
      </c>
      <c r="B6" s="218"/>
      <c r="C6" s="218"/>
      <c r="D6" s="218"/>
      <c r="E6" s="218"/>
      <c r="F6" s="218"/>
      <c r="G6" s="218"/>
      <c r="H6" s="218"/>
      <c r="I6" s="218"/>
      <c r="J6" s="218"/>
      <c r="K6" s="218"/>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9</v>
      </c>
      <c r="B11" s="81"/>
      <c r="C11" s="82" t="s">
        <v>49</v>
      </c>
      <c r="D11" s="81"/>
      <c r="E11" s="82" t="s">
        <v>50</v>
      </c>
      <c r="G11" s="82" t="s">
        <v>9</v>
      </c>
      <c r="H11" s="81"/>
      <c r="I11" s="82" t="s">
        <v>49</v>
      </c>
      <c r="J11" s="81"/>
      <c r="K11" s="82" t="s">
        <v>50</v>
      </c>
    </row>
    <row r="12" spans="1:19" s="83" customFormat="1" ht="15" customHeight="1" x14ac:dyDescent="0.2">
      <c r="A12" s="93"/>
      <c r="B12" s="79"/>
      <c r="C12" s="3"/>
      <c r="D12" s="3"/>
      <c r="E12" s="3"/>
      <c r="G12" s="93"/>
      <c r="H12" s="79"/>
      <c r="I12" s="3"/>
      <c r="J12" s="3"/>
      <c r="K12" s="3"/>
    </row>
    <row r="13" spans="1:19" s="83" customFormat="1" ht="15" customHeight="1" x14ac:dyDescent="0.2">
      <c r="A13" s="93"/>
      <c r="B13" s="79"/>
      <c r="C13" s="3"/>
      <c r="D13" s="3"/>
      <c r="E13" s="3"/>
      <c r="G13" s="93"/>
      <c r="H13" s="79"/>
      <c r="I13" s="3"/>
      <c r="J13" s="3"/>
      <c r="K13" s="3"/>
    </row>
    <row r="14" spans="1:19" s="83" customFormat="1" ht="15" customHeight="1" x14ac:dyDescent="0.2">
      <c r="A14" s="93"/>
      <c r="B14" s="79"/>
      <c r="C14" s="3"/>
      <c r="D14" s="3"/>
      <c r="E14" s="3"/>
      <c r="G14" s="93"/>
      <c r="H14" s="80"/>
      <c r="I14" s="3"/>
      <c r="J14" s="3"/>
      <c r="K14" s="3"/>
    </row>
    <row r="15" spans="1:19" s="83" customFormat="1" ht="15" customHeight="1" x14ac:dyDescent="0.2">
      <c r="A15" s="93"/>
      <c r="B15" s="79"/>
      <c r="C15" s="3"/>
      <c r="D15" s="3"/>
      <c r="E15" s="3"/>
      <c r="G15" s="93"/>
      <c r="H15" s="79"/>
      <c r="I15" s="3"/>
      <c r="J15" s="3"/>
      <c r="K15" s="3"/>
    </row>
    <row r="16" spans="1:19" s="83" customFormat="1" ht="15" customHeight="1" x14ac:dyDescent="0.2">
      <c r="A16" s="93"/>
      <c r="B16" s="79"/>
      <c r="C16" s="3"/>
      <c r="D16" s="3"/>
      <c r="E16" s="3"/>
      <c r="G16" s="93"/>
      <c r="H16" s="79"/>
      <c r="I16" s="3"/>
      <c r="J16" s="3"/>
      <c r="K16" s="3"/>
    </row>
    <row r="17" spans="1:11" s="83" customFormat="1" ht="15" customHeight="1" x14ac:dyDescent="0.2">
      <c r="A17" s="93"/>
      <c r="B17" s="79"/>
      <c r="C17" s="3"/>
      <c r="D17" s="3"/>
      <c r="E17" s="3"/>
      <c r="G17" s="93"/>
      <c r="H17" s="79"/>
      <c r="I17" s="3"/>
      <c r="J17" s="3"/>
      <c r="K17" s="3"/>
    </row>
    <row r="18" spans="1:11" s="83" customFormat="1" ht="15" customHeight="1" x14ac:dyDescent="0.2">
      <c r="A18" s="93"/>
      <c r="B18" s="79"/>
      <c r="C18" s="3"/>
      <c r="D18" s="3"/>
      <c r="E18" s="3"/>
      <c r="G18" s="93"/>
      <c r="H18" s="79"/>
      <c r="I18" s="3"/>
      <c r="J18" s="3"/>
      <c r="K18" s="3"/>
    </row>
    <row r="19" spans="1:11" s="83" customFormat="1" ht="15" customHeight="1" x14ac:dyDescent="0.2">
      <c r="A19" s="93"/>
      <c r="B19" s="79"/>
      <c r="C19" s="3"/>
      <c r="D19" s="3"/>
      <c r="E19" s="3"/>
      <c r="G19" s="93"/>
      <c r="H19" s="79"/>
      <c r="I19" s="3"/>
      <c r="J19" s="3"/>
      <c r="K19" s="3"/>
    </row>
    <row r="20" spans="1:11" s="83" customFormat="1" ht="15" customHeight="1" x14ac:dyDescent="0.2">
      <c r="A20" s="93"/>
      <c r="B20" s="79"/>
      <c r="C20" s="3"/>
      <c r="D20" s="3"/>
      <c r="E20" s="3"/>
      <c r="G20" s="93"/>
      <c r="H20" s="79"/>
      <c r="I20" s="3"/>
      <c r="J20" s="3"/>
      <c r="K20" s="3"/>
    </row>
    <row r="21" spans="1:11" s="83" customFormat="1" ht="15" customHeight="1" x14ac:dyDescent="0.2">
      <c r="A21" s="93"/>
      <c r="B21" s="79"/>
      <c r="C21" s="3"/>
      <c r="D21" s="3"/>
      <c r="E21" s="3"/>
      <c r="G21" s="93"/>
      <c r="H21" s="79"/>
      <c r="I21" s="3"/>
      <c r="J21" s="3"/>
      <c r="K21" s="3"/>
    </row>
    <row r="22" spans="1:11" s="83" customFormat="1" ht="15" customHeight="1" x14ac:dyDescent="0.2">
      <c r="A22" s="93"/>
      <c r="B22" s="79"/>
      <c r="C22" s="3"/>
      <c r="D22" s="3"/>
      <c r="E22" s="3"/>
      <c r="G22" s="93"/>
      <c r="H22" s="79"/>
      <c r="I22" s="3"/>
      <c r="J22" s="3"/>
      <c r="K22" s="3"/>
    </row>
    <row r="23" spans="1:11" s="83" customFormat="1" ht="15" customHeight="1" x14ac:dyDescent="0.2">
      <c r="A23" s="93"/>
      <c r="B23" s="79"/>
      <c r="C23" s="3"/>
      <c r="D23" s="3"/>
      <c r="E23" s="3"/>
      <c r="G23" s="93"/>
      <c r="H23" s="79"/>
      <c r="I23" s="3"/>
      <c r="J23" s="3"/>
      <c r="K23" s="3"/>
    </row>
    <row r="24" spans="1:11" s="83" customFormat="1" ht="15" customHeight="1" x14ac:dyDescent="0.2">
      <c r="A24" s="93"/>
      <c r="B24" s="79"/>
      <c r="C24" s="3"/>
      <c r="D24" s="3"/>
      <c r="E24" s="3"/>
      <c r="G24" s="93"/>
      <c r="H24" s="79"/>
      <c r="I24" s="3"/>
      <c r="J24" s="3"/>
      <c r="K24" s="3"/>
    </row>
    <row r="25" spans="1:11" s="83" customFormat="1" ht="15" customHeight="1" x14ac:dyDescent="0.2">
      <c r="A25" s="93"/>
      <c r="B25" s="79"/>
      <c r="C25" s="3"/>
      <c r="D25" s="3"/>
      <c r="E25" s="3"/>
      <c r="G25" s="93"/>
      <c r="H25" s="79"/>
      <c r="I25" s="3"/>
      <c r="J25" s="3"/>
      <c r="K25" s="3"/>
    </row>
    <row r="26" spans="1:11" s="83" customFormat="1" ht="15" customHeight="1" x14ac:dyDescent="0.2">
      <c r="A26" s="93"/>
      <c r="B26" s="79"/>
      <c r="C26" s="3"/>
      <c r="D26" s="3"/>
      <c r="E26" s="3"/>
      <c r="G26" s="93"/>
      <c r="H26" s="79"/>
      <c r="I26" s="3"/>
      <c r="J26" s="3"/>
      <c r="K26" s="3"/>
    </row>
    <row r="27" spans="1:11" s="83" customFormat="1" ht="15" customHeight="1" x14ac:dyDescent="0.2">
      <c r="A27" s="93"/>
      <c r="B27" s="79"/>
      <c r="C27" s="3"/>
      <c r="D27" s="3"/>
      <c r="E27" s="3"/>
      <c r="G27" s="93"/>
      <c r="H27" s="79"/>
      <c r="I27" s="3"/>
      <c r="J27" s="3"/>
      <c r="K27" s="3"/>
    </row>
    <row r="28" spans="1:11" s="83" customFormat="1" ht="15" customHeight="1" x14ac:dyDescent="0.2">
      <c r="A28" s="93"/>
      <c r="B28" s="79"/>
      <c r="C28" s="3"/>
      <c r="D28" s="3"/>
      <c r="E28" s="3"/>
      <c r="G28" s="93"/>
      <c r="H28" s="79"/>
      <c r="I28" s="3"/>
      <c r="J28" s="3"/>
      <c r="K28" s="3"/>
    </row>
    <row r="29" spans="1:11" s="83" customFormat="1" ht="15" customHeight="1" x14ac:dyDescent="0.2">
      <c r="A29" s="93"/>
      <c r="B29" s="79"/>
      <c r="C29" s="3"/>
      <c r="D29" s="3"/>
      <c r="E29" s="3"/>
      <c r="G29" s="93"/>
      <c r="H29" s="79"/>
      <c r="I29" s="3"/>
      <c r="J29" s="3"/>
      <c r="K29" s="3"/>
    </row>
    <row r="30" spans="1:11" s="83" customFormat="1" ht="15" customHeight="1" x14ac:dyDescent="0.2">
      <c r="A30" s="93"/>
      <c r="B30" s="79"/>
      <c r="C30" s="3"/>
      <c r="D30" s="3"/>
      <c r="E30" s="3"/>
      <c r="G30" s="93"/>
      <c r="H30" s="79"/>
      <c r="I30" s="3"/>
      <c r="J30" s="3"/>
      <c r="K30" s="3"/>
    </row>
    <row r="31" spans="1:11" s="83" customFormat="1" ht="15" customHeight="1" x14ac:dyDescent="0.2">
      <c r="A31" s="93"/>
      <c r="B31" s="79"/>
      <c r="C31" s="3"/>
      <c r="D31" s="3"/>
      <c r="E31" s="3"/>
      <c r="G31" s="93"/>
      <c r="H31" s="79"/>
      <c r="I31" s="3"/>
      <c r="J31" s="3"/>
      <c r="K31" s="3"/>
    </row>
    <row r="32" spans="1:11" s="83" customFormat="1" ht="15" customHeight="1" x14ac:dyDescent="0.2">
      <c r="A32" s="93"/>
      <c r="B32" s="79"/>
      <c r="C32" s="3"/>
      <c r="D32" s="3"/>
      <c r="E32" s="3"/>
      <c r="G32" s="93"/>
      <c r="H32" s="79"/>
      <c r="I32" s="3"/>
      <c r="J32" s="3"/>
      <c r="K32" s="3"/>
    </row>
    <row r="33" spans="1:11" s="83" customFormat="1" ht="15" customHeight="1" x14ac:dyDescent="0.2">
      <c r="A33" s="93"/>
      <c r="B33" s="79"/>
      <c r="C33" s="3"/>
      <c r="D33" s="3"/>
      <c r="E33" s="3"/>
      <c r="G33" s="93"/>
      <c r="H33" s="79"/>
      <c r="I33" s="3"/>
      <c r="J33" s="3"/>
      <c r="K33" s="3"/>
    </row>
    <row r="34" spans="1:11" s="83" customFormat="1" ht="15" customHeight="1" x14ac:dyDescent="0.2">
      <c r="A34" s="93"/>
      <c r="B34" s="79"/>
      <c r="C34" s="3"/>
      <c r="D34" s="3"/>
      <c r="E34" s="3"/>
      <c r="G34" s="93"/>
      <c r="H34" s="79"/>
      <c r="I34" s="3"/>
      <c r="J34" s="3"/>
      <c r="K34" s="3"/>
    </row>
    <row r="35" spans="1:11" s="83" customFormat="1" ht="15" customHeight="1" x14ac:dyDescent="0.2">
      <c r="A35" s="93"/>
      <c r="B35" s="79"/>
      <c r="C35" s="3"/>
      <c r="D35" s="3"/>
      <c r="E35" s="3"/>
      <c r="G35" s="93"/>
      <c r="H35" s="80"/>
      <c r="I35" s="3"/>
      <c r="J35" s="3"/>
      <c r="K35" s="3"/>
    </row>
    <row r="36" spans="1:11" s="83" customFormat="1" ht="15" customHeight="1" x14ac:dyDescent="0.2">
      <c r="A36" s="93"/>
      <c r="B36" s="79"/>
      <c r="C36" s="3"/>
      <c r="D36" s="3"/>
      <c r="E36" s="3"/>
      <c r="G36" s="93"/>
      <c r="H36" s="79"/>
      <c r="I36" s="3"/>
      <c r="J36" s="3"/>
      <c r="K36" s="3"/>
    </row>
    <row r="37" spans="1:11" s="83" customFormat="1" ht="15" customHeight="1" x14ac:dyDescent="0.2">
      <c r="A37" s="93"/>
      <c r="B37" s="79"/>
      <c r="C37" s="3"/>
      <c r="D37" s="3"/>
      <c r="E37" s="3"/>
      <c r="G37" s="93"/>
      <c r="H37" s="80"/>
      <c r="I37" s="3"/>
      <c r="J37" s="3"/>
      <c r="K37" s="3"/>
    </row>
    <row r="38" spans="1:11" s="83" customFormat="1" ht="15" customHeight="1" x14ac:dyDescent="0.2">
      <c r="A38" s="93"/>
      <c r="B38" s="79"/>
      <c r="C38" s="3"/>
      <c r="D38" s="3"/>
      <c r="E38" s="3"/>
      <c r="G38" s="93"/>
      <c r="H38" s="79"/>
      <c r="I38" s="3"/>
      <c r="J38" s="3"/>
      <c r="K38" s="3"/>
    </row>
    <row r="39" spans="1:11" s="83" customFormat="1" ht="15" customHeight="1" x14ac:dyDescent="0.2">
      <c r="A39" s="93"/>
      <c r="B39" s="79"/>
      <c r="C39" s="3"/>
      <c r="D39" s="3"/>
      <c r="E39" s="3"/>
      <c r="G39" s="93"/>
      <c r="H39" s="79"/>
      <c r="I39" s="3"/>
      <c r="J39" s="3"/>
      <c r="K39" s="3"/>
    </row>
    <row r="40" spans="1:11" s="83" customFormat="1" ht="15" customHeight="1" x14ac:dyDescent="0.2">
      <c r="A40" s="93"/>
      <c r="B40" s="79"/>
      <c r="C40" s="3"/>
      <c r="D40" s="3"/>
      <c r="E40" s="3"/>
      <c r="G40" s="93"/>
      <c r="H40" s="79"/>
      <c r="I40" s="3"/>
      <c r="J40" s="3"/>
      <c r="K40" s="3"/>
    </row>
    <row r="41" spans="1:11" s="83" customFormat="1" ht="15" customHeight="1" x14ac:dyDescent="0.2">
      <c r="A41" s="93"/>
      <c r="B41" s="79"/>
      <c r="C41" s="3"/>
      <c r="D41" s="3"/>
      <c r="E41" s="3"/>
      <c r="G41" s="93"/>
      <c r="H41" s="79"/>
      <c r="I41" s="3"/>
      <c r="J41" s="3"/>
      <c r="K41" s="3"/>
    </row>
    <row r="42" spans="1:11" s="83" customFormat="1" ht="15" customHeight="1" x14ac:dyDescent="0.2">
      <c r="A42" s="93"/>
      <c r="B42" s="80"/>
      <c r="C42" s="3"/>
      <c r="D42" s="3"/>
      <c r="E42" s="3"/>
      <c r="G42" s="93"/>
      <c r="H42" s="79"/>
      <c r="I42" s="3"/>
      <c r="J42" s="3"/>
      <c r="K42" s="3"/>
    </row>
    <row r="43" spans="1:11" s="83" customFormat="1" ht="15" customHeight="1" x14ac:dyDescent="0.2">
      <c r="A43" s="93"/>
      <c r="B43" s="79"/>
      <c r="C43" s="3"/>
      <c r="D43" s="3"/>
      <c r="E43" s="3"/>
      <c r="G43" s="93"/>
      <c r="H43" s="80"/>
      <c r="I43" s="3"/>
      <c r="J43" s="3"/>
      <c r="K43" s="3"/>
    </row>
    <row r="44" spans="1:11" s="83" customFormat="1" ht="15" customHeight="1" x14ac:dyDescent="0.2">
      <c r="A44" s="93"/>
      <c r="B44" s="79"/>
      <c r="C44" s="3"/>
      <c r="D44" s="3"/>
      <c r="E44" s="3"/>
      <c r="G44" s="93"/>
      <c r="H44" s="79"/>
      <c r="I44" s="3"/>
      <c r="J44" s="3"/>
      <c r="K44" s="3"/>
    </row>
    <row r="45" spans="1:11" s="83" customFormat="1" ht="15" customHeight="1" x14ac:dyDescent="0.2">
      <c r="A45" s="93"/>
      <c r="B45" s="79"/>
      <c r="C45" s="3"/>
      <c r="D45" s="3"/>
      <c r="E45" s="3"/>
      <c r="G45" s="93"/>
      <c r="H45" s="79"/>
      <c r="I45" s="3"/>
      <c r="J45" s="3"/>
      <c r="K45" s="3"/>
    </row>
    <row r="46" spans="1:11" s="83" customFormat="1" ht="5.0999999999999996" customHeight="1" x14ac:dyDescent="0.2">
      <c r="G46" s="93"/>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2.75" customHeight="1" x14ac:dyDescent="0.2">
      <c r="A49" s="219" t="s">
        <v>275</v>
      </c>
      <c r="B49" s="219"/>
      <c r="C49" s="219"/>
      <c r="D49" s="219"/>
      <c r="E49" s="219"/>
      <c r="F49" s="219"/>
      <c r="G49" s="219"/>
      <c r="H49" s="219"/>
      <c r="I49" s="219"/>
      <c r="J49" s="219"/>
      <c r="K49" s="219"/>
    </row>
    <row r="50" spans="1:11" s="83" customFormat="1" ht="3.95" customHeight="1" x14ac:dyDescent="0.2">
      <c r="A50" s="6"/>
      <c r="B50" s="6"/>
      <c r="C50" s="6"/>
      <c r="D50" s="6"/>
      <c r="E50" s="6"/>
      <c r="F50" s="195"/>
      <c r="G50" s="195"/>
      <c r="H50" s="195"/>
      <c r="I50" s="195"/>
      <c r="J50" s="195"/>
      <c r="K50" s="195"/>
    </row>
    <row r="51" spans="1:11" s="83" customFormat="1" ht="36.75" customHeight="1" x14ac:dyDescent="0.2">
      <c r="A51" s="219" t="s">
        <v>28</v>
      </c>
      <c r="B51" s="219"/>
      <c r="C51" s="219"/>
      <c r="D51" s="219"/>
      <c r="E51" s="219"/>
      <c r="F51" s="219"/>
      <c r="G51" s="219"/>
      <c r="H51" s="219"/>
      <c r="I51" s="219"/>
      <c r="J51" s="219"/>
      <c r="K51" s="219"/>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202"/>
  <sheetViews>
    <sheetView tabSelected="1" topLeftCell="A13" zoomScale="131" zoomScaleNormal="131" workbookViewId="0">
      <pane xSplit="14" ySplit="7" topLeftCell="O20" activePane="bottomRight" state="frozen"/>
      <selection activeCell="A13" sqref="A13"/>
      <selection pane="topRight" activeCell="O13" sqref="O13"/>
      <selection pane="bottomLeft" activeCell="A20" sqref="A20"/>
      <selection pane="bottomRight" activeCell="O20" sqref="O20"/>
    </sheetView>
  </sheetViews>
  <sheetFormatPr defaultColWidth="9.140625" defaultRowHeight="11.25" x14ac:dyDescent="0.2"/>
  <cols>
    <col min="1" max="1" width="1.28515625" style="2" customWidth="1"/>
    <col min="2" max="2" width="10.7109375" style="2" customWidth="1"/>
    <col min="3" max="4" width="1.140625" style="2" customWidth="1"/>
    <col min="5" max="5" width="8" style="2" customWidth="1"/>
    <col min="6" max="6" width="0.7109375" style="2" customWidth="1"/>
    <col min="7" max="7" width="5.85546875" style="2" customWidth="1"/>
    <col min="8" max="8" width="1.140625" style="2" customWidth="1"/>
    <col min="9" max="9" width="5.7109375" style="2" customWidth="1"/>
    <col min="10" max="10" width="4" style="2" customWidth="1"/>
    <col min="11" max="12" width="4.85546875" style="2" customWidth="1"/>
    <col min="13" max="13" width="7" style="2" customWidth="1"/>
    <col min="14" max="14" width="4.85546875" style="2" customWidth="1"/>
    <col min="15" max="15" width="8.71093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28"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4" t="s">
        <v>55</v>
      </c>
      <c r="D1" s="40"/>
      <c r="E1" s="74" t="s">
        <v>23</v>
      </c>
      <c r="F1" s="74"/>
      <c r="G1" s="30" t="s">
        <v>48</v>
      </c>
      <c r="H1" s="30"/>
      <c r="I1" s="30"/>
      <c r="J1" s="30"/>
      <c r="K1" s="30"/>
      <c r="L1" s="30"/>
      <c r="M1" s="30"/>
      <c r="N1" s="30"/>
      <c r="P1" s="74" t="s">
        <v>24</v>
      </c>
      <c r="Q1" s="90"/>
      <c r="R1" s="29"/>
      <c r="S1" s="39">
        <f>IF(Suggested="Yes",AA1,AG1)</f>
        <v>0.05</v>
      </c>
      <c r="T1" s="37" t="s">
        <v>47</v>
      </c>
      <c r="U1" s="5" t="str">
        <f>+Instructions!$B$3</f>
        <v>D</v>
      </c>
      <c r="V1" s="52"/>
      <c r="W1" s="56">
        <f>+Instructions!$C$22</f>
        <v>0</v>
      </c>
      <c r="X1" s="17">
        <f t="shared" ref="X1:X7" si="0">ROUND($AA1*(1-W1)+0.004999,2)</f>
        <v>0.05</v>
      </c>
      <c r="Y1" s="52"/>
      <c r="Z1" s="6" t="s">
        <v>452</v>
      </c>
      <c r="AA1" s="39">
        <v>0.05</v>
      </c>
      <c r="AB1" s="60">
        <f t="shared" ref="AB1:AC7" si="1">+W1</f>
        <v>0</v>
      </c>
      <c r="AC1" s="17">
        <f t="shared" si="1"/>
        <v>0.05</v>
      </c>
      <c r="AD1" s="12">
        <f t="shared" ref="AD1:AD7" si="2">(AG1-AC1)/AG1</f>
        <v>0</v>
      </c>
      <c r="AE1" s="122"/>
      <c r="AF1" s="129">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1" t="s">
        <v>59</v>
      </c>
    </row>
    <row r="2" spans="2:41" s="3" customFormat="1" ht="9.9499999999999993" hidden="1" customHeight="1" x14ac:dyDescent="0.2">
      <c r="B2" s="115" t="s">
        <v>45</v>
      </c>
      <c r="D2" s="40"/>
      <c r="E2" s="74" t="s">
        <v>23</v>
      </c>
      <c r="F2" s="74"/>
      <c r="G2" s="30" t="s">
        <v>25</v>
      </c>
      <c r="H2" s="30"/>
      <c r="I2" s="30" t="s">
        <v>26</v>
      </c>
      <c r="J2" s="30"/>
      <c r="K2" s="30"/>
      <c r="L2" s="30"/>
      <c r="M2" s="30"/>
      <c r="N2" s="30"/>
      <c r="P2" s="74"/>
      <c r="Q2" s="90"/>
      <c r="R2" s="29"/>
      <c r="S2" s="39">
        <f t="shared" ref="S2:S7" si="8">IF(Suggested="Yes",AA2,AG2)</f>
        <v>0.05</v>
      </c>
      <c r="T2" s="37" t="s">
        <v>46</v>
      </c>
      <c r="U2" s="5" t="str">
        <f>+Instructions!$B$3</f>
        <v>D</v>
      </c>
      <c r="V2" s="52"/>
      <c r="W2" s="56">
        <f>+Instructions!$C$22</f>
        <v>0</v>
      </c>
      <c r="X2" s="39">
        <f t="shared" si="0"/>
        <v>0.05</v>
      </c>
      <c r="Y2" s="52"/>
      <c r="Z2" s="6" t="s">
        <v>452</v>
      </c>
      <c r="AA2" s="39">
        <v>0.05</v>
      </c>
      <c r="AB2" s="60">
        <f t="shared" si="1"/>
        <v>0</v>
      </c>
      <c r="AC2" s="39">
        <f t="shared" si="1"/>
        <v>0.05</v>
      </c>
      <c r="AD2" s="60">
        <f t="shared" si="2"/>
        <v>0</v>
      </c>
      <c r="AE2" s="122"/>
      <c r="AF2" s="131">
        <v>2</v>
      </c>
      <c r="AG2" s="44">
        <f t="shared" si="3"/>
        <v>0.05</v>
      </c>
      <c r="AH2" s="52"/>
      <c r="AJ2" s="17">
        <f t="shared" si="4"/>
        <v>0.05</v>
      </c>
      <c r="AK2" s="17">
        <f t="shared" si="5"/>
        <v>0</v>
      </c>
      <c r="AL2" s="17">
        <f t="shared" si="6"/>
        <v>0</v>
      </c>
      <c r="AM2" s="17" t="str">
        <f t="shared" si="7"/>
        <v/>
      </c>
      <c r="AO2" s="101" t="s">
        <v>59</v>
      </c>
    </row>
    <row r="3" spans="2:41" s="3" customFormat="1" ht="9.9499999999999993" hidden="1" customHeight="1" x14ac:dyDescent="0.2">
      <c r="B3" s="113" t="s">
        <v>8</v>
      </c>
      <c r="D3" s="40"/>
      <c r="E3" s="74" t="s">
        <v>23</v>
      </c>
      <c r="F3" s="74"/>
      <c r="G3" s="30" t="s">
        <v>25</v>
      </c>
      <c r="H3" s="30"/>
      <c r="I3" s="30" t="s">
        <v>26</v>
      </c>
      <c r="J3" s="30"/>
      <c r="K3" s="30"/>
      <c r="L3" s="30"/>
      <c r="M3" s="30"/>
      <c r="N3" s="30"/>
      <c r="P3" s="74"/>
      <c r="Q3" s="90"/>
      <c r="R3" s="29"/>
      <c r="S3" s="39">
        <f t="shared" si="8"/>
        <v>0.05</v>
      </c>
      <c r="T3" s="37" t="s">
        <v>46</v>
      </c>
      <c r="U3" s="5" t="str">
        <f>+Instructions!$B$3</f>
        <v>D</v>
      </c>
      <c r="V3" s="52"/>
      <c r="W3" s="56">
        <f>+Instructions!$C$22</f>
        <v>0</v>
      </c>
      <c r="X3" s="17">
        <f t="shared" si="0"/>
        <v>0.05</v>
      </c>
      <c r="Y3" s="52"/>
      <c r="Z3" s="6" t="s">
        <v>452</v>
      </c>
      <c r="AA3" s="39">
        <v>0.05</v>
      </c>
      <c r="AB3" s="60">
        <f t="shared" si="1"/>
        <v>0</v>
      </c>
      <c r="AC3" s="17">
        <f t="shared" si="1"/>
        <v>0.05</v>
      </c>
      <c r="AD3" s="12">
        <f t="shared" si="2"/>
        <v>0</v>
      </c>
      <c r="AE3" s="122"/>
      <c r="AF3" s="130">
        <v>3</v>
      </c>
      <c r="AG3" s="53">
        <f t="shared" si="3"/>
        <v>0.05</v>
      </c>
      <c r="AH3" s="52"/>
      <c r="AJ3" s="17">
        <f t="shared" si="4"/>
        <v>0.05</v>
      </c>
      <c r="AK3" s="17">
        <f t="shared" si="5"/>
        <v>0</v>
      </c>
      <c r="AL3" s="17">
        <f t="shared" si="6"/>
        <v>0</v>
      </c>
      <c r="AM3" s="17" t="str">
        <f t="shared" si="7"/>
        <v/>
      </c>
      <c r="AO3" s="101" t="s">
        <v>59</v>
      </c>
    </row>
    <row r="4" spans="2:41" s="3" customFormat="1" ht="9.9499999999999993" hidden="1" customHeight="1" x14ac:dyDescent="0.2">
      <c r="B4" s="116">
        <v>0</v>
      </c>
      <c r="D4" s="40"/>
      <c r="E4" s="74" t="s">
        <v>23</v>
      </c>
      <c r="F4" s="74"/>
      <c r="G4" s="30" t="s">
        <v>25</v>
      </c>
      <c r="H4" s="30"/>
      <c r="I4" s="30" t="s">
        <v>26</v>
      </c>
      <c r="J4" s="30"/>
      <c r="K4" s="30"/>
      <c r="L4" s="30"/>
      <c r="M4" s="30"/>
      <c r="N4" s="30"/>
      <c r="P4" s="74"/>
      <c r="Q4" s="90"/>
      <c r="R4" s="29"/>
      <c r="S4" s="39">
        <f t="shared" si="8"/>
        <v>0</v>
      </c>
      <c r="T4" s="37" t="s">
        <v>46</v>
      </c>
      <c r="U4" s="5" t="str">
        <f>+Instructions!$B$3</f>
        <v>D</v>
      </c>
      <c r="V4" s="52"/>
      <c r="W4" s="56">
        <f>+Instructions!$C$22</f>
        <v>0</v>
      </c>
      <c r="X4" s="17">
        <f t="shared" si="0"/>
        <v>0</v>
      </c>
      <c r="Y4" s="52"/>
      <c r="Z4" s="6" t="s">
        <v>452</v>
      </c>
      <c r="AA4" s="39">
        <v>0</v>
      </c>
      <c r="AB4" s="60">
        <f t="shared" si="1"/>
        <v>0</v>
      </c>
      <c r="AC4" s="17">
        <f t="shared" si="1"/>
        <v>0</v>
      </c>
      <c r="AD4" s="12" t="e">
        <f t="shared" si="2"/>
        <v>#DIV/0!</v>
      </c>
      <c r="AE4" s="122"/>
      <c r="AF4" s="132">
        <v>4</v>
      </c>
      <c r="AG4" s="109">
        <f t="shared" si="3"/>
        <v>0</v>
      </c>
      <c r="AH4" s="52"/>
      <c r="AJ4" s="17">
        <f t="shared" si="4"/>
        <v>0</v>
      </c>
      <c r="AK4" s="17">
        <f t="shared" si="5"/>
        <v>0</v>
      </c>
      <c r="AL4" s="17">
        <f t="shared" si="6"/>
        <v>0</v>
      </c>
      <c r="AM4" s="17" t="str">
        <f t="shared" si="7"/>
        <v/>
      </c>
      <c r="AO4" s="101" t="s">
        <v>59</v>
      </c>
    </row>
    <row r="5" spans="2:41" s="3" customFormat="1" ht="9.9499999999999993" hidden="1" customHeight="1" x14ac:dyDescent="0.2">
      <c r="B5" s="117">
        <v>0</v>
      </c>
      <c r="D5" s="40"/>
      <c r="E5" s="74" t="s">
        <v>23</v>
      </c>
      <c r="F5" s="74"/>
      <c r="G5" s="30" t="s">
        <v>25</v>
      </c>
      <c r="H5" s="30"/>
      <c r="I5" s="30" t="s">
        <v>26</v>
      </c>
      <c r="J5" s="30"/>
      <c r="K5" s="30"/>
      <c r="L5" s="30"/>
      <c r="M5" s="30"/>
      <c r="N5" s="30"/>
      <c r="P5" s="74"/>
      <c r="Q5" s="90"/>
      <c r="R5" s="29"/>
      <c r="S5" s="39">
        <f t="shared" si="8"/>
        <v>0</v>
      </c>
      <c r="T5" s="37" t="s">
        <v>46</v>
      </c>
      <c r="U5" s="5" t="str">
        <f>+Instructions!$B$3</f>
        <v>D</v>
      </c>
      <c r="V5" s="52"/>
      <c r="W5" s="56">
        <f>+Instructions!$C$22</f>
        <v>0</v>
      </c>
      <c r="X5" s="17">
        <f t="shared" si="0"/>
        <v>0</v>
      </c>
      <c r="Y5" s="52"/>
      <c r="Z5" s="6" t="s">
        <v>452</v>
      </c>
      <c r="AA5" s="39">
        <v>0</v>
      </c>
      <c r="AB5" s="60">
        <f t="shared" si="1"/>
        <v>0</v>
      </c>
      <c r="AC5" s="17">
        <f t="shared" si="1"/>
        <v>0</v>
      </c>
      <c r="AD5" s="12" t="e">
        <f t="shared" si="2"/>
        <v>#DIV/0!</v>
      </c>
      <c r="AE5" s="122"/>
      <c r="AF5" s="133">
        <v>5</v>
      </c>
      <c r="AG5" s="110">
        <f t="shared" si="3"/>
        <v>0</v>
      </c>
      <c r="AH5" s="52"/>
      <c r="AJ5" s="17">
        <f t="shared" si="4"/>
        <v>0</v>
      </c>
      <c r="AK5" s="17">
        <f t="shared" si="5"/>
        <v>0</v>
      </c>
      <c r="AL5" s="17">
        <f t="shared" si="6"/>
        <v>0</v>
      </c>
      <c r="AM5" s="17" t="str">
        <f t="shared" si="7"/>
        <v/>
      </c>
      <c r="AO5" s="101" t="s">
        <v>59</v>
      </c>
    </row>
    <row r="6" spans="2:41" s="3" customFormat="1" ht="9.9499999999999993" hidden="1" customHeight="1" x14ac:dyDescent="0.2">
      <c r="B6" s="118">
        <v>0</v>
      </c>
      <c r="D6" s="40"/>
      <c r="E6" s="74" t="s">
        <v>23</v>
      </c>
      <c r="F6" s="74"/>
      <c r="G6" s="30" t="s">
        <v>25</v>
      </c>
      <c r="H6" s="30"/>
      <c r="I6" s="30" t="s">
        <v>26</v>
      </c>
      <c r="J6" s="30"/>
      <c r="K6" s="30"/>
      <c r="L6" s="30"/>
      <c r="M6" s="30"/>
      <c r="N6" s="30"/>
      <c r="P6" s="74"/>
      <c r="Q6" s="90"/>
      <c r="R6" s="29"/>
      <c r="S6" s="39">
        <f t="shared" si="8"/>
        <v>0</v>
      </c>
      <c r="T6" s="37" t="s">
        <v>46</v>
      </c>
      <c r="U6" s="5" t="str">
        <f>+Instructions!$B$3</f>
        <v>D</v>
      </c>
      <c r="V6" s="52"/>
      <c r="W6" s="56">
        <f>+Instructions!$C$22</f>
        <v>0</v>
      </c>
      <c r="X6" s="17">
        <f t="shared" si="0"/>
        <v>0</v>
      </c>
      <c r="Y6" s="52"/>
      <c r="Z6" s="6" t="s">
        <v>452</v>
      </c>
      <c r="AA6" s="39">
        <v>0</v>
      </c>
      <c r="AB6" s="60">
        <f t="shared" si="1"/>
        <v>0</v>
      </c>
      <c r="AC6" s="17">
        <f t="shared" si="1"/>
        <v>0</v>
      </c>
      <c r="AD6" s="12" t="e">
        <f t="shared" si="2"/>
        <v>#DIV/0!</v>
      </c>
      <c r="AE6" s="122"/>
      <c r="AF6" s="134">
        <v>6</v>
      </c>
      <c r="AG6" s="111">
        <f t="shared" si="3"/>
        <v>0</v>
      </c>
      <c r="AH6" s="52"/>
      <c r="AJ6" s="17">
        <f t="shared" si="4"/>
        <v>0</v>
      </c>
      <c r="AK6" s="17">
        <f t="shared" si="5"/>
        <v>0</v>
      </c>
      <c r="AL6" s="17">
        <f t="shared" si="6"/>
        <v>0</v>
      </c>
      <c r="AM6" s="17" t="str">
        <f t="shared" si="7"/>
        <v/>
      </c>
      <c r="AO6" s="101" t="s">
        <v>59</v>
      </c>
    </row>
    <row r="7" spans="2:41" s="3" customFormat="1" ht="9.9499999999999993" hidden="1" customHeight="1" x14ac:dyDescent="0.2">
      <c r="B7" s="119">
        <v>0</v>
      </c>
      <c r="D7" s="40"/>
      <c r="E7" s="74" t="s">
        <v>23</v>
      </c>
      <c r="F7" s="74"/>
      <c r="G7" s="30" t="s">
        <v>25</v>
      </c>
      <c r="H7" s="30"/>
      <c r="I7" s="30" t="s">
        <v>26</v>
      </c>
      <c r="J7" s="30"/>
      <c r="K7" s="30"/>
      <c r="L7" s="30"/>
      <c r="M7" s="30"/>
      <c r="N7" s="30"/>
      <c r="P7" s="74"/>
      <c r="Q7" s="90"/>
      <c r="R7" s="29"/>
      <c r="S7" s="39">
        <f t="shared" si="8"/>
        <v>0</v>
      </c>
      <c r="T7" s="37" t="s">
        <v>46</v>
      </c>
      <c r="U7" s="5" t="str">
        <f>+Instructions!$B$3</f>
        <v>D</v>
      </c>
      <c r="V7" s="52"/>
      <c r="W7" s="56">
        <f>+Instructions!$C$22</f>
        <v>0</v>
      </c>
      <c r="X7" s="17">
        <f t="shared" si="0"/>
        <v>0</v>
      </c>
      <c r="Y7" s="52"/>
      <c r="Z7" s="6" t="s">
        <v>452</v>
      </c>
      <c r="AA7" s="39">
        <v>0</v>
      </c>
      <c r="AB7" s="60">
        <f t="shared" si="1"/>
        <v>0</v>
      </c>
      <c r="AC7" s="17">
        <f t="shared" si="1"/>
        <v>0</v>
      </c>
      <c r="AD7" s="12" t="e">
        <f t="shared" si="2"/>
        <v>#DIV/0!</v>
      </c>
      <c r="AE7" s="122"/>
      <c r="AF7" s="135">
        <v>7</v>
      </c>
      <c r="AG7" s="112">
        <f t="shared" si="3"/>
        <v>0</v>
      </c>
      <c r="AH7" s="52"/>
      <c r="AJ7" s="17">
        <f t="shared" si="4"/>
        <v>0</v>
      </c>
      <c r="AK7" s="17">
        <f t="shared" si="5"/>
        <v>0</v>
      </c>
      <c r="AL7" s="17">
        <f t="shared" si="6"/>
        <v>0</v>
      </c>
      <c r="AM7" s="17" t="str">
        <f t="shared" si="7"/>
        <v/>
      </c>
      <c r="AO7" s="101" t="s">
        <v>59</v>
      </c>
    </row>
    <row r="8" spans="2:41" s="3" customFormat="1" ht="9.9499999999999993" hidden="1" customHeight="1" x14ac:dyDescent="0.2">
      <c r="B8" s="120" t="s">
        <v>57</v>
      </c>
      <c r="D8" s="40"/>
      <c r="E8" s="74"/>
      <c r="F8" s="74"/>
      <c r="G8" s="30"/>
      <c r="H8" s="30"/>
      <c r="I8" s="30"/>
      <c r="J8" s="30"/>
      <c r="K8" s="30"/>
      <c r="L8" s="30"/>
      <c r="M8" s="30"/>
      <c r="N8" s="30"/>
      <c r="P8" s="74"/>
      <c r="Q8" s="90" t="s">
        <v>13</v>
      </c>
      <c r="R8" s="29" t="s">
        <v>52</v>
      </c>
      <c r="S8" s="39">
        <v>1000</v>
      </c>
      <c r="T8" s="37" t="s">
        <v>58</v>
      </c>
      <c r="U8" s="37"/>
      <c r="V8" s="52"/>
      <c r="W8" s="56">
        <v>0.1</v>
      </c>
      <c r="X8" s="39">
        <v>1000</v>
      </c>
      <c r="Y8" s="52"/>
      <c r="Z8" s="39" t="s">
        <v>58</v>
      </c>
      <c r="AA8" s="39">
        <v>1000</v>
      </c>
      <c r="AB8" s="60">
        <v>0.1</v>
      </c>
      <c r="AC8" s="39">
        <v>1000</v>
      </c>
      <c r="AD8" s="60">
        <v>0.1</v>
      </c>
      <c r="AE8" s="75">
        <v>10</v>
      </c>
      <c r="AF8" s="75"/>
      <c r="AG8" s="39">
        <v>1000</v>
      </c>
      <c r="AH8" s="52"/>
      <c r="AI8" s="126"/>
      <c r="AJ8" s="39"/>
      <c r="AK8" s="39"/>
      <c r="AL8" s="39"/>
      <c r="AM8" s="39"/>
      <c r="AO8" s="101" t="s">
        <v>59</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7"/>
      <c r="AJ9" s="44"/>
      <c r="AK9" s="44"/>
      <c r="AL9" s="44"/>
      <c r="AM9" s="44"/>
      <c r="AN9" s="32"/>
      <c r="AO9" s="101" t="s">
        <v>59</v>
      </c>
    </row>
    <row r="10" spans="2:41" s="3" customFormat="1" ht="9.9499999999999993" hidden="1" customHeight="1" x14ac:dyDescent="0.2">
      <c r="I10" s="6"/>
      <c r="J10" s="6"/>
      <c r="K10" s="6"/>
      <c r="L10" s="6"/>
      <c r="M10" s="6"/>
      <c r="N10" s="6"/>
      <c r="O10" s="227" t="s">
        <v>22</v>
      </c>
      <c r="P10" s="228"/>
      <c r="Q10" s="228"/>
      <c r="R10" s="228"/>
      <c r="S10" s="228"/>
      <c r="T10" s="229"/>
      <c r="U10" s="19"/>
      <c r="V10" s="52"/>
      <c r="W10" s="226" t="s">
        <v>43</v>
      </c>
      <c r="X10" s="226"/>
      <c r="Y10" s="52"/>
      <c r="Z10" s="221" t="s">
        <v>44</v>
      </c>
      <c r="AA10" s="221"/>
      <c r="AB10" s="221"/>
      <c r="AC10" s="221"/>
      <c r="AD10" s="221"/>
      <c r="AE10" s="221"/>
      <c r="AF10" s="221"/>
      <c r="AG10" s="221"/>
      <c r="AH10" s="52"/>
      <c r="AI10" s="94"/>
      <c r="AO10" s="101" t="s">
        <v>59</v>
      </c>
    </row>
    <row r="11" spans="2:41" s="30" customFormat="1" ht="9.9499999999999993" hidden="1" customHeight="1" x14ac:dyDescent="0.2">
      <c r="D11" s="23" t="s">
        <v>10</v>
      </c>
      <c r="E11" s="24"/>
      <c r="F11" s="24"/>
      <c r="G11" s="24"/>
      <c r="H11" s="24"/>
      <c r="I11" s="25"/>
      <c r="J11" s="25"/>
      <c r="K11" s="25"/>
      <c r="L11" s="25"/>
      <c r="M11" s="25"/>
      <c r="N11" s="25"/>
      <c r="O11" s="223" t="s">
        <v>51</v>
      </c>
      <c r="P11" s="224"/>
      <c r="Q11" s="26" t="s">
        <v>13</v>
      </c>
      <c r="R11" s="26" t="s">
        <v>17</v>
      </c>
      <c r="S11" s="27" t="str">
        <f>IF(Suggested="Yes",AA11,AG11)</f>
        <v>Price</v>
      </c>
      <c r="T11" s="26" t="s">
        <v>16</v>
      </c>
      <c r="U11" s="28" t="s">
        <v>15</v>
      </c>
      <c r="V11" s="52"/>
      <c r="W11" s="54" t="s">
        <v>18</v>
      </c>
      <c r="X11" s="14" t="s">
        <v>14</v>
      </c>
      <c r="Y11" s="52"/>
      <c r="Z11" s="68" t="s">
        <v>61</v>
      </c>
      <c r="AA11" s="68" t="s">
        <v>12</v>
      </c>
      <c r="AB11" s="41" t="s">
        <v>19</v>
      </c>
      <c r="AC11" s="28" t="s">
        <v>20</v>
      </c>
      <c r="AD11" s="28" t="s">
        <v>29</v>
      </c>
      <c r="AE11" s="64" t="s">
        <v>62</v>
      </c>
      <c r="AF11" s="95" t="s">
        <v>53</v>
      </c>
      <c r="AG11" s="64" t="s">
        <v>4</v>
      </c>
      <c r="AH11" s="52"/>
      <c r="AJ11" s="28" t="s">
        <v>73</v>
      </c>
      <c r="AK11" s="136" t="s">
        <v>74</v>
      </c>
      <c r="AL11" s="28" t="s">
        <v>75</v>
      </c>
      <c r="AM11" s="28" t="s">
        <v>76</v>
      </c>
      <c r="AN11" s="3"/>
      <c r="AO11" s="101" t="s">
        <v>59</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2"/>
      <c r="X12" s="46"/>
      <c r="Y12" s="52"/>
      <c r="Z12" s="44"/>
      <c r="AA12" s="44"/>
      <c r="AB12" s="45"/>
      <c r="AC12" s="44"/>
      <c r="AD12" s="46"/>
      <c r="AE12" s="62"/>
      <c r="AF12" s="62"/>
      <c r="AG12" s="44"/>
      <c r="AH12" s="52"/>
      <c r="AI12" s="127"/>
      <c r="AJ12" s="44"/>
      <c r="AK12" s="44"/>
      <c r="AL12" s="44"/>
      <c r="AM12" s="44"/>
      <c r="AN12" s="32"/>
      <c r="AO12" s="101" t="s">
        <v>59</v>
      </c>
    </row>
    <row r="13" spans="2:41" s="11" customFormat="1" ht="15.95" customHeight="1" x14ac:dyDescent="0.2">
      <c r="O13" s="220" t="str">
        <f>"File '"&amp;Instructions!B2&amp;"' - "&amp;Instructions!B1</f>
        <v>File 'I' - Imagery Mosaics</v>
      </c>
      <c r="P13" s="220"/>
      <c r="Q13" s="220"/>
      <c r="R13" s="220"/>
      <c r="S13" s="220"/>
      <c r="T13" s="220"/>
      <c r="U13" s="71"/>
      <c r="V13" s="52"/>
      <c r="W13" s="222" t="s">
        <v>11</v>
      </c>
      <c r="X13" s="222"/>
      <c r="Y13" s="52"/>
      <c r="Z13" s="20"/>
      <c r="AA13" s="20"/>
      <c r="AB13" s="59"/>
      <c r="AD13" s="20"/>
      <c r="AE13" s="66"/>
      <c r="AF13" s="66"/>
      <c r="AG13" s="20" t="s">
        <v>21</v>
      </c>
      <c r="AH13" s="52"/>
      <c r="AI13" s="96"/>
      <c r="AN13" s="3"/>
      <c r="AO13" s="31" t="s">
        <v>59</v>
      </c>
    </row>
    <row r="14" spans="2:41" s="11" customFormat="1" ht="15.95" customHeight="1" x14ac:dyDescent="0.2">
      <c r="G14" s="35"/>
      <c r="I14" s="236"/>
      <c r="J14" s="236"/>
      <c r="K14" s="236"/>
      <c r="L14" s="236"/>
      <c r="M14" s="236"/>
      <c r="O14" s="72"/>
      <c r="P14" s="72"/>
      <c r="Q14" s="72"/>
      <c r="R14" s="72"/>
      <c r="S14" s="21"/>
      <c r="T14" s="160" t="str">
        <f>+Instructions!B4</f>
        <v>7/1/23 (Updated)</v>
      </c>
      <c r="U14" s="71"/>
      <c r="V14" s="52"/>
      <c r="W14" s="70"/>
      <c r="X14" s="70"/>
      <c r="Y14" s="52"/>
      <c r="Z14" s="58"/>
      <c r="AA14" s="58"/>
      <c r="AB14" s="59"/>
      <c r="AD14" s="20"/>
      <c r="AE14" s="225">
        <f ca="1">TODAY()</f>
        <v>46118</v>
      </c>
      <c r="AF14" s="225"/>
      <c r="AG14" s="225"/>
      <c r="AH14" s="52"/>
      <c r="AI14" s="96"/>
      <c r="AN14" s="3"/>
      <c r="AO14" s="31" t="s">
        <v>59</v>
      </c>
    </row>
    <row r="15" spans="2:41" s="11" customFormat="1" ht="9.9499999999999993" customHeight="1" x14ac:dyDescent="0.2">
      <c r="I15" s="236"/>
      <c r="J15" s="236"/>
      <c r="K15" s="236"/>
      <c r="L15" s="236"/>
      <c r="M15" s="236"/>
      <c r="N15" s="234" t="str">
        <f>IF(Instructions!C8="","",+Instructions!C8)</f>
        <v/>
      </c>
      <c r="O15" s="234"/>
      <c r="P15" s="234"/>
      <c r="Q15" s="234"/>
      <c r="R15" s="234"/>
      <c r="S15" s="234"/>
      <c r="T15" s="234"/>
      <c r="U15" s="71"/>
      <c r="V15" s="52"/>
      <c r="W15" s="70"/>
      <c r="X15" s="70"/>
      <c r="Y15" s="52"/>
      <c r="Z15" s="58"/>
      <c r="AA15" s="58"/>
      <c r="AB15" s="59"/>
      <c r="AD15" s="20"/>
      <c r="AE15" s="66"/>
      <c r="AF15" s="66"/>
      <c r="AH15" s="52"/>
      <c r="AI15" s="96"/>
      <c r="AN15" s="3"/>
      <c r="AO15" s="31" t="s">
        <v>59</v>
      </c>
    </row>
    <row r="16" spans="2:41" s="3" customFormat="1" ht="12" customHeight="1" x14ac:dyDescent="0.2">
      <c r="C16" s="35" t="str">
        <f>"Product Code '"&amp;Instructions!B3&amp;"'"</f>
        <v>Product Code 'D'</v>
      </c>
      <c r="I16" s="236"/>
      <c r="J16" s="236"/>
      <c r="K16" s="236"/>
      <c r="L16" s="236"/>
      <c r="M16" s="236"/>
      <c r="N16" s="234"/>
      <c r="O16" s="234"/>
      <c r="P16" s="234"/>
      <c r="Q16" s="234"/>
      <c r="R16" s="234"/>
      <c r="S16" s="234"/>
      <c r="T16" s="234"/>
      <c r="U16" s="5"/>
      <c r="V16" s="52"/>
      <c r="W16" s="69"/>
      <c r="X16" s="69"/>
      <c r="Y16" s="52"/>
      <c r="Z16" s="39"/>
      <c r="AA16" s="39"/>
      <c r="AB16" s="55"/>
      <c r="AC16" s="17"/>
      <c r="AD16" s="15"/>
      <c r="AE16" s="65"/>
      <c r="AF16" s="65"/>
      <c r="AG16" s="88" t="str">
        <f>IF(Instructions!$C$8="","",Instructions!$C$8)</f>
        <v/>
      </c>
      <c r="AH16" s="52"/>
      <c r="AI16" s="125"/>
      <c r="AJ16" s="17"/>
      <c r="AK16" s="17"/>
      <c r="AL16" s="17"/>
      <c r="AM16" s="17"/>
      <c r="AO16" s="31" t="s">
        <v>59</v>
      </c>
    </row>
    <row r="17" spans="2:41" s="6" customFormat="1" ht="3.95" customHeight="1" x14ac:dyDescent="0.2">
      <c r="C17" s="189"/>
      <c r="D17" s="196"/>
      <c r="E17" s="196"/>
      <c r="F17" s="196"/>
      <c r="G17" s="196"/>
      <c r="H17" s="196"/>
      <c r="I17" s="196"/>
      <c r="J17" s="196"/>
      <c r="K17" s="196"/>
      <c r="L17" s="196"/>
      <c r="M17" s="196"/>
      <c r="N17" s="196"/>
      <c r="O17" s="196"/>
      <c r="P17" s="196"/>
      <c r="Q17" s="196"/>
      <c r="R17" s="196"/>
      <c r="S17" s="196"/>
      <c r="T17" s="196"/>
      <c r="U17" s="5"/>
      <c r="V17" s="184"/>
      <c r="W17" s="21"/>
      <c r="X17" s="21"/>
      <c r="Y17" s="184"/>
      <c r="Z17" s="186"/>
      <c r="AA17" s="186"/>
      <c r="AB17" s="56"/>
      <c r="AC17" s="185"/>
      <c r="AD17" s="21"/>
      <c r="AE17" s="187"/>
      <c r="AF17" s="187"/>
      <c r="AG17" s="185"/>
      <c r="AH17" s="184"/>
      <c r="AI17" s="125"/>
      <c r="AJ17" s="185"/>
      <c r="AK17" s="185"/>
      <c r="AL17" s="185"/>
      <c r="AM17" s="185"/>
      <c r="AO17" s="188" t="s">
        <v>59</v>
      </c>
    </row>
    <row r="18" spans="2:41" s="30" customFormat="1" ht="9.9499999999999993" customHeight="1" x14ac:dyDescent="0.2">
      <c r="C18" s="77" t="s">
        <v>10</v>
      </c>
      <c r="D18" s="78"/>
      <c r="E18" s="78"/>
      <c r="F18" s="78"/>
      <c r="G18" s="25"/>
      <c r="H18" s="25"/>
      <c r="I18" s="25"/>
      <c r="J18" s="25"/>
      <c r="K18" s="25"/>
      <c r="L18" s="25"/>
      <c r="M18" s="25"/>
      <c r="N18" s="25"/>
      <c r="O18" s="223" t="s">
        <v>51</v>
      </c>
      <c r="P18" s="224"/>
      <c r="Q18" s="26" t="s">
        <v>13</v>
      </c>
      <c r="R18" s="26" t="s">
        <v>17</v>
      </c>
      <c r="S18" s="27" t="str">
        <f>+S$11</f>
        <v>Price</v>
      </c>
      <c r="T18" s="26" t="s">
        <v>16</v>
      </c>
      <c r="U18" s="26" t="str">
        <f>+U$11</f>
        <v>Code</v>
      </c>
      <c r="V18" s="52"/>
      <c r="W18" s="76" t="s">
        <v>18</v>
      </c>
      <c r="X18" s="27" t="s">
        <v>14</v>
      </c>
      <c r="Y18" s="52"/>
      <c r="Z18" s="41" t="s">
        <v>61</v>
      </c>
      <c r="AA18" s="41" t="s">
        <v>12</v>
      </c>
      <c r="AB18" s="41" t="str">
        <f t="shared" ref="AB18:AM18" si="9">+AB$11</f>
        <v>Disc</v>
      </c>
      <c r="AC18" s="28" t="str">
        <f t="shared" si="9"/>
        <v>Act. Cost</v>
      </c>
      <c r="AD18" s="28" t="str">
        <f t="shared" si="9"/>
        <v>GP%</v>
      </c>
      <c r="AE18" s="64" t="str">
        <f t="shared" si="9"/>
        <v>Adj.</v>
      </c>
      <c r="AF18" s="95" t="str">
        <f>+AF$11</f>
        <v>Group</v>
      </c>
      <c r="AG18" s="28" t="str">
        <f t="shared" si="9"/>
        <v>Price</v>
      </c>
      <c r="AH18" s="52"/>
      <c r="AJ18" s="28" t="str">
        <f t="shared" si="9"/>
        <v>Calc Price</v>
      </c>
      <c r="AK18" s="28" t="str">
        <f t="shared" si="9"/>
        <v>.05 Round</v>
      </c>
      <c r="AL18" s="28" t="str">
        <f t="shared" si="9"/>
        <v>Cents</v>
      </c>
      <c r="AM18" s="28" t="str">
        <f t="shared" si="9"/>
        <v>Round to</v>
      </c>
      <c r="AN18" s="3"/>
      <c r="AO18" s="31" t="s">
        <v>59</v>
      </c>
    </row>
    <row r="19" spans="2:41" s="161" customFormat="1" ht="9.9499999999999993" customHeight="1" x14ac:dyDescent="0.2">
      <c r="C19" s="232" t="s">
        <v>86</v>
      </c>
      <c r="D19" s="232"/>
      <c r="E19" s="232"/>
      <c r="F19" s="232"/>
      <c r="G19" s="232"/>
      <c r="H19" s="232"/>
      <c r="I19" s="232"/>
      <c r="J19" s="232"/>
      <c r="K19" s="232"/>
      <c r="L19" s="232"/>
      <c r="M19" s="232"/>
      <c r="N19" s="232"/>
      <c r="O19" s="232"/>
      <c r="P19" s="232"/>
      <c r="Q19" s="232"/>
      <c r="R19" s="232"/>
      <c r="S19" s="232"/>
      <c r="T19" s="232"/>
      <c r="U19" s="162"/>
      <c r="V19" s="52"/>
      <c r="W19" s="165"/>
      <c r="X19" s="165"/>
      <c r="Y19" s="52"/>
      <c r="Z19" s="166"/>
      <c r="AA19" s="166"/>
      <c r="AB19" s="167"/>
      <c r="AC19" s="163"/>
      <c r="AD19" s="164"/>
      <c r="AE19" s="168"/>
      <c r="AF19" s="169"/>
      <c r="AG19" s="163"/>
      <c r="AH19" s="52"/>
      <c r="AJ19" s="163"/>
      <c r="AK19" s="163"/>
      <c r="AL19" s="163"/>
      <c r="AM19" s="163"/>
      <c r="AN19" s="3"/>
      <c r="AO19" s="31" t="s">
        <v>59</v>
      </c>
    </row>
    <row r="20" spans="2:41" s="3" customFormat="1" ht="3.95" customHeight="1" x14ac:dyDescent="0.2">
      <c r="P20" s="74"/>
      <c r="Q20" s="90"/>
      <c r="R20" s="6"/>
      <c r="S20" s="39"/>
      <c r="T20" s="6"/>
      <c r="U20" s="5"/>
      <c r="V20" s="52"/>
      <c r="W20" s="56"/>
      <c r="X20" s="15"/>
      <c r="Y20" s="52"/>
      <c r="Z20" s="39"/>
      <c r="AA20" s="39"/>
      <c r="AB20" s="55"/>
      <c r="AC20" s="17"/>
      <c r="AD20" s="15"/>
      <c r="AE20" s="65"/>
      <c r="AF20" s="125"/>
      <c r="AG20" s="39"/>
      <c r="AH20" s="52"/>
      <c r="AJ20" s="17"/>
      <c r="AK20" s="17"/>
      <c r="AL20" s="17"/>
      <c r="AM20" s="17"/>
      <c r="AO20" s="31" t="s">
        <v>59</v>
      </c>
    </row>
    <row r="21" spans="2:41" s="3" customFormat="1" ht="9.9499999999999993" customHeight="1" x14ac:dyDescent="0.2">
      <c r="C21" s="73" t="s">
        <v>367</v>
      </c>
      <c r="K21" s="3" t="s">
        <v>85</v>
      </c>
      <c r="M21" s="3" t="s">
        <v>85</v>
      </c>
      <c r="P21" s="4"/>
      <c r="Q21" s="6"/>
      <c r="R21" s="177" t="s">
        <v>125</v>
      </c>
      <c r="S21" s="178" t="s">
        <v>126</v>
      </c>
      <c r="T21" s="179"/>
      <c r="U21" s="5"/>
      <c r="V21" s="52"/>
      <c r="W21" s="69"/>
      <c r="X21" s="69"/>
      <c r="Y21" s="52"/>
      <c r="Z21" s="39"/>
      <c r="AA21" s="17"/>
      <c r="AB21" s="15"/>
      <c r="AC21" s="15"/>
      <c r="AD21" s="15"/>
      <c r="AE21" s="15"/>
      <c r="AF21" s="65"/>
      <c r="AG21" s="17"/>
      <c r="AH21" s="52"/>
      <c r="AO21" s="31" t="s">
        <v>59</v>
      </c>
    </row>
    <row r="22" spans="2:41" s="3" customFormat="1" ht="3.95" customHeight="1" x14ac:dyDescent="0.2">
      <c r="P22" s="74"/>
      <c r="Q22" s="90"/>
      <c r="R22" s="6"/>
      <c r="S22" s="39"/>
      <c r="T22" s="6"/>
      <c r="U22" s="5"/>
      <c r="V22" s="52"/>
      <c r="W22" s="56"/>
      <c r="X22" s="15"/>
      <c r="Y22" s="52"/>
      <c r="Z22" s="39"/>
      <c r="AA22" s="39"/>
      <c r="AB22" s="55"/>
      <c r="AC22" s="17"/>
      <c r="AD22" s="15"/>
      <c r="AE22" s="65"/>
      <c r="AF22" s="125"/>
      <c r="AG22" s="39"/>
      <c r="AH22" s="52"/>
      <c r="AJ22" s="17"/>
      <c r="AK22" s="17"/>
      <c r="AL22" s="17"/>
      <c r="AM22" s="17"/>
      <c r="AO22" s="31" t="s">
        <v>59</v>
      </c>
    </row>
    <row r="23" spans="2:41" s="3" customFormat="1" ht="9.9499999999999993" customHeight="1" x14ac:dyDescent="0.2">
      <c r="B23" s="113" t="s">
        <v>8</v>
      </c>
      <c r="D23" s="40"/>
      <c r="E23" s="203" t="s">
        <v>443</v>
      </c>
      <c r="F23" s="203"/>
      <c r="G23" s="201" t="s">
        <v>115</v>
      </c>
      <c r="H23" s="201"/>
      <c r="I23" s="201" t="s">
        <v>438</v>
      </c>
      <c r="J23" s="201"/>
      <c r="K23" s="201"/>
      <c r="L23" s="201" t="s">
        <v>439</v>
      </c>
      <c r="M23" s="201"/>
      <c r="N23" s="201"/>
      <c r="O23" s="203" t="s">
        <v>448</v>
      </c>
      <c r="P23" s="203"/>
      <c r="Q23" s="206" t="s">
        <v>441</v>
      </c>
      <c r="R23" s="204"/>
      <c r="S23" s="205">
        <f t="shared" ref="S23:S54" si="10">IF(Suggested="Yes",AA23,AG23)</f>
        <v>29.15</v>
      </c>
      <c r="T23" s="37" t="s">
        <v>46</v>
      </c>
      <c r="U23" s="5" t="str">
        <f>+Instructions!$B$3</f>
        <v>D</v>
      </c>
      <c r="V23" s="52"/>
      <c r="W23" s="56">
        <f>+Instructions!$C$22</f>
        <v>0</v>
      </c>
      <c r="X23" s="17">
        <f t="shared" ref="X23:X54" si="11">ROUND($AA23*(1-W23)+0.004999,2)</f>
        <v>29.15</v>
      </c>
      <c r="Y23" s="52"/>
      <c r="Z23" s="6" t="s">
        <v>452</v>
      </c>
      <c r="AA23" s="39">
        <v>29.15</v>
      </c>
      <c r="AB23" s="60">
        <f t="shared" ref="AB23:AB54" si="12">+W23</f>
        <v>0</v>
      </c>
      <c r="AC23" s="17">
        <f t="shared" ref="AC23:AC54" si="13">+X23</f>
        <v>29.15</v>
      </c>
      <c r="AD23" s="12">
        <f t="shared" ref="AD23:AD54" si="14">(AG23-AC23)/AG23</f>
        <v>0</v>
      </c>
      <c r="AE23" s="122"/>
      <c r="AF23" s="130">
        <v>3</v>
      </c>
      <c r="AG23" s="53">
        <f t="shared" ref="AG23:AG54" si="15">SUM(AJ23:AL23)+AE23</f>
        <v>29.15</v>
      </c>
      <c r="AH23" s="52"/>
      <c r="AJ23" s="17">
        <f t="shared" ref="AJ23:AJ54" si="16">ROUND(AC23/(1-VLOOKUP(AF23,Group,2,FALSE)),2)</f>
        <v>29.15</v>
      </c>
      <c r="AK23" s="17">
        <f t="shared" ref="AK23:AK54" si="17">IF(VLOOKUP(AF23,Group,5,FALSE)="YES",VLOOKUP(ROUND(ROUND(AJ23,1)-AJ23,2),Round,2,FALSE)+VLOOKUP(AF23,Group,6,FALSE),0)</f>
        <v>0</v>
      </c>
      <c r="AL23" s="17">
        <f t="shared" ref="AL23:AL54" si="18">IF(VLOOKUP(AF23,Group,7,FALSE)="",0,ROUND(AJ23-0.04999,1)-AJ23+AM23)</f>
        <v>0</v>
      </c>
      <c r="AM23" s="17" t="str">
        <f t="shared" ref="AM23:AM54" si="19">IF(VLOOKUP(AF23,Group,7,FALSE)="","",VLOOKUP(AF23,Group,7,FALSE))</f>
        <v/>
      </c>
      <c r="AO23" s="101" t="s">
        <v>59</v>
      </c>
    </row>
    <row r="24" spans="2:41" s="3" customFormat="1" ht="9.9499999999999993" customHeight="1" x14ac:dyDescent="0.2">
      <c r="B24" s="113" t="s">
        <v>8</v>
      </c>
      <c r="D24" s="40"/>
      <c r="E24" s="203" t="s">
        <v>442</v>
      </c>
      <c r="F24" s="203"/>
      <c r="G24" s="201" t="s">
        <v>115</v>
      </c>
      <c r="H24" s="201"/>
      <c r="I24" s="201" t="s">
        <v>437</v>
      </c>
      <c r="J24" s="201"/>
      <c r="K24" s="201"/>
      <c r="L24" s="201" t="s">
        <v>439</v>
      </c>
      <c r="M24" s="201"/>
      <c r="N24" s="201"/>
      <c r="O24" s="203" t="s">
        <v>279</v>
      </c>
      <c r="P24" s="203"/>
      <c r="Q24" s="206" t="s">
        <v>114</v>
      </c>
      <c r="R24" s="204"/>
      <c r="S24" s="205">
        <f t="shared" si="10"/>
        <v>29.15</v>
      </c>
      <c r="T24" s="37" t="s">
        <v>46</v>
      </c>
      <c r="U24" s="5" t="str">
        <f>+Instructions!$B$3</f>
        <v>D</v>
      </c>
      <c r="V24" s="52"/>
      <c r="W24" s="56">
        <f>+Instructions!$C$22</f>
        <v>0</v>
      </c>
      <c r="X24" s="17">
        <f t="shared" si="11"/>
        <v>29.15</v>
      </c>
      <c r="Y24" s="52"/>
      <c r="Z24" s="6" t="s">
        <v>452</v>
      </c>
      <c r="AA24" s="39">
        <v>29.15</v>
      </c>
      <c r="AB24" s="60">
        <f t="shared" si="12"/>
        <v>0</v>
      </c>
      <c r="AC24" s="17">
        <f t="shared" si="13"/>
        <v>29.15</v>
      </c>
      <c r="AD24" s="12">
        <f t="shared" si="14"/>
        <v>0</v>
      </c>
      <c r="AE24" s="122"/>
      <c r="AF24" s="130">
        <v>3</v>
      </c>
      <c r="AG24" s="53">
        <f t="shared" si="15"/>
        <v>29.15</v>
      </c>
      <c r="AH24" s="52"/>
      <c r="AJ24" s="17">
        <f t="shared" si="16"/>
        <v>29.15</v>
      </c>
      <c r="AK24" s="17">
        <f t="shared" si="17"/>
        <v>0</v>
      </c>
      <c r="AL24" s="17">
        <f t="shared" si="18"/>
        <v>0</v>
      </c>
      <c r="AM24" s="17" t="str">
        <f t="shared" si="19"/>
        <v/>
      </c>
      <c r="AO24" s="101" t="s">
        <v>59</v>
      </c>
    </row>
    <row r="25" spans="2:41" s="3" customFormat="1" ht="9.9499999999999993" customHeight="1" x14ac:dyDescent="0.2">
      <c r="B25" s="113" t="s">
        <v>8</v>
      </c>
      <c r="D25" s="40"/>
      <c r="E25" s="74" t="s">
        <v>346</v>
      </c>
      <c r="F25" s="74"/>
      <c r="G25" s="30" t="s">
        <v>115</v>
      </c>
      <c r="H25" s="30"/>
      <c r="I25" s="30" t="s">
        <v>167</v>
      </c>
      <c r="K25" s="30"/>
      <c r="L25" s="30" t="s">
        <v>278</v>
      </c>
      <c r="N25" s="30"/>
      <c r="O25" s="74" t="s">
        <v>279</v>
      </c>
      <c r="Q25" s="192" t="s">
        <v>347</v>
      </c>
      <c r="R25" s="29"/>
      <c r="S25" s="39">
        <f t="shared" si="10"/>
        <v>35.25</v>
      </c>
      <c r="T25" s="37" t="s">
        <v>46</v>
      </c>
      <c r="U25" s="5" t="str">
        <f>+Instructions!$B$3</f>
        <v>D</v>
      </c>
      <c r="V25" s="52"/>
      <c r="W25" s="56">
        <f>+Instructions!$C$22</f>
        <v>0</v>
      </c>
      <c r="X25" s="17">
        <f t="shared" si="11"/>
        <v>35.25</v>
      </c>
      <c r="Y25" s="52"/>
      <c r="Z25" s="6" t="s">
        <v>453</v>
      </c>
      <c r="AA25" s="39">
        <v>35.25</v>
      </c>
      <c r="AB25" s="60">
        <f t="shared" si="12"/>
        <v>0</v>
      </c>
      <c r="AC25" s="17">
        <f t="shared" si="13"/>
        <v>35.25</v>
      </c>
      <c r="AD25" s="12">
        <f t="shared" si="14"/>
        <v>0</v>
      </c>
      <c r="AE25" s="122"/>
      <c r="AF25" s="130">
        <v>3</v>
      </c>
      <c r="AG25" s="53">
        <f t="shared" si="15"/>
        <v>35.25</v>
      </c>
      <c r="AH25" s="52"/>
      <c r="AJ25" s="17">
        <f t="shared" si="16"/>
        <v>35.25</v>
      </c>
      <c r="AK25" s="17">
        <f t="shared" si="17"/>
        <v>0</v>
      </c>
      <c r="AL25" s="17">
        <f t="shared" si="18"/>
        <v>0</v>
      </c>
      <c r="AM25" s="17" t="str">
        <f t="shared" si="19"/>
        <v/>
      </c>
      <c r="AO25" s="31" t="s">
        <v>59</v>
      </c>
    </row>
    <row r="26" spans="2:41" s="3" customFormat="1" ht="9.9499999999999993" customHeight="1" x14ac:dyDescent="0.2">
      <c r="B26" s="113" t="s">
        <v>8</v>
      </c>
      <c r="D26" s="40"/>
      <c r="E26" s="74" t="s">
        <v>346</v>
      </c>
      <c r="F26" s="74"/>
      <c r="G26" s="30" t="s">
        <v>115</v>
      </c>
      <c r="H26" s="30"/>
      <c r="I26" s="30" t="s">
        <v>168</v>
      </c>
      <c r="K26" s="30"/>
      <c r="L26" s="30" t="s">
        <v>280</v>
      </c>
      <c r="N26" s="30"/>
      <c r="O26" s="74" t="s">
        <v>279</v>
      </c>
      <c r="Q26" s="192" t="s">
        <v>347</v>
      </c>
      <c r="R26" s="29"/>
      <c r="S26" s="39">
        <f t="shared" si="10"/>
        <v>35.25</v>
      </c>
      <c r="T26" s="37" t="s">
        <v>46</v>
      </c>
      <c r="U26" s="5" t="str">
        <f>+Instructions!$B$3</f>
        <v>D</v>
      </c>
      <c r="V26" s="52"/>
      <c r="W26" s="56">
        <f>+Instructions!$C$22</f>
        <v>0</v>
      </c>
      <c r="X26" s="17">
        <f t="shared" si="11"/>
        <v>35.25</v>
      </c>
      <c r="Y26" s="52"/>
      <c r="Z26" s="6" t="s">
        <v>453</v>
      </c>
      <c r="AA26" s="39">
        <v>35.25</v>
      </c>
      <c r="AB26" s="60">
        <f t="shared" si="12"/>
        <v>0</v>
      </c>
      <c r="AC26" s="17">
        <f t="shared" si="13"/>
        <v>35.25</v>
      </c>
      <c r="AD26" s="12">
        <f t="shared" si="14"/>
        <v>0</v>
      </c>
      <c r="AE26" s="122"/>
      <c r="AF26" s="130">
        <v>3</v>
      </c>
      <c r="AG26" s="53">
        <f t="shared" si="15"/>
        <v>35.25</v>
      </c>
      <c r="AH26" s="52"/>
      <c r="AJ26" s="17">
        <f t="shared" si="16"/>
        <v>35.25</v>
      </c>
      <c r="AK26" s="17">
        <f t="shared" si="17"/>
        <v>0</v>
      </c>
      <c r="AL26" s="17">
        <f t="shared" si="18"/>
        <v>0</v>
      </c>
      <c r="AM26" s="17" t="str">
        <f t="shared" si="19"/>
        <v/>
      </c>
      <c r="AO26" s="31" t="s">
        <v>59</v>
      </c>
    </row>
    <row r="27" spans="2:41" s="3" customFormat="1" ht="9.9499999999999993" customHeight="1" x14ac:dyDescent="0.2">
      <c r="B27" s="113" t="s">
        <v>8</v>
      </c>
      <c r="D27" s="40"/>
      <c r="E27" s="74" t="s">
        <v>348</v>
      </c>
      <c r="F27" s="74"/>
      <c r="G27" s="30" t="s">
        <v>115</v>
      </c>
      <c r="H27" s="30"/>
      <c r="I27" s="30" t="s">
        <v>193</v>
      </c>
      <c r="K27" s="30"/>
      <c r="L27" s="30" t="s">
        <v>281</v>
      </c>
      <c r="N27" s="30"/>
      <c r="O27" s="74" t="s">
        <v>282</v>
      </c>
      <c r="Q27" s="192" t="s">
        <v>143</v>
      </c>
      <c r="R27" s="29"/>
      <c r="S27" s="39">
        <f t="shared" si="10"/>
        <v>31.2</v>
      </c>
      <c r="T27" s="37" t="s">
        <v>46</v>
      </c>
      <c r="U27" s="5" t="str">
        <f>+Instructions!$B$3</f>
        <v>D</v>
      </c>
      <c r="V27" s="52"/>
      <c r="W27" s="56">
        <f>+Instructions!$C$22</f>
        <v>0</v>
      </c>
      <c r="X27" s="17">
        <f t="shared" si="11"/>
        <v>31.2</v>
      </c>
      <c r="Y27" s="52"/>
      <c r="Z27" s="6" t="s">
        <v>453</v>
      </c>
      <c r="AA27" s="39">
        <v>31.2</v>
      </c>
      <c r="AB27" s="60">
        <f t="shared" si="12"/>
        <v>0</v>
      </c>
      <c r="AC27" s="17">
        <f t="shared" si="13"/>
        <v>31.2</v>
      </c>
      <c r="AD27" s="12">
        <f t="shared" si="14"/>
        <v>0</v>
      </c>
      <c r="AE27" s="122"/>
      <c r="AF27" s="130">
        <v>3</v>
      </c>
      <c r="AG27" s="53">
        <f t="shared" si="15"/>
        <v>31.2</v>
      </c>
      <c r="AH27" s="52"/>
      <c r="AJ27" s="17">
        <f t="shared" si="16"/>
        <v>31.2</v>
      </c>
      <c r="AK27" s="17">
        <f t="shared" si="17"/>
        <v>0</v>
      </c>
      <c r="AL27" s="17">
        <f t="shared" si="18"/>
        <v>0</v>
      </c>
      <c r="AM27" s="17" t="str">
        <f t="shared" si="19"/>
        <v/>
      </c>
      <c r="AO27" s="31" t="s">
        <v>59</v>
      </c>
    </row>
    <row r="28" spans="2:41" s="3" customFormat="1" ht="9.9499999999999993" customHeight="1" x14ac:dyDescent="0.2">
      <c r="B28" s="113" t="s">
        <v>8</v>
      </c>
      <c r="D28" s="40"/>
      <c r="E28" s="74" t="s">
        <v>348</v>
      </c>
      <c r="F28" s="74"/>
      <c r="G28" s="30" t="s">
        <v>115</v>
      </c>
      <c r="H28" s="30"/>
      <c r="I28" s="30" t="s">
        <v>192</v>
      </c>
      <c r="K28" s="30"/>
      <c r="L28" s="30" t="s">
        <v>283</v>
      </c>
      <c r="N28" s="30"/>
      <c r="O28" s="74" t="s">
        <v>282</v>
      </c>
      <c r="Q28" s="192" t="s">
        <v>143</v>
      </c>
      <c r="R28" s="29"/>
      <c r="S28" s="39">
        <f t="shared" si="10"/>
        <v>31.2</v>
      </c>
      <c r="T28" s="37" t="s">
        <v>46</v>
      </c>
      <c r="U28" s="5" t="str">
        <f>+Instructions!$B$3</f>
        <v>D</v>
      </c>
      <c r="V28" s="52"/>
      <c r="W28" s="56">
        <f>+Instructions!$C$22</f>
        <v>0</v>
      </c>
      <c r="X28" s="17">
        <f t="shared" si="11"/>
        <v>31.2</v>
      </c>
      <c r="Y28" s="52"/>
      <c r="Z28" s="6" t="s">
        <v>453</v>
      </c>
      <c r="AA28" s="39">
        <v>31.2</v>
      </c>
      <c r="AB28" s="60">
        <f t="shared" si="12"/>
        <v>0</v>
      </c>
      <c r="AC28" s="17">
        <f t="shared" si="13"/>
        <v>31.2</v>
      </c>
      <c r="AD28" s="12">
        <f t="shared" si="14"/>
        <v>0</v>
      </c>
      <c r="AE28" s="122"/>
      <c r="AF28" s="130">
        <v>3</v>
      </c>
      <c r="AG28" s="53">
        <f t="shared" si="15"/>
        <v>31.2</v>
      </c>
      <c r="AH28" s="52"/>
      <c r="AJ28" s="17">
        <f t="shared" si="16"/>
        <v>31.2</v>
      </c>
      <c r="AK28" s="17">
        <f t="shared" si="17"/>
        <v>0</v>
      </c>
      <c r="AL28" s="17">
        <f t="shared" si="18"/>
        <v>0</v>
      </c>
      <c r="AM28" s="17" t="str">
        <f t="shared" si="19"/>
        <v/>
      </c>
      <c r="AO28" s="31" t="s">
        <v>59</v>
      </c>
    </row>
    <row r="29" spans="2:41" s="3" customFormat="1" ht="9.9499999999999993" customHeight="1" x14ac:dyDescent="0.2">
      <c r="B29" s="113" t="s">
        <v>8</v>
      </c>
      <c r="D29" s="40"/>
      <c r="E29" s="74" t="s">
        <v>348</v>
      </c>
      <c r="F29" s="74"/>
      <c r="G29" s="30" t="s">
        <v>115</v>
      </c>
      <c r="H29" s="30"/>
      <c r="I29" s="30" t="s">
        <v>194</v>
      </c>
      <c r="K29" s="30"/>
      <c r="L29" s="30" t="s">
        <v>284</v>
      </c>
      <c r="N29" s="30"/>
      <c r="O29" s="74" t="s">
        <v>282</v>
      </c>
      <c r="Q29" s="192" t="s">
        <v>143</v>
      </c>
      <c r="R29" s="29"/>
      <c r="S29" s="39">
        <f t="shared" si="10"/>
        <v>31.2</v>
      </c>
      <c r="T29" s="37" t="s">
        <v>46</v>
      </c>
      <c r="U29" s="5" t="str">
        <f>+Instructions!$B$3</f>
        <v>D</v>
      </c>
      <c r="V29" s="52"/>
      <c r="W29" s="56">
        <f>+Instructions!$C$22</f>
        <v>0</v>
      </c>
      <c r="X29" s="17">
        <f t="shared" si="11"/>
        <v>31.2</v>
      </c>
      <c r="Y29" s="52"/>
      <c r="Z29" s="6" t="s">
        <v>453</v>
      </c>
      <c r="AA29" s="39">
        <v>31.2</v>
      </c>
      <c r="AB29" s="60">
        <f t="shared" si="12"/>
        <v>0</v>
      </c>
      <c r="AC29" s="17">
        <f t="shared" si="13"/>
        <v>31.2</v>
      </c>
      <c r="AD29" s="12">
        <f t="shared" si="14"/>
        <v>0</v>
      </c>
      <c r="AE29" s="122"/>
      <c r="AF29" s="130">
        <v>3</v>
      </c>
      <c r="AG29" s="53">
        <f t="shared" si="15"/>
        <v>31.2</v>
      </c>
      <c r="AH29" s="52"/>
      <c r="AJ29" s="17">
        <f t="shared" si="16"/>
        <v>31.2</v>
      </c>
      <c r="AK29" s="17">
        <f t="shared" si="17"/>
        <v>0</v>
      </c>
      <c r="AL29" s="17">
        <f t="shared" si="18"/>
        <v>0</v>
      </c>
      <c r="AM29" s="17" t="str">
        <f t="shared" si="19"/>
        <v/>
      </c>
      <c r="AO29" s="31" t="s">
        <v>59</v>
      </c>
    </row>
    <row r="30" spans="2:41" s="3" customFormat="1" ht="9.9499999999999993" customHeight="1" x14ac:dyDescent="0.2">
      <c r="B30" s="113" t="s">
        <v>8</v>
      </c>
      <c r="D30" s="40"/>
      <c r="E30" s="74" t="s">
        <v>349</v>
      </c>
      <c r="F30" s="74"/>
      <c r="G30" s="30" t="s">
        <v>115</v>
      </c>
      <c r="H30" s="30"/>
      <c r="I30" s="30" t="s">
        <v>178</v>
      </c>
      <c r="K30" s="30"/>
      <c r="L30" s="30" t="s">
        <v>285</v>
      </c>
      <c r="N30" s="30"/>
      <c r="O30" s="74" t="s">
        <v>286</v>
      </c>
      <c r="Q30" s="192" t="s">
        <v>350</v>
      </c>
      <c r="R30" s="29"/>
      <c r="S30" s="39">
        <f t="shared" si="10"/>
        <v>16.600000000000001</v>
      </c>
      <c r="T30" s="37" t="s">
        <v>46</v>
      </c>
      <c r="U30" s="5" t="str">
        <f>+Instructions!$B$3</f>
        <v>D</v>
      </c>
      <c r="V30" s="52"/>
      <c r="W30" s="56">
        <f>+Instructions!$C$22</f>
        <v>0</v>
      </c>
      <c r="X30" s="17">
        <f t="shared" si="11"/>
        <v>16.600000000000001</v>
      </c>
      <c r="Y30" s="52"/>
      <c r="Z30" s="6" t="s">
        <v>453</v>
      </c>
      <c r="AA30" s="39">
        <v>16.600000000000001</v>
      </c>
      <c r="AB30" s="60">
        <f t="shared" si="12"/>
        <v>0</v>
      </c>
      <c r="AC30" s="17">
        <f t="shared" si="13"/>
        <v>16.600000000000001</v>
      </c>
      <c r="AD30" s="12">
        <f t="shared" si="14"/>
        <v>0</v>
      </c>
      <c r="AE30" s="122"/>
      <c r="AF30" s="130">
        <v>3</v>
      </c>
      <c r="AG30" s="53">
        <f t="shared" si="15"/>
        <v>16.600000000000001</v>
      </c>
      <c r="AH30" s="52"/>
      <c r="AJ30" s="17">
        <f t="shared" si="16"/>
        <v>16.600000000000001</v>
      </c>
      <c r="AK30" s="17">
        <f t="shared" si="17"/>
        <v>0</v>
      </c>
      <c r="AL30" s="17">
        <f t="shared" si="18"/>
        <v>0</v>
      </c>
      <c r="AM30" s="17" t="str">
        <f t="shared" si="19"/>
        <v/>
      </c>
      <c r="AO30" s="31" t="s">
        <v>59</v>
      </c>
    </row>
    <row r="31" spans="2:41" s="3" customFormat="1" ht="9.9499999999999993" customHeight="1" x14ac:dyDescent="0.2">
      <c r="B31" s="113" t="s">
        <v>8</v>
      </c>
      <c r="D31" s="40"/>
      <c r="E31" s="74" t="s">
        <v>349</v>
      </c>
      <c r="F31" s="74"/>
      <c r="G31" s="30" t="s">
        <v>115</v>
      </c>
      <c r="H31" s="30"/>
      <c r="I31" s="30" t="s">
        <v>180</v>
      </c>
      <c r="K31" s="30"/>
      <c r="L31" s="30" t="s">
        <v>288</v>
      </c>
      <c r="N31" s="30"/>
      <c r="O31" s="74" t="s">
        <v>286</v>
      </c>
      <c r="Q31" s="192" t="s">
        <v>350</v>
      </c>
      <c r="R31" s="29"/>
      <c r="S31" s="39">
        <f t="shared" si="10"/>
        <v>16.600000000000001</v>
      </c>
      <c r="T31" s="37" t="s">
        <v>46</v>
      </c>
      <c r="U31" s="5" t="str">
        <f>+Instructions!$B$3</f>
        <v>D</v>
      </c>
      <c r="V31" s="52"/>
      <c r="W31" s="56">
        <f>+Instructions!$C$22</f>
        <v>0</v>
      </c>
      <c r="X31" s="17">
        <f t="shared" si="11"/>
        <v>16.600000000000001</v>
      </c>
      <c r="Y31" s="52"/>
      <c r="Z31" s="6" t="s">
        <v>453</v>
      </c>
      <c r="AA31" s="39">
        <v>16.600000000000001</v>
      </c>
      <c r="AB31" s="60">
        <f t="shared" si="12"/>
        <v>0</v>
      </c>
      <c r="AC31" s="17">
        <f t="shared" si="13"/>
        <v>16.600000000000001</v>
      </c>
      <c r="AD31" s="12">
        <f t="shared" si="14"/>
        <v>0</v>
      </c>
      <c r="AE31" s="122"/>
      <c r="AF31" s="130">
        <v>3</v>
      </c>
      <c r="AG31" s="53">
        <f t="shared" si="15"/>
        <v>16.600000000000001</v>
      </c>
      <c r="AH31" s="52"/>
      <c r="AJ31" s="17">
        <f t="shared" si="16"/>
        <v>16.600000000000001</v>
      </c>
      <c r="AK31" s="17">
        <f t="shared" si="17"/>
        <v>0</v>
      </c>
      <c r="AL31" s="17">
        <f t="shared" si="18"/>
        <v>0</v>
      </c>
      <c r="AM31" s="17" t="str">
        <f t="shared" si="19"/>
        <v/>
      </c>
      <c r="AO31" s="31" t="s">
        <v>59</v>
      </c>
    </row>
    <row r="32" spans="2:41" s="3" customFormat="1" ht="9.9499999999999993" customHeight="1" x14ac:dyDescent="0.2">
      <c r="B32" s="113" t="s">
        <v>8</v>
      </c>
      <c r="D32" s="40"/>
      <c r="E32" s="74" t="s">
        <v>349</v>
      </c>
      <c r="F32" s="74"/>
      <c r="G32" s="30" t="s">
        <v>115</v>
      </c>
      <c r="H32" s="30"/>
      <c r="I32" s="30" t="s">
        <v>179</v>
      </c>
      <c r="K32" s="30"/>
      <c r="L32" s="30" t="s">
        <v>289</v>
      </c>
      <c r="N32" s="30"/>
      <c r="O32" s="74" t="s">
        <v>286</v>
      </c>
      <c r="Q32" s="192" t="s">
        <v>350</v>
      </c>
      <c r="R32" s="29"/>
      <c r="S32" s="39">
        <f t="shared" si="10"/>
        <v>16.600000000000001</v>
      </c>
      <c r="T32" s="37" t="s">
        <v>46</v>
      </c>
      <c r="U32" s="5" t="str">
        <f>+Instructions!$B$3</f>
        <v>D</v>
      </c>
      <c r="V32" s="52"/>
      <c r="W32" s="56">
        <f>+Instructions!$C$22</f>
        <v>0</v>
      </c>
      <c r="X32" s="17">
        <f t="shared" si="11"/>
        <v>16.600000000000001</v>
      </c>
      <c r="Y32" s="52"/>
      <c r="Z32" s="6" t="s">
        <v>453</v>
      </c>
      <c r="AA32" s="39">
        <v>16.600000000000001</v>
      </c>
      <c r="AB32" s="60">
        <f t="shared" si="12"/>
        <v>0</v>
      </c>
      <c r="AC32" s="17">
        <f t="shared" si="13"/>
        <v>16.600000000000001</v>
      </c>
      <c r="AD32" s="12">
        <f t="shared" si="14"/>
        <v>0</v>
      </c>
      <c r="AE32" s="122"/>
      <c r="AF32" s="130">
        <v>3</v>
      </c>
      <c r="AG32" s="53">
        <f t="shared" si="15"/>
        <v>16.600000000000001</v>
      </c>
      <c r="AH32" s="52"/>
      <c r="AJ32" s="17">
        <f t="shared" si="16"/>
        <v>16.600000000000001</v>
      </c>
      <c r="AK32" s="17">
        <f t="shared" si="17"/>
        <v>0</v>
      </c>
      <c r="AL32" s="17">
        <f t="shared" si="18"/>
        <v>0</v>
      </c>
      <c r="AM32" s="17" t="str">
        <f t="shared" si="19"/>
        <v/>
      </c>
      <c r="AO32" s="31" t="s">
        <v>59</v>
      </c>
    </row>
    <row r="33" spans="2:41" s="3" customFormat="1" ht="9.9499999999999993" customHeight="1" x14ac:dyDescent="0.2">
      <c r="B33" s="113" t="s">
        <v>8</v>
      </c>
      <c r="D33" s="40"/>
      <c r="E33" s="74" t="s">
        <v>351</v>
      </c>
      <c r="F33" s="74"/>
      <c r="G33" s="30" t="s">
        <v>115</v>
      </c>
      <c r="H33" s="30"/>
      <c r="I33" s="30" t="s">
        <v>158</v>
      </c>
      <c r="K33" s="30"/>
      <c r="L33" s="30" t="s">
        <v>293</v>
      </c>
      <c r="N33" s="30"/>
      <c r="O33" s="74" t="s">
        <v>292</v>
      </c>
      <c r="Q33" s="192" t="s">
        <v>347</v>
      </c>
      <c r="R33" s="29"/>
      <c r="S33" s="39">
        <f t="shared" si="10"/>
        <v>35.299999999999997</v>
      </c>
      <c r="T33" s="37" t="s">
        <v>46</v>
      </c>
      <c r="U33" s="5" t="str">
        <f>+Instructions!$B$3</f>
        <v>D</v>
      </c>
      <c r="V33" s="52"/>
      <c r="W33" s="56">
        <f>+Instructions!$C$22</f>
        <v>0</v>
      </c>
      <c r="X33" s="17">
        <f t="shared" si="11"/>
        <v>35.299999999999997</v>
      </c>
      <c r="Y33" s="52"/>
      <c r="Z33" s="6" t="s">
        <v>453</v>
      </c>
      <c r="AA33" s="39">
        <v>35.299999999999997</v>
      </c>
      <c r="AB33" s="60">
        <f t="shared" si="12"/>
        <v>0</v>
      </c>
      <c r="AC33" s="17">
        <f t="shared" si="13"/>
        <v>35.299999999999997</v>
      </c>
      <c r="AD33" s="12">
        <f t="shared" si="14"/>
        <v>0</v>
      </c>
      <c r="AE33" s="122"/>
      <c r="AF33" s="130">
        <v>3</v>
      </c>
      <c r="AG33" s="53">
        <f t="shared" si="15"/>
        <v>35.299999999999997</v>
      </c>
      <c r="AH33" s="52"/>
      <c r="AJ33" s="17">
        <f t="shared" si="16"/>
        <v>35.299999999999997</v>
      </c>
      <c r="AK33" s="17">
        <f t="shared" si="17"/>
        <v>0</v>
      </c>
      <c r="AL33" s="17">
        <f t="shared" si="18"/>
        <v>0</v>
      </c>
      <c r="AM33" s="17" t="str">
        <f t="shared" si="19"/>
        <v/>
      </c>
      <c r="AO33" s="31" t="s">
        <v>59</v>
      </c>
    </row>
    <row r="34" spans="2:41" s="3" customFormat="1" ht="9.9499999999999993" customHeight="1" x14ac:dyDescent="0.2">
      <c r="B34" s="113" t="s">
        <v>8</v>
      </c>
      <c r="D34" s="40"/>
      <c r="E34" s="74" t="s">
        <v>351</v>
      </c>
      <c r="F34" s="74"/>
      <c r="G34" s="30" t="s">
        <v>115</v>
      </c>
      <c r="H34" s="30"/>
      <c r="I34" s="30" t="s">
        <v>157</v>
      </c>
      <c r="K34" s="30"/>
      <c r="L34" s="30" t="s">
        <v>294</v>
      </c>
      <c r="N34" s="30"/>
      <c r="O34" s="74" t="s">
        <v>292</v>
      </c>
      <c r="Q34" s="192" t="s">
        <v>347</v>
      </c>
      <c r="R34" s="29"/>
      <c r="S34" s="39">
        <f t="shared" si="10"/>
        <v>35.299999999999997</v>
      </c>
      <c r="T34" s="37" t="s">
        <v>46</v>
      </c>
      <c r="U34" s="5" t="str">
        <f>+Instructions!$B$3</f>
        <v>D</v>
      </c>
      <c r="V34" s="52"/>
      <c r="W34" s="56">
        <f>+Instructions!$C$22</f>
        <v>0</v>
      </c>
      <c r="X34" s="17">
        <f t="shared" si="11"/>
        <v>35.299999999999997</v>
      </c>
      <c r="Y34" s="52"/>
      <c r="Z34" s="6" t="s">
        <v>453</v>
      </c>
      <c r="AA34" s="39">
        <v>35.299999999999997</v>
      </c>
      <c r="AB34" s="60">
        <f t="shared" si="12"/>
        <v>0</v>
      </c>
      <c r="AC34" s="17">
        <f t="shared" si="13"/>
        <v>35.299999999999997</v>
      </c>
      <c r="AD34" s="12">
        <f t="shared" si="14"/>
        <v>0</v>
      </c>
      <c r="AE34" s="122"/>
      <c r="AF34" s="130">
        <v>3</v>
      </c>
      <c r="AG34" s="53">
        <f t="shared" si="15"/>
        <v>35.299999999999997</v>
      </c>
      <c r="AH34" s="52"/>
      <c r="AJ34" s="17">
        <f t="shared" si="16"/>
        <v>35.299999999999997</v>
      </c>
      <c r="AK34" s="17">
        <f t="shared" si="17"/>
        <v>0</v>
      </c>
      <c r="AL34" s="17">
        <f t="shared" si="18"/>
        <v>0</v>
      </c>
      <c r="AM34" s="17" t="str">
        <f t="shared" si="19"/>
        <v/>
      </c>
      <c r="AO34" s="31" t="s">
        <v>59</v>
      </c>
    </row>
    <row r="35" spans="2:41" s="3" customFormat="1" ht="9.9499999999999993" customHeight="1" x14ac:dyDescent="0.2">
      <c r="B35" s="113" t="s">
        <v>8</v>
      </c>
      <c r="D35" s="40"/>
      <c r="E35" s="74" t="s">
        <v>352</v>
      </c>
      <c r="F35" s="74"/>
      <c r="G35" s="30" t="s">
        <v>115</v>
      </c>
      <c r="H35" s="30"/>
      <c r="I35" s="30" t="s">
        <v>165</v>
      </c>
      <c r="K35" s="30"/>
      <c r="L35" s="30" t="s">
        <v>295</v>
      </c>
      <c r="N35" s="30"/>
      <c r="O35" s="74" t="s">
        <v>296</v>
      </c>
      <c r="Q35" s="192" t="s">
        <v>342</v>
      </c>
      <c r="R35" s="29"/>
      <c r="S35" s="39">
        <f t="shared" si="10"/>
        <v>32.9</v>
      </c>
      <c r="T35" s="37" t="s">
        <v>46</v>
      </c>
      <c r="U35" s="5" t="str">
        <f>+Instructions!$B$3</f>
        <v>D</v>
      </c>
      <c r="V35" s="52"/>
      <c r="W35" s="56">
        <f>+Instructions!$C$22</f>
        <v>0</v>
      </c>
      <c r="X35" s="17">
        <f t="shared" si="11"/>
        <v>32.9</v>
      </c>
      <c r="Y35" s="52"/>
      <c r="Z35" s="6" t="s">
        <v>453</v>
      </c>
      <c r="AA35" s="39">
        <v>32.9</v>
      </c>
      <c r="AB35" s="60">
        <f t="shared" si="12"/>
        <v>0</v>
      </c>
      <c r="AC35" s="17">
        <f t="shared" si="13"/>
        <v>32.9</v>
      </c>
      <c r="AD35" s="12">
        <f t="shared" si="14"/>
        <v>0</v>
      </c>
      <c r="AE35" s="122"/>
      <c r="AF35" s="130">
        <v>3</v>
      </c>
      <c r="AG35" s="53">
        <f t="shared" si="15"/>
        <v>32.9</v>
      </c>
      <c r="AH35" s="52"/>
      <c r="AJ35" s="17">
        <f t="shared" si="16"/>
        <v>32.9</v>
      </c>
      <c r="AK35" s="17">
        <f t="shared" si="17"/>
        <v>0</v>
      </c>
      <c r="AL35" s="17">
        <f t="shared" si="18"/>
        <v>0</v>
      </c>
      <c r="AM35" s="17" t="str">
        <f t="shared" si="19"/>
        <v/>
      </c>
      <c r="AO35" s="31" t="s">
        <v>59</v>
      </c>
    </row>
    <row r="36" spans="2:41" s="3" customFormat="1" ht="9.9499999999999993" customHeight="1" x14ac:dyDescent="0.2">
      <c r="B36" s="113" t="s">
        <v>8</v>
      </c>
      <c r="D36" s="40"/>
      <c r="E36" s="74" t="s">
        <v>345</v>
      </c>
      <c r="F36" s="74"/>
      <c r="G36" s="30" t="s">
        <v>115</v>
      </c>
      <c r="H36" s="30"/>
      <c r="I36" s="30" t="s">
        <v>175</v>
      </c>
      <c r="K36" s="30"/>
      <c r="L36" s="30" t="s">
        <v>290</v>
      </c>
      <c r="N36" s="30"/>
      <c r="O36" s="74" t="s">
        <v>286</v>
      </c>
      <c r="Q36" s="192" t="s">
        <v>344</v>
      </c>
      <c r="R36" s="29"/>
      <c r="S36" s="39">
        <f t="shared" si="10"/>
        <v>40.4</v>
      </c>
      <c r="T36" s="37" t="s">
        <v>46</v>
      </c>
      <c r="U36" s="5" t="str">
        <f>+Instructions!$B$3</f>
        <v>D</v>
      </c>
      <c r="V36" s="52"/>
      <c r="W36" s="56">
        <f>+Instructions!$C$22</f>
        <v>0</v>
      </c>
      <c r="X36" s="17">
        <f t="shared" si="11"/>
        <v>40.4</v>
      </c>
      <c r="Y36" s="52"/>
      <c r="Z36" s="6" t="s">
        <v>453</v>
      </c>
      <c r="AA36" s="39">
        <v>40.4</v>
      </c>
      <c r="AB36" s="60">
        <f t="shared" si="12"/>
        <v>0</v>
      </c>
      <c r="AC36" s="17">
        <f t="shared" si="13"/>
        <v>40.4</v>
      </c>
      <c r="AD36" s="12">
        <f t="shared" si="14"/>
        <v>0</v>
      </c>
      <c r="AE36" s="122"/>
      <c r="AF36" s="130">
        <v>3</v>
      </c>
      <c r="AG36" s="53">
        <f t="shared" si="15"/>
        <v>40.4</v>
      </c>
      <c r="AH36" s="52"/>
      <c r="AJ36" s="17">
        <f t="shared" si="16"/>
        <v>40.4</v>
      </c>
      <c r="AK36" s="17">
        <f t="shared" si="17"/>
        <v>0</v>
      </c>
      <c r="AL36" s="17">
        <f t="shared" si="18"/>
        <v>0</v>
      </c>
      <c r="AM36" s="17" t="str">
        <f t="shared" si="19"/>
        <v/>
      </c>
      <c r="AO36" s="31" t="s">
        <v>59</v>
      </c>
    </row>
    <row r="37" spans="2:41" s="3" customFormat="1" ht="9.9499999999999993" customHeight="1" x14ac:dyDescent="0.2">
      <c r="B37" s="113" t="s">
        <v>8</v>
      </c>
      <c r="D37" s="40"/>
      <c r="E37" s="74" t="s">
        <v>352</v>
      </c>
      <c r="F37" s="74"/>
      <c r="G37" s="30" t="s">
        <v>115</v>
      </c>
      <c r="H37" s="30"/>
      <c r="I37" s="30" t="s">
        <v>164</v>
      </c>
      <c r="K37" s="30"/>
      <c r="L37" s="30" t="s">
        <v>298</v>
      </c>
      <c r="N37" s="30"/>
      <c r="O37" s="74" t="s">
        <v>296</v>
      </c>
      <c r="Q37" s="192" t="s">
        <v>342</v>
      </c>
      <c r="R37" s="29"/>
      <c r="S37" s="39">
        <f t="shared" si="10"/>
        <v>32.9</v>
      </c>
      <c r="T37" s="37" t="s">
        <v>46</v>
      </c>
      <c r="U37" s="5" t="str">
        <f>+Instructions!$B$3</f>
        <v>D</v>
      </c>
      <c r="V37" s="52"/>
      <c r="W37" s="56">
        <f>+Instructions!$C$22</f>
        <v>0</v>
      </c>
      <c r="X37" s="17">
        <f t="shared" si="11"/>
        <v>32.9</v>
      </c>
      <c r="Y37" s="52"/>
      <c r="Z37" s="6" t="s">
        <v>453</v>
      </c>
      <c r="AA37" s="39">
        <v>32.9</v>
      </c>
      <c r="AB37" s="60">
        <f t="shared" si="12"/>
        <v>0</v>
      </c>
      <c r="AC37" s="17">
        <f t="shared" si="13"/>
        <v>32.9</v>
      </c>
      <c r="AD37" s="12">
        <f t="shared" si="14"/>
        <v>0</v>
      </c>
      <c r="AE37" s="122"/>
      <c r="AF37" s="130">
        <v>3</v>
      </c>
      <c r="AG37" s="53">
        <f t="shared" si="15"/>
        <v>32.9</v>
      </c>
      <c r="AH37" s="52"/>
      <c r="AJ37" s="17">
        <f t="shared" si="16"/>
        <v>32.9</v>
      </c>
      <c r="AK37" s="17">
        <f t="shared" si="17"/>
        <v>0</v>
      </c>
      <c r="AL37" s="17">
        <f t="shared" si="18"/>
        <v>0</v>
      </c>
      <c r="AM37" s="17" t="str">
        <f t="shared" si="19"/>
        <v/>
      </c>
      <c r="AO37" s="31" t="s">
        <v>59</v>
      </c>
    </row>
    <row r="38" spans="2:41" s="3" customFormat="1" ht="9.9499999999999993" customHeight="1" x14ac:dyDescent="0.2">
      <c r="B38" s="113" t="s">
        <v>8</v>
      </c>
      <c r="D38" s="40"/>
      <c r="E38" s="74" t="s">
        <v>345</v>
      </c>
      <c r="F38" s="74"/>
      <c r="G38" s="30" t="s">
        <v>115</v>
      </c>
      <c r="H38" s="30"/>
      <c r="I38" s="30" t="s">
        <v>176</v>
      </c>
      <c r="K38" s="30"/>
      <c r="L38" s="30" t="s">
        <v>291</v>
      </c>
      <c r="N38" s="30"/>
      <c r="O38" s="74" t="s">
        <v>286</v>
      </c>
      <c r="Q38" s="192" t="s">
        <v>344</v>
      </c>
      <c r="R38" s="29"/>
      <c r="S38" s="39">
        <f t="shared" si="10"/>
        <v>40.4</v>
      </c>
      <c r="T38" s="37" t="s">
        <v>46</v>
      </c>
      <c r="U38" s="5" t="str">
        <f>+Instructions!$B$3</f>
        <v>D</v>
      </c>
      <c r="V38" s="52"/>
      <c r="W38" s="56">
        <f>+Instructions!$C$22</f>
        <v>0</v>
      </c>
      <c r="X38" s="17">
        <f t="shared" si="11"/>
        <v>40.4</v>
      </c>
      <c r="Y38" s="52"/>
      <c r="Z38" s="6" t="s">
        <v>453</v>
      </c>
      <c r="AA38" s="39">
        <v>40.4</v>
      </c>
      <c r="AB38" s="60">
        <f t="shared" si="12"/>
        <v>0</v>
      </c>
      <c r="AC38" s="17">
        <f t="shared" si="13"/>
        <v>40.4</v>
      </c>
      <c r="AD38" s="12">
        <f t="shared" si="14"/>
        <v>0</v>
      </c>
      <c r="AE38" s="122"/>
      <c r="AF38" s="130">
        <v>3</v>
      </c>
      <c r="AG38" s="53">
        <f t="shared" si="15"/>
        <v>40.4</v>
      </c>
      <c r="AH38" s="52"/>
      <c r="AJ38" s="17">
        <f t="shared" si="16"/>
        <v>40.4</v>
      </c>
      <c r="AK38" s="17">
        <f t="shared" si="17"/>
        <v>0</v>
      </c>
      <c r="AL38" s="17">
        <f t="shared" si="18"/>
        <v>0</v>
      </c>
      <c r="AM38" s="17" t="str">
        <f t="shared" si="19"/>
        <v/>
      </c>
      <c r="AO38" s="31" t="s">
        <v>59</v>
      </c>
    </row>
    <row r="39" spans="2:41" s="3" customFormat="1" ht="9.9499999999999993" customHeight="1" x14ac:dyDescent="0.2">
      <c r="B39" s="113" t="s">
        <v>8</v>
      </c>
      <c r="D39" s="40"/>
      <c r="E39" s="74" t="s">
        <v>353</v>
      </c>
      <c r="F39" s="74"/>
      <c r="G39" s="30" t="s">
        <v>115</v>
      </c>
      <c r="H39" s="30"/>
      <c r="I39" s="30" t="s">
        <v>189</v>
      </c>
      <c r="K39" s="30"/>
      <c r="L39" s="30" t="s">
        <v>299</v>
      </c>
      <c r="N39" s="30"/>
      <c r="O39" s="74" t="s">
        <v>300</v>
      </c>
      <c r="Q39" s="192" t="s">
        <v>342</v>
      </c>
      <c r="R39" s="29"/>
      <c r="S39" s="39">
        <f t="shared" si="10"/>
        <v>28.05</v>
      </c>
      <c r="T39" s="37" t="s">
        <v>46</v>
      </c>
      <c r="U39" s="5" t="str">
        <f>+Instructions!$B$3</f>
        <v>D</v>
      </c>
      <c r="V39" s="52"/>
      <c r="W39" s="56">
        <f>+Instructions!$C$22</f>
        <v>0</v>
      </c>
      <c r="X39" s="17">
        <f t="shared" si="11"/>
        <v>28.05</v>
      </c>
      <c r="Y39" s="52"/>
      <c r="Z39" s="6" t="s">
        <v>453</v>
      </c>
      <c r="AA39" s="39">
        <v>28.05</v>
      </c>
      <c r="AB39" s="60">
        <f t="shared" si="12"/>
        <v>0</v>
      </c>
      <c r="AC39" s="17">
        <f t="shared" si="13"/>
        <v>28.05</v>
      </c>
      <c r="AD39" s="12">
        <f t="shared" si="14"/>
        <v>0</v>
      </c>
      <c r="AE39" s="122"/>
      <c r="AF39" s="130">
        <v>3</v>
      </c>
      <c r="AG39" s="53">
        <f t="shared" si="15"/>
        <v>28.05</v>
      </c>
      <c r="AH39" s="52"/>
      <c r="AJ39" s="17">
        <f t="shared" si="16"/>
        <v>28.05</v>
      </c>
      <c r="AK39" s="17">
        <f t="shared" si="17"/>
        <v>0</v>
      </c>
      <c r="AL39" s="17">
        <f t="shared" si="18"/>
        <v>0</v>
      </c>
      <c r="AM39" s="17" t="str">
        <f t="shared" si="19"/>
        <v/>
      </c>
      <c r="AO39" s="31" t="s">
        <v>59</v>
      </c>
    </row>
    <row r="40" spans="2:41" s="3" customFormat="1" ht="9.9499999999999993" customHeight="1" x14ac:dyDescent="0.2">
      <c r="B40" s="114" t="s">
        <v>55</v>
      </c>
      <c r="E40" s="74" t="s">
        <v>92</v>
      </c>
      <c r="F40" s="74"/>
      <c r="G40" s="190" t="s">
        <v>48</v>
      </c>
      <c r="H40" s="30"/>
      <c r="I40" s="30" t="s">
        <v>144</v>
      </c>
      <c r="K40" s="30"/>
      <c r="L40" s="30" t="s">
        <v>90</v>
      </c>
      <c r="N40" s="30"/>
      <c r="O40" s="74"/>
      <c r="Q40" s="192" t="s">
        <v>363</v>
      </c>
      <c r="R40" s="29"/>
      <c r="S40" s="39">
        <f t="shared" si="10"/>
        <v>25.55</v>
      </c>
      <c r="T40" s="37" t="s">
        <v>47</v>
      </c>
      <c r="U40" s="5" t="str">
        <f>+Instructions!$B$3</f>
        <v>D</v>
      </c>
      <c r="V40" s="52"/>
      <c r="W40" s="56">
        <f>+Instructions!$C$22</f>
        <v>0</v>
      </c>
      <c r="X40" s="17">
        <f t="shared" si="11"/>
        <v>25.55</v>
      </c>
      <c r="Y40" s="52"/>
      <c r="Z40" s="6" t="s">
        <v>453</v>
      </c>
      <c r="AA40" s="39">
        <v>25.55</v>
      </c>
      <c r="AB40" s="60">
        <f t="shared" si="12"/>
        <v>0</v>
      </c>
      <c r="AC40" s="17">
        <f t="shared" si="13"/>
        <v>25.55</v>
      </c>
      <c r="AD40" s="12">
        <f t="shared" si="14"/>
        <v>0</v>
      </c>
      <c r="AE40" s="122"/>
      <c r="AF40" s="129">
        <v>1</v>
      </c>
      <c r="AG40" s="38">
        <f t="shared" si="15"/>
        <v>25.55</v>
      </c>
      <c r="AH40" s="52"/>
      <c r="AJ40" s="17">
        <f t="shared" si="16"/>
        <v>25.55</v>
      </c>
      <c r="AK40" s="17">
        <f t="shared" si="17"/>
        <v>0</v>
      </c>
      <c r="AL40" s="17">
        <f t="shared" si="18"/>
        <v>0</v>
      </c>
      <c r="AM40" s="17" t="str">
        <f t="shared" si="19"/>
        <v/>
      </c>
      <c r="AO40" s="31" t="s">
        <v>59</v>
      </c>
    </row>
    <row r="41" spans="2:41" s="3" customFormat="1" ht="9.9499999999999993" customHeight="1" x14ac:dyDescent="0.2">
      <c r="B41" s="114" t="s">
        <v>55</v>
      </c>
      <c r="E41" s="74" t="s">
        <v>92</v>
      </c>
      <c r="F41" s="74"/>
      <c r="G41" s="190" t="s">
        <v>48</v>
      </c>
      <c r="H41" s="30"/>
      <c r="I41" s="30" t="s">
        <v>149</v>
      </c>
      <c r="K41" s="30"/>
      <c r="L41" s="30" t="s">
        <v>146</v>
      </c>
      <c r="N41" s="30"/>
      <c r="O41" s="74"/>
      <c r="Q41" s="192" t="s">
        <v>363</v>
      </c>
      <c r="R41" s="29"/>
      <c r="S41" s="39">
        <f t="shared" si="10"/>
        <v>22.85</v>
      </c>
      <c r="T41" s="37" t="s">
        <v>47</v>
      </c>
      <c r="U41" s="5" t="str">
        <f>+Instructions!$B$3</f>
        <v>D</v>
      </c>
      <c r="V41" s="52"/>
      <c r="W41" s="56">
        <f>+Instructions!$C$22</f>
        <v>0</v>
      </c>
      <c r="X41" s="17">
        <f t="shared" si="11"/>
        <v>22.85</v>
      </c>
      <c r="Y41" s="52"/>
      <c r="Z41" s="6" t="s">
        <v>453</v>
      </c>
      <c r="AA41" s="39">
        <v>22.85</v>
      </c>
      <c r="AB41" s="60">
        <f t="shared" si="12"/>
        <v>0</v>
      </c>
      <c r="AC41" s="17">
        <f t="shared" si="13"/>
        <v>22.85</v>
      </c>
      <c r="AD41" s="12">
        <f t="shared" si="14"/>
        <v>0</v>
      </c>
      <c r="AE41" s="122"/>
      <c r="AF41" s="129">
        <v>1</v>
      </c>
      <c r="AG41" s="38">
        <f t="shared" si="15"/>
        <v>22.85</v>
      </c>
      <c r="AH41" s="52"/>
      <c r="AJ41" s="17">
        <f t="shared" si="16"/>
        <v>22.85</v>
      </c>
      <c r="AK41" s="17">
        <f t="shared" si="17"/>
        <v>0</v>
      </c>
      <c r="AL41" s="17">
        <f t="shared" si="18"/>
        <v>0</v>
      </c>
      <c r="AM41" s="17" t="str">
        <f t="shared" si="19"/>
        <v/>
      </c>
      <c r="AO41" s="31" t="s">
        <v>59</v>
      </c>
    </row>
    <row r="42" spans="2:41" s="3" customFormat="1" ht="9.9499999999999993" customHeight="1" x14ac:dyDescent="0.2">
      <c r="B42" s="114" t="s">
        <v>55</v>
      </c>
      <c r="E42" s="74" t="s">
        <v>92</v>
      </c>
      <c r="F42" s="74"/>
      <c r="G42" s="190" t="s">
        <v>48</v>
      </c>
      <c r="H42" s="30"/>
      <c r="I42" s="30" t="s">
        <v>150</v>
      </c>
      <c r="K42" s="30"/>
      <c r="L42" s="30" t="s">
        <v>147</v>
      </c>
      <c r="N42" s="30"/>
      <c r="O42" s="74"/>
      <c r="Q42" s="192" t="s">
        <v>363</v>
      </c>
      <c r="R42" s="29"/>
      <c r="S42" s="39">
        <f t="shared" si="10"/>
        <v>22.85</v>
      </c>
      <c r="T42" s="37" t="s">
        <v>47</v>
      </c>
      <c r="U42" s="5" t="str">
        <f>+Instructions!$B$3</f>
        <v>D</v>
      </c>
      <c r="V42" s="52"/>
      <c r="W42" s="56">
        <f>+Instructions!$C$22</f>
        <v>0</v>
      </c>
      <c r="X42" s="17">
        <f t="shared" si="11"/>
        <v>22.85</v>
      </c>
      <c r="Y42" s="52"/>
      <c r="Z42" s="6" t="s">
        <v>453</v>
      </c>
      <c r="AA42" s="39">
        <v>22.85</v>
      </c>
      <c r="AB42" s="60">
        <f t="shared" si="12"/>
        <v>0</v>
      </c>
      <c r="AC42" s="17">
        <f t="shared" si="13"/>
        <v>22.85</v>
      </c>
      <c r="AD42" s="12">
        <f t="shared" si="14"/>
        <v>0</v>
      </c>
      <c r="AE42" s="122"/>
      <c r="AF42" s="129">
        <v>1</v>
      </c>
      <c r="AG42" s="38">
        <f t="shared" si="15"/>
        <v>22.85</v>
      </c>
      <c r="AH42" s="52"/>
      <c r="AJ42" s="17">
        <f t="shared" si="16"/>
        <v>22.85</v>
      </c>
      <c r="AK42" s="17">
        <f t="shared" si="17"/>
        <v>0</v>
      </c>
      <c r="AL42" s="17">
        <f t="shared" si="18"/>
        <v>0</v>
      </c>
      <c r="AM42" s="17" t="str">
        <f t="shared" si="19"/>
        <v/>
      </c>
      <c r="AO42" s="31" t="s">
        <v>59</v>
      </c>
    </row>
    <row r="43" spans="2:41" s="3" customFormat="1" ht="9.9499999999999993" customHeight="1" x14ac:dyDescent="0.2">
      <c r="B43" s="114" t="s">
        <v>55</v>
      </c>
      <c r="E43" s="74" t="s">
        <v>92</v>
      </c>
      <c r="F43" s="74"/>
      <c r="G43" s="190" t="s">
        <v>48</v>
      </c>
      <c r="H43" s="30"/>
      <c r="I43" s="30" t="s">
        <v>148</v>
      </c>
      <c r="K43" s="30"/>
      <c r="L43" s="30" t="s">
        <v>145</v>
      </c>
      <c r="N43" s="30"/>
      <c r="O43" s="74"/>
      <c r="Q43" s="192" t="s">
        <v>363</v>
      </c>
      <c r="R43" s="29"/>
      <c r="S43" s="39">
        <f t="shared" si="10"/>
        <v>22.85</v>
      </c>
      <c r="T43" s="37" t="s">
        <v>47</v>
      </c>
      <c r="U43" s="5" t="str">
        <f>+Instructions!$B$3</f>
        <v>D</v>
      </c>
      <c r="V43" s="52"/>
      <c r="W43" s="56">
        <f>+Instructions!$C$22</f>
        <v>0</v>
      </c>
      <c r="X43" s="17">
        <f t="shared" si="11"/>
        <v>22.85</v>
      </c>
      <c r="Y43" s="52"/>
      <c r="Z43" s="6" t="s">
        <v>453</v>
      </c>
      <c r="AA43" s="39">
        <v>22.85</v>
      </c>
      <c r="AB43" s="60">
        <f t="shared" si="12"/>
        <v>0</v>
      </c>
      <c r="AC43" s="17">
        <f t="shared" si="13"/>
        <v>22.85</v>
      </c>
      <c r="AD43" s="12">
        <f t="shared" si="14"/>
        <v>0</v>
      </c>
      <c r="AE43" s="122"/>
      <c r="AF43" s="129">
        <v>1</v>
      </c>
      <c r="AG43" s="38">
        <f t="shared" si="15"/>
        <v>22.85</v>
      </c>
      <c r="AH43" s="52"/>
      <c r="AJ43" s="17">
        <f t="shared" si="16"/>
        <v>22.85</v>
      </c>
      <c r="AK43" s="17">
        <f t="shared" si="17"/>
        <v>0</v>
      </c>
      <c r="AL43" s="17">
        <f t="shared" si="18"/>
        <v>0</v>
      </c>
      <c r="AM43" s="17" t="str">
        <f t="shared" si="19"/>
        <v/>
      </c>
      <c r="AO43" s="31" t="s">
        <v>59</v>
      </c>
    </row>
    <row r="44" spans="2:41" s="3" customFormat="1" ht="9.9499999999999993" customHeight="1" x14ac:dyDescent="0.2">
      <c r="B44" s="113" t="s">
        <v>8</v>
      </c>
      <c r="C44" s="3" t="s">
        <v>85</v>
      </c>
      <c r="D44" s="40"/>
      <c r="E44" s="74" t="s">
        <v>346</v>
      </c>
      <c r="F44" s="74"/>
      <c r="G44" s="30" t="s">
        <v>115</v>
      </c>
      <c r="H44" s="30"/>
      <c r="I44" s="30" t="s">
        <v>185</v>
      </c>
      <c r="K44" s="30"/>
      <c r="L44" s="30" t="s">
        <v>302</v>
      </c>
      <c r="N44" s="30"/>
      <c r="O44" s="74" t="s">
        <v>303</v>
      </c>
      <c r="Q44" s="192" t="s">
        <v>347</v>
      </c>
      <c r="R44" s="29"/>
      <c r="S44" s="39">
        <f t="shared" si="10"/>
        <v>31.2</v>
      </c>
      <c r="T44" s="37" t="s">
        <v>46</v>
      </c>
      <c r="U44" s="5" t="str">
        <f>+Instructions!$B$3</f>
        <v>D</v>
      </c>
      <c r="V44" s="52"/>
      <c r="W44" s="56">
        <f>+Instructions!$C$22</f>
        <v>0</v>
      </c>
      <c r="X44" s="17">
        <f t="shared" si="11"/>
        <v>31.2</v>
      </c>
      <c r="Y44" s="52"/>
      <c r="Z44" s="6" t="s">
        <v>453</v>
      </c>
      <c r="AA44" s="39">
        <v>31.2</v>
      </c>
      <c r="AB44" s="60">
        <f t="shared" si="12"/>
        <v>0</v>
      </c>
      <c r="AC44" s="17">
        <f t="shared" si="13"/>
        <v>31.2</v>
      </c>
      <c r="AD44" s="12">
        <f t="shared" si="14"/>
        <v>0</v>
      </c>
      <c r="AE44" s="122"/>
      <c r="AF44" s="130">
        <v>3</v>
      </c>
      <c r="AG44" s="53">
        <f t="shared" si="15"/>
        <v>31.2</v>
      </c>
      <c r="AH44" s="52"/>
      <c r="AJ44" s="17">
        <f t="shared" si="16"/>
        <v>31.2</v>
      </c>
      <c r="AK44" s="17">
        <f t="shared" si="17"/>
        <v>0</v>
      </c>
      <c r="AL44" s="17">
        <f t="shared" si="18"/>
        <v>0</v>
      </c>
      <c r="AM44" s="17" t="str">
        <f t="shared" si="19"/>
        <v/>
      </c>
      <c r="AO44" s="31" t="s">
        <v>59</v>
      </c>
    </row>
    <row r="45" spans="2:41" s="3" customFormat="1" ht="9.9499999999999993" customHeight="1" x14ac:dyDescent="0.2">
      <c r="B45" s="113" t="s">
        <v>8</v>
      </c>
      <c r="C45" s="3" t="s">
        <v>85</v>
      </c>
      <c r="D45" s="40"/>
      <c r="E45" s="74" t="s">
        <v>346</v>
      </c>
      <c r="F45" s="74"/>
      <c r="G45" s="30" t="s">
        <v>115</v>
      </c>
      <c r="H45" s="30"/>
      <c r="I45" s="30" t="s">
        <v>186</v>
      </c>
      <c r="K45" s="30"/>
      <c r="L45" s="30" t="s">
        <v>304</v>
      </c>
      <c r="N45" s="30"/>
      <c r="O45" s="74" t="s">
        <v>303</v>
      </c>
      <c r="Q45" s="192" t="s">
        <v>347</v>
      </c>
      <c r="R45" s="29"/>
      <c r="S45" s="39">
        <f t="shared" si="10"/>
        <v>31.2</v>
      </c>
      <c r="T45" s="37" t="s">
        <v>46</v>
      </c>
      <c r="U45" s="5" t="str">
        <f>+Instructions!$B$3</f>
        <v>D</v>
      </c>
      <c r="V45" s="52"/>
      <c r="W45" s="56">
        <f>+Instructions!$C$22</f>
        <v>0</v>
      </c>
      <c r="X45" s="17">
        <f t="shared" si="11"/>
        <v>31.2</v>
      </c>
      <c r="Y45" s="52"/>
      <c r="Z45" s="6" t="s">
        <v>453</v>
      </c>
      <c r="AA45" s="39">
        <v>31.2</v>
      </c>
      <c r="AB45" s="60">
        <f t="shared" si="12"/>
        <v>0</v>
      </c>
      <c r="AC45" s="17">
        <f t="shared" si="13"/>
        <v>31.2</v>
      </c>
      <c r="AD45" s="12">
        <f t="shared" si="14"/>
        <v>0</v>
      </c>
      <c r="AE45" s="122"/>
      <c r="AF45" s="130">
        <v>3</v>
      </c>
      <c r="AG45" s="53">
        <f t="shared" si="15"/>
        <v>31.2</v>
      </c>
      <c r="AH45" s="52"/>
      <c r="AJ45" s="17">
        <f t="shared" si="16"/>
        <v>31.2</v>
      </c>
      <c r="AK45" s="17">
        <f t="shared" si="17"/>
        <v>0</v>
      </c>
      <c r="AL45" s="17">
        <f t="shared" si="18"/>
        <v>0</v>
      </c>
      <c r="AM45" s="17" t="str">
        <f t="shared" si="19"/>
        <v/>
      </c>
      <c r="AO45" s="31" t="s">
        <v>59</v>
      </c>
    </row>
    <row r="46" spans="2:41" s="3" customFormat="1" ht="9.9499999999999993" customHeight="1" x14ac:dyDescent="0.2">
      <c r="B46" s="113" t="s">
        <v>8</v>
      </c>
      <c r="D46" s="40"/>
      <c r="E46" s="74" t="s">
        <v>142</v>
      </c>
      <c r="F46" s="74"/>
      <c r="G46" s="30" t="s">
        <v>115</v>
      </c>
      <c r="H46" s="30"/>
      <c r="I46" s="30" t="s">
        <v>160</v>
      </c>
      <c r="K46" s="30"/>
      <c r="L46" s="30" t="s">
        <v>310</v>
      </c>
      <c r="N46" s="30"/>
      <c r="O46" s="74" t="s">
        <v>311</v>
      </c>
      <c r="Q46" s="192" t="s">
        <v>120</v>
      </c>
      <c r="R46" s="29"/>
      <c r="S46" s="39">
        <f t="shared" si="10"/>
        <v>48.8</v>
      </c>
      <c r="T46" s="37" t="s">
        <v>46</v>
      </c>
      <c r="U46" s="5" t="str">
        <f>+Instructions!$B$3</f>
        <v>D</v>
      </c>
      <c r="V46" s="52"/>
      <c r="W46" s="56">
        <f>+Instructions!$C$22</f>
        <v>0</v>
      </c>
      <c r="X46" s="17">
        <f t="shared" si="11"/>
        <v>48.8</v>
      </c>
      <c r="Y46" s="52"/>
      <c r="Z46" s="6" t="s">
        <v>453</v>
      </c>
      <c r="AA46" s="39">
        <v>48.8</v>
      </c>
      <c r="AB46" s="60">
        <f t="shared" si="12"/>
        <v>0</v>
      </c>
      <c r="AC46" s="17">
        <f t="shared" si="13"/>
        <v>48.8</v>
      </c>
      <c r="AD46" s="12">
        <f t="shared" si="14"/>
        <v>0</v>
      </c>
      <c r="AE46" s="122"/>
      <c r="AF46" s="130">
        <v>3</v>
      </c>
      <c r="AG46" s="53">
        <f t="shared" si="15"/>
        <v>48.8</v>
      </c>
      <c r="AH46" s="52"/>
      <c r="AJ46" s="17">
        <f t="shared" si="16"/>
        <v>48.8</v>
      </c>
      <c r="AK46" s="17">
        <f t="shared" si="17"/>
        <v>0</v>
      </c>
      <c r="AL46" s="17">
        <f t="shared" si="18"/>
        <v>0</v>
      </c>
      <c r="AM46" s="17" t="str">
        <f t="shared" si="19"/>
        <v/>
      </c>
      <c r="AO46" s="101" t="s">
        <v>59</v>
      </c>
    </row>
    <row r="47" spans="2:41" s="3" customFormat="1" ht="9.9499999999999993" customHeight="1" x14ac:dyDescent="0.2">
      <c r="B47" s="113" t="s">
        <v>8</v>
      </c>
      <c r="D47" s="40"/>
      <c r="E47" s="74" t="s">
        <v>142</v>
      </c>
      <c r="F47" s="74"/>
      <c r="G47" s="30" t="s">
        <v>115</v>
      </c>
      <c r="H47" s="30"/>
      <c r="I47" s="30" t="s">
        <v>161</v>
      </c>
      <c r="K47" s="30"/>
      <c r="L47" s="30" t="s">
        <v>312</v>
      </c>
      <c r="N47" s="30"/>
      <c r="O47" s="74" t="s">
        <v>311</v>
      </c>
      <c r="Q47" s="192" t="s">
        <v>120</v>
      </c>
      <c r="R47" s="29"/>
      <c r="S47" s="39">
        <f t="shared" si="10"/>
        <v>48.8</v>
      </c>
      <c r="T47" s="37" t="s">
        <v>46</v>
      </c>
      <c r="U47" s="5" t="str">
        <f>+Instructions!$B$3</f>
        <v>D</v>
      </c>
      <c r="V47" s="52"/>
      <c r="W47" s="56">
        <f>+Instructions!$C$22</f>
        <v>0</v>
      </c>
      <c r="X47" s="17">
        <f t="shared" si="11"/>
        <v>48.8</v>
      </c>
      <c r="Y47" s="52"/>
      <c r="Z47" s="6" t="s">
        <v>453</v>
      </c>
      <c r="AA47" s="39">
        <v>48.8</v>
      </c>
      <c r="AB47" s="60">
        <f t="shared" si="12"/>
        <v>0</v>
      </c>
      <c r="AC47" s="17">
        <f t="shared" si="13"/>
        <v>48.8</v>
      </c>
      <c r="AD47" s="12">
        <f t="shared" si="14"/>
        <v>0</v>
      </c>
      <c r="AE47" s="122"/>
      <c r="AF47" s="130">
        <v>3</v>
      </c>
      <c r="AG47" s="53">
        <f t="shared" si="15"/>
        <v>48.8</v>
      </c>
      <c r="AH47" s="52"/>
      <c r="AJ47" s="17">
        <f t="shared" si="16"/>
        <v>48.8</v>
      </c>
      <c r="AK47" s="17">
        <f t="shared" si="17"/>
        <v>0</v>
      </c>
      <c r="AL47" s="17">
        <f t="shared" si="18"/>
        <v>0</v>
      </c>
      <c r="AM47" s="17" t="str">
        <f t="shared" si="19"/>
        <v/>
      </c>
      <c r="AO47" s="101" t="s">
        <v>59</v>
      </c>
    </row>
    <row r="48" spans="2:41" s="3" customFormat="1" ht="9.9499999999999993" customHeight="1" x14ac:dyDescent="0.2">
      <c r="B48" s="113" t="s">
        <v>8</v>
      </c>
      <c r="D48" s="40"/>
      <c r="E48" s="74" t="s">
        <v>142</v>
      </c>
      <c r="F48" s="74"/>
      <c r="G48" s="30" t="s">
        <v>115</v>
      </c>
      <c r="H48" s="30"/>
      <c r="I48" s="30" t="s">
        <v>162</v>
      </c>
      <c r="K48" s="30"/>
      <c r="L48" s="30" t="s">
        <v>313</v>
      </c>
      <c r="N48" s="30"/>
      <c r="O48" s="74" t="s">
        <v>311</v>
      </c>
      <c r="Q48" s="192" t="s">
        <v>120</v>
      </c>
      <c r="R48" s="29"/>
      <c r="S48" s="39">
        <f t="shared" si="10"/>
        <v>48.8</v>
      </c>
      <c r="T48" s="37" t="s">
        <v>46</v>
      </c>
      <c r="U48" s="5" t="str">
        <f>+Instructions!$B$3</f>
        <v>D</v>
      </c>
      <c r="V48" s="52"/>
      <c r="W48" s="56">
        <f>+Instructions!$C$22</f>
        <v>0</v>
      </c>
      <c r="X48" s="17">
        <f t="shared" si="11"/>
        <v>48.8</v>
      </c>
      <c r="Y48" s="52"/>
      <c r="Z48" s="6" t="s">
        <v>453</v>
      </c>
      <c r="AA48" s="39">
        <v>48.8</v>
      </c>
      <c r="AB48" s="60">
        <f t="shared" si="12"/>
        <v>0</v>
      </c>
      <c r="AC48" s="17">
        <f t="shared" si="13"/>
        <v>48.8</v>
      </c>
      <c r="AD48" s="12">
        <f t="shared" si="14"/>
        <v>0</v>
      </c>
      <c r="AE48" s="122"/>
      <c r="AF48" s="130">
        <v>3</v>
      </c>
      <c r="AG48" s="53">
        <f t="shared" si="15"/>
        <v>48.8</v>
      </c>
      <c r="AH48" s="52"/>
      <c r="AJ48" s="17">
        <f t="shared" si="16"/>
        <v>48.8</v>
      </c>
      <c r="AK48" s="17">
        <f t="shared" si="17"/>
        <v>0</v>
      </c>
      <c r="AL48" s="17">
        <f t="shared" si="18"/>
        <v>0</v>
      </c>
      <c r="AM48" s="17" t="str">
        <f t="shared" si="19"/>
        <v/>
      </c>
      <c r="AO48" s="101" t="s">
        <v>59</v>
      </c>
    </row>
    <row r="49" spans="2:41" s="3" customFormat="1" ht="9.9499999999999993" customHeight="1" x14ac:dyDescent="0.2">
      <c r="B49" s="113" t="s">
        <v>8</v>
      </c>
      <c r="D49" s="40"/>
      <c r="E49" s="74" t="s">
        <v>345</v>
      </c>
      <c r="F49" s="74"/>
      <c r="G49" s="30" t="s">
        <v>115</v>
      </c>
      <c r="H49" s="30"/>
      <c r="I49" s="30" t="s">
        <v>169</v>
      </c>
      <c r="K49" s="30"/>
      <c r="L49" s="30" t="s">
        <v>314</v>
      </c>
      <c r="N49" s="30"/>
      <c r="O49" s="74" t="s">
        <v>315</v>
      </c>
      <c r="Q49" s="192" t="s">
        <v>344</v>
      </c>
      <c r="R49" s="29"/>
      <c r="S49" s="39">
        <f t="shared" si="10"/>
        <v>47.4</v>
      </c>
      <c r="T49" s="37" t="s">
        <v>46</v>
      </c>
      <c r="U49" s="5" t="str">
        <f>+Instructions!$B$3</f>
        <v>D</v>
      </c>
      <c r="V49" s="52"/>
      <c r="W49" s="56">
        <f>+Instructions!$C$22</f>
        <v>0</v>
      </c>
      <c r="X49" s="17">
        <f t="shared" si="11"/>
        <v>47.4</v>
      </c>
      <c r="Y49" s="52"/>
      <c r="Z49" s="6" t="s">
        <v>453</v>
      </c>
      <c r="AA49" s="39">
        <v>47.4</v>
      </c>
      <c r="AB49" s="60">
        <f t="shared" si="12"/>
        <v>0</v>
      </c>
      <c r="AC49" s="17">
        <f t="shared" si="13"/>
        <v>47.4</v>
      </c>
      <c r="AD49" s="12">
        <f t="shared" si="14"/>
        <v>0</v>
      </c>
      <c r="AE49" s="122"/>
      <c r="AF49" s="130">
        <v>3</v>
      </c>
      <c r="AG49" s="53">
        <f t="shared" si="15"/>
        <v>47.4</v>
      </c>
      <c r="AH49" s="52"/>
      <c r="AJ49" s="17">
        <f t="shared" si="16"/>
        <v>47.4</v>
      </c>
      <c r="AK49" s="17">
        <f t="shared" si="17"/>
        <v>0</v>
      </c>
      <c r="AL49" s="17">
        <f t="shared" si="18"/>
        <v>0</v>
      </c>
      <c r="AM49" s="17" t="str">
        <f t="shared" si="19"/>
        <v/>
      </c>
      <c r="AO49" s="31" t="s">
        <v>59</v>
      </c>
    </row>
    <row r="50" spans="2:41" s="3" customFormat="1" ht="9.9499999999999993" customHeight="1" x14ac:dyDescent="0.2">
      <c r="B50" s="113" t="s">
        <v>8</v>
      </c>
      <c r="D50" s="40"/>
      <c r="E50" s="74" t="s">
        <v>345</v>
      </c>
      <c r="F50" s="74"/>
      <c r="G50" s="30" t="s">
        <v>115</v>
      </c>
      <c r="H50" s="30"/>
      <c r="I50" s="30" t="s">
        <v>170</v>
      </c>
      <c r="K50" s="30"/>
      <c r="L50" s="30" t="s">
        <v>316</v>
      </c>
      <c r="N50" s="30"/>
      <c r="O50" s="74" t="s">
        <v>315</v>
      </c>
      <c r="Q50" s="192" t="s">
        <v>344</v>
      </c>
      <c r="R50" s="29"/>
      <c r="S50" s="39">
        <f t="shared" si="10"/>
        <v>47.4</v>
      </c>
      <c r="T50" s="37" t="s">
        <v>46</v>
      </c>
      <c r="U50" s="5" t="str">
        <f>+Instructions!$B$3</f>
        <v>D</v>
      </c>
      <c r="V50" s="52"/>
      <c r="W50" s="56">
        <f>+Instructions!$C$22</f>
        <v>0</v>
      </c>
      <c r="X50" s="17">
        <f t="shared" si="11"/>
        <v>47.4</v>
      </c>
      <c r="Y50" s="52"/>
      <c r="Z50" s="6" t="s">
        <v>453</v>
      </c>
      <c r="AA50" s="39">
        <v>47.4</v>
      </c>
      <c r="AB50" s="60">
        <f t="shared" si="12"/>
        <v>0</v>
      </c>
      <c r="AC50" s="17">
        <f t="shared" si="13"/>
        <v>47.4</v>
      </c>
      <c r="AD50" s="12">
        <f t="shared" si="14"/>
        <v>0</v>
      </c>
      <c r="AE50" s="122"/>
      <c r="AF50" s="130">
        <v>3</v>
      </c>
      <c r="AG50" s="53">
        <f t="shared" si="15"/>
        <v>47.4</v>
      </c>
      <c r="AH50" s="52"/>
      <c r="AJ50" s="17">
        <f t="shared" si="16"/>
        <v>47.4</v>
      </c>
      <c r="AK50" s="17">
        <f t="shared" si="17"/>
        <v>0</v>
      </c>
      <c r="AL50" s="17">
        <f t="shared" si="18"/>
        <v>0</v>
      </c>
      <c r="AM50" s="17" t="str">
        <f t="shared" si="19"/>
        <v/>
      </c>
      <c r="AO50" s="31" t="s">
        <v>59</v>
      </c>
    </row>
    <row r="51" spans="2:41" s="3" customFormat="1" ht="9.9499999999999993" customHeight="1" x14ac:dyDescent="0.2">
      <c r="B51" s="113" t="s">
        <v>8</v>
      </c>
      <c r="D51" s="40"/>
      <c r="E51" s="74" t="s">
        <v>345</v>
      </c>
      <c r="F51" s="74"/>
      <c r="G51" s="30" t="s">
        <v>115</v>
      </c>
      <c r="H51" s="30"/>
      <c r="I51" s="30" t="s">
        <v>171</v>
      </c>
      <c r="K51" s="30"/>
      <c r="L51" s="30" t="s">
        <v>317</v>
      </c>
      <c r="N51" s="30"/>
      <c r="O51" s="74" t="s">
        <v>315</v>
      </c>
      <c r="Q51" s="192" t="s">
        <v>344</v>
      </c>
      <c r="R51" s="29"/>
      <c r="S51" s="39">
        <f t="shared" si="10"/>
        <v>47.4</v>
      </c>
      <c r="T51" s="37" t="s">
        <v>46</v>
      </c>
      <c r="U51" s="5" t="str">
        <f>+Instructions!$B$3</f>
        <v>D</v>
      </c>
      <c r="V51" s="52"/>
      <c r="W51" s="56">
        <f>+Instructions!$C$22</f>
        <v>0</v>
      </c>
      <c r="X51" s="17">
        <f t="shared" si="11"/>
        <v>47.4</v>
      </c>
      <c r="Y51" s="52"/>
      <c r="Z51" s="6" t="s">
        <v>453</v>
      </c>
      <c r="AA51" s="39">
        <v>47.4</v>
      </c>
      <c r="AB51" s="60">
        <f t="shared" si="12"/>
        <v>0</v>
      </c>
      <c r="AC51" s="17">
        <f t="shared" si="13"/>
        <v>47.4</v>
      </c>
      <c r="AD51" s="12">
        <f t="shared" si="14"/>
        <v>0</v>
      </c>
      <c r="AE51" s="122"/>
      <c r="AF51" s="130">
        <v>3</v>
      </c>
      <c r="AG51" s="53">
        <f t="shared" si="15"/>
        <v>47.4</v>
      </c>
      <c r="AH51" s="52"/>
      <c r="AJ51" s="17">
        <f t="shared" si="16"/>
        <v>47.4</v>
      </c>
      <c r="AK51" s="17">
        <f t="shared" si="17"/>
        <v>0</v>
      </c>
      <c r="AL51" s="17">
        <f t="shared" si="18"/>
        <v>0</v>
      </c>
      <c r="AM51" s="17" t="str">
        <f t="shared" si="19"/>
        <v/>
      </c>
      <c r="AO51" s="31" t="s">
        <v>59</v>
      </c>
    </row>
    <row r="52" spans="2:41" s="3" customFormat="1" ht="9.9499999999999993" customHeight="1" x14ac:dyDescent="0.2">
      <c r="B52" s="113" t="s">
        <v>8</v>
      </c>
      <c r="D52" s="40"/>
      <c r="E52" s="74" t="s">
        <v>345</v>
      </c>
      <c r="F52" s="74"/>
      <c r="G52" s="30" t="s">
        <v>115</v>
      </c>
      <c r="H52" s="30"/>
      <c r="I52" s="30" t="s">
        <v>173</v>
      </c>
      <c r="K52" s="30"/>
      <c r="L52" s="30" t="s">
        <v>318</v>
      </c>
      <c r="N52" s="30"/>
      <c r="O52" s="74" t="s">
        <v>315</v>
      </c>
      <c r="Q52" s="192" t="s">
        <v>344</v>
      </c>
      <c r="R52" s="29"/>
      <c r="S52" s="39">
        <f t="shared" si="10"/>
        <v>50.55</v>
      </c>
      <c r="T52" s="37" t="s">
        <v>46</v>
      </c>
      <c r="U52" s="5" t="str">
        <f>+Instructions!$B$3</f>
        <v>D</v>
      </c>
      <c r="V52" s="52"/>
      <c r="W52" s="56">
        <f>+Instructions!$C$22</f>
        <v>0</v>
      </c>
      <c r="X52" s="17">
        <f t="shared" si="11"/>
        <v>50.55</v>
      </c>
      <c r="Y52" s="52"/>
      <c r="Z52" s="6" t="s">
        <v>453</v>
      </c>
      <c r="AA52" s="39">
        <v>50.55</v>
      </c>
      <c r="AB52" s="60">
        <f t="shared" si="12"/>
        <v>0</v>
      </c>
      <c r="AC52" s="17">
        <f t="shared" si="13"/>
        <v>50.55</v>
      </c>
      <c r="AD52" s="12">
        <f t="shared" si="14"/>
        <v>0</v>
      </c>
      <c r="AE52" s="122"/>
      <c r="AF52" s="130">
        <v>3</v>
      </c>
      <c r="AG52" s="53">
        <f t="shared" si="15"/>
        <v>50.55</v>
      </c>
      <c r="AH52" s="52"/>
      <c r="AJ52" s="17">
        <f t="shared" si="16"/>
        <v>50.55</v>
      </c>
      <c r="AK52" s="17">
        <f t="shared" si="17"/>
        <v>0</v>
      </c>
      <c r="AL52" s="17">
        <f t="shared" si="18"/>
        <v>0</v>
      </c>
      <c r="AM52" s="17" t="str">
        <f t="shared" si="19"/>
        <v/>
      </c>
      <c r="AO52" s="31" t="s">
        <v>59</v>
      </c>
    </row>
    <row r="53" spans="2:41" s="3" customFormat="1" ht="9.9499999999999993" customHeight="1" x14ac:dyDescent="0.2">
      <c r="B53" s="113" t="s">
        <v>8</v>
      </c>
      <c r="D53" s="40"/>
      <c r="E53" s="74" t="s">
        <v>345</v>
      </c>
      <c r="F53" s="74"/>
      <c r="G53" s="30" t="s">
        <v>115</v>
      </c>
      <c r="H53" s="30"/>
      <c r="I53" s="30" t="s">
        <v>174</v>
      </c>
      <c r="K53" s="30"/>
      <c r="L53" s="30" t="s">
        <v>313</v>
      </c>
      <c r="N53" s="30"/>
      <c r="O53" s="74" t="s">
        <v>315</v>
      </c>
      <c r="Q53" s="192" t="s">
        <v>344</v>
      </c>
      <c r="R53" s="29"/>
      <c r="S53" s="39">
        <f t="shared" si="10"/>
        <v>50.55</v>
      </c>
      <c r="T53" s="37" t="s">
        <v>46</v>
      </c>
      <c r="U53" s="5" t="str">
        <f>+Instructions!$B$3</f>
        <v>D</v>
      </c>
      <c r="V53" s="52"/>
      <c r="W53" s="56">
        <f>+Instructions!$C$22</f>
        <v>0</v>
      </c>
      <c r="X53" s="17">
        <f t="shared" si="11"/>
        <v>50.55</v>
      </c>
      <c r="Y53" s="52"/>
      <c r="Z53" s="6" t="s">
        <v>453</v>
      </c>
      <c r="AA53" s="39">
        <v>50.55</v>
      </c>
      <c r="AB53" s="60">
        <f t="shared" si="12"/>
        <v>0</v>
      </c>
      <c r="AC53" s="17">
        <f t="shared" si="13"/>
        <v>50.55</v>
      </c>
      <c r="AD53" s="12">
        <f t="shared" si="14"/>
        <v>0</v>
      </c>
      <c r="AE53" s="122"/>
      <c r="AF53" s="130">
        <v>3</v>
      </c>
      <c r="AG53" s="53">
        <f t="shared" si="15"/>
        <v>50.55</v>
      </c>
      <c r="AH53" s="52"/>
      <c r="AJ53" s="17">
        <f t="shared" si="16"/>
        <v>50.55</v>
      </c>
      <c r="AK53" s="17">
        <f t="shared" si="17"/>
        <v>0</v>
      </c>
      <c r="AL53" s="17">
        <f t="shared" si="18"/>
        <v>0</v>
      </c>
      <c r="AM53" s="17" t="str">
        <f t="shared" si="19"/>
        <v/>
      </c>
      <c r="AO53" s="31" t="s">
        <v>59</v>
      </c>
    </row>
    <row r="54" spans="2:41" s="3" customFormat="1" ht="9.9499999999999993" customHeight="1" x14ac:dyDescent="0.2">
      <c r="B54" s="113" t="s">
        <v>8</v>
      </c>
      <c r="D54" s="40"/>
      <c r="E54" s="74" t="s">
        <v>345</v>
      </c>
      <c r="F54" s="74"/>
      <c r="G54" s="30" t="s">
        <v>115</v>
      </c>
      <c r="H54" s="30"/>
      <c r="I54" s="30" t="s">
        <v>172</v>
      </c>
      <c r="K54" s="30"/>
      <c r="L54" s="30" t="s">
        <v>319</v>
      </c>
      <c r="N54" s="30"/>
      <c r="O54" s="74" t="s">
        <v>315</v>
      </c>
      <c r="Q54" s="192" t="s">
        <v>344</v>
      </c>
      <c r="R54" s="29"/>
      <c r="S54" s="39">
        <f t="shared" si="10"/>
        <v>50.55</v>
      </c>
      <c r="T54" s="37" t="s">
        <v>46</v>
      </c>
      <c r="U54" s="5" t="str">
        <f>+Instructions!$B$3</f>
        <v>D</v>
      </c>
      <c r="V54" s="52"/>
      <c r="W54" s="56">
        <f>+Instructions!$C$22</f>
        <v>0</v>
      </c>
      <c r="X54" s="17">
        <f t="shared" si="11"/>
        <v>50.55</v>
      </c>
      <c r="Y54" s="52"/>
      <c r="Z54" s="6" t="s">
        <v>453</v>
      </c>
      <c r="AA54" s="39">
        <v>50.55</v>
      </c>
      <c r="AB54" s="60">
        <f t="shared" si="12"/>
        <v>0</v>
      </c>
      <c r="AC54" s="17">
        <f t="shared" si="13"/>
        <v>50.55</v>
      </c>
      <c r="AD54" s="12">
        <f t="shared" si="14"/>
        <v>0</v>
      </c>
      <c r="AE54" s="122"/>
      <c r="AF54" s="130">
        <v>3</v>
      </c>
      <c r="AG54" s="53">
        <f t="shared" si="15"/>
        <v>50.55</v>
      </c>
      <c r="AH54" s="52"/>
      <c r="AJ54" s="17">
        <f t="shared" si="16"/>
        <v>50.55</v>
      </c>
      <c r="AK54" s="17">
        <f t="shared" si="17"/>
        <v>0</v>
      </c>
      <c r="AL54" s="17">
        <f t="shared" si="18"/>
        <v>0</v>
      </c>
      <c r="AM54" s="17" t="str">
        <f t="shared" si="19"/>
        <v/>
      </c>
      <c r="AO54" s="31" t="s">
        <v>59</v>
      </c>
    </row>
    <row r="55" spans="2:41" s="3" customFormat="1" ht="9.9499999999999993" customHeight="1" x14ac:dyDescent="0.2">
      <c r="B55" s="113" t="s">
        <v>8</v>
      </c>
      <c r="D55" s="40"/>
      <c r="E55" s="74" t="s">
        <v>117</v>
      </c>
      <c r="F55" s="74"/>
      <c r="G55" s="30" t="s">
        <v>115</v>
      </c>
      <c r="H55" s="30"/>
      <c r="I55" s="30" t="s">
        <v>195</v>
      </c>
      <c r="K55" s="30"/>
      <c r="L55" s="30" t="s">
        <v>320</v>
      </c>
      <c r="N55" s="30"/>
      <c r="O55" s="74" t="s">
        <v>277</v>
      </c>
      <c r="Q55" s="192" t="s">
        <v>116</v>
      </c>
      <c r="R55" s="29"/>
      <c r="S55" s="39">
        <f t="shared" ref="S55:S86" si="20">IF(Suggested="Yes",AA55,AG55)</f>
        <v>30.9</v>
      </c>
      <c r="T55" s="37" t="s">
        <v>46</v>
      </c>
      <c r="U55" s="5" t="str">
        <f>+Instructions!$B$3</f>
        <v>D</v>
      </c>
      <c r="V55" s="52"/>
      <c r="W55" s="56">
        <f>+Instructions!$C$22</f>
        <v>0</v>
      </c>
      <c r="X55" s="17">
        <f t="shared" ref="X55:X86" si="21">ROUND($AA55*(1-W55)+0.004999,2)</f>
        <v>30.9</v>
      </c>
      <c r="Y55" s="52"/>
      <c r="Z55" s="6" t="s">
        <v>453</v>
      </c>
      <c r="AA55" s="39">
        <v>30.9</v>
      </c>
      <c r="AB55" s="60">
        <f t="shared" ref="AB55:AB86" si="22">+W55</f>
        <v>0</v>
      </c>
      <c r="AC55" s="17">
        <f t="shared" ref="AC55:AC86" si="23">+X55</f>
        <v>30.9</v>
      </c>
      <c r="AD55" s="12">
        <f t="shared" ref="AD55:AD86" si="24">(AG55-AC55)/AG55</f>
        <v>0</v>
      </c>
      <c r="AE55" s="122"/>
      <c r="AF55" s="130">
        <v>3</v>
      </c>
      <c r="AG55" s="53">
        <f t="shared" ref="AG55:AG86" si="25">SUM(AJ55:AL55)+AE55</f>
        <v>30.9</v>
      </c>
      <c r="AH55" s="52"/>
      <c r="AJ55" s="17">
        <f t="shared" ref="AJ55:AJ86" si="26">ROUND(AC55/(1-VLOOKUP(AF55,Group,2,FALSE)),2)</f>
        <v>30.9</v>
      </c>
      <c r="AK55" s="17">
        <f t="shared" ref="AK55:AK86" si="27">IF(VLOOKUP(AF55,Group,5,FALSE)="YES",VLOOKUP(ROUND(ROUND(AJ55,1)-AJ55,2),Round,2,FALSE)+VLOOKUP(AF55,Group,6,FALSE),0)</f>
        <v>0</v>
      </c>
      <c r="AL55" s="17">
        <f t="shared" ref="AL55:AL86" si="28">IF(VLOOKUP(AF55,Group,7,FALSE)="",0,ROUND(AJ55-0.04999,1)-AJ55+AM55)</f>
        <v>0</v>
      </c>
      <c r="AM55" s="17" t="str">
        <f t="shared" ref="AM55:AM86" si="29">IF(VLOOKUP(AF55,Group,7,FALSE)="","",VLOOKUP(AF55,Group,7,FALSE))</f>
        <v/>
      </c>
      <c r="AO55" s="31" t="s">
        <v>59</v>
      </c>
    </row>
    <row r="56" spans="2:41" s="3" customFormat="1" ht="9.9499999999999993" customHeight="1" x14ac:dyDescent="0.2">
      <c r="B56" s="113" t="s">
        <v>8</v>
      </c>
      <c r="D56" s="40"/>
      <c r="E56" s="74" t="s">
        <v>117</v>
      </c>
      <c r="F56" s="74"/>
      <c r="G56" s="30" t="s">
        <v>115</v>
      </c>
      <c r="H56" s="30"/>
      <c r="I56" s="30" t="s">
        <v>197</v>
      </c>
      <c r="K56" s="30"/>
      <c r="L56" s="30" t="s">
        <v>321</v>
      </c>
      <c r="N56" s="30"/>
      <c r="O56" s="74" t="s">
        <v>277</v>
      </c>
      <c r="Q56" s="192" t="s">
        <v>116</v>
      </c>
      <c r="R56" s="29"/>
      <c r="S56" s="39">
        <f t="shared" si="20"/>
        <v>30.9</v>
      </c>
      <c r="T56" s="37" t="s">
        <v>46</v>
      </c>
      <c r="U56" s="5" t="str">
        <f>+Instructions!$B$3</f>
        <v>D</v>
      </c>
      <c r="V56" s="52"/>
      <c r="W56" s="56">
        <f>+Instructions!$C$22</f>
        <v>0</v>
      </c>
      <c r="X56" s="17">
        <f t="shared" si="21"/>
        <v>30.9</v>
      </c>
      <c r="Y56" s="52"/>
      <c r="Z56" s="6" t="s">
        <v>453</v>
      </c>
      <c r="AA56" s="39">
        <v>30.9</v>
      </c>
      <c r="AB56" s="60">
        <f t="shared" si="22"/>
        <v>0</v>
      </c>
      <c r="AC56" s="17">
        <f t="shared" si="23"/>
        <v>30.9</v>
      </c>
      <c r="AD56" s="12">
        <f t="shared" si="24"/>
        <v>0</v>
      </c>
      <c r="AE56" s="122"/>
      <c r="AF56" s="130">
        <v>3</v>
      </c>
      <c r="AG56" s="53">
        <f t="shared" si="25"/>
        <v>30.9</v>
      </c>
      <c r="AH56" s="52"/>
      <c r="AJ56" s="17">
        <f t="shared" si="26"/>
        <v>30.9</v>
      </c>
      <c r="AK56" s="17">
        <f t="shared" si="27"/>
        <v>0</v>
      </c>
      <c r="AL56" s="17">
        <f t="shared" si="28"/>
        <v>0</v>
      </c>
      <c r="AM56" s="17" t="str">
        <f t="shared" si="29"/>
        <v/>
      </c>
      <c r="AO56" s="31" t="s">
        <v>59</v>
      </c>
    </row>
    <row r="57" spans="2:41" s="3" customFormat="1" ht="9.9499999999999993" customHeight="1" x14ac:dyDescent="0.2">
      <c r="B57" s="113" t="s">
        <v>8</v>
      </c>
      <c r="D57" s="40"/>
      <c r="E57" s="74" t="s">
        <v>117</v>
      </c>
      <c r="F57" s="74"/>
      <c r="G57" s="30" t="s">
        <v>115</v>
      </c>
      <c r="H57" s="30"/>
      <c r="I57" s="30" t="s">
        <v>196</v>
      </c>
      <c r="K57" s="30"/>
      <c r="L57" s="30" t="s">
        <v>198</v>
      </c>
      <c r="N57" s="30"/>
      <c r="O57" s="74" t="s">
        <v>277</v>
      </c>
      <c r="Q57" s="192" t="s">
        <v>116</v>
      </c>
      <c r="R57" s="29"/>
      <c r="S57" s="39">
        <f t="shared" si="20"/>
        <v>30.9</v>
      </c>
      <c r="T57" s="37" t="s">
        <v>46</v>
      </c>
      <c r="U57" s="5" t="str">
        <f>+Instructions!$B$3</f>
        <v>D</v>
      </c>
      <c r="V57" s="52"/>
      <c r="W57" s="56">
        <f>+Instructions!$C$22</f>
        <v>0</v>
      </c>
      <c r="X57" s="17">
        <f t="shared" si="21"/>
        <v>30.9</v>
      </c>
      <c r="Y57" s="52"/>
      <c r="Z57" s="6" t="s">
        <v>453</v>
      </c>
      <c r="AA57" s="39">
        <v>30.9</v>
      </c>
      <c r="AB57" s="60">
        <f t="shared" si="22"/>
        <v>0</v>
      </c>
      <c r="AC57" s="17">
        <f t="shared" si="23"/>
        <v>30.9</v>
      </c>
      <c r="AD57" s="12">
        <f t="shared" si="24"/>
        <v>0</v>
      </c>
      <c r="AE57" s="122"/>
      <c r="AF57" s="130">
        <v>3</v>
      </c>
      <c r="AG57" s="53">
        <f t="shared" si="25"/>
        <v>30.9</v>
      </c>
      <c r="AH57" s="52"/>
      <c r="AJ57" s="17">
        <f t="shared" si="26"/>
        <v>30.9</v>
      </c>
      <c r="AK57" s="17">
        <f t="shared" si="27"/>
        <v>0</v>
      </c>
      <c r="AL57" s="17">
        <f t="shared" si="28"/>
        <v>0</v>
      </c>
      <c r="AM57" s="17" t="str">
        <f t="shared" si="29"/>
        <v/>
      </c>
      <c r="AO57" s="31" t="s">
        <v>59</v>
      </c>
    </row>
    <row r="58" spans="2:41" s="3" customFormat="1" ht="9.9499999999999993" customHeight="1" x14ac:dyDescent="0.2">
      <c r="B58" s="113" t="s">
        <v>8</v>
      </c>
      <c r="E58" s="74" t="s">
        <v>118</v>
      </c>
      <c r="F58" s="74"/>
      <c r="G58" s="30" t="s">
        <v>115</v>
      </c>
      <c r="H58" s="30"/>
      <c r="I58" s="30" t="s">
        <v>152</v>
      </c>
      <c r="K58" s="30"/>
      <c r="L58" s="30" t="s">
        <v>322</v>
      </c>
      <c r="N58" s="30"/>
      <c r="O58" s="74" t="s">
        <v>323</v>
      </c>
      <c r="Q58" s="192" t="s">
        <v>116</v>
      </c>
      <c r="R58" s="29"/>
      <c r="S58" s="39">
        <f t="shared" si="20"/>
        <v>26.7</v>
      </c>
      <c r="T58" s="37" t="s">
        <v>46</v>
      </c>
      <c r="U58" s="5" t="str">
        <f>+Instructions!$B$3</f>
        <v>D</v>
      </c>
      <c r="V58" s="52"/>
      <c r="W58" s="56">
        <f>+Instructions!$C$22</f>
        <v>0</v>
      </c>
      <c r="X58" s="17">
        <f t="shared" si="21"/>
        <v>26.7</v>
      </c>
      <c r="Y58" s="52"/>
      <c r="Z58" s="6" t="s">
        <v>453</v>
      </c>
      <c r="AA58" s="39">
        <v>26.7</v>
      </c>
      <c r="AB58" s="60">
        <f t="shared" si="22"/>
        <v>0</v>
      </c>
      <c r="AC58" s="17">
        <f t="shared" si="23"/>
        <v>26.7</v>
      </c>
      <c r="AD58" s="12">
        <f t="shared" si="24"/>
        <v>0</v>
      </c>
      <c r="AE58" s="122"/>
      <c r="AF58" s="130">
        <v>3</v>
      </c>
      <c r="AG58" s="53">
        <f t="shared" si="25"/>
        <v>26.7</v>
      </c>
      <c r="AH58" s="52"/>
      <c r="AJ58" s="17">
        <f t="shared" si="26"/>
        <v>26.7</v>
      </c>
      <c r="AK58" s="17">
        <f t="shared" si="27"/>
        <v>0</v>
      </c>
      <c r="AL58" s="17">
        <f t="shared" si="28"/>
        <v>0</v>
      </c>
      <c r="AM58" s="17" t="str">
        <f t="shared" si="29"/>
        <v/>
      </c>
      <c r="AO58" s="31" t="s">
        <v>59</v>
      </c>
    </row>
    <row r="59" spans="2:41" s="3" customFormat="1" ht="9.9499999999999993" customHeight="1" x14ac:dyDescent="0.2">
      <c r="B59" s="113" t="s">
        <v>8</v>
      </c>
      <c r="D59" s="40"/>
      <c r="E59" s="74" t="s">
        <v>346</v>
      </c>
      <c r="F59" s="74"/>
      <c r="G59" s="30" t="s">
        <v>115</v>
      </c>
      <c r="H59" s="30"/>
      <c r="I59" s="30" t="s">
        <v>187</v>
      </c>
      <c r="K59" s="30"/>
      <c r="L59" s="30" t="s">
        <v>305</v>
      </c>
      <c r="N59" s="30"/>
      <c r="O59" s="74" t="s">
        <v>303</v>
      </c>
      <c r="Q59" s="192" t="s">
        <v>347</v>
      </c>
      <c r="R59" s="29"/>
      <c r="S59" s="39">
        <f t="shared" si="20"/>
        <v>28.1</v>
      </c>
      <c r="T59" s="37" t="s">
        <v>46</v>
      </c>
      <c r="U59" s="5" t="str">
        <f>+Instructions!$B$3</f>
        <v>D</v>
      </c>
      <c r="V59" s="52"/>
      <c r="W59" s="56">
        <f>+Instructions!$C$22</f>
        <v>0</v>
      </c>
      <c r="X59" s="17">
        <f t="shared" si="21"/>
        <v>28.1</v>
      </c>
      <c r="Y59" s="52"/>
      <c r="Z59" s="6" t="s">
        <v>453</v>
      </c>
      <c r="AA59" s="39">
        <v>28.1</v>
      </c>
      <c r="AB59" s="60">
        <f t="shared" si="22"/>
        <v>0</v>
      </c>
      <c r="AC59" s="17">
        <f t="shared" si="23"/>
        <v>28.1</v>
      </c>
      <c r="AD59" s="12">
        <f t="shared" si="24"/>
        <v>0</v>
      </c>
      <c r="AE59" s="122"/>
      <c r="AF59" s="130">
        <v>3</v>
      </c>
      <c r="AG59" s="53">
        <f t="shared" si="25"/>
        <v>28.1</v>
      </c>
      <c r="AH59" s="52"/>
      <c r="AJ59" s="17">
        <f t="shared" si="26"/>
        <v>28.1</v>
      </c>
      <c r="AK59" s="17">
        <f t="shared" si="27"/>
        <v>0</v>
      </c>
      <c r="AL59" s="17">
        <f t="shared" si="28"/>
        <v>0</v>
      </c>
      <c r="AM59" s="17" t="str">
        <f t="shared" si="29"/>
        <v/>
      </c>
      <c r="AO59" s="31" t="s">
        <v>59</v>
      </c>
    </row>
    <row r="60" spans="2:41" s="3" customFormat="1" ht="9.9499999999999993" customHeight="1" x14ac:dyDescent="0.2">
      <c r="B60" s="113" t="s">
        <v>8</v>
      </c>
      <c r="D60" s="40"/>
      <c r="E60" s="74" t="s">
        <v>355</v>
      </c>
      <c r="F60" s="74"/>
      <c r="G60" s="30" t="s">
        <v>115</v>
      </c>
      <c r="H60" s="30"/>
      <c r="I60" s="30" t="s">
        <v>181</v>
      </c>
      <c r="K60" s="30"/>
      <c r="L60" s="30" t="s">
        <v>324</v>
      </c>
      <c r="N60" s="30"/>
      <c r="O60" s="74" t="s">
        <v>325</v>
      </c>
      <c r="Q60" s="192" t="s">
        <v>143</v>
      </c>
      <c r="R60" s="29"/>
      <c r="S60" s="39">
        <f t="shared" si="20"/>
        <v>35.5</v>
      </c>
      <c r="T60" s="37" t="s">
        <v>46</v>
      </c>
      <c r="U60" s="5" t="str">
        <f>+Instructions!$B$3</f>
        <v>D</v>
      </c>
      <c r="V60" s="52"/>
      <c r="W60" s="56">
        <f>+Instructions!$C$22</f>
        <v>0</v>
      </c>
      <c r="X60" s="17">
        <f t="shared" si="21"/>
        <v>35.5</v>
      </c>
      <c r="Y60" s="52"/>
      <c r="Z60" s="6" t="s">
        <v>453</v>
      </c>
      <c r="AA60" s="39">
        <v>35.5</v>
      </c>
      <c r="AB60" s="60">
        <f t="shared" si="22"/>
        <v>0</v>
      </c>
      <c r="AC60" s="17">
        <f t="shared" si="23"/>
        <v>35.5</v>
      </c>
      <c r="AD60" s="12">
        <f t="shared" si="24"/>
        <v>0</v>
      </c>
      <c r="AE60" s="122"/>
      <c r="AF60" s="130">
        <v>3</v>
      </c>
      <c r="AG60" s="53">
        <f t="shared" si="25"/>
        <v>35.5</v>
      </c>
      <c r="AH60" s="52"/>
      <c r="AJ60" s="17">
        <f t="shared" si="26"/>
        <v>35.5</v>
      </c>
      <c r="AK60" s="17">
        <f t="shared" si="27"/>
        <v>0</v>
      </c>
      <c r="AL60" s="17">
        <f t="shared" si="28"/>
        <v>0</v>
      </c>
      <c r="AM60" s="17" t="str">
        <f t="shared" si="29"/>
        <v/>
      </c>
      <c r="AO60" s="31" t="s">
        <v>59</v>
      </c>
    </row>
    <row r="61" spans="2:41" s="3" customFormat="1" ht="9.9499999999999993" customHeight="1" x14ac:dyDescent="0.2">
      <c r="B61" s="113" t="s">
        <v>8</v>
      </c>
      <c r="D61" s="40"/>
      <c r="E61" s="74" t="s">
        <v>355</v>
      </c>
      <c r="F61" s="74"/>
      <c r="G61" s="30" t="s">
        <v>115</v>
      </c>
      <c r="H61" s="30"/>
      <c r="I61" s="30" t="s">
        <v>182</v>
      </c>
      <c r="K61" s="30"/>
      <c r="L61" s="30" t="s">
        <v>326</v>
      </c>
      <c r="N61" s="30"/>
      <c r="O61" s="74" t="s">
        <v>325</v>
      </c>
      <c r="Q61" s="192" t="s">
        <v>143</v>
      </c>
      <c r="R61" s="29"/>
      <c r="S61" s="39">
        <f t="shared" si="20"/>
        <v>35.5</v>
      </c>
      <c r="T61" s="37" t="s">
        <v>46</v>
      </c>
      <c r="U61" s="5" t="str">
        <f>+Instructions!$B$3</f>
        <v>D</v>
      </c>
      <c r="V61" s="52"/>
      <c r="W61" s="56">
        <f>+Instructions!$C$22</f>
        <v>0</v>
      </c>
      <c r="X61" s="17">
        <f t="shared" si="21"/>
        <v>35.5</v>
      </c>
      <c r="Y61" s="52"/>
      <c r="Z61" s="6" t="s">
        <v>453</v>
      </c>
      <c r="AA61" s="39">
        <v>35.5</v>
      </c>
      <c r="AB61" s="60">
        <f t="shared" si="22"/>
        <v>0</v>
      </c>
      <c r="AC61" s="17">
        <f t="shared" si="23"/>
        <v>35.5</v>
      </c>
      <c r="AD61" s="12">
        <f t="shared" si="24"/>
        <v>0</v>
      </c>
      <c r="AE61" s="122"/>
      <c r="AF61" s="130">
        <v>3</v>
      </c>
      <c r="AG61" s="53">
        <f t="shared" si="25"/>
        <v>35.5</v>
      </c>
      <c r="AH61" s="52"/>
      <c r="AJ61" s="17">
        <f t="shared" si="26"/>
        <v>35.5</v>
      </c>
      <c r="AK61" s="17">
        <f t="shared" si="27"/>
        <v>0</v>
      </c>
      <c r="AL61" s="17">
        <f t="shared" si="28"/>
        <v>0</v>
      </c>
      <c r="AM61" s="17" t="str">
        <f t="shared" si="29"/>
        <v/>
      </c>
      <c r="AO61" s="31" t="s">
        <v>59</v>
      </c>
    </row>
    <row r="62" spans="2:41" s="3" customFormat="1" ht="9.9499999999999993" customHeight="1" x14ac:dyDescent="0.2">
      <c r="B62" s="113" t="s">
        <v>8</v>
      </c>
      <c r="D62" s="40"/>
      <c r="E62" s="74" t="s">
        <v>355</v>
      </c>
      <c r="F62" s="74"/>
      <c r="G62" s="30" t="s">
        <v>115</v>
      </c>
      <c r="H62" s="30"/>
      <c r="I62" s="30" t="s">
        <v>183</v>
      </c>
      <c r="K62" s="30"/>
      <c r="L62" s="30" t="s">
        <v>327</v>
      </c>
      <c r="N62" s="30"/>
      <c r="O62" s="74" t="s">
        <v>325</v>
      </c>
      <c r="Q62" s="192" t="s">
        <v>143</v>
      </c>
      <c r="R62" s="29"/>
      <c r="S62" s="39">
        <f t="shared" si="20"/>
        <v>35.5</v>
      </c>
      <c r="T62" s="37" t="s">
        <v>46</v>
      </c>
      <c r="U62" s="5" t="str">
        <f>+Instructions!$B$3</f>
        <v>D</v>
      </c>
      <c r="V62" s="52"/>
      <c r="W62" s="56">
        <f>+Instructions!$C$22</f>
        <v>0</v>
      </c>
      <c r="X62" s="17">
        <f t="shared" si="21"/>
        <v>35.5</v>
      </c>
      <c r="Y62" s="52"/>
      <c r="Z62" s="6" t="s">
        <v>453</v>
      </c>
      <c r="AA62" s="39">
        <v>35.5</v>
      </c>
      <c r="AB62" s="60">
        <f t="shared" si="22"/>
        <v>0</v>
      </c>
      <c r="AC62" s="17">
        <f t="shared" si="23"/>
        <v>35.5</v>
      </c>
      <c r="AD62" s="12">
        <f t="shared" si="24"/>
        <v>0</v>
      </c>
      <c r="AE62" s="122"/>
      <c r="AF62" s="130">
        <v>3</v>
      </c>
      <c r="AG62" s="53">
        <f t="shared" si="25"/>
        <v>35.5</v>
      </c>
      <c r="AH62" s="52"/>
      <c r="AJ62" s="17">
        <f t="shared" si="26"/>
        <v>35.5</v>
      </c>
      <c r="AK62" s="17">
        <f t="shared" si="27"/>
        <v>0</v>
      </c>
      <c r="AL62" s="17">
        <f t="shared" si="28"/>
        <v>0</v>
      </c>
      <c r="AM62" s="17" t="str">
        <f t="shared" si="29"/>
        <v/>
      </c>
      <c r="AO62" s="31" t="s">
        <v>59</v>
      </c>
    </row>
    <row r="63" spans="2:41" s="3" customFormat="1" ht="9.9499999999999993" customHeight="1" x14ac:dyDescent="0.2">
      <c r="B63" s="113" t="s">
        <v>8</v>
      </c>
      <c r="D63" s="40"/>
      <c r="E63" s="74" t="s">
        <v>356</v>
      </c>
      <c r="F63" s="74"/>
      <c r="G63" s="30" t="s">
        <v>115</v>
      </c>
      <c r="H63" s="30"/>
      <c r="I63" s="30" t="s">
        <v>199</v>
      </c>
      <c r="K63" s="30"/>
      <c r="L63" s="30" t="s">
        <v>306</v>
      </c>
      <c r="N63" s="30"/>
      <c r="O63" s="74" t="s">
        <v>303</v>
      </c>
      <c r="Q63" s="192" t="s">
        <v>116</v>
      </c>
      <c r="R63" s="29"/>
      <c r="S63" s="39">
        <f t="shared" si="20"/>
        <v>28.1</v>
      </c>
      <c r="T63" s="37" t="s">
        <v>46</v>
      </c>
      <c r="U63" s="5" t="str">
        <f>+Instructions!$B$3</f>
        <v>D</v>
      </c>
      <c r="V63" s="52"/>
      <c r="W63" s="56">
        <f>+Instructions!$C$22</f>
        <v>0</v>
      </c>
      <c r="X63" s="17">
        <f t="shared" si="21"/>
        <v>28.1</v>
      </c>
      <c r="Y63" s="52"/>
      <c r="Z63" s="6" t="s">
        <v>453</v>
      </c>
      <c r="AA63" s="39">
        <v>28.1</v>
      </c>
      <c r="AB63" s="60">
        <f t="shared" si="22"/>
        <v>0</v>
      </c>
      <c r="AC63" s="17">
        <f t="shared" si="23"/>
        <v>28.1</v>
      </c>
      <c r="AD63" s="12">
        <f t="shared" si="24"/>
        <v>0</v>
      </c>
      <c r="AE63" s="122"/>
      <c r="AF63" s="130">
        <v>3</v>
      </c>
      <c r="AG63" s="53">
        <f t="shared" si="25"/>
        <v>28.1</v>
      </c>
      <c r="AH63" s="52"/>
      <c r="AJ63" s="17">
        <f t="shared" si="26"/>
        <v>28.1</v>
      </c>
      <c r="AK63" s="17">
        <f t="shared" si="27"/>
        <v>0</v>
      </c>
      <c r="AL63" s="17">
        <f t="shared" si="28"/>
        <v>0</v>
      </c>
      <c r="AM63" s="17" t="str">
        <f t="shared" si="29"/>
        <v/>
      </c>
      <c r="AO63" s="31" t="s">
        <v>59</v>
      </c>
    </row>
    <row r="64" spans="2:41" s="3" customFormat="1" ht="9.9499999999999993" customHeight="1" x14ac:dyDescent="0.2">
      <c r="B64" s="113" t="s">
        <v>8</v>
      </c>
      <c r="D64" s="40"/>
      <c r="E64" s="74" t="s">
        <v>356</v>
      </c>
      <c r="F64" s="74"/>
      <c r="G64" s="30" t="s">
        <v>115</v>
      </c>
      <c r="H64" s="30"/>
      <c r="I64" s="30" t="s">
        <v>200</v>
      </c>
      <c r="K64" s="30"/>
      <c r="L64" s="30" t="s">
        <v>307</v>
      </c>
      <c r="N64" s="30"/>
      <c r="O64" s="74" t="s">
        <v>303</v>
      </c>
      <c r="Q64" s="192" t="s">
        <v>116</v>
      </c>
      <c r="R64" s="29"/>
      <c r="S64" s="39">
        <f t="shared" si="20"/>
        <v>28.1</v>
      </c>
      <c r="T64" s="37" t="s">
        <v>46</v>
      </c>
      <c r="U64" s="5" t="str">
        <f>+Instructions!$B$3</f>
        <v>D</v>
      </c>
      <c r="V64" s="52"/>
      <c r="W64" s="56">
        <f>+Instructions!$C$22</f>
        <v>0</v>
      </c>
      <c r="X64" s="17">
        <f t="shared" si="21"/>
        <v>28.1</v>
      </c>
      <c r="Y64" s="52"/>
      <c r="Z64" s="6" t="s">
        <v>453</v>
      </c>
      <c r="AA64" s="39">
        <v>28.1</v>
      </c>
      <c r="AB64" s="60">
        <f t="shared" si="22"/>
        <v>0</v>
      </c>
      <c r="AC64" s="17">
        <f t="shared" si="23"/>
        <v>28.1</v>
      </c>
      <c r="AD64" s="12">
        <f t="shared" si="24"/>
        <v>0</v>
      </c>
      <c r="AE64" s="122"/>
      <c r="AF64" s="130">
        <v>3</v>
      </c>
      <c r="AG64" s="53">
        <f t="shared" si="25"/>
        <v>28.1</v>
      </c>
      <c r="AH64" s="52"/>
      <c r="AJ64" s="17">
        <f t="shared" si="26"/>
        <v>28.1</v>
      </c>
      <c r="AK64" s="17">
        <f t="shared" si="27"/>
        <v>0</v>
      </c>
      <c r="AL64" s="17">
        <f t="shared" si="28"/>
        <v>0</v>
      </c>
      <c r="AM64" s="17" t="str">
        <f t="shared" si="29"/>
        <v/>
      </c>
      <c r="AO64" s="31" t="s">
        <v>59</v>
      </c>
    </row>
    <row r="65" spans="2:41" s="3" customFormat="1" ht="9.9499999999999993" customHeight="1" x14ac:dyDescent="0.2">
      <c r="B65" s="113" t="s">
        <v>8</v>
      </c>
      <c r="E65" s="74" t="s">
        <v>88</v>
      </c>
      <c r="F65" s="74"/>
      <c r="G65" s="30" t="s">
        <v>115</v>
      </c>
      <c r="H65" s="30"/>
      <c r="I65" s="30" t="s">
        <v>151</v>
      </c>
      <c r="K65" s="30"/>
      <c r="L65" s="30" t="s">
        <v>328</v>
      </c>
      <c r="N65" s="30"/>
      <c r="O65" s="74" t="s">
        <v>329</v>
      </c>
      <c r="Q65" s="192" t="s">
        <v>114</v>
      </c>
      <c r="R65" s="29"/>
      <c r="S65" s="39">
        <f t="shared" si="20"/>
        <v>26.7</v>
      </c>
      <c r="T65" s="37" t="s">
        <v>46</v>
      </c>
      <c r="U65" s="5" t="str">
        <f>+Instructions!$B$3</f>
        <v>D</v>
      </c>
      <c r="V65" s="52"/>
      <c r="W65" s="56">
        <f>+Instructions!$C$22</f>
        <v>0</v>
      </c>
      <c r="X65" s="17">
        <f t="shared" si="21"/>
        <v>26.7</v>
      </c>
      <c r="Y65" s="52"/>
      <c r="Z65" s="6" t="s">
        <v>453</v>
      </c>
      <c r="AA65" s="39">
        <v>26.7</v>
      </c>
      <c r="AB65" s="60">
        <f t="shared" si="22"/>
        <v>0</v>
      </c>
      <c r="AC65" s="17">
        <f t="shared" si="23"/>
        <v>26.7</v>
      </c>
      <c r="AD65" s="12">
        <f t="shared" si="24"/>
        <v>0</v>
      </c>
      <c r="AE65" s="122"/>
      <c r="AF65" s="130">
        <v>3</v>
      </c>
      <c r="AG65" s="53">
        <f t="shared" si="25"/>
        <v>26.7</v>
      </c>
      <c r="AH65" s="52"/>
      <c r="AJ65" s="17">
        <f t="shared" si="26"/>
        <v>26.7</v>
      </c>
      <c r="AK65" s="17">
        <f t="shared" si="27"/>
        <v>0</v>
      </c>
      <c r="AL65" s="17">
        <f t="shared" si="28"/>
        <v>0</v>
      </c>
      <c r="AM65" s="17" t="str">
        <f t="shared" si="29"/>
        <v/>
      </c>
      <c r="AO65" s="31" t="s">
        <v>59</v>
      </c>
    </row>
    <row r="66" spans="2:41" s="3" customFormat="1" ht="9.9499999999999993" customHeight="1" x14ac:dyDescent="0.2">
      <c r="B66" s="113" t="s">
        <v>8</v>
      </c>
      <c r="D66" s="40"/>
      <c r="E66" s="74" t="s">
        <v>346</v>
      </c>
      <c r="F66" s="74"/>
      <c r="G66" s="30" t="s">
        <v>115</v>
      </c>
      <c r="H66" s="30"/>
      <c r="I66" s="30" t="s">
        <v>188</v>
      </c>
      <c r="K66" s="30"/>
      <c r="L66" s="30" t="s">
        <v>308</v>
      </c>
      <c r="N66" s="30"/>
      <c r="O66" s="74" t="s">
        <v>303</v>
      </c>
      <c r="Q66" s="192" t="s">
        <v>347</v>
      </c>
      <c r="R66" s="29"/>
      <c r="S66" s="39">
        <f t="shared" si="20"/>
        <v>28.1</v>
      </c>
      <c r="T66" s="37" t="s">
        <v>46</v>
      </c>
      <c r="U66" s="5" t="str">
        <f>+Instructions!$B$3</f>
        <v>D</v>
      </c>
      <c r="V66" s="52"/>
      <c r="W66" s="56">
        <f>+Instructions!$C$22</f>
        <v>0</v>
      </c>
      <c r="X66" s="17">
        <f t="shared" si="21"/>
        <v>28.1</v>
      </c>
      <c r="Y66" s="52"/>
      <c r="Z66" s="6" t="s">
        <v>453</v>
      </c>
      <c r="AA66" s="39">
        <v>28.1</v>
      </c>
      <c r="AB66" s="60">
        <f t="shared" si="22"/>
        <v>0</v>
      </c>
      <c r="AC66" s="17">
        <f t="shared" si="23"/>
        <v>28.1</v>
      </c>
      <c r="AD66" s="12">
        <f t="shared" si="24"/>
        <v>0</v>
      </c>
      <c r="AE66" s="122"/>
      <c r="AF66" s="130">
        <v>3</v>
      </c>
      <c r="AG66" s="53">
        <f t="shared" si="25"/>
        <v>28.1</v>
      </c>
      <c r="AH66" s="52"/>
      <c r="AJ66" s="17">
        <f t="shared" si="26"/>
        <v>28.1</v>
      </c>
      <c r="AK66" s="17">
        <f t="shared" si="27"/>
        <v>0</v>
      </c>
      <c r="AL66" s="17">
        <f t="shared" si="28"/>
        <v>0</v>
      </c>
      <c r="AM66" s="17" t="str">
        <f t="shared" si="29"/>
        <v/>
      </c>
      <c r="AO66" s="31" t="s">
        <v>59</v>
      </c>
    </row>
    <row r="67" spans="2:41" s="3" customFormat="1" ht="9.9499999999999993" customHeight="1" x14ac:dyDescent="0.2">
      <c r="B67" s="113" t="s">
        <v>8</v>
      </c>
      <c r="D67" s="40"/>
      <c r="E67" s="74" t="s">
        <v>357</v>
      </c>
      <c r="F67" s="74"/>
      <c r="G67" s="30" t="s">
        <v>115</v>
      </c>
      <c r="H67" s="30"/>
      <c r="I67" s="30" t="s">
        <v>203</v>
      </c>
      <c r="K67" s="30"/>
      <c r="L67" s="30" t="s">
        <v>330</v>
      </c>
      <c r="N67" s="30"/>
      <c r="O67" s="74" t="s">
        <v>331</v>
      </c>
      <c r="Q67" s="192" t="s">
        <v>120</v>
      </c>
      <c r="R67" s="29"/>
      <c r="S67" s="39">
        <f t="shared" si="20"/>
        <v>24.4</v>
      </c>
      <c r="T67" s="37" t="s">
        <v>46</v>
      </c>
      <c r="U67" s="5" t="str">
        <f>+Instructions!$B$3</f>
        <v>D</v>
      </c>
      <c r="V67" s="52"/>
      <c r="W67" s="56">
        <f>+Instructions!$C$22</f>
        <v>0</v>
      </c>
      <c r="X67" s="17">
        <f t="shared" si="21"/>
        <v>24.4</v>
      </c>
      <c r="Y67" s="52"/>
      <c r="Z67" s="6" t="s">
        <v>453</v>
      </c>
      <c r="AA67" s="39">
        <v>24.4</v>
      </c>
      <c r="AB67" s="60">
        <f t="shared" si="22"/>
        <v>0</v>
      </c>
      <c r="AC67" s="17">
        <f t="shared" si="23"/>
        <v>24.4</v>
      </c>
      <c r="AD67" s="12">
        <f t="shared" si="24"/>
        <v>0</v>
      </c>
      <c r="AE67" s="122"/>
      <c r="AF67" s="130">
        <v>3</v>
      </c>
      <c r="AG67" s="53">
        <f t="shared" si="25"/>
        <v>24.4</v>
      </c>
      <c r="AH67" s="52"/>
      <c r="AJ67" s="17">
        <f t="shared" si="26"/>
        <v>24.4</v>
      </c>
      <c r="AK67" s="17">
        <f t="shared" si="27"/>
        <v>0</v>
      </c>
      <c r="AL67" s="17">
        <f t="shared" si="28"/>
        <v>0</v>
      </c>
      <c r="AM67" s="17" t="str">
        <f t="shared" si="29"/>
        <v/>
      </c>
      <c r="AO67" s="31" t="s">
        <v>59</v>
      </c>
    </row>
    <row r="68" spans="2:41" s="3" customFormat="1" ht="9.9499999999999993" customHeight="1" x14ac:dyDescent="0.2">
      <c r="B68" s="113" t="s">
        <v>8</v>
      </c>
      <c r="D68" s="40"/>
      <c r="E68" s="74" t="s">
        <v>357</v>
      </c>
      <c r="F68" s="74"/>
      <c r="G68" s="30" t="s">
        <v>115</v>
      </c>
      <c r="H68" s="30"/>
      <c r="I68" s="30" t="s">
        <v>202</v>
      </c>
      <c r="K68" s="30"/>
      <c r="L68" s="30" t="s">
        <v>332</v>
      </c>
      <c r="N68" s="30"/>
      <c r="O68" s="74" t="s">
        <v>331</v>
      </c>
      <c r="Q68" s="192" t="s">
        <v>120</v>
      </c>
      <c r="R68" s="29"/>
      <c r="S68" s="39">
        <f t="shared" si="20"/>
        <v>24.4</v>
      </c>
      <c r="T68" s="37" t="s">
        <v>46</v>
      </c>
      <c r="U68" s="5" t="str">
        <f>+Instructions!$B$3</f>
        <v>D</v>
      </c>
      <c r="V68" s="52"/>
      <c r="W68" s="56">
        <f>+Instructions!$C$22</f>
        <v>0</v>
      </c>
      <c r="X68" s="17">
        <f t="shared" si="21"/>
        <v>24.4</v>
      </c>
      <c r="Y68" s="52"/>
      <c r="Z68" s="6" t="s">
        <v>453</v>
      </c>
      <c r="AA68" s="39">
        <v>24.4</v>
      </c>
      <c r="AB68" s="60">
        <f t="shared" si="22"/>
        <v>0</v>
      </c>
      <c r="AC68" s="17">
        <f t="shared" si="23"/>
        <v>24.4</v>
      </c>
      <c r="AD68" s="12">
        <f t="shared" si="24"/>
        <v>0</v>
      </c>
      <c r="AE68" s="122"/>
      <c r="AF68" s="130">
        <v>3</v>
      </c>
      <c r="AG68" s="53">
        <f t="shared" si="25"/>
        <v>24.4</v>
      </c>
      <c r="AH68" s="52"/>
      <c r="AJ68" s="17">
        <f t="shared" si="26"/>
        <v>24.4</v>
      </c>
      <c r="AK68" s="17">
        <f t="shared" si="27"/>
        <v>0</v>
      </c>
      <c r="AL68" s="17">
        <f t="shared" si="28"/>
        <v>0</v>
      </c>
      <c r="AM68" s="17" t="str">
        <f t="shared" si="29"/>
        <v/>
      </c>
      <c r="AO68" s="31" t="s">
        <v>59</v>
      </c>
    </row>
    <row r="69" spans="2:41" s="3" customFormat="1" ht="9.9499999999999993" customHeight="1" x14ac:dyDescent="0.2">
      <c r="B69" s="113" t="s">
        <v>8</v>
      </c>
      <c r="D69" s="40"/>
      <c r="E69" s="74" t="s">
        <v>357</v>
      </c>
      <c r="F69" s="74"/>
      <c r="G69" s="30" t="s">
        <v>115</v>
      </c>
      <c r="H69" s="30"/>
      <c r="I69" s="30" t="s">
        <v>201</v>
      </c>
      <c r="K69" s="30"/>
      <c r="L69" s="30" t="s">
        <v>333</v>
      </c>
      <c r="N69" s="30"/>
      <c r="O69" s="74" t="s">
        <v>331</v>
      </c>
      <c r="Q69" s="192" t="s">
        <v>120</v>
      </c>
      <c r="R69" s="29"/>
      <c r="S69" s="39">
        <f t="shared" si="20"/>
        <v>24.4</v>
      </c>
      <c r="T69" s="37" t="s">
        <v>46</v>
      </c>
      <c r="U69" s="5" t="str">
        <f>+Instructions!$B$3</f>
        <v>D</v>
      </c>
      <c r="V69" s="52"/>
      <c r="W69" s="56">
        <f>+Instructions!$C$22</f>
        <v>0</v>
      </c>
      <c r="X69" s="17">
        <f t="shared" si="21"/>
        <v>24.4</v>
      </c>
      <c r="Y69" s="52"/>
      <c r="Z69" s="6" t="s">
        <v>453</v>
      </c>
      <c r="AA69" s="39">
        <v>24.4</v>
      </c>
      <c r="AB69" s="60">
        <f t="shared" si="22"/>
        <v>0</v>
      </c>
      <c r="AC69" s="17">
        <f t="shared" si="23"/>
        <v>24.4</v>
      </c>
      <c r="AD69" s="12">
        <f t="shared" si="24"/>
        <v>0</v>
      </c>
      <c r="AE69" s="122"/>
      <c r="AF69" s="130">
        <v>3</v>
      </c>
      <c r="AG69" s="53">
        <f t="shared" si="25"/>
        <v>24.4</v>
      </c>
      <c r="AH69" s="52"/>
      <c r="AJ69" s="17">
        <f t="shared" si="26"/>
        <v>24.4</v>
      </c>
      <c r="AK69" s="17">
        <f t="shared" si="27"/>
        <v>0</v>
      </c>
      <c r="AL69" s="17">
        <f t="shared" si="28"/>
        <v>0</v>
      </c>
      <c r="AM69" s="17" t="str">
        <f t="shared" si="29"/>
        <v/>
      </c>
      <c r="AO69" s="31" t="s">
        <v>59</v>
      </c>
    </row>
    <row r="70" spans="2:41" s="3" customFormat="1" ht="9.9499999999999993" customHeight="1" x14ac:dyDescent="0.2">
      <c r="B70" s="113" t="s">
        <v>8</v>
      </c>
      <c r="D70" s="40"/>
      <c r="E70" s="74" t="s">
        <v>346</v>
      </c>
      <c r="F70" s="74"/>
      <c r="G70" s="30" t="s">
        <v>115</v>
      </c>
      <c r="H70" s="30"/>
      <c r="I70" s="30" t="s">
        <v>166</v>
      </c>
      <c r="K70" s="30"/>
      <c r="L70" s="30" t="s">
        <v>334</v>
      </c>
      <c r="N70" s="30"/>
      <c r="O70" s="74" t="s">
        <v>279</v>
      </c>
      <c r="Q70" s="192" t="s">
        <v>347</v>
      </c>
      <c r="R70" s="29"/>
      <c r="S70" s="39">
        <f t="shared" si="20"/>
        <v>35.25</v>
      </c>
      <c r="T70" s="37" t="s">
        <v>46</v>
      </c>
      <c r="U70" s="5" t="str">
        <f>+Instructions!$B$3</f>
        <v>D</v>
      </c>
      <c r="V70" s="52"/>
      <c r="W70" s="56">
        <f>+Instructions!$C$22</f>
        <v>0</v>
      </c>
      <c r="X70" s="17">
        <f t="shared" si="21"/>
        <v>35.25</v>
      </c>
      <c r="Y70" s="52"/>
      <c r="Z70" s="6" t="s">
        <v>453</v>
      </c>
      <c r="AA70" s="39">
        <v>35.25</v>
      </c>
      <c r="AB70" s="60">
        <f t="shared" si="22"/>
        <v>0</v>
      </c>
      <c r="AC70" s="17">
        <f t="shared" si="23"/>
        <v>35.25</v>
      </c>
      <c r="AD70" s="12">
        <f t="shared" si="24"/>
        <v>0</v>
      </c>
      <c r="AE70" s="122"/>
      <c r="AF70" s="130">
        <v>3</v>
      </c>
      <c r="AG70" s="53">
        <f t="shared" si="25"/>
        <v>35.25</v>
      </c>
      <c r="AH70" s="52"/>
      <c r="AJ70" s="17">
        <f t="shared" si="26"/>
        <v>35.25</v>
      </c>
      <c r="AK70" s="17">
        <f t="shared" si="27"/>
        <v>0</v>
      </c>
      <c r="AL70" s="17">
        <f t="shared" si="28"/>
        <v>0</v>
      </c>
      <c r="AM70" s="17" t="str">
        <f t="shared" si="29"/>
        <v/>
      </c>
      <c r="AO70" s="31" t="s">
        <v>59</v>
      </c>
    </row>
    <row r="71" spans="2:41" s="3" customFormat="1" ht="9.9499999999999993" customHeight="1" x14ac:dyDescent="0.2">
      <c r="B71" s="113" t="s">
        <v>8</v>
      </c>
      <c r="D71" s="40"/>
      <c r="E71" s="74" t="s">
        <v>118</v>
      </c>
      <c r="F71" s="74"/>
      <c r="G71" s="30" t="s">
        <v>115</v>
      </c>
      <c r="H71" s="30"/>
      <c r="I71" s="30" t="s">
        <v>154</v>
      </c>
      <c r="K71" s="30"/>
      <c r="L71" s="30" t="s">
        <v>336</v>
      </c>
      <c r="N71" s="30"/>
      <c r="O71" s="74" t="s">
        <v>337</v>
      </c>
      <c r="Q71" s="192" t="s">
        <v>116</v>
      </c>
      <c r="R71" s="29"/>
      <c r="S71" s="39">
        <f t="shared" si="20"/>
        <v>20.05</v>
      </c>
      <c r="T71" s="37" t="s">
        <v>46</v>
      </c>
      <c r="U71" s="5" t="str">
        <f>+Instructions!$B$3</f>
        <v>D</v>
      </c>
      <c r="V71" s="52"/>
      <c r="W71" s="56">
        <f>+Instructions!$C$22</f>
        <v>0</v>
      </c>
      <c r="X71" s="17">
        <f t="shared" si="21"/>
        <v>20.05</v>
      </c>
      <c r="Y71" s="52"/>
      <c r="Z71" s="6" t="s">
        <v>453</v>
      </c>
      <c r="AA71" s="39">
        <v>20.05</v>
      </c>
      <c r="AB71" s="60">
        <f t="shared" si="22"/>
        <v>0</v>
      </c>
      <c r="AC71" s="17">
        <f t="shared" si="23"/>
        <v>20.05</v>
      </c>
      <c r="AD71" s="12">
        <f t="shared" si="24"/>
        <v>0</v>
      </c>
      <c r="AE71" s="122"/>
      <c r="AF71" s="130">
        <v>3</v>
      </c>
      <c r="AG71" s="53">
        <f t="shared" si="25"/>
        <v>20.05</v>
      </c>
      <c r="AH71" s="52"/>
      <c r="AJ71" s="17">
        <f t="shared" si="26"/>
        <v>20.05</v>
      </c>
      <c r="AK71" s="17">
        <f t="shared" si="27"/>
        <v>0</v>
      </c>
      <c r="AL71" s="17">
        <f t="shared" si="28"/>
        <v>0</v>
      </c>
      <c r="AM71" s="17" t="str">
        <f t="shared" si="29"/>
        <v/>
      </c>
      <c r="AO71" s="31" t="s">
        <v>59</v>
      </c>
    </row>
    <row r="72" spans="2:41" s="3" customFormat="1" ht="9.9499999999999993" customHeight="1" x14ac:dyDescent="0.2">
      <c r="B72" s="113" t="s">
        <v>8</v>
      </c>
      <c r="D72" s="40"/>
      <c r="E72" s="74" t="s">
        <v>118</v>
      </c>
      <c r="F72" s="74"/>
      <c r="G72" s="30" t="s">
        <v>115</v>
      </c>
      <c r="H72" s="30"/>
      <c r="I72" s="30" t="s">
        <v>155</v>
      </c>
      <c r="K72" s="30"/>
      <c r="L72" s="30" t="s">
        <v>338</v>
      </c>
      <c r="N72" s="30"/>
      <c r="O72" s="74" t="s">
        <v>337</v>
      </c>
      <c r="Q72" s="192" t="s">
        <v>116</v>
      </c>
      <c r="R72" s="29"/>
      <c r="S72" s="39">
        <f t="shared" si="20"/>
        <v>20.05</v>
      </c>
      <c r="T72" s="37" t="s">
        <v>46</v>
      </c>
      <c r="U72" s="5" t="str">
        <f>+Instructions!$B$3</f>
        <v>D</v>
      </c>
      <c r="V72" s="52"/>
      <c r="W72" s="56">
        <f>+Instructions!$C$22</f>
        <v>0</v>
      </c>
      <c r="X72" s="17">
        <f t="shared" si="21"/>
        <v>20.05</v>
      </c>
      <c r="Y72" s="52"/>
      <c r="Z72" s="6" t="s">
        <v>453</v>
      </c>
      <c r="AA72" s="39">
        <v>20.05</v>
      </c>
      <c r="AB72" s="60">
        <f t="shared" si="22"/>
        <v>0</v>
      </c>
      <c r="AC72" s="17">
        <f t="shared" si="23"/>
        <v>20.05</v>
      </c>
      <c r="AD72" s="12">
        <f t="shared" si="24"/>
        <v>0</v>
      </c>
      <c r="AE72" s="122"/>
      <c r="AF72" s="130">
        <v>3</v>
      </c>
      <c r="AG72" s="53">
        <f t="shared" si="25"/>
        <v>20.05</v>
      </c>
      <c r="AH72" s="52"/>
      <c r="AJ72" s="17">
        <f t="shared" si="26"/>
        <v>20.05</v>
      </c>
      <c r="AK72" s="17">
        <f t="shared" si="27"/>
        <v>0</v>
      </c>
      <c r="AL72" s="17">
        <f t="shared" si="28"/>
        <v>0</v>
      </c>
      <c r="AM72" s="17" t="str">
        <f t="shared" si="29"/>
        <v/>
      </c>
      <c r="AO72" s="31" t="s">
        <v>59</v>
      </c>
    </row>
    <row r="73" spans="2:41" s="3" customFormat="1" ht="9.9499999999999993" customHeight="1" x14ac:dyDescent="0.2">
      <c r="B73" s="113" t="s">
        <v>8</v>
      </c>
      <c r="D73" s="40"/>
      <c r="E73" s="74" t="s">
        <v>118</v>
      </c>
      <c r="F73" s="74"/>
      <c r="G73" s="30" t="s">
        <v>115</v>
      </c>
      <c r="H73" s="30"/>
      <c r="I73" s="30" t="s">
        <v>153</v>
      </c>
      <c r="K73" s="30"/>
      <c r="L73" s="30" t="s">
        <v>339</v>
      </c>
      <c r="N73" s="30"/>
      <c r="O73" s="74" t="s">
        <v>337</v>
      </c>
      <c r="Q73" s="192" t="s">
        <v>116</v>
      </c>
      <c r="R73" s="29"/>
      <c r="S73" s="39">
        <f t="shared" si="20"/>
        <v>20.05</v>
      </c>
      <c r="T73" s="37" t="s">
        <v>46</v>
      </c>
      <c r="U73" s="5" t="str">
        <f>+Instructions!$B$3</f>
        <v>D</v>
      </c>
      <c r="V73" s="52"/>
      <c r="W73" s="56">
        <f>+Instructions!$C$22</f>
        <v>0</v>
      </c>
      <c r="X73" s="17">
        <f t="shared" si="21"/>
        <v>20.05</v>
      </c>
      <c r="Y73" s="52"/>
      <c r="Z73" s="6" t="s">
        <v>453</v>
      </c>
      <c r="AA73" s="39">
        <v>20.05</v>
      </c>
      <c r="AB73" s="60">
        <f t="shared" si="22"/>
        <v>0</v>
      </c>
      <c r="AC73" s="17">
        <f t="shared" si="23"/>
        <v>20.05</v>
      </c>
      <c r="AD73" s="12">
        <f t="shared" si="24"/>
        <v>0</v>
      </c>
      <c r="AE73" s="122"/>
      <c r="AF73" s="130">
        <v>3</v>
      </c>
      <c r="AG73" s="53">
        <f t="shared" si="25"/>
        <v>20.05</v>
      </c>
      <c r="AH73" s="52"/>
      <c r="AJ73" s="17">
        <f t="shared" si="26"/>
        <v>20.05</v>
      </c>
      <c r="AK73" s="17">
        <f t="shared" si="27"/>
        <v>0</v>
      </c>
      <c r="AL73" s="17">
        <f t="shared" si="28"/>
        <v>0</v>
      </c>
      <c r="AM73" s="17" t="str">
        <f t="shared" si="29"/>
        <v/>
      </c>
      <c r="AO73" s="31" t="s">
        <v>59</v>
      </c>
    </row>
    <row r="74" spans="2:41" s="3" customFormat="1" ht="9.9499999999999993" customHeight="1" x14ac:dyDescent="0.2">
      <c r="B74" s="113" t="s">
        <v>8</v>
      </c>
      <c r="D74" s="40"/>
      <c r="E74" s="74" t="s">
        <v>118</v>
      </c>
      <c r="F74" s="74"/>
      <c r="G74" s="30" t="s">
        <v>115</v>
      </c>
      <c r="H74" s="30"/>
      <c r="I74" s="30" t="s">
        <v>156</v>
      </c>
      <c r="K74" s="30"/>
      <c r="L74" s="30" t="s">
        <v>340</v>
      </c>
      <c r="N74" s="30"/>
      <c r="O74" s="74" t="s">
        <v>337</v>
      </c>
      <c r="Q74" s="192" t="s">
        <v>116</v>
      </c>
      <c r="R74" s="29"/>
      <c r="S74" s="39">
        <f t="shared" si="20"/>
        <v>20.05</v>
      </c>
      <c r="T74" s="37" t="s">
        <v>46</v>
      </c>
      <c r="U74" s="5" t="str">
        <f>+Instructions!$B$3</f>
        <v>D</v>
      </c>
      <c r="V74" s="52"/>
      <c r="W74" s="56">
        <f>+Instructions!$C$22</f>
        <v>0</v>
      </c>
      <c r="X74" s="17">
        <f t="shared" si="21"/>
        <v>20.05</v>
      </c>
      <c r="Y74" s="52"/>
      <c r="Z74" s="6" t="s">
        <v>453</v>
      </c>
      <c r="AA74" s="39">
        <v>20.05</v>
      </c>
      <c r="AB74" s="60">
        <f t="shared" si="22"/>
        <v>0</v>
      </c>
      <c r="AC74" s="17">
        <f t="shared" si="23"/>
        <v>20.05</v>
      </c>
      <c r="AD74" s="12">
        <f t="shared" si="24"/>
        <v>0</v>
      </c>
      <c r="AE74" s="122"/>
      <c r="AF74" s="130">
        <v>3</v>
      </c>
      <c r="AG74" s="53">
        <f t="shared" si="25"/>
        <v>20.05</v>
      </c>
      <c r="AH74" s="52"/>
      <c r="AJ74" s="17">
        <f t="shared" si="26"/>
        <v>20.05</v>
      </c>
      <c r="AK74" s="17">
        <f t="shared" si="27"/>
        <v>0</v>
      </c>
      <c r="AL74" s="17">
        <f t="shared" si="28"/>
        <v>0</v>
      </c>
      <c r="AM74" s="17" t="str">
        <f t="shared" si="29"/>
        <v/>
      </c>
      <c r="AO74" s="31" t="s">
        <v>59</v>
      </c>
    </row>
    <row r="75" spans="2:41" s="3" customFormat="1" ht="9.9499999999999993" customHeight="1" x14ac:dyDescent="0.2">
      <c r="B75" s="113" t="s">
        <v>8</v>
      </c>
      <c r="D75" s="40"/>
      <c r="E75" s="203" t="s">
        <v>434</v>
      </c>
      <c r="F75" s="203"/>
      <c r="G75" s="201" t="s">
        <v>115</v>
      </c>
      <c r="H75" s="201"/>
      <c r="I75" s="201" t="s">
        <v>424</v>
      </c>
      <c r="J75" s="201"/>
      <c r="K75" s="201"/>
      <c r="L75" s="201" t="s">
        <v>428</v>
      </c>
      <c r="M75" s="201"/>
      <c r="N75" s="201"/>
      <c r="O75" s="203" t="s">
        <v>432</v>
      </c>
      <c r="P75" s="203"/>
      <c r="Q75" s="206" t="s">
        <v>435</v>
      </c>
      <c r="R75" s="204"/>
      <c r="S75" s="205">
        <f t="shared" si="20"/>
        <v>40</v>
      </c>
      <c r="T75" s="37" t="s">
        <v>46</v>
      </c>
      <c r="U75" s="5" t="str">
        <f>+Instructions!$B$3</f>
        <v>D</v>
      </c>
      <c r="V75" s="52"/>
      <c r="W75" s="56">
        <f>+Instructions!$C$22</f>
        <v>0</v>
      </c>
      <c r="X75" s="17">
        <f t="shared" si="21"/>
        <v>40</v>
      </c>
      <c r="Y75" s="52"/>
      <c r="Z75" s="6" t="s">
        <v>452</v>
      </c>
      <c r="AA75" s="39">
        <v>40</v>
      </c>
      <c r="AB75" s="60">
        <f t="shared" si="22"/>
        <v>0</v>
      </c>
      <c r="AC75" s="17">
        <f t="shared" si="23"/>
        <v>40</v>
      </c>
      <c r="AD75" s="12">
        <f t="shared" si="24"/>
        <v>0</v>
      </c>
      <c r="AE75" s="122"/>
      <c r="AF75" s="130">
        <v>3</v>
      </c>
      <c r="AG75" s="53">
        <f t="shared" si="25"/>
        <v>40</v>
      </c>
      <c r="AH75" s="52"/>
      <c r="AJ75" s="17">
        <f t="shared" si="26"/>
        <v>40</v>
      </c>
      <c r="AK75" s="17">
        <f t="shared" si="27"/>
        <v>0</v>
      </c>
      <c r="AL75" s="17">
        <f t="shared" si="28"/>
        <v>0</v>
      </c>
      <c r="AM75" s="17" t="str">
        <f t="shared" si="29"/>
        <v/>
      </c>
      <c r="AO75" s="101" t="s">
        <v>59</v>
      </c>
    </row>
    <row r="76" spans="2:41" s="3" customFormat="1" ht="9.9499999999999993" customHeight="1" x14ac:dyDescent="0.2">
      <c r="B76" s="113" t="s">
        <v>8</v>
      </c>
      <c r="D76" s="40"/>
      <c r="E76" s="203" t="s">
        <v>434</v>
      </c>
      <c r="F76" s="203"/>
      <c r="G76" s="201" t="s">
        <v>115</v>
      </c>
      <c r="H76" s="201"/>
      <c r="I76" s="201" t="s">
        <v>425</v>
      </c>
      <c r="J76" s="201"/>
      <c r="K76" s="201"/>
      <c r="L76" s="201" t="s">
        <v>429</v>
      </c>
      <c r="M76" s="201"/>
      <c r="N76" s="201"/>
      <c r="O76" s="203" t="s">
        <v>432</v>
      </c>
      <c r="P76" s="203"/>
      <c r="Q76" s="206" t="s">
        <v>435</v>
      </c>
      <c r="R76" s="204"/>
      <c r="S76" s="205">
        <f t="shared" si="20"/>
        <v>39.75</v>
      </c>
      <c r="T76" s="37" t="s">
        <v>46</v>
      </c>
      <c r="U76" s="5" t="str">
        <f>+Instructions!$B$3</f>
        <v>D</v>
      </c>
      <c r="V76" s="52"/>
      <c r="W76" s="56">
        <f>+Instructions!$C$22</f>
        <v>0</v>
      </c>
      <c r="X76" s="17">
        <f t="shared" si="21"/>
        <v>39.75</v>
      </c>
      <c r="Y76" s="52"/>
      <c r="Z76" s="6" t="s">
        <v>452</v>
      </c>
      <c r="AA76" s="39">
        <v>39.75</v>
      </c>
      <c r="AB76" s="60">
        <f t="shared" si="22"/>
        <v>0</v>
      </c>
      <c r="AC76" s="17">
        <f t="shared" si="23"/>
        <v>39.75</v>
      </c>
      <c r="AD76" s="12">
        <f t="shared" si="24"/>
        <v>0</v>
      </c>
      <c r="AE76" s="122"/>
      <c r="AF76" s="130">
        <v>3</v>
      </c>
      <c r="AG76" s="53">
        <f t="shared" si="25"/>
        <v>39.75</v>
      </c>
      <c r="AH76" s="52"/>
      <c r="AJ76" s="17">
        <f t="shared" si="26"/>
        <v>39.75</v>
      </c>
      <c r="AK76" s="17">
        <f t="shared" si="27"/>
        <v>0</v>
      </c>
      <c r="AL76" s="17">
        <f t="shared" si="28"/>
        <v>0</v>
      </c>
      <c r="AM76" s="17" t="str">
        <f t="shared" si="29"/>
        <v/>
      </c>
      <c r="AO76" s="101" t="s">
        <v>59</v>
      </c>
    </row>
    <row r="77" spans="2:41" s="3" customFormat="1" ht="9.9499999999999993" customHeight="1" x14ac:dyDescent="0.2">
      <c r="B77" s="113" t="s">
        <v>8</v>
      </c>
      <c r="D77" s="40"/>
      <c r="E77" s="203" t="s">
        <v>357</v>
      </c>
      <c r="F77" s="203"/>
      <c r="G77" s="201" t="s">
        <v>115</v>
      </c>
      <c r="H77" s="201"/>
      <c r="I77" s="201" t="s">
        <v>426</v>
      </c>
      <c r="J77" s="201"/>
      <c r="K77" s="201"/>
      <c r="L77" s="201" t="s">
        <v>428</v>
      </c>
      <c r="M77" s="201"/>
      <c r="N77" s="201"/>
      <c r="O77" s="203" t="s">
        <v>433</v>
      </c>
      <c r="P77" s="203"/>
      <c r="Q77" s="206" t="s">
        <v>120</v>
      </c>
      <c r="R77" s="204"/>
      <c r="S77" s="205">
        <f t="shared" si="20"/>
        <v>36</v>
      </c>
      <c r="T77" s="37" t="s">
        <v>46</v>
      </c>
      <c r="U77" s="5" t="str">
        <f>+Instructions!$B$3</f>
        <v>D</v>
      </c>
      <c r="V77" s="52"/>
      <c r="W77" s="56">
        <f>+Instructions!$C$22</f>
        <v>0</v>
      </c>
      <c r="X77" s="17">
        <f t="shared" si="21"/>
        <v>36</v>
      </c>
      <c r="Y77" s="52"/>
      <c r="Z77" s="6" t="s">
        <v>452</v>
      </c>
      <c r="AA77" s="39">
        <v>36</v>
      </c>
      <c r="AB77" s="60">
        <f t="shared" si="22"/>
        <v>0</v>
      </c>
      <c r="AC77" s="17">
        <f t="shared" si="23"/>
        <v>36</v>
      </c>
      <c r="AD77" s="12">
        <f t="shared" si="24"/>
        <v>0</v>
      </c>
      <c r="AE77" s="122"/>
      <c r="AF77" s="130">
        <v>3</v>
      </c>
      <c r="AG77" s="53">
        <f t="shared" si="25"/>
        <v>36</v>
      </c>
      <c r="AH77" s="52"/>
      <c r="AJ77" s="17">
        <f t="shared" si="26"/>
        <v>36</v>
      </c>
      <c r="AK77" s="17">
        <f t="shared" si="27"/>
        <v>0</v>
      </c>
      <c r="AL77" s="17">
        <f t="shared" si="28"/>
        <v>0</v>
      </c>
      <c r="AM77" s="17" t="str">
        <f t="shared" si="29"/>
        <v/>
      </c>
      <c r="AO77" s="101" t="s">
        <v>59</v>
      </c>
    </row>
    <row r="78" spans="2:41" s="3" customFormat="1" ht="9.9499999999999993" customHeight="1" x14ac:dyDescent="0.2">
      <c r="B78" s="113" t="s">
        <v>8</v>
      </c>
      <c r="D78" s="40"/>
      <c r="E78" s="203" t="s">
        <v>357</v>
      </c>
      <c r="F78" s="203"/>
      <c r="G78" s="201" t="s">
        <v>115</v>
      </c>
      <c r="H78" s="201"/>
      <c r="I78" s="201" t="s">
        <v>427</v>
      </c>
      <c r="J78" s="201"/>
      <c r="K78" s="201"/>
      <c r="L78" s="201" t="s">
        <v>429</v>
      </c>
      <c r="M78" s="201"/>
      <c r="N78" s="201"/>
      <c r="O78" s="203" t="s">
        <v>433</v>
      </c>
      <c r="P78" s="203"/>
      <c r="Q78" s="206" t="s">
        <v>120</v>
      </c>
      <c r="R78" s="204"/>
      <c r="S78" s="205">
        <f t="shared" si="20"/>
        <v>35.75</v>
      </c>
      <c r="T78" s="37" t="s">
        <v>46</v>
      </c>
      <c r="U78" s="5" t="str">
        <f>+Instructions!$B$3</f>
        <v>D</v>
      </c>
      <c r="V78" s="52"/>
      <c r="W78" s="56">
        <f>+Instructions!$C$22</f>
        <v>0</v>
      </c>
      <c r="X78" s="17">
        <f t="shared" si="21"/>
        <v>35.75</v>
      </c>
      <c r="Y78" s="52"/>
      <c r="Z78" s="6" t="s">
        <v>452</v>
      </c>
      <c r="AA78" s="39">
        <v>35.75</v>
      </c>
      <c r="AB78" s="60">
        <f t="shared" si="22"/>
        <v>0</v>
      </c>
      <c r="AC78" s="17">
        <f t="shared" si="23"/>
        <v>35.75</v>
      </c>
      <c r="AD78" s="12">
        <f t="shared" si="24"/>
        <v>0</v>
      </c>
      <c r="AE78" s="122"/>
      <c r="AF78" s="130">
        <v>3</v>
      </c>
      <c r="AG78" s="53">
        <f t="shared" si="25"/>
        <v>35.75</v>
      </c>
      <c r="AH78" s="52"/>
      <c r="AJ78" s="17">
        <f t="shared" si="26"/>
        <v>35.75</v>
      </c>
      <c r="AK78" s="17">
        <f t="shared" si="27"/>
        <v>0</v>
      </c>
      <c r="AL78" s="17">
        <f t="shared" si="28"/>
        <v>0</v>
      </c>
      <c r="AM78" s="17" t="str">
        <f t="shared" si="29"/>
        <v/>
      </c>
      <c r="AO78" s="101" t="s">
        <v>59</v>
      </c>
    </row>
    <row r="79" spans="2:41" s="3" customFormat="1" ht="9.9499999999999993" customHeight="1" x14ac:dyDescent="0.2">
      <c r="B79" s="113" t="s">
        <v>8</v>
      </c>
      <c r="D79" s="40"/>
      <c r="E79" s="203" t="s">
        <v>430</v>
      </c>
      <c r="F79" s="203"/>
      <c r="G79" s="201" t="s">
        <v>115</v>
      </c>
      <c r="H79" s="201"/>
      <c r="I79" s="201" t="s">
        <v>422</v>
      </c>
      <c r="J79" s="201"/>
      <c r="K79" s="201"/>
      <c r="L79" s="201" t="s">
        <v>428</v>
      </c>
      <c r="M79" s="201"/>
      <c r="N79" s="201"/>
      <c r="O79" s="203" t="s">
        <v>279</v>
      </c>
      <c r="P79" s="203"/>
      <c r="Q79" s="206" t="s">
        <v>431</v>
      </c>
      <c r="R79" s="204"/>
      <c r="S79" s="205">
        <f t="shared" si="20"/>
        <v>36.65</v>
      </c>
      <c r="T79" s="37" t="s">
        <v>46</v>
      </c>
      <c r="U79" s="5" t="str">
        <f>+Instructions!$B$3</f>
        <v>D</v>
      </c>
      <c r="V79" s="52"/>
      <c r="W79" s="56">
        <f>+Instructions!$C$22</f>
        <v>0</v>
      </c>
      <c r="X79" s="17">
        <f t="shared" si="21"/>
        <v>36.65</v>
      </c>
      <c r="Y79" s="52"/>
      <c r="Z79" s="6" t="s">
        <v>452</v>
      </c>
      <c r="AA79" s="39">
        <v>36.65</v>
      </c>
      <c r="AB79" s="60">
        <f t="shared" si="22"/>
        <v>0</v>
      </c>
      <c r="AC79" s="17">
        <f t="shared" si="23"/>
        <v>36.65</v>
      </c>
      <c r="AD79" s="12">
        <f t="shared" si="24"/>
        <v>0</v>
      </c>
      <c r="AE79" s="122"/>
      <c r="AF79" s="130">
        <v>3</v>
      </c>
      <c r="AG79" s="53">
        <f t="shared" si="25"/>
        <v>36.65</v>
      </c>
      <c r="AH79" s="52"/>
      <c r="AJ79" s="17">
        <f t="shared" si="26"/>
        <v>36.65</v>
      </c>
      <c r="AK79" s="17">
        <f t="shared" si="27"/>
        <v>0</v>
      </c>
      <c r="AL79" s="17">
        <f t="shared" si="28"/>
        <v>0</v>
      </c>
      <c r="AM79" s="17" t="str">
        <f t="shared" si="29"/>
        <v/>
      </c>
      <c r="AO79" s="101" t="s">
        <v>59</v>
      </c>
    </row>
    <row r="80" spans="2:41" s="3" customFormat="1" ht="9.9499999999999993" customHeight="1" x14ac:dyDescent="0.2">
      <c r="B80" s="113" t="s">
        <v>8</v>
      </c>
      <c r="D80" s="40"/>
      <c r="E80" s="203" t="s">
        <v>430</v>
      </c>
      <c r="F80" s="203"/>
      <c r="G80" s="201" t="s">
        <v>115</v>
      </c>
      <c r="H80" s="201"/>
      <c r="I80" s="201" t="s">
        <v>423</v>
      </c>
      <c r="J80" s="201"/>
      <c r="K80" s="201"/>
      <c r="L80" s="201" t="s">
        <v>429</v>
      </c>
      <c r="M80" s="201"/>
      <c r="N80" s="201"/>
      <c r="O80" s="203" t="s">
        <v>279</v>
      </c>
      <c r="P80" s="203"/>
      <c r="Q80" s="206" t="s">
        <v>431</v>
      </c>
      <c r="R80" s="204"/>
      <c r="S80" s="205">
        <f t="shared" si="20"/>
        <v>36.25</v>
      </c>
      <c r="T80" s="37" t="s">
        <v>46</v>
      </c>
      <c r="U80" s="5" t="str">
        <f>+Instructions!$B$3</f>
        <v>D</v>
      </c>
      <c r="V80" s="52"/>
      <c r="W80" s="56">
        <f>+Instructions!$C$22</f>
        <v>0</v>
      </c>
      <c r="X80" s="17">
        <f t="shared" si="21"/>
        <v>36.25</v>
      </c>
      <c r="Y80" s="52"/>
      <c r="Z80" s="6" t="s">
        <v>452</v>
      </c>
      <c r="AA80" s="39">
        <v>36.25</v>
      </c>
      <c r="AB80" s="60">
        <f t="shared" si="22"/>
        <v>0</v>
      </c>
      <c r="AC80" s="17">
        <f t="shared" si="23"/>
        <v>36.25</v>
      </c>
      <c r="AD80" s="12">
        <f t="shared" si="24"/>
        <v>0</v>
      </c>
      <c r="AE80" s="122"/>
      <c r="AF80" s="130">
        <v>3</v>
      </c>
      <c r="AG80" s="53">
        <f t="shared" si="25"/>
        <v>36.25</v>
      </c>
      <c r="AH80" s="52"/>
      <c r="AJ80" s="17">
        <f t="shared" si="26"/>
        <v>36.25</v>
      </c>
      <c r="AK80" s="17">
        <f t="shared" si="27"/>
        <v>0</v>
      </c>
      <c r="AL80" s="17">
        <f t="shared" si="28"/>
        <v>0</v>
      </c>
      <c r="AM80" s="17" t="str">
        <f t="shared" si="29"/>
        <v/>
      </c>
      <c r="AO80" s="101" t="s">
        <v>59</v>
      </c>
    </row>
    <row r="81" spans="2:41" s="3" customFormat="1" ht="9.9499999999999993" customHeight="1" x14ac:dyDescent="0.2">
      <c r="B81" s="113" t="s">
        <v>8</v>
      </c>
      <c r="D81" s="40"/>
      <c r="E81" s="74" t="s">
        <v>353</v>
      </c>
      <c r="F81" s="74"/>
      <c r="G81" s="30" t="s">
        <v>115</v>
      </c>
      <c r="H81" s="30"/>
      <c r="I81" s="30" t="s">
        <v>190</v>
      </c>
      <c r="K81" s="30"/>
      <c r="L81" s="30" t="s">
        <v>354</v>
      </c>
      <c r="N81" s="30"/>
      <c r="O81" s="74" t="s">
        <v>300</v>
      </c>
      <c r="Q81" s="192" t="s">
        <v>342</v>
      </c>
      <c r="R81" s="29"/>
      <c r="S81" s="39">
        <f t="shared" si="20"/>
        <v>28.05</v>
      </c>
      <c r="T81" s="37" t="s">
        <v>46</v>
      </c>
      <c r="U81" s="5" t="str">
        <f>+Instructions!$B$3</f>
        <v>D</v>
      </c>
      <c r="V81" s="52"/>
      <c r="W81" s="56">
        <f>+Instructions!$C$22</f>
        <v>0</v>
      </c>
      <c r="X81" s="17">
        <f t="shared" si="21"/>
        <v>28.05</v>
      </c>
      <c r="Y81" s="52"/>
      <c r="Z81" s="6" t="s">
        <v>453</v>
      </c>
      <c r="AA81" s="39">
        <v>28.05</v>
      </c>
      <c r="AB81" s="60">
        <f t="shared" si="22"/>
        <v>0</v>
      </c>
      <c r="AC81" s="17">
        <f t="shared" si="23"/>
        <v>28.05</v>
      </c>
      <c r="AD81" s="12">
        <f t="shared" si="24"/>
        <v>0</v>
      </c>
      <c r="AE81" s="122"/>
      <c r="AF81" s="130">
        <v>3</v>
      </c>
      <c r="AG81" s="53">
        <f t="shared" si="25"/>
        <v>28.05</v>
      </c>
      <c r="AH81" s="52"/>
      <c r="AJ81" s="17">
        <f t="shared" si="26"/>
        <v>28.05</v>
      </c>
      <c r="AK81" s="17">
        <f t="shared" si="27"/>
        <v>0</v>
      </c>
      <c r="AL81" s="17">
        <f t="shared" si="28"/>
        <v>0</v>
      </c>
      <c r="AM81" s="17" t="str">
        <f t="shared" si="29"/>
        <v/>
      </c>
      <c r="AO81" s="31" t="s">
        <v>59</v>
      </c>
    </row>
    <row r="82" spans="2:41" s="3" customFormat="1" ht="9.9499999999999993" customHeight="1" x14ac:dyDescent="0.2">
      <c r="B82" s="113" t="s">
        <v>8</v>
      </c>
      <c r="D82" s="40"/>
      <c r="E82" s="74" t="s">
        <v>351</v>
      </c>
      <c r="F82" s="74"/>
      <c r="G82" s="30" t="s">
        <v>115</v>
      </c>
      <c r="H82" s="30"/>
      <c r="I82" s="30" t="s">
        <v>159</v>
      </c>
      <c r="K82" s="30"/>
      <c r="L82" s="30" t="s">
        <v>335</v>
      </c>
      <c r="N82" s="30"/>
      <c r="O82" s="74" t="s">
        <v>292</v>
      </c>
      <c r="Q82" s="192" t="s">
        <v>347</v>
      </c>
      <c r="R82" s="29"/>
      <c r="S82" s="39">
        <f t="shared" si="20"/>
        <v>35.299999999999997</v>
      </c>
      <c r="T82" s="37" t="s">
        <v>46</v>
      </c>
      <c r="U82" s="5" t="str">
        <f>+Instructions!$B$3</f>
        <v>D</v>
      </c>
      <c r="V82" s="52"/>
      <c r="W82" s="56">
        <f>+Instructions!$C$22</f>
        <v>0</v>
      </c>
      <c r="X82" s="17">
        <f t="shared" si="21"/>
        <v>35.299999999999997</v>
      </c>
      <c r="Y82" s="52"/>
      <c r="Z82" s="6" t="s">
        <v>453</v>
      </c>
      <c r="AA82" s="39">
        <v>35.299999999999997</v>
      </c>
      <c r="AB82" s="60">
        <f t="shared" si="22"/>
        <v>0</v>
      </c>
      <c r="AC82" s="17">
        <f t="shared" si="23"/>
        <v>35.299999999999997</v>
      </c>
      <c r="AD82" s="12">
        <f t="shared" si="24"/>
        <v>0</v>
      </c>
      <c r="AE82" s="122"/>
      <c r="AF82" s="130">
        <v>3</v>
      </c>
      <c r="AG82" s="53">
        <f t="shared" si="25"/>
        <v>35.299999999999997</v>
      </c>
      <c r="AH82" s="52"/>
      <c r="AJ82" s="17">
        <f t="shared" si="26"/>
        <v>35.299999999999997</v>
      </c>
      <c r="AK82" s="17">
        <f t="shared" si="27"/>
        <v>0</v>
      </c>
      <c r="AL82" s="17">
        <f t="shared" si="28"/>
        <v>0</v>
      </c>
      <c r="AM82" s="17" t="str">
        <f t="shared" si="29"/>
        <v/>
      </c>
      <c r="AO82" s="31" t="s">
        <v>59</v>
      </c>
    </row>
    <row r="83" spans="2:41" s="3" customFormat="1" ht="9.9499999999999993" customHeight="1" x14ac:dyDescent="0.2">
      <c r="B83" s="113" t="s">
        <v>8</v>
      </c>
      <c r="D83" s="40"/>
      <c r="E83" s="74" t="s">
        <v>353</v>
      </c>
      <c r="F83" s="74"/>
      <c r="G83" s="30" t="s">
        <v>115</v>
      </c>
      <c r="H83" s="30"/>
      <c r="I83" s="30" t="s">
        <v>191</v>
      </c>
      <c r="K83" s="30"/>
      <c r="L83" s="30" t="s">
        <v>301</v>
      </c>
      <c r="N83" s="30"/>
      <c r="O83" s="74" t="s">
        <v>300</v>
      </c>
      <c r="Q83" s="192" t="s">
        <v>342</v>
      </c>
      <c r="R83" s="29"/>
      <c r="S83" s="39">
        <f t="shared" si="20"/>
        <v>28.05</v>
      </c>
      <c r="T83" s="37" t="s">
        <v>46</v>
      </c>
      <c r="U83" s="5" t="str">
        <f>+Instructions!$B$3</f>
        <v>D</v>
      </c>
      <c r="V83" s="52"/>
      <c r="W83" s="56">
        <f>+Instructions!$C$22</f>
        <v>0</v>
      </c>
      <c r="X83" s="17">
        <f t="shared" si="21"/>
        <v>28.05</v>
      </c>
      <c r="Y83" s="52"/>
      <c r="Z83" s="6" t="s">
        <v>453</v>
      </c>
      <c r="AA83" s="39">
        <v>28.05</v>
      </c>
      <c r="AB83" s="60">
        <f t="shared" si="22"/>
        <v>0</v>
      </c>
      <c r="AC83" s="17">
        <f t="shared" si="23"/>
        <v>28.05</v>
      </c>
      <c r="AD83" s="12">
        <f t="shared" si="24"/>
        <v>0</v>
      </c>
      <c r="AE83" s="122"/>
      <c r="AF83" s="130">
        <v>3</v>
      </c>
      <c r="AG83" s="53">
        <f t="shared" si="25"/>
        <v>28.05</v>
      </c>
      <c r="AH83" s="52"/>
      <c r="AJ83" s="17">
        <f t="shared" si="26"/>
        <v>28.05</v>
      </c>
      <c r="AK83" s="17">
        <f t="shared" si="27"/>
        <v>0</v>
      </c>
      <c r="AL83" s="17">
        <f t="shared" si="28"/>
        <v>0</v>
      </c>
      <c r="AM83" s="17" t="str">
        <f t="shared" si="29"/>
        <v/>
      </c>
      <c r="AO83" s="31" t="s">
        <v>59</v>
      </c>
    </row>
    <row r="84" spans="2:41" s="3" customFormat="1" ht="9.9499999999999993" customHeight="1" x14ac:dyDescent="0.2">
      <c r="B84" s="113" t="s">
        <v>8</v>
      </c>
      <c r="D84" s="40"/>
      <c r="E84" s="74" t="s">
        <v>352</v>
      </c>
      <c r="F84" s="74"/>
      <c r="G84" s="30" t="s">
        <v>115</v>
      </c>
      <c r="H84" s="30"/>
      <c r="I84" s="30" t="s">
        <v>163</v>
      </c>
      <c r="K84" s="30"/>
      <c r="L84" s="30" t="s">
        <v>297</v>
      </c>
      <c r="N84" s="30"/>
      <c r="O84" s="74" t="s">
        <v>296</v>
      </c>
      <c r="Q84" s="192" t="s">
        <v>342</v>
      </c>
      <c r="R84" s="29"/>
      <c r="S84" s="39">
        <f t="shared" si="20"/>
        <v>32.9</v>
      </c>
      <c r="T84" s="37" t="s">
        <v>46</v>
      </c>
      <c r="U84" s="5" t="str">
        <f>+Instructions!$B$3</f>
        <v>D</v>
      </c>
      <c r="V84" s="52"/>
      <c r="W84" s="56">
        <f>+Instructions!$C$22</f>
        <v>0</v>
      </c>
      <c r="X84" s="17">
        <f t="shared" si="21"/>
        <v>32.9</v>
      </c>
      <c r="Y84" s="52"/>
      <c r="Z84" s="6" t="s">
        <v>453</v>
      </c>
      <c r="AA84" s="39">
        <v>32.9</v>
      </c>
      <c r="AB84" s="60">
        <f t="shared" si="22"/>
        <v>0</v>
      </c>
      <c r="AC84" s="17">
        <f t="shared" si="23"/>
        <v>32.9</v>
      </c>
      <c r="AD84" s="12">
        <f t="shared" si="24"/>
        <v>0</v>
      </c>
      <c r="AE84" s="122"/>
      <c r="AF84" s="130">
        <v>3</v>
      </c>
      <c r="AG84" s="53">
        <f t="shared" si="25"/>
        <v>32.9</v>
      </c>
      <c r="AH84" s="52"/>
      <c r="AJ84" s="17">
        <f t="shared" si="26"/>
        <v>32.9</v>
      </c>
      <c r="AK84" s="17">
        <f t="shared" si="27"/>
        <v>0</v>
      </c>
      <c r="AL84" s="17">
        <f t="shared" si="28"/>
        <v>0</v>
      </c>
      <c r="AM84" s="17" t="str">
        <f t="shared" si="29"/>
        <v/>
      </c>
      <c r="AO84" s="31" t="s">
        <v>59</v>
      </c>
    </row>
    <row r="85" spans="2:41" s="3" customFormat="1" ht="9.9499999999999993" customHeight="1" x14ac:dyDescent="0.2">
      <c r="B85" s="113" t="s">
        <v>8</v>
      </c>
      <c r="D85" s="40"/>
      <c r="E85" s="74" t="s">
        <v>345</v>
      </c>
      <c r="F85" s="74"/>
      <c r="G85" s="30" t="s">
        <v>115</v>
      </c>
      <c r="H85" s="30"/>
      <c r="I85" s="30" t="s">
        <v>177</v>
      </c>
      <c r="K85" s="30"/>
      <c r="L85" s="30" t="s">
        <v>287</v>
      </c>
      <c r="N85" s="30"/>
      <c r="O85" s="74" t="s">
        <v>286</v>
      </c>
      <c r="Q85" s="192" t="s">
        <v>344</v>
      </c>
      <c r="R85" s="29"/>
      <c r="S85" s="39">
        <f t="shared" si="20"/>
        <v>40.4</v>
      </c>
      <c r="T85" s="37" t="s">
        <v>46</v>
      </c>
      <c r="U85" s="5" t="str">
        <f>+Instructions!$B$3</f>
        <v>D</v>
      </c>
      <c r="V85" s="52"/>
      <c r="W85" s="56">
        <f>+Instructions!$C$22</f>
        <v>0</v>
      </c>
      <c r="X85" s="17">
        <f t="shared" si="21"/>
        <v>40.4</v>
      </c>
      <c r="Y85" s="52"/>
      <c r="Z85" s="6" t="s">
        <v>453</v>
      </c>
      <c r="AA85" s="39">
        <v>40.4</v>
      </c>
      <c r="AB85" s="60">
        <f t="shared" si="22"/>
        <v>0</v>
      </c>
      <c r="AC85" s="17">
        <f t="shared" si="23"/>
        <v>40.4</v>
      </c>
      <c r="AD85" s="12">
        <f t="shared" si="24"/>
        <v>0</v>
      </c>
      <c r="AE85" s="122"/>
      <c r="AF85" s="130">
        <v>3</v>
      </c>
      <c r="AG85" s="53">
        <f t="shared" si="25"/>
        <v>40.4</v>
      </c>
      <c r="AH85" s="52"/>
      <c r="AJ85" s="17">
        <f t="shared" si="26"/>
        <v>40.4</v>
      </c>
      <c r="AK85" s="17">
        <f t="shared" si="27"/>
        <v>0</v>
      </c>
      <c r="AL85" s="17">
        <f t="shared" si="28"/>
        <v>0</v>
      </c>
      <c r="AM85" s="17" t="str">
        <f t="shared" si="29"/>
        <v/>
      </c>
      <c r="AO85" s="31" t="s">
        <v>59</v>
      </c>
    </row>
    <row r="86" spans="2:41" s="3" customFormat="1" ht="9.9499999999999993" customHeight="1" x14ac:dyDescent="0.2">
      <c r="B86" s="113" t="s">
        <v>8</v>
      </c>
      <c r="C86" s="3" t="s">
        <v>85</v>
      </c>
      <c r="D86" s="40"/>
      <c r="E86" s="74" t="s">
        <v>348</v>
      </c>
      <c r="F86" s="74"/>
      <c r="G86" s="30" t="s">
        <v>115</v>
      </c>
      <c r="H86" s="30"/>
      <c r="I86" s="30" t="s">
        <v>184</v>
      </c>
      <c r="K86" s="30"/>
      <c r="L86" s="30" t="s">
        <v>309</v>
      </c>
      <c r="N86" s="30"/>
      <c r="O86" s="74" t="s">
        <v>303</v>
      </c>
      <c r="Q86" s="192" t="s">
        <v>143</v>
      </c>
      <c r="R86" s="29"/>
      <c r="S86" s="39">
        <f t="shared" si="20"/>
        <v>31.2</v>
      </c>
      <c r="T86" s="37" t="s">
        <v>46</v>
      </c>
      <c r="U86" s="5" t="str">
        <f>+Instructions!$B$3</f>
        <v>D</v>
      </c>
      <c r="V86" s="52"/>
      <c r="W86" s="56">
        <f>+Instructions!$C$22</f>
        <v>0</v>
      </c>
      <c r="X86" s="17">
        <f t="shared" si="21"/>
        <v>31.2</v>
      </c>
      <c r="Y86" s="52"/>
      <c r="Z86" s="6" t="s">
        <v>453</v>
      </c>
      <c r="AA86" s="39">
        <v>31.2</v>
      </c>
      <c r="AB86" s="60">
        <f t="shared" si="22"/>
        <v>0</v>
      </c>
      <c r="AC86" s="17">
        <f t="shared" si="23"/>
        <v>31.2</v>
      </c>
      <c r="AD86" s="12">
        <f t="shared" si="24"/>
        <v>0</v>
      </c>
      <c r="AE86" s="122"/>
      <c r="AF86" s="130">
        <v>3</v>
      </c>
      <c r="AG86" s="53">
        <f t="shared" si="25"/>
        <v>31.2</v>
      </c>
      <c r="AH86" s="52"/>
      <c r="AJ86" s="17">
        <f t="shared" si="26"/>
        <v>31.2</v>
      </c>
      <c r="AK86" s="17">
        <f t="shared" si="27"/>
        <v>0</v>
      </c>
      <c r="AL86" s="17">
        <f t="shared" si="28"/>
        <v>0</v>
      </c>
      <c r="AM86" s="17" t="str">
        <f t="shared" si="29"/>
        <v/>
      </c>
      <c r="AO86" s="31" t="s">
        <v>59</v>
      </c>
    </row>
    <row r="87" spans="2:41" s="3" customFormat="1" ht="3.95" customHeight="1" x14ac:dyDescent="0.2">
      <c r="P87" s="74"/>
      <c r="Q87" s="90"/>
      <c r="R87" s="6"/>
      <c r="S87" s="39"/>
      <c r="T87" s="6"/>
      <c r="U87" s="5"/>
      <c r="V87" s="52"/>
      <c r="W87" s="56"/>
      <c r="X87" s="15"/>
      <c r="Y87" s="52"/>
      <c r="Z87" s="39"/>
      <c r="AA87" s="39"/>
      <c r="AB87" s="55"/>
      <c r="AC87" s="17"/>
      <c r="AD87" s="15"/>
      <c r="AE87" s="65"/>
      <c r="AF87" s="125"/>
      <c r="AG87" s="39"/>
      <c r="AH87" s="52"/>
      <c r="AJ87" s="17"/>
      <c r="AK87" s="17"/>
      <c r="AL87" s="17"/>
      <c r="AM87" s="17"/>
      <c r="AO87" s="31" t="s">
        <v>59</v>
      </c>
    </row>
    <row r="88" spans="2:41" s="3" customFormat="1" ht="9.9499999999999993" customHeight="1" x14ac:dyDescent="0.2">
      <c r="C88" s="73" t="s">
        <v>366</v>
      </c>
      <c r="N88" s="3" t="s">
        <v>85</v>
      </c>
      <c r="P88" s="4"/>
      <c r="Q88" s="6"/>
      <c r="R88" s="177" t="s">
        <v>125</v>
      </c>
      <c r="S88" s="178" t="s">
        <v>127</v>
      </c>
      <c r="T88" s="179"/>
      <c r="U88" s="5"/>
      <c r="V88" s="52"/>
      <c r="W88" s="69"/>
      <c r="X88" s="69"/>
      <c r="Y88" s="52"/>
      <c r="Z88" s="39"/>
      <c r="AA88" s="17"/>
      <c r="AB88" s="15"/>
      <c r="AC88" s="15"/>
      <c r="AD88" s="15"/>
      <c r="AE88" s="15"/>
      <c r="AF88" s="65"/>
      <c r="AG88" s="17"/>
      <c r="AH88" s="52"/>
      <c r="AO88" s="31" t="s">
        <v>59</v>
      </c>
    </row>
    <row r="89" spans="2:41" s="3" customFormat="1" ht="3.95" customHeight="1" x14ac:dyDescent="0.2">
      <c r="P89" s="74"/>
      <c r="Q89" s="90"/>
      <c r="R89" s="6"/>
      <c r="S89" s="39"/>
      <c r="T89" s="6"/>
      <c r="U89" s="5"/>
      <c r="V89" s="52"/>
      <c r="W89" s="56"/>
      <c r="X89" s="15"/>
      <c r="Y89" s="52"/>
      <c r="Z89" s="39"/>
      <c r="AA89" s="39"/>
      <c r="AB89" s="55"/>
      <c r="AC89" s="17"/>
      <c r="AD89" s="15"/>
      <c r="AE89" s="65"/>
      <c r="AF89" s="125"/>
      <c r="AG89" s="39"/>
      <c r="AH89" s="52"/>
      <c r="AJ89" s="17"/>
      <c r="AK89" s="17"/>
      <c r="AL89" s="17"/>
      <c r="AM89" s="17"/>
      <c r="AO89" s="31" t="s">
        <v>59</v>
      </c>
    </row>
    <row r="90" spans="2:41" s="3" customFormat="1" ht="9.9499999999999993" customHeight="1" x14ac:dyDescent="0.2">
      <c r="B90" s="113" t="s">
        <v>8</v>
      </c>
      <c r="D90" s="40"/>
      <c r="E90" s="74" t="s">
        <v>358</v>
      </c>
      <c r="F90" s="74"/>
      <c r="G90" s="30" t="s">
        <v>91</v>
      </c>
      <c r="H90" s="30"/>
      <c r="I90" s="30"/>
      <c r="J90" s="30" t="s">
        <v>265</v>
      </c>
      <c r="K90" s="30"/>
      <c r="L90" s="30"/>
      <c r="M90" s="30" t="s">
        <v>267</v>
      </c>
      <c r="N90" s="30"/>
      <c r="O90" s="74" t="s">
        <v>269</v>
      </c>
      <c r="P90" s="74"/>
      <c r="Q90" s="192" t="s">
        <v>359</v>
      </c>
      <c r="R90" s="29"/>
      <c r="S90" s="39">
        <f t="shared" ref="S90:S127" si="30">IF(Suggested="Yes",AA90,AG90)</f>
        <v>26.6</v>
      </c>
      <c r="T90" s="37" t="s">
        <v>46</v>
      </c>
      <c r="U90" s="5" t="str">
        <f>+Instructions!$B$3</f>
        <v>D</v>
      </c>
      <c r="V90" s="52"/>
      <c r="W90" s="56">
        <f>+Instructions!$C$22</f>
        <v>0</v>
      </c>
      <c r="X90" s="17">
        <f t="shared" ref="X90:X127" si="31">ROUND($AA90*(1-W90)+0.004999,2)</f>
        <v>26.6</v>
      </c>
      <c r="Y90" s="52"/>
      <c r="Z90" s="6" t="s">
        <v>453</v>
      </c>
      <c r="AA90" s="39">
        <v>26.6</v>
      </c>
      <c r="AB90" s="60">
        <f t="shared" ref="AB90:AB127" si="32">+W90</f>
        <v>0</v>
      </c>
      <c r="AC90" s="17">
        <f t="shared" ref="AC90:AC127" si="33">+X90</f>
        <v>26.6</v>
      </c>
      <c r="AD90" s="12">
        <f t="shared" ref="AD90:AD127" si="34">(AG90-AC90)/AG90</f>
        <v>0</v>
      </c>
      <c r="AE90" s="122"/>
      <c r="AF90" s="130">
        <v>3</v>
      </c>
      <c r="AG90" s="53">
        <f t="shared" ref="AG90:AG127" si="35">SUM(AJ90:AL90)+AE90</f>
        <v>26.6</v>
      </c>
      <c r="AH90" s="52"/>
      <c r="AJ90" s="17">
        <f t="shared" ref="AJ90:AJ127" si="36">ROUND(AC90/(1-VLOOKUP(AF90,Group,2,FALSE)),2)</f>
        <v>26.6</v>
      </c>
      <c r="AK90" s="17">
        <f t="shared" ref="AK90:AK127" si="37">IF(VLOOKUP(AF90,Group,5,FALSE)="YES",VLOOKUP(ROUND(ROUND(AJ90,1)-AJ90,2),Round,2,FALSE)+VLOOKUP(AF90,Group,6,FALSE),0)</f>
        <v>0</v>
      </c>
      <c r="AL90" s="17">
        <f t="shared" ref="AL90:AL127" si="38">IF(VLOOKUP(AF90,Group,7,FALSE)="",0,ROUND(AJ90-0.04999,1)-AJ90+AM90)</f>
        <v>0</v>
      </c>
      <c r="AM90" s="17" t="str">
        <f t="shared" ref="AM90:AM127" si="39">IF(VLOOKUP(AF90,Group,7,FALSE)="","",VLOOKUP(AF90,Group,7,FALSE))</f>
        <v/>
      </c>
      <c r="AO90" s="101" t="s">
        <v>59</v>
      </c>
    </row>
    <row r="91" spans="2:41" s="3" customFormat="1" ht="9.9499999999999993" customHeight="1" x14ac:dyDescent="0.2">
      <c r="B91" s="113" t="s">
        <v>8</v>
      </c>
      <c r="C91" s="191"/>
      <c r="E91" s="74" t="s">
        <v>358</v>
      </c>
      <c r="F91" s="74"/>
      <c r="G91" s="30" t="s">
        <v>115</v>
      </c>
      <c r="H91" s="30"/>
      <c r="I91" s="30"/>
      <c r="J91" s="30" t="s">
        <v>211</v>
      </c>
      <c r="K91" s="30"/>
      <c r="L91" s="30"/>
      <c r="M91" s="30" t="s">
        <v>213</v>
      </c>
      <c r="N91" s="30"/>
      <c r="O91" s="74" t="s">
        <v>269</v>
      </c>
      <c r="P91" s="192"/>
      <c r="Q91" s="192" t="s">
        <v>359</v>
      </c>
      <c r="R91" s="29"/>
      <c r="S91" s="39">
        <f t="shared" si="30"/>
        <v>26.6</v>
      </c>
      <c r="T91" s="37" t="s">
        <v>46</v>
      </c>
      <c r="U91" s="5" t="str">
        <f>+Instructions!$B$3</f>
        <v>D</v>
      </c>
      <c r="V91" s="52"/>
      <c r="W91" s="56">
        <f>+Instructions!$C$22</f>
        <v>0</v>
      </c>
      <c r="X91" s="17">
        <f t="shared" si="31"/>
        <v>26.6</v>
      </c>
      <c r="Y91" s="52"/>
      <c r="Z91" s="6" t="s">
        <v>453</v>
      </c>
      <c r="AA91" s="39">
        <v>26.6</v>
      </c>
      <c r="AB91" s="60">
        <f t="shared" si="32"/>
        <v>0</v>
      </c>
      <c r="AC91" s="17">
        <f t="shared" si="33"/>
        <v>26.6</v>
      </c>
      <c r="AD91" s="12">
        <f t="shared" si="34"/>
        <v>0</v>
      </c>
      <c r="AE91" s="122"/>
      <c r="AF91" s="130">
        <v>3</v>
      </c>
      <c r="AG91" s="53">
        <f t="shared" si="35"/>
        <v>26.6</v>
      </c>
      <c r="AH91" s="52"/>
      <c r="AJ91" s="17">
        <f t="shared" si="36"/>
        <v>26.6</v>
      </c>
      <c r="AK91" s="17">
        <f t="shared" si="37"/>
        <v>0</v>
      </c>
      <c r="AL91" s="17">
        <f t="shared" si="38"/>
        <v>0</v>
      </c>
      <c r="AM91" s="17" t="str">
        <f t="shared" si="39"/>
        <v/>
      </c>
      <c r="AO91" s="101" t="s">
        <v>59</v>
      </c>
    </row>
    <row r="92" spans="2:41" s="3" customFormat="1" ht="9.9499999999999993" customHeight="1" x14ac:dyDescent="0.2">
      <c r="B92" s="113" t="s">
        <v>8</v>
      </c>
      <c r="D92" s="40"/>
      <c r="E92" s="74" t="s">
        <v>358</v>
      </c>
      <c r="F92" s="74"/>
      <c r="G92" s="30" t="s">
        <v>91</v>
      </c>
      <c r="H92" s="30"/>
      <c r="I92" s="30"/>
      <c r="J92" s="30" t="s">
        <v>266</v>
      </c>
      <c r="K92" s="30"/>
      <c r="L92" s="30"/>
      <c r="M92" s="30" t="s">
        <v>268</v>
      </c>
      <c r="N92" s="30"/>
      <c r="O92" s="74" t="s">
        <v>269</v>
      </c>
      <c r="P92" s="74"/>
      <c r="Q92" s="192" t="s">
        <v>359</v>
      </c>
      <c r="R92" s="29"/>
      <c r="S92" s="39">
        <f t="shared" si="30"/>
        <v>26.6</v>
      </c>
      <c r="T92" s="37" t="s">
        <v>46</v>
      </c>
      <c r="U92" s="5" t="str">
        <f>+Instructions!$B$3</f>
        <v>D</v>
      </c>
      <c r="V92" s="52"/>
      <c r="W92" s="56">
        <f>+Instructions!$C$22</f>
        <v>0</v>
      </c>
      <c r="X92" s="17">
        <f t="shared" si="31"/>
        <v>26.6</v>
      </c>
      <c r="Y92" s="52"/>
      <c r="Z92" s="6" t="s">
        <v>453</v>
      </c>
      <c r="AA92" s="39">
        <v>26.6</v>
      </c>
      <c r="AB92" s="60">
        <f t="shared" si="32"/>
        <v>0</v>
      </c>
      <c r="AC92" s="17">
        <f t="shared" si="33"/>
        <v>26.6</v>
      </c>
      <c r="AD92" s="12">
        <f t="shared" si="34"/>
        <v>0</v>
      </c>
      <c r="AE92" s="122"/>
      <c r="AF92" s="130">
        <v>3</v>
      </c>
      <c r="AG92" s="53">
        <f t="shared" si="35"/>
        <v>26.6</v>
      </c>
      <c r="AH92" s="52"/>
      <c r="AJ92" s="17">
        <f t="shared" si="36"/>
        <v>26.6</v>
      </c>
      <c r="AK92" s="17">
        <f t="shared" si="37"/>
        <v>0</v>
      </c>
      <c r="AL92" s="17">
        <f t="shared" si="38"/>
        <v>0</v>
      </c>
      <c r="AM92" s="17" t="str">
        <f t="shared" si="39"/>
        <v/>
      </c>
      <c r="AO92" s="101" t="s">
        <v>59</v>
      </c>
    </row>
    <row r="93" spans="2:41" s="3" customFormat="1" ht="9.9499999999999993" customHeight="1" x14ac:dyDescent="0.2">
      <c r="B93" s="113" t="s">
        <v>8</v>
      </c>
      <c r="C93" s="191"/>
      <c r="E93" s="74" t="s">
        <v>358</v>
      </c>
      <c r="F93" s="74"/>
      <c r="G93" s="30" t="s">
        <v>91</v>
      </c>
      <c r="H93" s="30"/>
      <c r="I93" s="30"/>
      <c r="J93" s="30" t="s">
        <v>212</v>
      </c>
      <c r="K93" s="30"/>
      <c r="L93" s="30"/>
      <c r="M93" s="30" t="s">
        <v>214</v>
      </c>
      <c r="N93" s="30"/>
      <c r="O93" s="74" t="s">
        <v>269</v>
      </c>
      <c r="P93" s="192"/>
      <c r="Q93" s="192" t="s">
        <v>359</v>
      </c>
      <c r="R93" s="29"/>
      <c r="S93" s="39">
        <f t="shared" si="30"/>
        <v>26.6</v>
      </c>
      <c r="T93" s="37" t="s">
        <v>46</v>
      </c>
      <c r="U93" s="5" t="str">
        <f>+Instructions!$B$3</f>
        <v>D</v>
      </c>
      <c r="V93" s="52"/>
      <c r="W93" s="56">
        <f>+Instructions!$C$22</f>
        <v>0</v>
      </c>
      <c r="X93" s="17">
        <f t="shared" si="31"/>
        <v>26.6</v>
      </c>
      <c r="Y93" s="52"/>
      <c r="Z93" s="6" t="s">
        <v>453</v>
      </c>
      <c r="AA93" s="39">
        <v>26.6</v>
      </c>
      <c r="AB93" s="60">
        <f t="shared" si="32"/>
        <v>0</v>
      </c>
      <c r="AC93" s="17">
        <f t="shared" si="33"/>
        <v>26.6</v>
      </c>
      <c r="AD93" s="12">
        <f t="shared" si="34"/>
        <v>0</v>
      </c>
      <c r="AE93" s="122"/>
      <c r="AF93" s="130">
        <v>3</v>
      </c>
      <c r="AG93" s="53">
        <f t="shared" si="35"/>
        <v>26.6</v>
      </c>
      <c r="AH93" s="52"/>
      <c r="AJ93" s="17">
        <f t="shared" si="36"/>
        <v>26.6</v>
      </c>
      <c r="AK93" s="17">
        <f t="shared" si="37"/>
        <v>0</v>
      </c>
      <c r="AL93" s="17">
        <f t="shared" si="38"/>
        <v>0</v>
      </c>
      <c r="AM93" s="17" t="str">
        <f t="shared" si="39"/>
        <v/>
      </c>
      <c r="AO93" s="101" t="s">
        <v>59</v>
      </c>
    </row>
    <row r="94" spans="2:41" s="3" customFormat="1" ht="9.9499999999999993" customHeight="1" x14ac:dyDescent="0.2">
      <c r="B94" s="114" t="s">
        <v>55</v>
      </c>
      <c r="C94" s="191"/>
      <c r="E94" s="74" t="s">
        <v>87</v>
      </c>
      <c r="F94" s="74"/>
      <c r="G94" s="30" t="s">
        <v>48</v>
      </c>
      <c r="H94" s="30"/>
      <c r="I94" s="30"/>
      <c r="J94" s="30" t="s">
        <v>204</v>
      </c>
      <c r="K94" s="30"/>
      <c r="L94" s="30"/>
      <c r="M94" s="30" t="s">
        <v>90</v>
      </c>
      <c r="N94" s="30"/>
      <c r="O94" s="74"/>
      <c r="P94" s="192"/>
      <c r="Q94" s="192" t="s">
        <v>362</v>
      </c>
      <c r="R94" s="29"/>
      <c r="S94" s="39">
        <f t="shared" si="30"/>
        <v>26.6</v>
      </c>
      <c r="T94" s="37" t="s">
        <v>47</v>
      </c>
      <c r="U94" s="5" t="str">
        <f>+Instructions!$B$3</f>
        <v>D</v>
      </c>
      <c r="V94" s="52"/>
      <c r="W94" s="56">
        <f>+Instructions!$C$22</f>
        <v>0</v>
      </c>
      <c r="X94" s="17">
        <f t="shared" si="31"/>
        <v>26.6</v>
      </c>
      <c r="Y94" s="52"/>
      <c r="Z94" s="6" t="s">
        <v>453</v>
      </c>
      <c r="AA94" s="39">
        <v>26.6</v>
      </c>
      <c r="AB94" s="60">
        <f t="shared" si="32"/>
        <v>0</v>
      </c>
      <c r="AC94" s="17">
        <f t="shared" si="33"/>
        <v>26.6</v>
      </c>
      <c r="AD94" s="12">
        <f t="shared" si="34"/>
        <v>0</v>
      </c>
      <c r="AE94" s="122"/>
      <c r="AF94" s="129">
        <v>1</v>
      </c>
      <c r="AG94" s="38">
        <f t="shared" si="35"/>
        <v>26.6</v>
      </c>
      <c r="AH94" s="52"/>
      <c r="AJ94" s="17">
        <f t="shared" si="36"/>
        <v>26.6</v>
      </c>
      <c r="AK94" s="17">
        <f t="shared" si="37"/>
        <v>0</v>
      </c>
      <c r="AL94" s="17">
        <f t="shared" si="38"/>
        <v>0</v>
      </c>
      <c r="AM94" s="17" t="str">
        <f t="shared" si="39"/>
        <v/>
      </c>
      <c r="AO94" s="31" t="s">
        <v>59</v>
      </c>
    </row>
    <row r="95" spans="2:41" s="3" customFormat="1" ht="9.9499999999999993" customHeight="1" x14ac:dyDescent="0.2">
      <c r="B95" s="114" t="s">
        <v>55</v>
      </c>
      <c r="C95" s="191"/>
      <c r="E95" s="74" t="s">
        <v>87</v>
      </c>
      <c r="F95" s="74"/>
      <c r="G95" s="30" t="s">
        <v>48</v>
      </c>
      <c r="H95" s="30"/>
      <c r="I95" s="30"/>
      <c r="J95" s="30" t="s">
        <v>206</v>
      </c>
      <c r="K95" s="30"/>
      <c r="L95" s="30"/>
      <c r="M95" s="30" t="s">
        <v>146</v>
      </c>
      <c r="N95" s="30"/>
      <c r="O95" s="74"/>
      <c r="P95" s="192"/>
      <c r="Q95" s="192" t="s">
        <v>362</v>
      </c>
      <c r="R95" s="29"/>
      <c r="S95" s="39">
        <f t="shared" si="30"/>
        <v>26.6</v>
      </c>
      <c r="T95" s="37" t="s">
        <v>47</v>
      </c>
      <c r="U95" s="5" t="str">
        <f>+Instructions!$B$3</f>
        <v>D</v>
      </c>
      <c r="V95" s="52"/>
      <c r="W95" s="56">
        <f>+Instructions!$C$22</f>
        <v>0</v>
      </c>
      <c r="X95" s="17">
        <f t="shared" si="31"/>
        <v>26.6</v>
      </c>
      <c r="Y95" s="52"/>
      <c r="Z95" s="6" t="s">
        <v>453</v>
      </c>
      <c r="AA95" s="39">
        <v>26.6</v>
      </c>
      <c r="AB95" s="60">
        <f t="shared" si="32"/>
        <v>0</v>
      </c>
      <c r="AC95" s="17">
        <f t="shared" si="33"/>
        <v>26.6</v>
      </c>
      <c r="AD95" s="12">
        <f t="shared" si="34"/>
        <v>0</v>
      </c>
      <c r="AE95" s="122"/>
      <c r="AF95" s="129">
        <v>1</v>
      </c>
      <c r="AG95" s="38">
        <f t="shared" si="35"/>
        <v>26.6</v>
      </c>
      <c r="AH95" s="52"/>
      <c r="AJ95" s="17">
        <f t="shared" si="36"/>
        <v>26.6</v>
      </c>
      <c r="AK95" s="17">
        <f t="shared" si="37"/>
        <v>0</v>
      </c>
      <c r="AL95" s="17">
        <f t="shared" si="38"/>
        <v>0</v>
      </c>
      <c r="AM95" s="17" t="str">
        <f t="shared" si="39"/>
        <v/>
      </c>
      <c r="AO95" s="31" t="s">
        <v>59</v>
      </c>
    </row>
    <row r="96" spans="2:41" s="3" customFormat="1" ht="9.9499999999999993" customHeight="1" x14ac:dyDescent="0.2">
      <c r="B96" s="114" t="s">
        <v>55</v>
      </c>
      <c r="C96" s="191"/>
      <c r="E96" s="74" t="s">
        <v>87</v>
      </c>
      <c r="F96" s="74"/>
      <c r="G96" s="30" t="s">
        <v>48</v>
      </c>
      <c r="H96" s="30"/>
      <c r="I96" s="30"/>
      <c r="J96" s="30" t="s">
        <v>207</v>
      </c>
      <c r="K96" s="30"/>
      <c r="L96" s="30"/>
      <c r="M96" s="30" t="s">
        <v>147</v>
      </c>
      <c r="N96" s="30"/>
      <c r="O96" s="74"/>
      <c r="P96" s="192"/>
      <c r="Q96" s="192" t="s">
        <v>362</v>
      </c>
      <c r="R96" s="29"/>
      <c r="S96" s="39">
        <f t="shared" si="30"/>
        <v>26.6</v>
      </c>
      <c r="T96" s="37" t="s">
        <v>47</v>
      </c>
      <c r="U96" s="5" t="str">
        <f>+Instructions!$B$3</f>
        <v>D</v>
      </c>
      <c r="V96" s="52"/>
      <c r="W96" s="56">
        <f>+Instructions!$C$22</f>
        <v>0</v>
      </c>
      <c r="X96" s="17">
        <f t="shared" si="31"/>
        <v>26.6</v>
      </c>
      <c r="Y96" s="52"/>
      <c r="Z96" s="6" t="s">
        <v>453</v>
      </c>
      <c r="AA96" s="39">
        <v>26.6</v>
      </c>
      <c r="AB96" s="60">
        <f t="shared" si="32"/>
        <v>0</v>
      </c>
      <c r="AC96" s="17">
        <f t="shared" si="33"/>
        <v>26.6</v>
      </c>
      <c r="AD96" s="12">
        <f t="shared" si="34"/>
        <v>0</v>
      </c>
      <c r="AE96" s="122"/>
      <c r="AF96" s="129">
        <v>1</v>
      </c>
      <c r="AG96" s="38">
        <f t="shared" si="35"/>
        <v>26.6</v>
      </c>
      <c r="AH96" s="52"/>
      <c r="AJ96" s="17">
        <f t="shared" si="36"/>
        <v>26.6</v>
      </c>
      <c r="AK96" s="17">
        <f t="shared" si="37"/>
        <v>0</v>
      </c>
      <c r="AL96" s="17">
        <f t="shared" si="38"/>
        <v>0</v>
      </c>
      <c r="AM96" s="17" t="str">
        <f t="shared" si="39"/>
        <v/>
      </c>
      <c r="AO96" s="31" t="s">
        <v>59</v>
      </c>
    </row>
    <row r="97" spans="2:41" s="3" customFormat="1" ht="9.9499999999999993" customHeight="1" x14ac:dyDescent="0.2">
      <c r="B97" s="114" t="s">
        <v>55</v>
      </c>
      <c r="C97" s="191"/>
      <c r="E97" s="74" t="s">
        <v>87</v>
      </c>
      <c r="F97" s="74"/>
      <c r="G97" s="30" t="s">
        <v>48</v>
      </c>
      <c r="H97" s="30"/>
      <c r="I97" s="30"/>
      <c r="J97" s="30" t="s">
        <v>205</v>
      </c>
      <c r="K97" s="30"/>
      <c r="L97" s="30"/>
      <c r="M97" s="30" t="s">
        <v>208</v>
      </c>
      <c r="N97" s="30"/>
      <c r="O97" s="74"/>
      <c r="P97" s="192"/>
      <c r="Q97" s="192" t="s">
        <v>362</v>
      </c>
      <c r="R97" s="29"/>
      <c r="S97" s="39">
        <f t="shared" si="30"/>
        <v>26.6</v>
      </c>
      <c r="T97" s="37" t="s">
        <v>47</v>
      </c>
      <c r="U97" s="5" t="str">
        <f>+Instructions!$B$3</f>
        <v>D</v>
      </c>
      <c r="V97" s="52"/>
      <c r="W97" s="56">
        <f>+Instructions!$C$22</f>
        <v>0</v>
      </c>
      <c r="X97" s="17">
        <f t="shared" si="31"/>
        <v>26.6</v>
      </c>
      <c r="Y97" s="52"/>
      <c r="Z97" s="6" t="s">
        <v>453</v>
      </c>
      <c r="AA97" s="39">
        <v>26.6</v>
      </c>
      <c r="AB97" s="60">
        <f t="shared" si="32"/>
        <v>0</v>
      </c>
      <c r="AC97" s="17">
        <f t="shared" si="33"/>
        <v>26.6</v>
      </c>
      <c r="AD97" s="12">
        <f t="shared" si="34"/>
        <v>0</v>
      </c>
      <c r="AE97" s="122"/>
      <c r="AF97" s="129">
        <v>1</v>
      </c>
      <c r="AG97" s="38">
        <f t="shared" si="35"/>
        <v>26.6</v>
      </c>
      <c r="AH97" s="52"/>
      <c r="AJ97" s="17">
        <f t="shared" si="36"/>
        <v>26.6</v>
      </c>
      <c r="AK97" s="17">
        <f t="shared" si="37"/>
        <v>0</v>
      </c>
      <c r="AL97" s="17">
        <f t="shared" si="38"/>
        <v>0</v>
      </c>
      <c r="AM97" s="17" t="str">
        <f t="shared" si="39"/>
        <v/>
      </c>
      <c r="AO97" s="31" t="s">
        <v>59</v>
      </c>
    </row>
    <row r="98" spans="2:41" s="3" customFormat="1" ht="9.9499999999999993" customHeight="1" x14ac:dyDescent="0.2">
      <c r="B98" s="113" t="s">
        <v>8</v>
      </c>
      <c r="C98" s="191"/>
      <c r="E98" s="74" t="s">
        <v>88</v>
      </c>
      <c r="F98" s="74"/>
      <c r="G98" s="30" t="s">
        <v>91</v>
      </c>
      <c r="H98" s="30"/>
      <c r="I98" s="30"/>
      <c r="J98" s="30" t="s">
        <v>240</v>
      </c>
      <c r="K98" s="30"/>
      <c r="L98" s="30"/>
      <c r="M98" s="30" t="s">
        <v>244</v>
      </c>
      <c r="N98" s="30"/>
      <c r="O98" s="74" t="s">
        <v>270</v>
      </c>
      <c r="P98" s="192"/>
      <c r="Q98" s="192" t="s">
        <v>114</v>
      </c>
      <c r="R98" s="29"/>
      <c r="S98" s="39">
        <f t="shared" si="30"/>
        <v>26.05</v>
      </c>
      <c r="T98" s="37" t="s">
        <v>46</v>
      </c>
      <c r="U98" s="5" t="str">
        <f>+Instructions!$B$3</f>
        <v>D</v>
      </c>
      <c r="V98" s="52"/>
      <c r="W98" s="56">
        <f>+Instructions!$C$22</f>
        <v>0</v>
      </c>
      <c r="X98" s="17">
        <f t="shared" si="31"/>
        <v>26.05</v>
      </c>
      <c r="Y98" s="52"/>
      <c r="Z98" s="6" t="s">
        <v>453</v>
      </c>
      <c r="AA98" s="39">
        <v>26.05</v>
      </c>
      <c r="AB98" s="60">
        <f t="shared" si="32"/>
        <v>0</v>
      </c>
      <c r="AC98" s="17">
        <f t="shared" si="33"/>
        <v>26.05</v>
      </c>
      <c r="AD98" s="12">
        <f t="shared" si="34"/>
        <v>0</v>
      </c>
      <c r="AE98" s="122"/>
      <c r="AF98" s="130">
        <v>3</v>
      </c>
      <c r="AG98" s="53">
        <f t="shared" si="35"/>
        <v>26.05</v>
      </c>
      <c r="AH98" s="52"/>
      <c r="AJ98" s="17">
        <f t="shared" si="36"/>
        <v>26.05</v>
      </c>
      <c r="AK98" s="17">
        <f t="shared" si="37"/>
        <v>0</v>
      </c>
      <c r="AL98" s="17">
        <f t="shared" si="38"/>
        <v>0</v>
      </c>
      <c r="AM98" s="17" t="str">
        <f t="shared" si="39"/>
        <v/>
      </c>
      <c r="AO98" s="31" t="s">
        <v>59</v>
      </c>
    </row>
    <row r="99" spans="2:41" s="3" customFormat="1" ht="9.9499999999999993" customHeight="1" x14ac:dyDescent="0.2">
      <c r="B99" s="113" t="s">
        <v>8</v>
      </c>
      <c r="C99" s="191"/>
      <c r="E99" s="74" t="s">
        <v>360</v>
      </c>
      <c r="F99" s="74"/>
      <c r="G99" s="30" t="s">
        <v>91</v>
      </c>
      <c r="H99" s="30"/>
      <c r="I99" s="30"/>
      <c r="J99" s="30" t="s">
        <v>248</v>
      </c>
      <c r="K99" s="30"/>
      <c r="L99" s="30"/>
      <c r="M99" s="30" t="s">
        <v>244</v>
      </c>
      <c r="N99" s="30"/>
      <c r="O99" s="74" t="s">
        <v>271</v>
      </c>
      <c r="P99" s="192"/>
      <c r="Q99" s="192" t="s">
        <v>347</v>
      </c>
      <c r="R99" s="29"/>
      <c r="S99" s="39">
        <f t="shared" si="30"/>
        <v>26.05</v>
      </c>
      <c r="T99" s="37" t="s">
        <v>46</v>
      </c>
      <c r="U99" s="5" t="str">
        <f>+Instructions!$B$3</f>
        <v>D</v>
      </c>
      <c r="V99" s="52"/>
      <c r="W99" s="56">
        <f>+Instructions!$C$22</f>
        <v>0</v>
      </c>
      <c r="X99" s="17">
        <f t="shared" si="31"/>
        <v>26.05</v>
      </c>
      <c r="Y99" s="52"/>
      <c r="Z99" s="6" t="s">
        <v>453</v>
      </c>
      <c r="AA99" s="39">
        <v>26.05</v>
      </c>
      <c r="AB99" s="60">
        <f t="shared" si="32"/>
        <v>0</v>
      </c>
      <c r="AC99" s="17">
        <f t="shared" si="33"/>
        <v>26.05</v>
      </c>
      <c r="AD99" s="12">
        <f t="shared" si="34"/>
        <v>0</v>
      </c>
      <c r="AE99" s="122"/>
      <c r="AF99" s="130">
        <v>3</v>
      </c>
      <c r="AG99" s="53">
        <f t="shared" si="35"/>
        <v>26.05</v>
      </c>
      <c r="AH99" s="52"/>
      <c r="AJ99" s="17">
        <f t="shared" si="36"/>
        <v>26.05</v>
      </c>
      <c r="AK99" s="17">
        <f t="shared" si="37"/>
        <v>0</v>
      </c>
      <c r="AL99" s="17">
        <f t="shared" si="38"/>
        <v>0</v>
      </c>
      <c r="AM99" s="17" t="str">
        <f t="shared" si="39"/>
        <v/>
      </c>
      <c r="AO99" s="31" t="s">
        <v>59</v>
      </c>
    </row>
    <row r="100" spans="2:41" s="3" customFormat="1" ht="9.9499999999999993" customHeight="1" x14ac:dyDescent="0.2">
      <c r="B100" s="113" t="s">
        <v>8</v>
      </c>
      <c r="C100" s="191"/>
      <c r="E100" s="74" t="s">
        <v>88</v>
      </c>
      <c r="F100" s="74"/>
      <c r="G100" s="30" t="s">
        <v>91</v>
      </c>
      <c r="H100" s="30"/>
      <c r="I100" s="30"/>
      <c r="J100" s="30" t="s">
        <v>243</v>
      </c>
      <c r="K100" s="30"/>
      <c r="L100" s="30"/>
      <c r="M100" s="30" t="s">
        <v>247</v>
      </c>
      <c r="N100" s="30"/>
      <c r="O100" s="74" t="s">
        <v>270</v>
      </c>
      <c r="P100" s="192"/>
      <c r="Q100" s="192" t="s">
        <v>114</v>
      </c>
      <c r="R100" s="29"/>
      <c r="S100" s="39">
        <f t="shared" si="30"/>
        <v>26.05</v>
      </c>
      <c r="T100" s="37" t="s">
        <v>46</v>
      </c>
      <c r="U100" s="5" t="str">
        <f>+Instructions!$B$3</f>
        <v>D</v>
      </c>
      <c r="V100" s="52"/>
      <c r="W100" s="56">
        <f>+Instructions!$C$22</f>
        <v>0</v>
      </c>
      <c r="X100" s="17">
        <f t="shared" si="31"/>
        <v>26.05</v>
      </c>
      <c r="Y100" s="52"/>
      <c r="Z100" s="6" t="s">
        <v>453</v>
      </c>
      <c r="AA100" s="39">
        <v>26.05</v>
      </c>
      <c r="AB100" s="60">
        <f t="shared" si="32"/>
        <v>0</v>
      </c>
      <c r="AC100" s="17">
        <f t="shared" si="33"/>
        <v>26.05</v>
      </c>
      <c r="AD100" s="12">
        <f t="shared" si="34"/>
        <v>0</v>
      </c>
      <c r="AE100" s="122"/>
      <c r="AF100" s="130">
        <v>3</v>
      </c>
      <c r="AG100" s="53">
        <f t="shared" si="35"/>
        <v>26.05</v>
      </c>
      <c r="AH100" s="52"/>
      <c r="AJ100" s="17">
        <f t="shared" si="36"/>
        <v>26.05</v>
      </c>
      <c r="AK100" s="17">
        <f t="shared" si="37"/>
        <v>0</v>
      </c>
      <c r="AL100" s="17">
        <f t="shared" si="38"/>
        <v>0</v>
      </c>
      <c r="AM100" s="17" t="str">
        <f t="shared" si="39"/>
        <v/>
      </c>
      <c r="AO100" s="31" t="s">
        <v>59</v>
      </c>
    </row>
    <row r="101" spans="2:41" s="3" customFormat="1" ht="9.9499999999999993" customHeight="1" x14ac:dyDescent="0.2">
      <c r="B101" s="113" t="s">
        <v>8</v>
      </c>
      <c r="C101" s="191"/>
      <c r="E101" s="74" t="s">
        <v>360</v>
      </c>
      <c r="F101" s="74"/>
      <c r="G101" s="30" t="s">
        <v>91</v>
      </c>
      <c r="H101" s="30"/>
      <c r="I101" s="30"/>
      <c r="J101" s="30" t="s">
        <v>251</v>
      </c>
      <c r="K101" s="30"/>
      <c r="L101" s="30"/>
      <c r="M101" s="30" t="s">
        <v>247</v>
      </c>
      <c r="N101" s="30"/>
      <c r="O101" s="74" t="s">
        <v>271</v>
      </c>
      <c r="P101" s="192"/>
      <c r="Q101" s="192" t="s">
        <v>347</v>
      </c>
      <c r="R101" s="29"/>
      <c r="S101" s="39">
        <f t="shared" si="30"/>
        <v>26.05</v>
      </c>
      <c r="T101" s="37" t="s">
        <v>46</v>
      </c>
      <c r="U101" s="5" t="str">
        <f>+Instructions!$B$3</f>
        <v>D</v>
      </c>
      <c r="V101" s="52"/>
      <c r="W101" s="56">
        <f>+Instructions!$C$22</f>
        <v>0</v>
      </c>
      <c r="X101" s="17">
        <f t="shared" si="31"/>
        <v>26.05</v>
      </c>
      <c r="Y101" s="52"/>
      <c r="Z101" s="6" t="s">
        <v>453</v>
      </c>
      <c r="AA101" s="39">
        <v>26.05</v>
      </c>
      <c r="AB101" s="60">
        <f t="shared" si="32"/>
        <v>0</v>
      </c>
      <c r="AC101" s="17">
        <f t="shared" si="33"/>
        <v>26.05</v>
      </c>
      <c r="AD101" s="12">
        <f t="shared" si="34"/>
        <v>0</v>
      </c>
      <c r="AE101" s="122"/>
      <c r="AF101" s="130">
        <v>3</v>
      </c>
      <c r="AG101" s="53">
        <f t="shared" si="35"/>
        <v>26.05</v>
      </c>
      <c r="AH101" s="52"/>
      <c r="AJ101" s="17">
        <f t="shared" si="36"/>
        <v>26.05</v>
      </c>
      <c r="AK101" s="17">
        <f t="shared" si="37"/>
        <v>0</v>
      </c>
      <c r="AL101" s="17">
        <f t="shared" si="38"/>
        <v>0</v>
      </c>
      <c r="AM101" s="17" t="str">
        <f t="shared" si="39"/>
        <v/>
      </c>
      <c r="AO101" s="31" t="s">
        <v>59</v>
      </c>
    </row>
    <row r="102" spans="2:41" s="3" customFormat="1" ht="9.9499999999999993" customHeight="1" x14ac:dyDescent="0.2">
      <c r="B102" s="113" t="s">
        <v>8</v>
      </c>
      <c r="C102" s="191"/>
      <c r="E102" s="74" t="s">
        <v>88</v>
      </c>
      <c r="F102" s="74"/>
      <c r="G102" s="30" t="s">
        <v>91</v>
      </c>
      <c r="H102" s="30"/>
      <c r="I102" s="30"/>
      <c r="J102" s="30" t="s">
        <v>241</v>
      </c>
      <c r="K102" s="30"/>
      <c r="L102" s="30"/>
      <c r="M102" s="30" t="s">
        <v>245</v>
      </c>
      <c r="N102" s="30"/>
      <c r="O102" s="74" t="s">
        <v>270</v>
      </c>
      <c r="P102" s="192"/>
      <c r="Q102" s="192" t="s">
        <v>114</v>
      </c>
      <c r="R102" s="29"/>
      <c r="S102" s="39">
        <f t="shared" si="30"/>
        <v>26.05</v>
      </c>
      <c r="T102" s="37" t="s">
        <v>46</v>
      </c>
      <c r="U102" s="5" t="str">
        <f>+Instructions!$B$3</f>
        <v>D</v>
      </c>
      <c r="V102" s="52"/>
      <c r="W102" s="56">
        <f>+Instructions!$C$22</f>
        <v>0</v>
      </c>
      <c r="X102" s="17">
        <f t="shared" si="31"/>
        <v>26.05</v>
      </c>
      <c r="Y102" s="52"/>
      <c r="Z102" s="6" t="s">
        <v>453</v>
      </c>
      <c r="AA102" s="39">
        <v>26.05</v>
      </c>
      <c r="AB102" s="60">
        <f t="shared" si="32"/>
        <v>0</v>
      </c>
      <c r="AC102" s="17">
        <f t="shared" si="33"/>
        <v>26.05</v>
      </c>
      <c r="AD102" s="12">
        <f t="shared" si="34"/>
        <v>0</v>
      </c>
      <c r="AE102" s="122"/>
      <c r="AF102" s="130">
        <v>3</v>
      </c>
      <c r="AG102" s="53">
        <f t="shared" si="35"/>
        <v>26.05</v>
      </c>
      <c r="AH102" s="52"/>
      <c r="AJ102" s="17">
        <f t="shared" si="36"/>
        <v>26.05</v>
      </c>
      <c r="AK102" s="17">
        <f t="shared" si="37"/>
        <v>0</v>
      </c>
      <c r="AL102" s="17">
        <f t="shared" si="38"/>
        <v>0</v>
      </c>
      <c r="AM102" s="17" t="str">
        <f t="shared" si="39"/>
        <v/>
      </c>
      <c r="AO102" s="31" t="s">
        <v>59</v>
      </c>
    </row>
    <row r="103" spans="2:41" s="3" customFormat="1" ht="9.9499999999999993" customHeight="1" x14ac:dyDescent="0.2">
      <c r="B103" s="113" t="s">
        <v>8</v>
      </c>
      <c r="C103" s="191"/>
      <c r="E103" s="74" t="s">
        <v>360</v>
      </c>
      <c r="F103" s="74"/>
      <c r="G103" s="30" t="s">
        <v>91</v>
      </c>
      <c r="H103" s="30"/>
      <c r="I103" s="30"/>
      <c r="J103" s="30" t="s">
        <v>249</v>
      </c>
      <c r="K103" s="30"/>
      <c r="L103" s="30"/>
      <c r="M103" s="30" t="s">
        <v>245</v>
      </c>
      <c r="N103" s="30"/>
      <c r="O103" s="74" t="s">
        <v>271</v>
      </c>
      <c r="P103" s="192"/>
      <c r="Q103" s="192" t="s">
        <v>347</v>
      </c>
      <c r="R103" s="29"/>
      <c r="S103" s="39">
        <f t="shared" si="30"/>
        <v>26.05</v>
      </c>
      <c r="T103" s="37" t="s">
        <v>46</v>
      </c>
      <c r="U103" s="5" t="str">
        <f>+Instructions!$B$3</f>
        <v>D</v>
      </c>
      <c r="V103" s="52"/>
      <c r="W103" s="56">
        <f>+Instructions!$C$22</f>
        <v>0</v>
      </c>
      <c r="X103" s="17">
        <f t="shared" si="31"/>
        <v>26.05</v>
      </c>
      <c r="Y103" s="52"/>
      <c r="Z103" s="6" t="s">
        <v>453</v>
      </c>
      <c r="AA103" s="39">
        <v>26.05</v>
      </c>
      <c r="AB103" s="60">
        <f t="shared" si="32"/>
        <v>0</v>
      </c>
      <c r="AC103" s="17">
        <f t="shared" si="33"/>
        <v>26.05</v>
      </c>
      <c r="AD103" s="12">
        <f t="shared" si="34"/>
        <v>0</v>
      </c>
      <c r="AE103" s="122"/>
      <c r="AF103" s="130">
        <v>3</v>
      </c>
      <c r="AG103" s="53">
        <f t="shared" si="35"/>
        <v>26.05</v>
      </c>
      <c r="AH103" s="52"/>
      <c r="AJ103" s="17">
        <f t="shared" si="36"/>
        <v>26.05</v>
      </c>
      <c r="AK103" s="17">
        <f t="shared" si="37"/>
        <v>0</v>
      </c>
      <c r="AL103" s="17">
        <f t="shared" si="38"/>
        <v>0</v>
      </c>
      <c r="AM103" s="17" t="str">
        <f t="shared" si="39"/>
        <v/>
      </c>
      <c r="AO103" s="31" t="s">
        <v>59</v>
      </c>
    </row>
    <row r="104" spans="2:41" s="3" customFormat="1" ht="9.9499999999999993" customHeight="1" x14ac:dyDescent="0.2">
      <c r="B104" s="113" t="s">
        <v>8</v>
      </c>
      <c r="C104" s="191"/>
      <c r="E104" s="74" t="s">
        <v>118</v>
      </c>
      <c r="F104" s="74"/>
      <c r="G104" s="30" t="s">
        <v>91</v>
      </c>
      <c r="H104" s="30"/>
      <c r="I104" s="30"/>
      <c r="J104" s="30" t="s">
        <v>252</v>
      </c>
      <c r="K104" s="30"/>
      <c r="L104" s="30"/>
      <c r="M104" s="30" t="s">
        <v>253</v>
      </c>
      <c r="N104" s="30"/>
      <c r="O104" s="74" t="s">
        <v>271</v>
      </c>
      <c r="P104" s="192"/>
      <c r="Q104" s="192" t="s">
        <v>116</v>
      </c>
      <c r="R104" s="29"/>
      <c r="S104" s="39">
        <f t="shared" si="30"/>
        <v>26.05</v>
      </c>
      <c r="T104" s="37" t="s">
        <v>46</v>
      </c>
      <c r="U104" s="5" t="str">
        <f>+Instructions!$B$3</f>
        <v>D</v>
      </c>
      <c r="V104" s="52"/>
      <c r="W104" s="56">
        <f>+Instructions!$C$22</f>
        <v>0</v>
      </c>
      <c r="X104" s="17">
        <f t="shared" si="31"/>
        <v>26.05</v>
      </c>
      <c r="Y104" s="52"/>
      <c r="Z104" s="6" t="s">
        <v>453</v>
      </c>
      <c r="AA104" s="39">
        <v>26.05</v>
      </c>
      <c r="AB104" s="60">
        <f t="shared" si="32"/>
        <v>0</v>
      </c>
      <c r="AC104" s="17">
        <f t="shared" si="33"/>
        <v>26.05</v>
      </c>
      <c r="AD104" s="12">
        <f t="shared" si="34"/>
        <v>0</v>
      </c>
      <c r="AE104" s="122"/>
      <c r="AF104" s="130">
        <v>3</v>
      </c>
      <c r="AG104" s="53">
        <f t="shared" si="35"/>
        <v>26.05</v>
      </c>
      <c r="AH104" s="52"/>
      <c r="AJ104" s="17">
        <f t="shared" si="36"/>
        <v>26.05</v>
      </c>
      <c r="AK104" s="17">
        <f t="shared" si="37"/>
        <v>0</v>
      </c>
      <c r="AL104" s="17">
        <f t="shared" si="38"/>
        <v>0</v>
      </c>
      <c r="AM104" s="17" t="str">
        <f t="shared" si="39"/>
        <v/>
      </c>
      <c r="AO104" s="31" t="s">
        <v>59</v>
      </c>
    </row>
    <row r="105" spans="2:41" s="3" customFormat="1" ht="9.9499999999999993" customHeight="1" x14ac:dyDescent="0.2">
      <c r="B105" s="113" t="s">
        <v>8</v>
      </c>
      <c r="C105" s="191"/>
      <c r="E105" s="74" t="s">
        <v>88</v>
      </c>
      <c r="F105" s="74"/>
      <c r="G105" s="30" t="s">
        <v>91</v>
      </c>
      <c r="H105" s="30"/>
      <c r="I105" s="30"/>
      <c r="J105" s="30" t="s">
        <v>242</v>
      </c>
      <c r="K105" s="30"/>
      <c r="L105" s="30"/>
      <c r="M105" s="30" t="s">
        <v>246</v>
      </c>
      <c r="N105" s="30"/>
      <c r="O105" s="74" t="s">
        <v>270</v>
      </c>
      <c r="P105" s="192"/>
      <c r="Q105" s="192" t="s">
        <v>114</v>
      </c>
      <c r="R105" s="29"/>
      <c r="S105" s="39">
        <f t="shared" si="30"/>
        <v>26.05</v>
      </c>
      <c r="T105" s="37" t="s">
        <v>46</v>
      </c>
      <c r="U105" s="5" t="str">
        <f>+Instructions!$B$3</f>
        <v>D</v>
      </c>
      <c r="V105" s="52"/>
      <c r="W105" s="56">
        <f>+Instructions!$C$22</f>
        <v>0</v>
      </c>
      <c r="X105" s="17">
        <f t="shared" si="31"/>
        <v>26.05</v>
      </c>
      <c r="Y105" s="52"/>
      <c r="Z105" s="6" t="s">
        <v>453</v>
      </c>
      <c r="AA105" s="39">
        <v>26.05</v>
      </c>
      <c r="AB105" s="60">
        <f t="shared" si="32"/>
        <v>0</v>
      </c>
      <c r="AC105" s="17">
        <f t="shared" si="33"/>
        <v>26.05</v>
      </c>
      <c r="AD105" s="12">
        <f t="shared" si="34"/>
        <v>0</v>
      </c>
      <c r="AE105" s="122"/>
      <c r="AF105" s="130">
        <v>3</v>
      </c>
      <c r="AG105" s="53">
        <f t="shared" si="35"/>
        <v>26.05</v>
      </c>
      <c r="AH105" s="52"/>
      <c r="AJ105" s="17">
        <f t="shared" si="36"/>
        <v>26.05</v>
      </c>
      <c r="AK105" s="17">
        <f t="shared" si="37"/>
        <v>0</v>
      </c>
      <c r="AL105" s="17">
        <f t="shared" si="38"/>
        <v>0</v>
      </c>
      <c r="AM105" s="17" t="str">
        <f t="shared" si="39"/>
        <v/>
      </c>
      <c r="AO105" s="31" t="s">
        <v>59</v>
      </c>
    </row>
    <row r="106" spans="2:41" s="3" customFormat="1" ht="9.9499999999999993" customHeight="1" x14ac:dyDescent="0.2">
      <c r="B106" s="113" t="s">
        <v>8</v>
      </c>
      <c r="C106" s="191"/>
      <c r="E106" s="74" t="s">
        <v>360</v>
      </c>
      <c r="F106" s="74"/>
      <c r="G106" s="30" t="s">
        <v>91</v>
      </c>
      <c r="H106" s="30"/>
      <c r="I106" s="30"/>
      <c r="J106" s="30" t="s">
        <v>250</v>
      </c>
      <c r="K106" s="30"/>
      <c r="L106" s="30"/>
      <c r="M106" s="30" t="s">
        <v>246</v>
      </c>
      <c r="N106" s="30"/>
      <c r="O106" s="74" t="s">
        <v>271</v>
      </c>
      <c r="P106" s="192"/>
      <c r="Q106" s="192" t="s">
        <v>347</v>
      </c>
      <c r="R106" s="29"/>
      <c r="S106" s="39">
        <f t="shared" si="30"/>
        <v>26.05</v>
      </c>
      <c r="T106" s="37" t="s">
        <v>46</v>
      </c>
      <c r="U106" s="5" t="str">
        <f>+Instructions!$B$3</f>
        <v>D</v>
      </c>
      <c r="V106" s="52"/>
      <c r="W106" s="56">
        <f>+Instructions!$C$22</f>
        <v>0</v>
      </c>
      <c r="X106" s="17">
        <f t="shared" si="31"/>
        <v>26.05</v>
      </c>
      <c r="Y106" s="52"/>
      <c r="Z106" s="6" t="s">
        <v>453</v>
      </c>
      <c r="AA106" s="39">
        <v>26.05</v>
      </c>
      <c r="AB106" s="60">
        <f t="shared" si="32"/>
        <v>0</v>
      </c>
      <c r="AC106" s="17">
        <f t="shared" si="33"/>
        <v>26.05</v>
      </c>
      <c r="AD106" s="12">
        <f t="shared" si="34"/>
        <v>0</v>
      </c>
      <c r="AE106" s="122"/>
      <c r="AF106" s="130">
        <v>3</v>
      </c>
      <c r="AG106" s="53">
        <f t="shared" si="35"/>
        <v>26.05</v>
      </c>
      <c r="AH106" s="52"/>
      <c r="AJ106" s="17">
        <f t="shared" si="36"/>
        <v>26.05</v>
      </c>
      <c r="AK106" s="17">
        <f t="shared" si="37"/>
        <v>0</v>
      </c>
      <c r="AL106" s="17">
        <f t="shared" si="38"/>
        <v>0</v>
      </c>
      <c r="AM106" s="17" t="str">
        <f t="shared" si="39"/>
        <v/>
      </c>
      <c r="AO106" s="31" t="s">
        <v>59</v>
      </c>
    </row>
    <row r="107" spans="2:41" s="3" customFormat="1" ht="9.9499999999999993" customHeight="1" x14ac:dyDescent="0.2">
      <c r="B107" s="113" t="s">
        <v>8</v>
      </c>
      <c r="C107" s="191"/>
      <c r="E107" s="74" t="s">
        <v>118</v>
      </c>
      <c r="F107" s="74"/>
      <c r="G107" s="30" t="s">
        <v>91</v>
      </c>
      <c r="H107" s="30"/>
      <c r="I107" s="30"/>
      <c r="J107" s="30" t="s">
        <v>237</v>
      </c>
      <c r="K107" s="30"/>
      <c r="L107" s="30"/>
      <c r="M107" s="30" t="s">
        <v>239</v>
      </c>
      <c r="N107" s="30"/>
      <c r="O107" s="74" t="s">
        <v>272</v>
      </c>
      <c r="P107" s="192"/>
      <c r="Q107" s="192" t="s">
        <v>116</v>
      </c>
      <c r="R107" s="29"/>
      <c r="S107" s="39">
        <f t="shared" si="30"/>
        <v>26.3</v>
      </c>
      <c r="T107" s="37" t="s">
        <v>46</v>
      </c>
      <c r="U107" s="5" t="str">
        <f>+Instructions!$B$3</f>
        <v>D</v>
      </c>
      <c r="V107" s="52"/>
      <c r="W107" s="56">
        <f>+Instructions!$C$22</f>
        <v>0</v>
      </c>
      <c r="X107" s="17">
        <f t="shared" si="31"/>
        <v>26.3</v>
      </c>
      <c r="Y107" s="52"/>
      <c r="Z107" s="6" t="s">
        <v>453</v>
      </c>
      <c r="AA107" s="39">
        <v>26.3</v>
      </c>
      <c r="AB107" s="60">
        <f t="shared" si="32"/>
        <v>0</v>
      </c>
      <c r="AC107" s="17">
        <f t="shared" si="33"/>
        <v>26.3</v>
      </c>
      <c r="AD107" s="12">
        <f t="shared" si="34"/>
        <v>0</v>
      </c>
      <c r="AE107" s="122"/>
      <c r="AF107" s="130">
        <v>3</v>
      </c>
      <c r="AG107" s="53">
        <f t="shared" si="35"/>
        <v>26.3</v>
      </c>
      <c r="AH107" s="52"/>
      <c r="AJ107" s="17">
        <f t="shared" si="36"/>
        <v>26.3</v>
      </c>
      <c r="AK107" s="17">
        <f t="shared" si="37"/>
        <v>0</v>
      </c>
      <c r="AL107" s="17">
        <f t="shared" si="38"/>
        <v>0</v>
      </c>
      <c r="AM107" s="17" t="str">
        <f t="shared" si="39"/>
        <v/>
      </c>
      <c r="AO107" s="31" t="s">
        <v>59</v>
      </c>
    </row>
    <row r="108" spans="2:41" s="3" customFormat="1" ht="9.9499999999999993" customHeight="1" x14ac:dyDescent="0.2">
      <c r="B108" s="113" t="s">
        <v>8</v>
      </c>
      <c r="C108" s="191"/>
      <c r="E108" s="74" t="s">
        <v>118</v>
      </c>
      <c r="F108" s="74"/>
      <c r="G108" s="30" t="s">
        <v>91</v>
      </c>
      <c r="H108" s="30"/>
      <c r="I108" s="30"/>
      <c r="J108" s="30" t="s">
        <v>236</v>
      </c>
      <c r="K108" s="30"/>
      <c r="L108" s="30"/>
      <c r="M108" s="30" t="s">
        <v>238</v>
      </c>
      <c r="N108" s="30"/>
      <c r="O108" s="74" t="s">
        <v>272</v>
      </c>
      <c r="P108" s="192"/>
      <c r="Q108" s="192" t="s">
        <v>116</v>
      </c>
      <c r="R108" s="29"/>
      <c r="S108" s="39">
        <f t="shared" si="30"/>
        <v>26.3</v>
      </c>
      <c r="T108" s="37" t="s">
        <v>46</v>
      </c>
      <c r="U108" s="5" t="str">
        <f>+Instructions!$B$3</f>
        <v>D</v>
      </c>
      <c r="V108" s="52"/>
      <c r="W108" s="56">
        <f>+Instructions!$C$22</f>
        <v>0</v>
      </c>
      <c r="X108" s="17">
        <f t="shared" si="31"/>
        <v>26.3</v>
      </c>
      <c r="Y108" s="52"/>
      <c r="Z108" s="6" t="s">
        <v>453</v>
      </c>
      <c r="AA108" s="39">
        <v>26.3</v>
      </c>
      <c r="AB108" s="60">
        <f t="shared" si="32"/>
        <v>0</v>
      </c>
      <c r="AC108" s="17">
        <f t="shared" si="33"/>
        <v>26.3</v>
      </c>
      <c r="AD108" s="12">
        <f t="shared" si="34"/>
        <v>0</v>
      </c>
      <c r="AE108" s="122"/>
      <c r="AF108" s="130">
        <v>3</v>
      </c>
      <c r="AG108" s="53">
        <f t="shared" si="35"/>
        <v>26.3</v>
      </c>
      <c r="AH108" s="52"/>
      <c r="AJ108" s="17">
        <f t="shared" si="36"/>
        <v>26.3</v>
      </c>
      <c r="AK108" s="17">
        <f t="shared" si="37"/>
        <v>0</v>
      </c>
      <c r="AL108" s="17">
        <f t="shared" si="38"/>
        <v>0</v>
      </c>
      <c r="AM108" s="17" t="str">
        <f t="shared" si="39"/>
        <v/>
      </c>
      <c r="AO108" s="31" t="s">
        <v>59</v>
      </c>
    </row>
    <row r="109" spans="2:41" s="3" customFormat="1" ht="9.9499999999999993" customHeight="1" x14ac:dyDescent="0.2">
      <c r="B109" s="113" t="s">
        <v>8</v>
      </c>
      <c r="C109" s="191"/>
      <c r="E109" s="74" t="s">
        <v>360</v>
      </c>
      <c r="F109" s="74"/>
      <c r="G109" s="30" t="s">
        <v>91</v>
      </c>
      <c r="H109" s="30"/>
      <c r="I109" s="30"/>
      <c r="J109" s="30" t="s">
        <v>232</v>
      </c>
      <c r="K109" s="30"/>
      <c r="L109" s="30"/>
      <c r="M109" s="30" t="s">
        <v>235</v>
      </c>
      <c r="N109" s="30"/>
      <c r="O109" s="74" t="s">
        <v>273</v>
      </c>
      <c r="P109" s="192"/>
      <c r="Q109" s="192" t="s">
        <v>347</v>
      </c>
      <c r="R109" s="29"/>
      <c r="S109" s="39">
        <f t="shared" si="30"/>
        <v>26.05</v>
      </c>
      <c r="T109" s="37" t="s">
        <v>46</v>
      </c>
      <c r="U109" s="5" t="str">
        <f>+Instructions!$B$3</f>
        <v>D</v>
      </c>
      <c r="V109" s="52"/>
      <c r="W109" s="56">
        <f>+Instructions!$C$22</f>
        <v>0</v>
      </c>
      <c r="X109" s="17">
        <f t="shared" si="31"/>
        <v>26.05</v>
      </c>
      <c r="Y109" s="52"/>
      <c r="Z109" s="6" t="s">
        <v>453</v>
      </c>
      <c r="AA109" s="39">
        <v>26.05</v>
      </c>
      <c r="AB109" s="60">
        <f t="shared" si="32"/>
        <v>0</v>
      </c>
      <c r="AC109" s="17">
        <f t="shared" si="33"/>
        <v>26.05</v>
      </c>
      <c r="AD109" s="12">
        <f t="shared" si="34"/>
        <v>0</v>
      </c>
      <c r="AE109" s="122"/>
      <c r="AF109" s="130">
        <v>3</v>
      </c>
      <c r="AG109" s="53">
        <f t="shared" si="35"/>
        <v>26.05</v>
      </c>
      <c r="AH109" s="52"/>
      <c r="AJ109" s="17">
        <f t="shared" si="36"/>
        <v>26.05</v>
      </c>
      <c r="AK109" s="17">
        <f t="shared" si="37"/>
        <v>0</v>
      </c>
      <c r="AL109" s="17">
        <f t="shared" si="38"/>
        <v>0</v>
      </c>
      <c r="AM109" s="17" t="str">
        <f t="shared" si="39"/>
        <v/>
      </c>
      <c r="AO109" s="31" t="s">
        <v>59</v>
      </c>
    </row>
    <row r="110" spans="2:41" s="3" customFormat="1" ht="9.9499999999999993" customHeight="1" x14ac:dyDescent="0.2">
      <c r="B110" s="113" t="s">
        <v>8</v>
      </c>
      <c r="C110" s="191"/>
      <c r="E110" s="74" t="s">
        <v>88</v>
      </c>
      <c r="F110" s="74"/>
      <c r="G110" s="30" t="s">
        <v>91</v>
      </c>
      <c r="H110" s="30"/>
      <c r="I110" s="30"/>
      <c r="J110" s="30" t="s">
        <v>227</v>
      </c>
      <c r="K110" s="30"/>
      <c r="L110" s="30"/>
      <c r="M110" s="30" t="s">
        <v>234</v>
      </c>
      <c r="N110" s="30"/>
      <c r="O110" s="74" t="s">
        <v>270</v>
      </c>
      <c r="P110" s="192"/>
      <c r="Q110" s="192" t="s">
        <v>114</v>
      </c>
      <c r="R110" s="29"/>
      <c r="S110" s="39">
        <f t="shared" si="30"/>
        <v>26.05</v>
      </c>
      <c r="T110" s="37" t="s">
        <v>46</v>
      </c>
      <c r="U110" s="5" t="str">
        <f>+Instructions!$B$3</f>
        <v>D</v>
      </c>
      <c r="V110" s="52"/>
      <c r="W110" s="56">
        <f>+Instructions!$C$22</f>
        <v>0</v>
      </c>
      <c r="X110" s="17">
        <f t="shared" si="31"/>
        <v>26.05</v>
      </c>
      <c r="Y110" s="52"/>
      <c r="Z110" s="6" t="s">
        <v>453</v>
      </c>
      <c r="AA110" s="39">
        <v>26.05</v>
      </c>
      <c r="AB110" s="60">
        <f t="shared" si="32"/>
        <v>0</v>
      </c>
      <c r="AC110" s="17">
        <f t="shared" si="33"/>
        <v>26.05</v>
      </c>
      <c r="AD110" s="12">
        <f t="shared" si="34"/>
        <v>0</v>
      </c>
      <c r="AE110" s="122"/>
      <c r="AF110" s="130">
        <v>3</v>
      </c>
      <c r="AG110" s="53">
        <f t="shared" si="35"/>
        <v>26.05</v>
      </c>
      <c r="AH110" s="52"/>
      <c r="AJ110" s="17">
        <f t="shared" si="36"/>
        <v>26.05</v>
      </c>
      <c r="AK110" s="17">
        <f t="shared" si="37"/>
        <v>0</v>
      </c>
      <c r="AL110" s="17">
        <f t="shared" si="38"/>
        <v>0</v>
      </c>
      <c r="AM110" s="17" t="str">
        <f t="shared" si="39"/>
        <v/>
      </c>
      <c r="AO110" s="31" t="s">
        <v>59</v>
      </c>
    </row>
    <row r="111" spans="2:41" s="3" customFormat="1" ht="9.9499999999999993" customHeight="1" x14ac:dyDescent="0.2">
      <c r="B111" s="113" t="s">
        <v>8</v>
      </c>
      <c r="C111" s="191"/>
      <c r="E111" s="74" t="s">
        <v>360</v>
      </c>
      <c r="F111" s="74"/>
      <c r="G111" s="30" t="s">
        <v>91</v>
      </c>
      <c r="H111" s="30"/>
      <c r="I111" s="30"/>
      <c r="J111" s="30" t="s">
        <v>231</v>
      </c>
      <c r="K111" s="30"/>
      <c r="L111" s="30"/>
      <c r="M111" s="30" t="s">
        <v>234</v>
      </c>
      <c r="N111" s="30"/>
      <c r="O111" s="74" t="s">
        <v>273</v>
      </c>
      <c r="P111" s="192"/>
      <c r="Q111" s="192" t="s">
        <v>347</v>
      </c>
      <c r="R111" s="29"/>
      <c r="S111" s="39">
        <f t="shared" si="30"/>
        <v>26.05</v>
      </c>
      <c r="T111" s="37" t="s">
        <v>46</v>
      </c>
      <c r="U111" s="5" t="str">
        <f>+Instructions!$B$3</f>
        <v>D</v>
      </c>
      <c r="V111" s="52"/>
      <c r="W111" s="56">
        <f>+Instructions!$C$22</f>
        <v>0</v>
      </c>
      <c r="X111" s="17">
        <f t="shared" si="31"/>
        <v>26.05</v>
      </c>
      <c r="Y111" s="52"/>
      <c r="Z111" s="6" t="s">
        <v>453</v>
      </c>
      <c r="AA111" s="39">
        <v>26.05</v>
      </c>
      <c r="AB111" s="60">
        <f t="shared" si="32"/>
        <v>0</v>
      </c>
      <c r="AC111" s="17">
        <f t="shared" si="33"/>
        <v>26.05</v>
      </c>
      <c r="AD111" s="12">
        <f t="shared" si="34"/>
        <v>0</v>
      </c>
      <c r="AE111" s="122"/>
      <c r="AF111" s="130">
        <v>3</v>
      </c>
      <c r="AG111" s="53">
        <f t="shared" si="35"/>
        <v>26.05</v>
      </c>
      <c r="AH111" s="52"/>
      <c r="AJ111" s="17">
        <f t="shared" si="36"/>
        <v>26.05</v>
      </c>
      <c r="AK111" s="17">
        <f t="shared" si="37"/>
        <v>0</v>
      </c>
      <c r="AL111" s="17">
        <f t="shared" si="38"/>
        <v>0</v>
      </c>
      <c r="AM111" s="17" t="str">
        <f t="shared" si="39"/>
        <v/>
      </c>
      <c r="AO111" s="31" t="s">
        <v>59</v>
      </c>
    </row>
    <row r="112" spans="2:41" s="3" customFormat="1" ht="9.9499999999999993" customHeight="1" x14ac:dyDescent="0.2">
      <c r="B112" s="113" t="s">
        <v>8</v>
      </c>
      <c r="C112" s="191"/>
      <c r="E112" s="74" t="s">
        <v>118</v>
      </c>
      <c r="F112" s="74"/>
      <c r="G112" s="30" t="s">
        <v>91</v>
      </c>
      <c r="H112" s="30"/>
      <c r="I112" s="30"/>
      <c r="J112" s="30" t="s">
        <v>226</v>
      </c>
      <c r="K112" s="30"/>
      <c r="L112" s="30"/>
      <c r="M112" s="30" t="s">
        <v>233</v>
      </c>
      <c r="N112" s="30"/>
      <c r="O112" s="74" t="s">
        <v>270</v>
      </c>
      <c r="P112" s="192"/>
      <c r="Q112" s="192" t="s">
        <v>116</v>
      </c>
      <c r="R112" s="29"/>
      <c r="S112" s="39">
        <f t="shared" si="30"/>
        <v>26.05</v>
      </c>
      <c r="T112" s="37" t="s">
        <v>46</v>
      </c>
      <c r="U112" s="5" t="str">
        <f>+Instructions!$B$3</f>
        <v>D</v>
      </c>
      <c r="V112" s="52"/>
      <c r="W112" s="56">
        <f>+Instructions!$C$22</f>
        <v>0</v>
      </c>
      <c r="X112" s="17">
        <f t="shared" si="31"/>
        <v>26.05</v>
      </c>
      <c r="Y112" s="52"/>
      <c r="Z112" s="6" t="s">
        <v>453</v>
      </c>
      <c r="AA112" s="39">
        <v>26.05</v>
      </c>
      <c r="AB112" s="60">
        <f t="shared" si="32"/>
        <v>0</v>
      </c>
      <c r="AC112" s="17">
        <f t="shared" si="33"/>
        <v>26.05</v>
      </c>
      <c r="AD112" s="12">
        <f t="shared" si="34"/>
        <v>0</v>
      </c>
      <c r="AE112" s="122"/>
      <c r="AF112" s="130">
        <v>3</v>
      </c>
      <c r="AG112" s="53">
        <f t="shared" si="35"/>
        <v>26.05</v>
      </c>
      <c r="AH112" s="52"/>
      <c r="AJ112" s="17">
        <f t="shared" si="36"/>
        <v>26.05</v>
      </c>
      <c r="AK112" s="17">
        <f t="shared" si="37"/>
        <v>0</v>
      </c>
      <c r="AL112" s="17">
        <f t="shared" si="38"/>
        <v>0</v>
      </c>
      <c r="AM112" s="17" t="str">
        <f t="shared" si="39"/>
        <v/>
      </c>
      <c r="AO112" s="31" t="s">
        <v>59</v>
      </c>
    </row>
    <row r="113" spans="2:41" s="3" customFormat="1" ht="9.9499999999999993" customHeight="1" x14ac:dyDescent="0.2">
      <c r="B113" s="113" t="s">
        <v>8</v>
      </c>
      <c r="C113" s="191"/>
      <c r="E113" s="74" t="s">
        <v>360</v>
      </c>
      <c r="F113" s="74"/>
      <c r="G113" s="30" t="s">
        <v>91</v>
      </c>
      <c r="H113" s="30"/>
      <c r="I113" s="30"/>
      <c r="J113" s="30" t="s">
        <v>230</v>
      </c>
      <c r="K113" s="30"/>
      <c r="L113" s="30"/>
      <c r="M113" s="30" t="s">
        <v>233</v>
      </c>
      <c r="N113" s="30"/>
      <c r="O113" s="74" t="s">
        <v>273</v>
      </c>
      <c r="P113" s="192"/>
      <c r="Q113" s="192" t="s">
        <v>347</v>
      </c>
      <c r="R113" s="29"/>
      <c r="S113" s="39">
        <f t="shared" si="30"/>
        <v>26.05</v>
      </c>
      <c r="T113" s="37" t="s">
        <v>46</v>
      </c>
      <c r="U113" s="5" t="str">
        <f>+Instructions!$B$3</f>
        <v>D</v>
      </c>
      <c r="V113" s="52"/>
      <c r="W113" s="56">
        <f>+Instructions!$C$22</f>
        <v>0</v>
      </c>
      <c r="X113" s="17">
        <f t="shared" si="31"/>
        <v>26.05</v>
      </c>
      <c r="Y113" s="52"/>
      <c r="Z113" s="6" t="s">
        <v>453</v>
      </c>
      <c r="AA113" s="39">
        <v>26.05</v>
      </c>
      <c r="AB113" s="60">
        <f t="shared" si="32"/>
        <v>0</v>
      </c>
      <c r="AC113" s="17">
        <f t="shared" si="33"/>
        <v>26.05</v>
      </c>
      <c r="AD113" s="12">
        <f t="shared" si="34"/>
        <v>0</v>
      </c>
      <c r="AE113" s="122"/>
      <c r="AF113" s="130">
        <v>3</v>
      </c>
      <c r="AG113" s="53">
        <f t="shared" si="35"/>
        <v>26.05</v>
      </c>
      <c r="AH113" s="52"/>
      <c r="AJ113" s="17">
        <f t="shared" si="36"/>
        <v>26.05</v>
      </c>
      <c r="AK113" s="17">
        <f t="shared" si="37"/>
        <v>0</v>
      </c>
      <c r="AL113" s="17">
        <f t="shared" si="38"/>
        <v>0</v>
      </c>
      <c r="AM113" s="17" t="str">
        <f t="shared" si="39"/>
        <v/>
      </c>
      <c r="AO113" s="31" t="s">
        <v>59</v>
      </c>
    </row>
    <row r="114" spans="2:41" s="3" customFormat="1" ht="9.9499999999999993" customHeight="1" x14ac:dyDescent="0.2">
      <c r="B114" s="113" t="s">
        <v>8</v>
      </c>
      <c r="C114" s="191"/>
      <c r="E114" s="74" t="s">
        <v>118</v>
      </c>
      <c r="F114" s="74"/>
      <c r="G114" s="30" t="s">
        <v>91</v>
      </c>
      <c r="H114" s="30"/>
      <c r="I114" s="30"/>
      <c r="J114" s="30" t="s">
        <v>225</v>
      </c>
      <c r="K114" s="30"/>
      <c r="L114" s="30"/>
      <c r="M114" s="30" t="s">
        <v>228</v>
      </c>
      <c r="N114" s="30"/>
      <c r="O114" s="74" t="s">
        <v>270</v>
      </c>
      <c r="P114" s="192"/>
      <c r="Q114" s="192" t="s">
        <v>116</v>
      </c>
      <c r="R114" s="29"/>
      <c r="S114" s="39">
        <f t="shared" si="30"/>
        <v>26.05</v>
      </c>
      <c r="T114" s="37" t="s">
        <v>46</v>
      </c>
      <c r="U114" s="5" t="str">
        <f>+Instructions!$B$3</f>
        <v>D</v>
      </c>
      <c r="V114" s="52"/>
      <c r="W114" s="56">
        <f>+Instructions!$C$22</f>
        <v>0</v>
      </c>
      <c r="X114" s="17">
        <f t="shared" si="31"/>
        <v>26.05</v>
      </c>
      <c r="Y114" s="52"/>
      <c r="Z114" s="6" t="s">
        <v>453</v>
      </c>
      <c r="AA114" s="39">
        <v>26.05</v>
      </c>
      <c r="AB114" s="60">
        <f t="shared" si="32"/>
        <v>0</v>
      </c>
      <c r="AC114" s="17">
        <f t="shared" si="33"/>
        <v>26.05</v>
      </c>
      <c r="AD114" s="12">
        <f t="shared" si="34"/>
        <v>0</v>
      </c>
      <c r="AE114" s="122"/>
      <c r="AF114" s="130">
        <v>3</v>
      </c>
      <c r="AG114" s="53">
        <f t="shared" si="35"/>
        <v>26.05</v>
      </c>
      <c r="AH114" s="52"/>
      <c r="AJ114" s="17">
        <f t="shared" si="36"/>
        <v>26.05</v>
      </c>
      <c r="AK114" s="17">
        <f t="shared" si="37"/>
        <v>0</v>
      </c>
      <c r="AL114" s="17">
        <f t="shared" si="38"/>
        <v>0</v>
      </c>
      <c r="AM114" s="17" t="str">
        <f t="shared" si="39"/>
        <v/>
      </c>
      <c r="AO114" s="31" t="s">
        <v>59</v>
      </c>
    </row>
    <row r="115" spans="2:41" s="3" customFormat="1" ht="9.9499999999999993" customHeight="1" x14ac:dyDescent="0.2">
      <c r="B115" s="113" t="s">
        <v>8</v>
      </c>
      <c r="C115" s="191"/>
      <c r="E115" s="74" t="s">
        <v>360</v>
      </c>
      <c r="F115" s="74"/>
      <c r="G115" s="30" t="s">
        <v>91</v>
      </c>
      <c r="H115" s="30"/>
      <c r="I115" s="30"/>
      <c r="J115" s="30" t="s">
        <v>229</v>
      </c>
      <c r="K115" s="30"/>
      <c r="L115" s="30"/>
      <c r="M115" s="30" t="s">
        <v>228</v>
      </c>
      <c r="N115" s="30"/>
      <c r="O115" s="74" t="s">
        <v>273</v>
      </c>
      <c r="P115" s="192"/>
      <c r="Q115" s="192" t="s">
        <v>347</v>
      </c>
      <c r="R115" s="29"/>
      <c r="S115" s="39">
        <f t="shared" si="30"/>
        <v>26.05</v>
      </c>
      <c r="T115" s="37" t="s">
        <v>46</v>
      </c>
      <c r="U115" s="5" t="str">
        <f>+Instructions!$B$3</f>
        <v>D</v>
      </c>
      <c r="V115" s="52"/>
      <c r="W115" s="56">
        <f>+Instructions!$C$22</f>
        <v>0</v>
      </c>
      <c r="X115" s="17">
        <f t="shared" si="31"/>
        <v>26.05</v>
      </c>
      <c r="Y115" s="52"/>
      <c r="Z115" s="6" t="s">
        <v>453</v>
      </c>
      <c r="AA115" s="39">
        <v>26.05</v>
      </c>
      <c r="AB115" s="60">
        <f t="shared" si="32"/>
        <v>0</v>
      </c>
      <c r="AC115" s="17">
        <f t="shared" si="33"/>
        <v>26.05</v>
      </c>
      <c r="AD115" s="12">
        <f t="shared" si="34"/>
        <v>0</v>
      </c>
      <c r="AE115" s="122"/>
      <c r="AF115" s="130">
        <v>3</v>
      </c>
      <c r="AG115" s="53">
        <f t="shared" si="35"/>
        <v>26.05</v>
      </c>
      <c r="AH115" s="52"/>
      <c r="AJ115" s="17">
        <f t="shared" si="36"/>
        <v>26.05</v>
      </c>
      <c r="AK115" s="17">
        <f t="shared" si="37"/>
        <v>0</v>
      </c>
      <c r="AL115" s="17">
        <f t="shared" si="38"/>
        <v>0</v>
      </c>
      <c r="AM115" s="17" t="str">
        <f t="shared" si="39"/>
        <v/>
      </c>
      <c r="AO115" s="31" t="s">
        <v>59</v>
      </c>
    </row>
    <row r="116" spans="2:41" s="3" customFormat="1" ht="9.9499999999999993" customHeight="1" x14ac:dyDescent="0.2">
      <c r="B116" s="113" t="s">
        <v>8</v>
      </c>
      <c r="C116" s="191"/>
      <c r="E116" s="74" t="s">
        <v>360</v>
      </c>
      <c r="F116" s="74"/>
      <c r="G116" s="30" t="s">
        <v>91</v>
      </c>
      <c r="H116" s="30"/>
      <c r="I116" s="30"/>
      <c r="J116" s="30" t="s">
        <v>256</v>
      </c>
      <c r="K116" s="30"/>
      <c r="L116" s="30"/>
      <c r="M116" s="30" t="s">
        <v>258</v>
      </c>
      <c r="N116" s="30"/>
      <c r="O116" s="74" t="s">
        <v>273</v>
      </c>
      <c r="P116" s="192"/>
      <c r="Q116" s="192" t="s">
        <v>347</v>
      </c>
      <c r="R116" s="29"/>
      <c r="S116" s="39">
        <f t="shared" si="30"/>
        <v>29.5</v>
      </c>
      <c r="T116" s="37" t="s">
        <v>46</v>
      </c>
      <c r="U116" s="5" t="str">
        <f>+Instructions!$B$3</f>
        <v>D</v>
      </c>
      <c r="V116" s="52"/>
      <c r="W116" s="56">
        <f>+Instructions!$C$22</f>
        <v>0</v>
      </c>
      <c r="X116" s="17">
        <f t="shared" si="31"/>
        <v>29.5</v>
      </c>
      <c r="Y116" s="52"/>
      <c r="Z116" s="6" t="s">
        <v>453</v>
      </c>
      <c r="AA116" s="39">
        <v>29.5</v>
      </c>
      <c r="AB116" s="60">
        <f t="shared" si="32"/>
        <v>0</v>
      </c>
      <c r="AC116" s="17">
        <f t="shared" si="33"/>
        <v>29.5</v>
      </c>
      <c r="AD116" s="12">
        <f t="shared" si="34"/>
        <v>0</v>
      </c>
      <c r="AE116" s="122"/>
      <c r="AF116" s="130">
        <v>3</v>
      </c>
      <c r="AG116" s="53">
        <f t="shared" si="35"/>
        <v>29.5</v>
      </c>
      <c r="AH116" s="52"/>
      <c r="AJ116" s="17">
        <f t="shared" si="36"/>
        <v>29.5</v>
      </c>
      <c r="AK116" s="17">
        <f t="shared" si="37"/>
        <v>0</v>
      </c>
      <c r="AL116" s="17">
        <f t="shared" si="38"/>
        <v>0</v>
      </c>
      <c r="AM116" s="17" t="str">
        <f t="shared" si="39"/>
        <v/>
      </c>
      <c r="AO116" s="31" t="s">
        <v>59</v>
      </c>
    </row>
    <row r="117" spans="2:41" s="3" customFormat="1" ht="9.9499999999999993" customHeight="1" x14ac:dyDescent="0.2">
      <c r="B117" s="113" t="s">
        <v>8</v>
      </c>
      <c r="C117" s="191"/>
      <c r="E117" s="74" t="s">
        <v>351</v>
      </c>
      <c r="F117" s="74"/>
      <c r="G117" s="30" t="s">
        <v>91</v>
      </c>
      <c r="H117" s="30"/>
      <c r="I117" s="30"/>
      <c r="J117" s="30" t="s">
        <v>254</v>
      </c>
      <c r="K117" s="30"/>
      <c r="L117" s="30"/>
      <c r="M117" s="30" t="s">
        <v>255</v>
      </c>
      <c r="N117" s="30"/>
      <c r="O117" s="74" t="s">
        <v>270</v>
      </c>
      <c r="P117" s="192"/>
      <c r="Q117" s="192" t="s">
        <v>347</v>
      </c>
      <c r="R117" s="29"/>
      <c r="S117" s="39">
        <f t="shared" si="30"/>
        <v>29.5</v>
      </c>
      <c r="T117" s="37" t="s">
        <v>46</v>
      </c>
      <c r="U117" s="5" t="str">
        <f>+Instructions!$B$3</f>
        <v>D</v>
      </c>
      <c r="V117" s="52"/>
      <c r="W117" s="56">
        <f>+Instructions!$C$22</f>
        <v>0</v>
      </c>
      <c r="X117" s="17">
        <f t="shared" si="31"/>
        <v>29.5</v>
      </c>
      <c r="Y117" s="52"/>
      <c r="Z117" s="6" t="s">
        <v>453</v>
      </c>
      <c r="AA117" s="39">
        <v>29.5</v>
      </c>
      <c r="AB117" s="60">
        <f t="shared" si="32"/>
        <v>0</v>
      </c>
      <c r="AC117" s="17">
        <f t="shared" si="33"/>
        <v>29.5</v>
      </c>
      <c r="AD117" s="12">
        <f t="shared" si="34"/>
        <v>0</v>
      </c>
      <c r="AE117" s="122"/>
      <c r="AF117" s="130">
        <v>3</v>
      </c>
      <c r="AG117" s="53">
        <f t="shared" si="35"/>
        <v>29.5</v>
      </c>
      <c r="AH117" s="52"/>
      <c r="AJ117" s="17">
        <f t="shared" si="36"/>
        <v>29.5</v>
      </c>
      <c r="AK117" s="17">
        <f t="shared" si="37"/>
        <v>0</v>
      </c>
      <c r="AL117" s="17">
        <f t="shared" si="38"/>
        <v>0</v>
      </c>
      <c r="AM117" s="17" t="str">
        <f t="shared" si="39"/>
        <v/>
      </c>
      <c r="AO117" s="31" t="s">
        <v>59</v>
      </c>
    </row>
    <row r="118" spans="2:41" s="3" customFormat="1" ht="9.9499999999999993" customHeight="1" x14ac:dyDescent="0.2">
      <c r="B118" s="113" t="s">
        <v>8</v>
      </c>
      <c r="C118" s="191"/>
      <c r="E118" s="74" t="s">
        <v>360</v>
      </c>
      <c r="F118" s="74"/>
      <c r="G118" s="30" t="s">
        <v>91</v>
      </c>
      <c r="H118" s="30"/>
      <c r="I118" s="30"/>
      <c r="J118" s="30" t="s">
        <v>257</v>
      </c>
      <c r="K118" s="30"/>
      <c r="L118" s="30"/>
      <c r="M118" s="30" t="s">
        <v>255</v>
      </c>
      <c r="N118" s="30"/>
      <c r="O118" s="74" t="s">
        <v>273</v>
      </c>
      <c r="P118" s="192"/>
      <c r="Q118" s="192" t="s">
        <v>347</v>
      </c>
      <c r="R118" s="29"/>
      <c r="S118" s="39">
        <f t="shared" si="30"/>
        <v>29.5</v>
      </c>
      <c r="T118" s="37" t="s">
        <v>46</v>
      </c>
      <c r="U118" s="5" t="str">
        <f>+Instructions!$B$3</f>
        <v>D</v>
      </c>
      <c r="V118" s="52"/>
      <c r="W118" s="56">
        <f>+Instructions!$C$22</f>
        <v>0</v>
      </c>
      <c r="X118" s="17">
        <f t="shared" si="31"/>
        <v>29.5</v>
      </c>
      <c r="Y118" s="52"/>
      <c r="Z118" s="6" t="s">
        <v>453</v>
      </c>
      <c r="AA118" s="39">
        <v>29.5</v>
      </c>
      <c r="AB118" s="60">
        <f t="shared" si="32"/>
        <v>0</v>
      </c>
      <c r="AC118" s="17">
        <f t="shared" si="33"/>
        <v>29.5</v>
      </c>
      <c r="AD118" s="12">
        <f t="shared" si="34"/>
        <v>0</v>
      </c>
      <c r="AE118" s="122"/>
      <c r="AF118" s="130">
        <v>3</v>
      </c>
      <c r="AG118" s="53">
        <f t="shared" si="35"/>
        <v>29.5</v>
      </c>
      <c r="AH118" s="52"/>
      <c r="AJ118" s="17">
        <f t="shared" si="36"/>
        <v>29.5</v>
      </c>
      <c r="AK118" s="17">
        <f t="shared" si="37"/>
        <v>0</v>
      </c>
      <c r="AL118" s="17">
        <f t="shared" si="38"/>
        <v>0</v>
      </c>
      <c r="AM118" s="17" t="str">
        <f t="shared" si="39"/>
        <v/>
      </c>
      <c r="AO118" s="31" t="s">
        <v>59</v>
      </c>
    </row>
    <row r="119" spans="2:41" s="3" customFormat="1" ht="9.9499999999999993" customHeight="1" x14ac:dyDescent="0.2">
      <c r="B119" s="113" t="s">
        <v>8</v>
      </c>
      <c r="C119" s="191"/>
      <c r="E119" s="74" t="s">
        <v>360</v>
      </c>
      <c r="F119" s="74"/>
      <c r="G119" s="30" t="s">
        <v>91</v>
      </c>
      <c r="H119" s="30"/>
      <c r="I119" s="30"/>
      <c r="J119" s="30" t="s">
        <v>260</v>
      </c>
      <c r="K119" s="30"/>
      <c r="L119" s="30"/>
      <c r="M119" s="30" t="s">
        <v>263</v>
      </c>
      <c r="N119" s="30"/>
      <c r="O119" s="74" t="s">
        <v>273</v>
      </c>
      <c r="P119" s="192"/>
      <c r="Q119" s="192" t="s">
        <v>347</v>
      </c>
      <c r="R119" s="29"/>
      <c r="S119" s="39">
        <f t="shared" si="30"/>
        <v>29.8</v>
      </c>
      <c r="T119" s="37" t="s">
        <v>46</v>
      </c>
      <c r="U119" s="5" t="str">
        <f>+Instructions!$B$3</f>
        <v>D</v>
      </c>
      <c r="V119" s="52"/>
      <c r="W119" s="56">
        <f>+Instructions!$C$22</f>
        <v>0</v>
      </c>
      <c r="X119" s="17">
        <f t="shared" si="31"/>
        <v>29.8</v>
      </c>
      <c r="Y119" s="52"/>
      <c r="Z119" s="6" t="s">
        <v>453</v>
      </c>
      <c r="AA119" s="39">
        <v>29.8</v>
      </c>
      <c r="AB119" s="60">
        <f t="shared" si="32"/>
        <v>0</v>
      </c>
      <c r="AC119" s="17">
        <f t="shared" si="33"/>
        <v>29.8</v>
      </c>
      <c r="AD119" s="12">
        <f t="shared" si="34"/>
        <v>0</v>
      </c>
      <c r="AE119" s="122"/>
      <c r="AF119" s="130">
        <v>3</v>
      </c>
      <c r="AG119" s="53">
        <f t="shared" si="35"/>
        <v>29.8</v>
      </c>
      <c r="AH119" s="52"/>
      <c r="AJ119" s="17">
        <f t="shared" si="36"/>
        <v>29.8</v>
      </c>
      <c r="AK119" s="17">
        <f t="shared" si="37"/>
        <v>0</v>
      </c>
      <c r="AL119" s="17">
        <f t="shared" si="38"/>
        <v>0</v>
      </c>
      <c r="AM119" s="17" t="str">
        <f t="shared" si="39"/>
        <v/>
      </c>
      <c r="AO119" s="31" t="s">
        <v>59</v>
      </c>
    </row>
    <row r="120" spans="2:41" s="3" customFormat="1" ht="9.9499999999999993" customHeight="1" x14ac:dyDescent="0.2">
      <c r="B120" s="113" t="s">
        <v>8</v>
      </c>
      <c r="C120" s="191"/>
      <c r="E120" s="74" t="s">
        <v>360</v>
      </c>
      <c r="F120" s="74"/>
      <c r="G120" s="30" t="s">
        <v>91</v>
      </c>
      <c r="H120" s="30"/>
      <c r="I120" s="30"/>
      <c r="J120" s="30" t="s">
        <v>261</v>
      </c>
      <c r="K120" s="30"/>
      <c r="L120" s="30"/>
      <c r="M120" s="30" t="s">
        <v>264</v>
      </c>
      <c r="N120" s="30"/>
      <c r="O120" s="74" t="s">
        <v>273</v>
      </c>
      <c r="P120" s="192"/>
      <c r="Q120" s="192" t="s">
        <v>347</v>
      </c>
      <c r="R120" s="29"/>
      <c r="S120" s="39">
        <f t="shared" si="30"/>
        <v>29.8</v>
      </c>
      <c r="T120" s="37" t="s">
        <v>46</v>
      </c>
      <c r="U120" s="5" t="str">
        <f>+Instructions!$B$3</f>
        <v>D</v>
      </c>
      <c r="V120" s="52"/>
      <c r="W120" s="56">
        <f>+Instructions!$C$22</f>
        <v>0</v>
      </c>
      <c r="X120" s="17">
        <f t="shared" si="31"/>
        <v>29.8</v>
      </c>
      <c r="Y120" s="52"/>
      <c r="Z120" s="6" t="s">
        <v>453</v>
      </c>
      <c r="AA120" s="39">
        <v>29.8</v>
      </c>
      <c r="AB120" s="60">
        <f t="shared" si="32"/>
        <v>0</v>
      </c>
      <c r="AC120" s="17">
        <f t="shared" si="33"/>
        <v>29.8</v>
      </c>
      <c r="AD120" s="12">
        <f t="shared" si="34"/>
        <v>0</v>
      </c>
      <c r="AE120" s="122"/>
      <c r="AF120" s="130">
        <v>3</v>
      </c>
      <c r="AG120" s="53">
        <f t="shared" si="35"/>
        <v>29.8</v>
      </c>
      <c r="AH120" s="52"/>
      <c r="AJ120" s="17">
        <f t="shared" si="36"/>
        <v>29.8</v>
      </c>
      <c r="AK120" s="17">
        <f t="shared" si="37"/>
        <v>0</v>
      </c>
      <c r="AL120" s="17">
        <f t="shared" si="38"/>
        <v>0</v>
      </c>
      <c r="AM120" s="17" t="str">
        <f t="shared" si="39"/>
        <v/>
      </c>
      <c r="AO120" s="31" t="s">
        <v>59</v>
      </c>
    </row>
    <row r="121" spans="2:41" s="3" customFormat="1" ht="9.9499999999999993" customHeight="1" x14ac:dyDescent="0.2">
      <c r="B121" s="113" t="s">
        <v>8</v>
      </c>
      <c r="C121" s="191"/>
      <c r="E121" s="74" t="s">
        <v>360</v>
      </c>
      <c r="F121" s="74"/>
      <c r="G121" s="30" t="s">
        <v>91</v>
      </c>
      <c r="H121" s="30"/>
      <c r="I121" s="30"/>
      <c r="J121" s="30" t="s">
        <v>259</v>
      </c>
      <c r="K121" s="30"/>
      <c r="L121" s="30"/>
      <c r="M121" s="30" t="s">
        <v>262</v>
      </c>
      <c r="N121" s="30"/>
      <c r="O121" s="74" t="s">
        <v>273</v>
      </c>
      <c r="P121" s="192"/>
      <c r="Q121" s="192" t="s">
        <v>347</v>
      </c>
      <c r="R121" s="29"/>
      <c r="S121" s="39">
        <f t="shared" si="30"/>
        <v>29.8</v>
      </c>
      <c r="T121" s="37" t="s">
        <v>46</v>
      </c>
      <c r="U121" s="5" t="str">
        <f>+Instructions!$B$3</f>
        <v>D</v>
      </c>
      <c r="V121" s="52"/>
      <c r="W121" s="56">
        <f>+Instructions!$C$22</f>
        <v>0</v>
      </c>
      <c r="X121" s="17">
        <f t="shared" si="31"/>
        <v>29.8</v>
      </c>
      <c r="Y121" s="52"/>
      <c r="Z121" s="6" t="s">
        <v>453</v>
      </c>
      <c r="AA121" s="39">
        <v>29.8</v>
      </c>
      <c r="AB121" s="60">
        <f t="shared" si="32"/>
        <v>0</v>
      </c>
      <c r="AC121" s="17">
        <f t="shared" si="33"/>
        <v>29.8</v>
      </c>
      <c r="AD121" s="12">
        <f t="shared" si="34"/>
        <v>0</v>
      </c>
      <c r="AE121" s="122"/>
      <c r="AF121" s="130">
        <v>3</v>
      </c>
      <c r="AG121" s="53">
        <f t="shared" si="35"/>
        <v>29.8</v>
      </c>
      <c r="AH121" s="52"/>
      <c r="AJ121" s="17">
        <f t="shared" si="36"/>
        <v>29.8</v>
      </c>
      <c r="AK121" s="17">
        <f t="shared" si="37"/>
        <v>0</v>
      </c>
      <c r="AL121" s="17">
        <f t="shared" si="38"/>
        <v>0</v>
      </c>
      <c r="AM121" s="17" t="str">
        <f t="shared" si="39"/>
        <v/>
      </c>
      <c r="AO121" s="31" t="s">
        <v>59</v>
      </c>
    </row>
    <row r="122" spans="2:41" s="3" customFormat="1" ht="9.9499999999999993" customHeight="1" x14ac:dyDescent="0.2">
      <c r="B122" s="114" t="s">
        <v>55</v>
      </c>
      <c r="C122" s="191"/>
      <c r="E122" s="74" t="s">
        <v>92</v>
      </c>
      <c r="F122" s="74"/>
      <c r="G122" s="30" t="s">
        <v>48</v>
      </c>
      <c r="H122" s="30"/>
      <c r="I122" s="30"/>
      <c r="J122" s="30" t="s">
        <v>209</v>
      </c>
      <c r="K122" s="30"/>
      <c r="L122" s="30"/>
      <c r="M122" s="30" t="s">
        <v>210</v>
      </c>
      <c r="N122" s="30"/>
      <c r="O122" s="74"/>
      <c r="P122" s="192"/>
      <c r="Q122" s="192" t="s">
        <v>363</v>
      </c>
      <c r="R122" s="29"/>
      <c r="S122" s="39">
        <f t="shared" si="30"/>
        <v>26.9</v>
      </c>
      <c r="T122" s="37" t="s">
        <v>47</v>
      </c>
      <c r="U122" s="5" t="str">
        <f>+Instructions!$B$3</f>
        <v>D</v>
      </c>
      <c r="V122" s="52"/>
      <c r="W122" s="56">
        <f>+Instructions!$C$22</f>
        <v>0</v>
      </c>
      <c r="X122" s="17">
        <f t="shared" si="31"/>
        <v>26.9</v>
      </c>
      <c r="Y122" s="52"/>
      <c r="Z122" s="6" t="s">
        <v>453</v>
      </c>
      <c r="AA122" s="39">
        <v>26.9</v>
      </c>
      <c r="AB122" s="60">
        <f t="shared" si="32"/>
        <v>0</v>
      </c>
      <c r="AC122" s="17">
        <f t="shared" si="33"/>
        <v>26.9</v>
      </c>
      <c r="AD122" s="12">
        <f t="shared" si="34"/>
        <v>0</v>
      </c>
      <c r="AE122" s="122"/>
      <c r="AF122" s="129">
        <v>1</v>
      </c>
      <c r="AG122" s="38">
        <f t="shared" si="35"/>
        <v>26.9</v>
      </c>
      <c r="AH122" s="52"/>
      <c r="AJ122" s="17">
        <f t="shared" si="36"/>
        <v>26.9</v>
      </c>
      <c r="AK122" s="17">
        <f t="shared" si="37"/>
        <v>0</v>
      </c>
      <c r="AL122" s="17">
        <f t="shared" si="38"/>
        <v>0</v>
      </c>
      <c r="AM122" s="17" t="str">
        <f t="shared" si="39"/>
        <v/>
      </c>
      <c r="AO122" s="101" t="s">
        <v>59</v>
      </c>
    </row>
    <row r="123" spans="2:41" s="3" customFormat="1" ht="9.9499999999999993" customHeight="1" x14ac:dyDescent="0.2">
      <c r="B123" s="113" t="s">
        <v>8</v>
      </c>
      <c r="C123" s="191"/>
      <c r="E123" s="74" t="s">
        <v>361</v>
      </c>
      <c r="F123" s="74"/>
      <c r="G123" s="30" t="s">
        <v>91</v>
      </c>
      <c r="H123" s="30"/>
      <c r="I123" s="30"/>
      <c r="J123" s="30" t="s">
        <v>215</v>
      </c>
      <c r="K123" s="30"/>
      <c r="L123" s="30"/>
      <c r="M123" s="30" t="s">
        <v>217</v>
      </c>
      <c r="N123" s="30"/>
      <c r="O123" s="74" t="s">
        <v>272</v>
      </c>
      <c r="P123" s="192"/>
      <c r="Q123" s="192" t="s">
        <v>143</v>
      </c>
      <c r="R123" s="29"/>
      <c r="S123" s="39">
        <f t="shared" si="30"/>
        <v>26.3</v>
      </c>
      <c r="T123" s="37" t="s">
        <v>46</v>
      </c>
      <c r="U123" s="5" t="str">
        <f>+Instructions!$B$3</f>
        <v>D</v>
      </c>
      <c r="V123" s="52"/>
      <c r="W123" s="56">
        <f>+Instructions!$C$22</f>
        <v>0</v>
      </c>
      <c r="X123" s="17">
        <f t="shared" si="31"/>
        <v>26.3</v>
      </c>
      <c r="Y123" s="52"/>
      <c r="Z123" s="6" t="s">
        <v>453</v>
      </c>
      <c r="AA123" s="39">
        <v>26.3</v>
      </c>
      <c r="AB123" s="60">
        <f t="shared" si="32"/>
        <v>0</v>
      </c>
      <c r="AC123" s="17">
        <f t="shared" si="33"/>
        <v>26.3</v>
      </c>
      <c r="AD123" s="12">
        <f t="shared" si="34"/>
        <v>0</v>
      </c>
      <c r="AE123" s="122"/>
      <c r="AF123" s="130">
        <v>3</v>
      </c>
      <c r="AG123" s="53">
        <f t="shared" si="35"/>
        <v>26.3</v>
      </c>
      <c r="AH123" s="52"/>
      <c r="AJ123" s="17">
        <f t="shared" si="36"/>
        <v>26.3</v>
      </c>
      <c r="AK123" s="17">
        <f t="shared" si="37"/>
        <v>0</v>
      </c>
      <c r="AL123" s="17">
        <f t="shared" si="38"/>
        <v>0</v>
      </c>
      <c r="AM123" s="17" t="str">
        <f t="shared" si="39"/>
        <v/>
      </c>
      <c r="AO123" s="31" t="s">
        <v>59</v>
      </c>
    </row>
    <row r="124" spans="2:41" s="3" customFormat="1" ht="9.9499999999999993" customHeight="1" x14ac:dyDescent="0.2">
      <c r="B124" s="113" t="s">
        <v>8</v>
      </c>
      <c r="C124" s="191"/>
      <c r="E124" s="74" t="s">
        <v>361</v>
      </c>
      <c r="F124" s="74"/>
      <c r="G124" s="30" t="s">
        <v>91</v>
      </c>
      <c r="H124" s="30"/>
      <c r="I124" s="30"/>
      <c r="J124" s="30" t="s">
        <v>216</v>
      </c>
      <c r="K124" s="30"/>
      <c r="L124" s="30"/>
      <c r="M124" s="30" t="s">
        <v>218</v>
      </c>
      <c r="N124" s="30"/>
      <c r="O124" s="74" t="s">
        <v>272</v>
      </c>
      <c r="P124" s="192"/>
      <c r="Q124" s="192" t="s">
        <v>143</v>
      </c>
      <c r="R124" s="29"/>
      <c r="S124" s="39">
        <f t="shared" si="30"/>
        <v>26.3</v>
      </c>
      <c r="T124" s="37" t="s">
        <v>46</v>
      </c>
      <c r="U124" s="5" t="str">
        <f>+Instructions!$B$3</f>
        <v>D</v>
      </c>
      <c r="V124" s="52"/>
      <c r="W124" s="56">
        <f>+Instructions!$C$22</f>
        <v>0</v>
      </c>
      <c r="X124" s="17">
        <f t="shared" si="31"/>
        <v>26.3</v>
      </c>
      <c r="Y124" s="52"/>
      <c r="Z124" s="6" t="s">
        <v>453</v>
      </c>
      <c r="AA124" s="39">
        <v>26.3</v>
      </c>
      <c r="AB124" s="60">
        <f t="shared" si="32"/>
        <v>0</v>
      </c>
      <c r="AC124" s="17">
        <f t="shared" si="33"/>
        <v>26.3</v>
      </c>
      <c r="AD124" s="12">
        <f t="shared" si="34"/>
        <v>0</v>
      </c>
      <c r="AE124" s="122"/>
      <c r="AF124" s="130">
        <v>3</v>
      </c>
      <c r="AG124" s="53">
        <f t="shared" si="35"/>
        <v>26.3</v>
      </c>
      <c r="AH124" s="52"/>
      <c r="AJ124" s="17">
        <f t="shared" si="36"/>
        <v>26.3</v>
      </c>
      <c r="AK124" s="17">
        <f t="shared" si="37"/>
        <v>0</v>
      </c>
      <c r="AL124" s="17">
        <f t="shared" si="38"/>
        <v>0</v>
      </c>
      <c r="AM124" s="17" t="str">
        <f t="shared" si="39"/>
        <v/>
      </c>
      <c r="AO124" s="31" t="s">
        <v>59</v>
      </c>
    </row>
    <row r="125" spans="2:41" s="3" customFormat="1" ht="9.9499999999999993" customHeight="1" x14ac:dyDescent="0.2">
      <c r="B125" s="113" t="s">
        <v>8</v>
      </c>
      <c r="C125" s="191"/>
      <c r="E125" s="74" t="s">
        <v>88</v>
      </c>
      <c r="F125" s="74"/>
      <c r="G125" s="30" t="s">
        <v>91</v>
      </c>
      <c r="H125" s="30"/>
      <c r="I125" s="30"/>
      <c r="J125" s="30" t="s">
        <v>220</v>
      </c>
      <c r="K125" s="30"/>
      <c r="L125" s="30"/>
      <c r="M125" s="30" t="s">
        <v>223</v>
      </c>
      <c r="N125" s="30"/>
      <c r="O125" s="74" t="s">
        <v>274</v>
      </c>
      <c r="P125" s="192"/>
      <c r="Q125" s="192"/>
      <c r="R125" s="29"/>
      <c r="S125" s="39">
        <f t="shared" si="30"/>
        <v>22.55</v>
      </c>
      <c r="T125" s="37" t="s">
        <v>46</v>
      </c>
      <c r="U125" s="5" t="str">
        <f>+Instructions!$B$3</f>
        <v>D</v>
      </c>
      <c r="V125" s="52"/>
      <c r="W125" s="56">
        <f>+Instructions!$C$22</f>
        <v>0</v>
      </c>
      <c r="X125" s="17">
        <f t="shared" si="31"/>
        <v>22.55</v>
      </c>
      <c r="Y125" s="52"/>
      <c r="Z125" s="6" t="s">
        <v>453</v>
      </c>
      <c r="AA125" s="39">
        <v>22.55</v>
      </c>
      <c r="AB125" s="60">
        <f t="shared" si="32"/>
        <v>0</v>
      </c>
      <c r="AC125" s="17">
        <f t="shared" si="33"/>
        <v>22.55</v>
      </c>
      <c r="AD125" s="12">
        <f t="shared" si="34"/>
        <v>0</v>
      </c>
      <c r="AE125" s="122"/>
      <c r="AF125" s="130">
        <v>3</v>
      </c>
      <c r="AG125" s="53">
        <f t="shared" si="35"/>
        <v>22.55</v>
      </c>
      <c r="AH125" s="52"/>
      <c r="AJ125" s="17">
        <f t="shared" si="36"/>
        <v>22.55</v>
      </c>
      <c r="AK125" s="17">
        <f t="shared" si="37"/>
        <v>0</v>
      </c>
      <c r="AL125" s="17">
        <f t="shared" si="38"/>
        <v>0</v>
      </c>
      <c r="AM125" s="17" t="str">
        <f t="shared" si="39"/>
        <v/>
      </c>
      <c r="AO125" s="101" t="s">
        <v>59</v>
      </c>
    </row>
    <row r="126" spans="2:41" s="3" customFormat="1" ht="9.9499999999999993" customHeight="1" x14ac:dyDescent="0.2">
      <c r="B126" s="113" t="s">
        <v>8</v>
      </c>
      <c r="C126" s="191"/>
      <c r="E126" s="74" t="s">
        <v>88</v>
      </c>
      <c r="F126" s="74"/>
      <c r="G126" s="30" t="s">
        <v>91</v>
      </c>
      <c r="H126" s="30"/>
      <c r="I126" s="30"/>
      <c r="J126" s="30" t="s">
        <v>219</v>
      </c>
      <c r="K126" s="30"/>
      <c r="L126" s="30"/>
      <c r="M126" s="30" t="s">
        <v>222</v>
      </c>
      <c r="N126" s="30"/>
      <c r="O126" s="74" t="s">
        <v>274</v>
      </c>
      <c r="P126" s="192"/>
      <c r="Q126" s="192"/>
      <c r="R126" s="29"/>
      <c r="S126" s="39">
        <f t="shared" si="30"/>
        <v>22.55</v>
      </c>
      <c r="T126" s="37" t="s">
        <v>46</v>
      </c>
      <c r="U126" s="5" t="str">
        <f>+Instructions!$B$3</f>
        <v>D</v>
      </c>
      <c r="V126" s="52"/>
      <c r="W126" s="56">
        <f>+Instructions!$C$22</f>
        <v>0</v>
      </c>
      <c r="X126" s="17">
        <f t="shared" si="31"/>
        <v>22.55</v>
      </c>
      <c r="Y126" s="52"/>
      <c r="Z126" s="6" t="s">
        <v>453</v>
      </c>
      <c r="AA126" s="39">
        <v>22.55</v>
      </c>
      <c r="AB126" s="60">
        <f t="shared" si="32"/>
        <v>0</v>
      </c>
      <c r="AC126" s="17">
        <f t="shared" si="33"/>
        <v>22.55</v>
      </c>
      <c r="AD126" s="12">
        <f t="shared" si="34"/>
        <v>0</v>
      </c>
      <c r="AE126" s="122"/>
      <c r="AF126" s="130">
        <v>3</v>
      </c>
      <c r="AG126" s="53">
        <f t="shared" si="35"/>
        <v>22.55</v>
      </c>
      <c r="AH126" s="52"/>
      <c r="AJ126" s="17">
        <f t="shared" si="36"/>
        <v>22.55</v>
      </c>
      <c r="AK126" s="17">
        <f t="shared" si="37"/>
        <v>0</v>
      </c>
      <c r="AL126" s="17">
        <f t="shared" si="38"/>
        <v>0</v>
      </c>
      <c r="AM126" s="17" t="str">
        <f t="shared" si="39"/>
        <v/>
      </c>
      <c r="AO126" s="101" t="s">
        <v>59</v>
      </c>
    </row>
    <row r="127" spans="2:41" s="3" customFormat="1" ht="9.9499999999999993" customHeight="1" x14ac:dyDescent="0.2">
      <c r="B127" s="113" t="s">
        <v>8</v>
      </c>
      <c r="C127" s="191"/>
      <c r="E127" s="74" t="s">
        <v>88</v>
      </c>
      <c r="F127" s="74"/>
      <c r="G127" s="30" t="s">
        <v>91</v>
      </c>
      <c r="H127" s="30"/>
      <c r="I127" s="30"/>
      <c r="J127" s="30" t="s">
        <v>221</v>
      </c>
      <c r="K127" s="30"/>
      <c r="L127" s="30"/>
      <c r="M127" s="30" t="s">
        <v>224</v>
      </c>
      <c r="N127" s="30"/>
      <c r="O127" s="74" t="s">
        <v>274</v>
      </c>
      <c r="P127" s="192"/>
      <c r="Q127" s="192"/>
      <c r="R127" s="29"/>
      <c r="S127" s="39">
        <f t="shared" si="30"/>
        <v>22.55</v>
      </c>
      <c r="T127" s="37" t="s">
        <v>46</v>
      </c>
      <c r="U127" s="5" t="str">
        <f>+Instructions!$B$3</f>
        <v>D</v>
      </c>
      <c r="V127" s="52"/>
      <c r="W127" s="56">
        <f>+Instructions!$C$22</f>
        <v>0</v>
      </c>
      <c r="X127" s="17">
        <f t="shared" si="31"/>
        <v>22.55</v>
      </c>
      <c r="Y127" s="52"/>
      <c r="Z127" s="6" t="s">
        <v>453</v>
      </c>
      <c r="AA127" s="39">
        <v>22.55</v>
      </c>
      <c r="AB127" s="60">
        <f t="shared" si="32"/>
        <v>0</v>
      </c>
      <c r="AC127" s="17">
        <f t="shared" si="33"/>
        <v>22.55</v>
      </c>
      <c r="AD127" s="12">
        <f t="shared" si="34"/>
        <v>0</v>
      </c>
      <c r="AE127" s="122"/>
      <c r="AF127" s="130">
        <v>3</v>
      </c>
      <c r="AG127" s="53">
        <f t="shared" si="35"/>
        <v>22.55</v>
      </c>
      <c r="AH127" s="52"/>
      <c r="AJ127" s="17">
        <f t="shared" si="36"/>
        <v>22.55</v>
      </c>
      <c r="AK127" s="17">
        <f t="shared" si="37"/>
        <v>0</v>
      </c>
      <c r="AL127" s="17">
        <f t="shared" si="38"/>
        <v>0</v>
      </c>
      <c r="AM127" s="17" t="str">
        <f t="shared" si="39"/>
        <v/>
      </c>
      <c r="AO127" s="101" t="s">
        <v>59</v>
      </c>
    </row>
    <row r="128" spans="2:41" s="3" customFormat="1" ht="3.95" customHeight="1" x14ac:dyDescent="0.2">
      <c r="P128" s="74"/>
      <c r="Q128" s="90"/>
      <c r="R128" s="6"/>
      <c r="S128" s="39"/>
      <c r="T128" s="6"/>
      <c r="U128" s="5"/>
      <c r="V128" s="52"/>
      <c r="W128" s="56"/>
      <c r="X128" s="15"/>
      <c r="Y128" s="52"/>
      <c r="Z128" s="39"/>
      <c r="AA128" s="39"/>
      <c r="AB128" s="55"/>
      <c r="AC128" s="17"/>
      <c r="AD128" s="15"/>
      <c r="AE128" s="65"/>
      <c r="AF128" s="125"/>
      <c r="AG128" s="39"/>
      <c r="AH128" s="52"/>
      <c r="AJ128" s="17"/>
      <c r="AK128" s="17"/>
      <c r="AL128" s="17"/>
      <c r="AM128" s="17"/>
      <c r="AO128" s="31" t="s">
        <v>59</v>
      </c>
    </row>
    <row r="129" spans="1:41" s="3" customFormat="1" ht="9.9499999999999993" customHeight="1" x14ac:dyDescent="0.2">
      <c r="C129" s="73" t="s">
        <v>365</v>
      </c>
      <c r="P129" s="4"/>
      <c r="Q129" s="6"/>
      <c r="R129" s="177" t="s">
        <v>125</v>
      </c>
      <c r="S129" s="178" t="s">
        <v>364</v>
      </c>
      <c r="T129" s="179"/>
      <c r="U129" s="5"/>
      <c r="V129" s="52"/>
      <c r="W129" s="69"/>
      <c r="X129" s="69"/>
      <c r="Y129" s="52"/>
      <c r="Z129" s="39"/>
      <c r="AA129" s="17"/>
      <c r="AB129" s="15"/>
      <c r="AC129" s="15"/>
      <c r="AD129" s="15"/>
      <c r="AE129" s="15"/>
      <c r="AF129" s="65"/>
      <c r="AG129" s="17"/>
      <c r="AH129" s="52"/>
      <c r="AO129" s="31" t="s">
        <v>59</v>
      </c>
    </row>
    <row r="130" spans="1:41" s="3" customFormat="1" ht="3.95" customHeight="1" x14ac:dyDescent="0.2">
      <c r="P130" s="74"/>
      <c r="Q130" s="90"/>
      <c r="R130" s="6"/>
      <c r="S130" s="39"/>
      <c r="T130" s="6"/>
      <c r="U130" s="5"/>
      <c r="V130" s="52"/>
      <c r="W130" s="56"/>
      <c r="X130" s="15"/>
      <c r="Y130" s="52"/>
      <c r="Z130" s="39"/>
      <c r="AA130" s="39"/>
      <c r="AB130" s="55"/>
      <c r="AC130" s="17"/>
      <c r="AD130" s="15"/>
      <c r="AE130" s="65"/>
      <c r="AF130" s="125"/>
      <c r="AG130" s="39"/>
      <c r="AH130" s="52"/>
      <c r="AJ130" s="17"/>
      <c r="AK130" s="17"/>
      <c r="AL130" s="17"/>
      <c r="AM130" s="17"/>
      <c r="AO130" s="31" t="s">
        <v>59</v>
      </c>
    </row>
    <row r="131" spans="1:41" s="3" customFormat="1" ht="9.9499999999999993" customHeight="1" x14ac:dyDescent="0.2">
      <c r="B131" s="113" t="s">
        <v>8</v>
      </c>
      <c r="D131" s="40"/>
      <c r="E131" s="74" t="s">
        <v>382</v>
      </c>
      <c r="F131" s="74"/>
      <c r="G131" s="30" t="s">
        <v>91</v>
      </c>
      <c r="H131" s="30"/>
      <c r="I131" s="30" t="s">
        <v>371</v>
      </c>
      <c r="J131" s="30"/>
      <c r="K131" s="30"/>
      <c r="L131" s="30" t="s">
        <v>383</v>
      </c>
      <c r="M131" s="30"/>
      <c r="N131" s="30"/>
      <c r="O131" s="74" t="s">
        <v>373</v>
      </c>
      <c r="P131" s="74"/>
      <c r="Q131" s="192" t="s">
        <v>120</v>
      </c>
      <c r="R131" s="29"/>
      <c r="S131" s="39">
        <f t="shared" ref="S131:S142" si="40">IF(Suggested="Yes",AA131,AG131)</f>
        <v>29.25</v>
      </c>
      <c r="T131" s="37" t="s">
        <v>46</v>
      </c>
      <c r="U131" s="5" t="str">
        <f>+Instructions!$B$3</f>
        <v>D</v>
      </c>
      <c r="V131" s="52"/>
      <c r="W131" s="56">
        <f>+Instructions!$C$22</f>
        <v>0</v>
      </c>
      <c r="X131" s="17">
        <f t="shared" ref="X131:X142" si="41">ROUND($AA131*(1-W131)+0.004999,2)</f>
        <v>29.25</v>
      </c>
      <c r="Y131" s="52"/>
      <c r="Z131" s="6" t="s">
        <v>453</v>
      </c>
      <c r="AA131" s="39">
        <v>29.25</v>
      </c>
      <c r="AB131" s="60">
        <f t="shared" ref="AB131:AB142" si="42">+W131</f>
        <v>0</v>
      </c>
      <c r="AC131" s="17">
        <f t="shared" ref="AC131:AC142" si="43">+X131</f>
        <v>29.25</v>
      </c>
      <c r="AD131" s="12">
        <f t="shared" ref="AD131:AD142" si="44">(AG131-AC131)/AG131</f>
        <v>0</v>
      </c>
      <c r="AE131" s="122"/>
      <c r="AF131" s="130">
        <v>3</v>
      </c>
      <c r="AG131" s="53">
        <f t="shared" ref="AG131:AG142" si="45">SUM(AJ131:AL131)+AE131</f>
        <v>29.25</v>
      </c>
      <c r="AH131" s="52"/>
      <c r="AJ131" s="17">
        <f t="shared" ref="AJ131:AJ142" si="46">ROUND(AC131/(1-VLOOKUP(AF131,Group,2,FALSE)),2)</f>
        <v>29.25</v>
      </c>
      <c r="AK131" s="17">
        <f t="shared" ref="AK131:AK142" si="47">IF(VLOOKUP(AF131,Group,5,FALSE)="YES",VLOOKUP(ROUND(ROUND(AJ131,1)-AJ131,2),Round,2,FALSE)+VLOOKUP(AF131,Group,6,FALSE),0)</f>
        <v>0</v>
      </c>
      <c r="AL131" s="17">
        <f t="shared" ref="AL131:AL142" si="48">IF(VLOOKUP(AF131,Group,7,FALSE)="",0,ROUND(AJ131-0.04999,1)-AJ131+AM131)</f>
        <v>0</v>
      </c>
      <c r="AM131" s="17" t="str">
        <f t="shared" ref="AM131:AM142" si="49">IF(VLOOKUP(AF131,Group,7,FALSE)="","",VLOOKUP(AF131,Group,7,FALSE))</f>
        <v/>
      </c>
      <c r="AO131" s="101" t="s">
        <v>59</v>
      </c>
    </row>
    <row r="132" spans="1:41" s="3" customFormat="1" ht="9.9499999999999993" customHeight="1" x14ac:dyDescent="0.2">
      <c r="B132" s="113" t="s">
        <v>8</v>
      </c>
      <c r="D132" s="40"/>
      <c r="E132" s="74" t="s">
        <v>382</v>
      </c>
      <c r="F132" s="74"/>
      <c r="G132" s="30" t="s">
        <v>91</v>
      </c>
      <c r="H132" s="30"/>
      <c r="I132" s="30" t="s">
        <v>372</v>
      </c>
      <c r="J132" s="30"/>
      <c r="K132" s="30"/>
      <c r="L132" s="30" t="s">
        <v>384</v>
      </c>
      <c r="M132" s="30"/>
      <c r="N132" s="30"/>
      <c r="O132" s="74" t="s">
        <v>373</v>
      </c>
      <c r="P132" s="74"/>
      <c r="Q132" s="192" t="s">
        <v>120</v>
      </c>
      <c r="R132" s="29"/>
      <c r="S132" s="39">
        <f t="shared" si="40"/>
        <v>29.25</v>
      </c>
      <c r="T132" s="37" t="s">
        <v>46</v>
      </c>
      <c r="U132" s="5" t="str">
        <f>+Instructions!$B$3</f>
        <v>D</v>
      </c>
      <c r="V132" s="52"/>
      <c r="W132" s="56">
        <f>+Instructions!$C$22</f>
        <v>0</v>
      </c>
      <c r="X132" s="17">
        <f t="shared" si="41"/>
        <v>29.25</v>
      </c>
      <c r="Y132" s="52"/>
      <c r="Z132" s="6" t="s">
        <v>453</v>
      </c>
      <c r="AA132" s="39">
        <v>29.25</v>
      </c>
      <c r="AB132" s="60">
        <f t="shared" si="42"/>
        <v>0</v>
      </c>
      <c r="AC132" s="17">
        <f t="shared" si="43"/>
        <v>29.25</v>
      </c>
      <c r="AD132" s="12">
        <f t="shared" si="44"/>
        <v>0</v>
      </c>
      <c r="AE132" s="122"/>
      <c r="AF132" s="130">
        <v>3</v>
      </c>
      <c r="AG132" s="53">
        <f t="shared" si="45"/>
        <v>29.25</v>
      </c>
      <c r="AH132" s="52"/>
      <c r="AJ132" s="17">
        <f t="shared" si="46"/>
        <v>29.25</v>
      </c>
      <c r="AK132" s="17">
        <f t="shared" si="47"/>
        <v>0</v>
      </c>
      <c r="AL132" s="17">
        <f t="shared" si="48"/>
        <v>0</v>
      </c>
      <c r="AM132" s="17" t="str">
        <f t="shared" si="49"/>
        <v/>
      </c>
      <c r="AO132" s="101" t="s">
        <v>59</v>
      </c>
    </row>
    <row r="133" spans="1:41" s="3" customFormat="1" ht="9.9499999999999993" customHeight="1" x14ac:dyDescent="0.2">
      <c r="B133" s="113" t="s">
        <v>8</v>
      </c>
      <c r="D133" s="40"/>
      <c r="E133" s="74" t="s">
        <v>341</v>
      </c>
      <c r="F133" s="74"/>
      <c r="G133" s="30" t="s">
        <v>91</v>
      </c>
      <c r="H133" s="30"/>
      <c r="I133" s="30" t="s">
        <v>389</v>
      </c>
      <c r="J133" s="30"/>
      <c r="K133" s="30"/>
      <c r="L133" s="30" t="s">
        <v>385</v>
      </c>
      <c r="M133" s="30"/>
      <c r="N133" s="30"/>
      <c r="O133" s="74" t="s">
        <v>374</v>
      </c>
      <c r="P133" s="74"/>
      <c r="Q133" s="192" t="s">
        <v>392</v>
      </c>
      <c r="R133" s="29"/>
      <c r="S133" s="39">
        <f t="shared" si="40"/>
        <v>32.25</v>
      </c>
      <c r="T133" s="37" t="s">
        <v>46</v>
      </c>
      <c r="U133" s="5" t="str">
        <f>+Instructions!$B$3</f>
        <v>D</v>
      </c>
      <c r="V133" s="52"/>
      <c r="W133" s="56">
        <f>+Instructions!$C$22</f>
        <v>0</v>
      </c>
      <c r="X133" s="17">
        <f t="shared" si="41"/>
        <v>32.25</v>
      </c>
      <c r="Y133" s="52"/>
      <c r="Z133" s="6" t="s">
        <v>453</v>
      </c>
      <c r="AA133" s="39">
        <v>32.25</v>
      </c>
      <c r="AB133" s="60">
        <f t="shared" si="42"/>
        <v>0</v>
      </c>
      <c r="AC133" s="17">
        <f t="shared" si="43"/>
        <v>32.25</v>
      </c>
      <c r="AD133" s="12">
        <f t="shared" si="44"/>
        <v>0</v>
      </c>
      <c r="AE133" s="122"/>
      <c r="AF133" s="130">
        <v>3</v>
      </c>
      <c r="AG133" s="53">
        <f t="shared" si="45"/>
        <v>32.25</v>
      </c>
      <c r="AH133" s="52"/>
      <c r="AJ133" s="17">
        <f t="shared" si="46"/>
        <v>32.25</v>
      </c>
      <c r="AK133" s="17">
        <f t="shared" si="47"/>
        <v>0</v>
      </c>
      <c r="AL133" s="17">
        <f t="shared" si="48"/>
        <v>0</v>
      </c>
      <c r="AM133" s="17" t="str">
        <f t="shared" si="49"/>
        <v/>
      </c>
      <c r="AO133" s="101" t="s">
        <v>59</v>
      </c>
    </row>
    <row r="134" spans="1:41" s="3" customFormat="1" ht="9.9499999999999993" customHeight="1" x14ac:dyDescent="0.2">
      <c r="B134" s="113" t="s">
        <v>8</v>
      </c>
      <c r="D134" s="40"/>
      <c r="E134" s="74" t="s">
        <v>341</v>
      </c>
      <c r="F134" s="74"/>
      <c r="G134" s="30" t="s">
        <v>91</v>
      </c>
      <c r="H134" s="30"/>
      <c r="I134" s="30" t="s">
        <v>390</v>
      </c>
      <c r="J134" s="30"/>
      <c r="K134" s="30"/>
      <c r="L134" s="30" t="s">
        <v>386</v>
      </c>
      <c r="M134" s="30"/>
      <c r="N134" s="30"/>
      <c r="O134" s="74" t="s">
        <v>374</v>
      </c>
      <c r="P134" s="74"/>
      <c r="Q134" s="192" t="s">
        <v>392</v>
      </c>
      <c r="R134" s="29"/>
      <c r="S134" s="39">
        <f t="shared" si="40"/>
        <v>32.25</v>
      </c>
      <c r="T134" s="37" t="s">
        <v>46</v>
      </c>
      <c r="U134" s="5" t="str">
        <f>+Instructions!$B$3</f>
        <v>D</v>
      </c>
      <c r="V134" s="52"/>
      <c r="W134" s="56">
        <f>+Instructions!$C$22</f>
        <v>0</v>
      </c>
      <c r="X134" s="17">
        <f t="shared" si="41"/>
        <v>32.25</v>
      </c>
      <c r="Y134" s="52"/>
      <c r="Z134" s="6" t="s">
        <v>453</v>
      </c>
      <c r="AA134" s="39">
        <v>32.25</v>
      </c>
      <c r="AB134" s="60">
        <f t="shared" si="42"/>
        <v>0</v>
      </c>
      <c r="AC134" s="17">
        <f t="shared" si="43"/>
        <v>32.25</v>
      </c>
      <c r="AD134" s="12">
        <f t="shared" si="44"/>
        <v>0</v>
      </c>
      <c r="AE134" s="122"/>
      <c r="AF134" s="130">
        <v>3</v>
      </c>
      <c r="AG134" s="53">
        <f t="shared" si="45"/>
        <v>32.25</v>
      </c>
      <c r="AH134" s="52"/>
      <c r="AJ134" s="17">
        <f t="shared" si="46"/>
        <v>32.25</v>
      </c>
      <c r="AK134" s="17">
        <f t="shared" si="47"/>
        <v>0</v>
      </c>
      <c r="AL134" s="17">
        <f t="shared" si="48"/>
        <v>0</v>
      </c>
      <c r="AM134" s="17" t="str">
        <f t="shared" si="49"/>
        <v/>
      </c>
      <c r="AO134" s="101" t="s">
        <v>59</v>
      </c>
    </row>
    <row r="135" spans="1:41" s="3" customFormat="1" ht="9.9499999999999993" customHeight="1" x14ac:dyDescent="0.2">
      <c r="A135" s="3">
        <v>32.25</v>
      </c>
      <c r="B135" s="113" t="s">
        <v>8</v>
      </c>
      <c r="D135" s="40"/>
      <c r="E135" s="74" t="s">
        <v>341</v>
      </c>
      <c r="F135" s="74"/>
      <c r="G135" s="30" t="s">
        <v>91</v>
      </c>
      <c r="H135" s="30"/>
      <c r="I135" s="201" t="s">
        <v>420</v>
      </c>
      <c r="J135" s="30"/>
      <c r="K135" s="30"/>
      <c r="L135" s="30" t="s">
        <v>388</v>
      </c>
      <c r="M135" s="30"/>
      <c r="N135" s="30"/>
      <c r="O135" s="74" t="s">
        <v>374</v>
      </c>
      <c r="P135" s="74"/>
      <c r="Q135" s="192" t="s">
        <v>392</v>
      </c>
      <c r="R135" s="29"/>
      <c r="S135" s="39">
        <f t="shared" si="40"/>
        <v>32.25</v>
      </c>
      <c r="T135" s="37" t="s">
        <v>46</v>
      </c>
      <c r="U135" s="5" t="str">
        <f>+Instructions!$B$3</f>
        <v>D</v>
      </c>
      <c r="V135" s="52"/>
      <c r="W135" s="56">
        <f>+Instructions!$C$22</f>
        <v>0</v>
      </c>
      <c r="X135" s="17">
        <f t="shared" si="41"/>
        <v>32.25</v>
      </c>
      <c r="Y135" s="52"/>
      <c r="Z135" s="6" t="s">
        <v>453</v>
      </c>
      <c r="AA135" s="39">
        <v>32.25</v>
      </c>
      <c r="AB135" s="60">
        <f t="shared" si="42"/>
        <v>0</v>
      </c>
      <c r="AC135" s="17">
        <f t="shared" si="43"/>
        <v>32.25</v>
      </c>
      <c r="AD135" s="12">
        <f t="shared" si="44"/>
        <v>0</v>
      </c>
      <c r="AE135" s="122"/>
      <c r="AF135" s="130">
        <v>3</v>
      </c>
      <c r="AG135" s="53">
        <f t="shared" si="45"/>
        <v>32.25</v>
      </c>
      <c r="AH135" s="52"/>
      <c r="AJ135" s="17">
        <f t="shared" si="46"/>
        <v>32.25</v>
      </c>
      <c r="AK135" s="17">
        <f t="shared" si="47"/>
        <v>0</v>
      </c>
      <c r="AL135" s="17">
        <f t="shared" si="48"/>
        <v>0</v>
      </c>
      <c r="AM135" s="17" t="str">
        <f t="shared" si="49"/>
        <v/>
      </c>
      <c r="AO135" s="101" t="s">
        <v>59</v>
      </c>
    </row>
    <row r="136" spans="1:41" s="3" customFormat="1" ht="9.9499999999999993" customHeight="1" x14ac:dyDescent="0.2">
      <c r="B136" s="113" t="s">
        <v>8</v>
      </c>
      <c r="D136" s="40"/>
      <c r="E136" s="74" t="s">
        <v>341</v>
      </c>
      <c r="F136" s="74"/>
      <c r="G136" s="30" t="s">
        <v>91</v>
      </c>
      <c r="H136" s="30"/>
      <c r="I136" s="30" t="s">
        <v>391</v>
      </c>
      <c r="J136" s="30"/>
      <c r="K136" s="30"/>
      <c r="L136" s="30" t="s">
        <v>387</v>
      </c>
      <c r="M136" s="30"/>
      <c r="N136" s="30"/>
      <c r="O136" s="74" t="s">
        <v>374</v>
      </c>
      <c r="P136" s="74"/>
      <c r="Q136" s="192" t="s">
        <v>392</v>
      </c>
      <c r="R136" s="29"/>
      <c r="S136" s="39">
        <f t="shared" si="40"/>
        <v>32.25</v>
      </c>
      <c r="T136" s="37" t="s">
        <v>46</v>
      </c>
      <c r="U136" s="5" t="str">
        <f>+Instructions!$B$3</f>
        <v>D</v>
      </c>
      <c r="V136" s="52"/>
      <c r="W136" s="56">
        <f>+Instructions!$C$22</f>
        <v>0</v>
      </c>
      <c r="X136" s="17">
        <f t="shared" si="41"/>
        <v>32.25</v>
      </c>
      <c r="Y136" s="52"/>
      <c r="Z136" s="6" t="s">
        <v>453</v>
      </c>
      <c r="AA136" s="39">
        <v>32.25</v>
      </c>
      <c r="AB136" s="60">
        <f t="shared" si="42"/>
        <v>0</v>
      </c>
      <c r="AC136" s="17">
        <f t="shared" si="43"/>
        <v>32.25</v>
      </c>
      <c r="AD136" s="12">
        <f t="shared" si="44"/>
        <v>0</v>
      </c>
      <c r="AE136" s="122"/>
      <c r="AF136" s="130">
        <v>3</v>
      </c>
      <c r="AG136" s="53">
        <f t="shared" si="45"/>
        <v>32.25</v>
      </c>
      <c r="AH136" s="52"/>
      <c r="AJ136" s="17">
        <f t="shared" si="46"/>
        <v>32.25</v>
      </c>
      <c r="AK136" s="17">
        <f t="shared" si="47"/>
        <v>0</v>
      </c>
      <c r="AL136" s="17">
        <f t="shared" si="48"/>
        <v>0</v>
      </c>
      <c r="AM136" s="17" t="str">
        <f t="shared" si="49"/>
        <v/>
      </c>
      <c r="AO136" s="101" t="s">
        <v>59</v>
      </c>
    </row>
    <row r="137" spans="1:41" s="3" customFormat="1" ht="9.9499999999999993" customHeight="1" x14ac:dyDescent="0.2">
      <c r="B137" s="113" t="s">
        <v>8</v>
      </c>
      <c r="D137" s="40"/>
      <c r="E137" s="74" t="s">
        <v>394</v>
      </c>
      <c r="F137" s="74"/>
      <c r="G137" s="30" t="s">
        <v>91</v>
      </c>
      <c r="H137" s="30"/>
      <c r="I137" s="30" t="s">
        <v>399</v>
      </c>
      <c r="J137" s="30"/>
      <c r="K137" s="30"/>
      <c r="L137" s="30" t="s">
        <v>398</v>
      </c>
      <c r="M137" s="30"/>
      <c r="N137" s="30"/>
      <c r="O137" s="74" t="s">
        <v>379</v>
      </c>
      <c r="P137" s="74"/>
      <c r="Q137" s="192" t="s">
        <v>395</v>
      </c>
      <c r="R137" s="29"/>
      <c r="S137" s="39">
        <f t="shared" si="40"/>
        <v>29.25</v>
      </c>
      <c r="T137" s="37" t="s">
        <v>46</v>
      </c>
      <c r="U137" s="5" t="str">
        <f>+Instructions!$B$3</f>
        <v>D</v>
      </c>
      <c r="V137" s="52"/>
      <c r="W137" s="56">
        <f>+Instructions!$C$22</f>
        <v>0</v>
      </c>
      <c r="X137" s="17">
        <f t="shared" si="41"/>
        <v>29.25</v>
      </c>
      <c r="Y137" s="52"/>
      <c r="Z137" s="6" t="s">
        <v>453</v>
      </c>
      <c r="AA137" s="39">
        <v>29.25</v>
      </c>
      <c r="AB137" s="60">
        <f t="shared" si="42"/>
        <v>0</v>
      </c>
      <c r="AC137" s="17">
        <f t="shared" si="43"/>
        <v>29.25</v>
      </c>
      <c r="AD137" s="12">
        <f t="shared" si="44"/>
        <v>0</v>
      </c>
      <c r="AE137" s="122"/>
      <c r="AF137" s="130">
        <v>3</v>
      </c>
      <c r="AG137" s="53">
        <f t="shared" si="45"/>
        <v>29.25</v>
      </c>
      <c r="AH137" s="52"/>
      <c r="AJ137" s="17">
        <f t="shared" si="46"/>
        <v>29.25</v>
      </c>
      <c r="AK137" s="17">
        <f t="shared" si="47"/>
        <v>0</v>
      </c>
      <c r="AL137" s="17">
        <f t="shared" si="48"/>
        <v>0</v>
      </c>
      <c r="AM137" s="17" t="str">
        <f t="shared" si="49"/>
        <v/>
      </c>
      <c r="AO137" s="101" t="s">
        <v>59</v>
      </c>
    </row>
    <row r="138" spans="1:41" s="3" customFormat="1" ht="9.9499999999999993" customHeight="1" x14ac:dyDescent="0.2">
      <c r="B138" s="113" t="s">
        <v>8</v>
      </c>
      <c r="D138" s="40"/>
      <c r="E138" s="74" t="s">
        <v>394</v>
      </c>
      <c r="F138" s="74"/>
      <c r="G138" s="30" t="s">
        <v>91</v>
      </c>
      <c r="H138" s="30"/>
      <c r="I138" s="30" t="s">
        <v>396</v>
      </c>
      <c r="J138" s="30"/>
      <c r="K138" s="30"/>
      <c r="L138" s="30" t="s">
        <v>397</v>
      </c>
      <c r="M138" s="30"/>
      <c r="N138" s="30"/>
      <c r="O138" s="74" t="s">
        <v>379</v>
      </c>
      <c r="P138" s="74"/>
      <c r="Q138" s="192" t="s">
        <v>395</v>
      </c>
      <c r="R138" s="29"/>
      <c r="S138" s="39">
        <f t="shared" si="40"/>
        <v>29.25</v>
      </c>
      <c r="T138" s="37" t="s">
        <v>46</v>
      </c>
      <c r="U138" s="5" t="str">
        <f>+Instructions!$B$3</f>
        <v>D</v>
      </c>
      <c r="V138" s="52"/>
      <c r="W138" s="56">
        <f>+Instructions!$C$22</f>
        <v>0</v>
      </c>
      <c r="X138" s="17">
        <f t="shared" si="41"/>
        <v>29.25</v>
      </c>
      <c r="Y138" s="52"/>
      <c r="Z138" s="6" t="s">
        <v>453</v>
      </c>
      <c r="AA138" s="39">
        <v>29.25</v>
      </c>
      <c r="AB138" s="60">
        <f t="shared" si="42"/>
        <v>0</v>
      </c>
      <c r="AC138" s="17">
        <f t="shared" si="43"/>
        <v>29.25</v>
      </c>
      <c r="AD138" s="12">
        <f t="shared" si="44"/>
        <v>0</v>
      </c>
      <c r="AE138" s="122"/>
      <c r="AF138" s="130">
        <v>3</v>
      </c>
      <c r="AG138" s="53">
        <f t="shared" si="45"/>
        <v>29.25</v>
      </c>
      <c r="AH138" s="52"/>
      <c r="AJ138" s="17">
        <f t="shared" si="46"/>
        <v>29.25</v>
      </c>
      <c r="AK138" s="17">
        <f t="shared" si="47"/>
        <v>0</v>
      </c>
      <c r="AL138" s="17">
        <f t="shared" si="48"/>
        <v>0</v>
      </c>
      <c r="AM138" s="17" t="str">
        <f t="shared" si="49"/>
        <v/>
      </c>
      <c r="AO138" s="101" t="s">
        <v>59</v>
      </c>
    </row>
    <row r="139" spans="1:41" s="3" customFormat="1" ht="9.9499999999999993" customHeight="1" x14ac:dyDescent="0.2">
      <c r="B139" s="113" t="s">
        <v>8</v>
      </c>
      <c r="D139" s="40"/>
      <c r="E139" s="74" t="s">
        <v>380</v>
      </c>
      <c r="F139" s="74"/>
      <c r="G139" s="30" t="s">
        <v>91</v>
      </c>
      <c r="H139" s="30"/>
      <c r="I139" s="30" t="s">
        <v>368</v>
      </c>
      <c r="J139" s="30"/>
      <c r="K139" s="30"/>
      <c r="L139" s="30" t="s">
        <v>369</v>
      </c>
      <c r="M139" s="30"/>
      <c r="N139" s="30"/>
      <c r="O139" s="74" t="s">
        <v>393</v>
      </c>
      <c r="P139" s="74"/>
      <c r="Q139" s="192" t="s">
        <v>381</v>
      </c>
      <c r="R139" s="29"/>
      <c r="S139" s="39">
        <f t="shared" si="40"/>
        <v>29.4</v>
      </c>
      <c r="T139" s="37" t="s">
        <v>46</v>
      </c>
      <c r="U139" s="5" t="str">
        <f>+Instructions!$B$3</f>
        <v>D</v>
      </c>
      <c r="V139" s="52"/>
      <c r="W139" s="56">
        <f>+Instructions!$C$22</f>
        <v>0</v>
      </c>
      <c r="X139" s="17">
        <f t="shared" si="41"/>
        <v>29.4</v>
      </c>
      <c r="Y139" s="52"/>
      <c r="Z139" s="6" t="s">
        <v>453</v>
      </c>
      <c r="AA139" s="39">
        <v>29.4</v>
      </c>
      <c r="AB139" s="60">
        <f t="shared" si="42"/>
        <v>0</v>
      </c>
      <c r="AC139" s="17">
        <f t="shared" si="43"/>
        <v>29.4</v>
      </c>
      <c r="AD139" s="12">
        <f t="shared" si="44"/>
        <v>0</v>
      </c>
      <c r="AE139" s="122"/>
      <c r="AF139" s="130">
        <v>3</v>
      </c>
      <c r="AG139" s="53">
        <f t="shared" si="45"/>
        <v>29.4</v>
      </c>
      <c r="AH139" s="52"/>
      <c r="AJ139" s="17">
        <f t="shared" si="46"/>
        <v>29.4</v>
      </c>
      <c r="AK139" s="17">
        <f t="shared" si="47"/>
        <v>0</v>
      </c>
      <c r="AL139" s="17">
        <f t="shared" si="48"/>
        <v>0</v>
      </c>
      <c r="AM139" s="17" t="str">
        <f t="shared" si="49"/>
        <v/>
      </c>
      <c r="AO139" s="101" t="s">
        <v>59</v>
      </c>
    </row>
    <row r="140" spans="1:41" s="3" customFormat="1" ht="9.9499999999999993" customHeight="1" x14ac:dyDescent="0.2">
      <c r="B140" s="113" t="s">
        <v>8</v>
      </c>
      <c r="D140" s="40"/>
      <c r="E140" s="74" t="s">
        <v>346</v>
      </c>
      <c r="F140" s="74"/>
      <c r="G140" s="30" t="s">
        <v>91</v>
      </c>
      <c r="H140" s="30"/>
      <c r="I140" s="30" t="s">
        <v>376</v>
      </c>
      <c r="J140" s="30"/>
      <c r="K140" s="30"/>
      <c r="L140" s="30" t="s">
        <v>377</v>
      </c>
      <c r="M140" s="30"/>
      <c r="N140" s="30"/>
      <c r="O140" s="74" t="s">
        <v>378</v>
      </c>
      <c r="P140" s="74"/>
      <c r="Q140" s="192" t="s">
        <v>347</v>
      </c>
      <c r="R140" s="29"/>
      <c r="S140" s="39">
        <f t="shared" si="40"/>
        <v>29.25</v>
      </c>
      <c r="T140" s="37" t="s">
        <v>46</v>
      </c>
      <c r="U140" s="5" t="str">
        <f>+Instructions!$B$3</f>
        <v>D</v>
      </c>
      <c r="V140" s="52"/>
      <c r="W140" s="56">
        <f>+Instructions!$C$22</f>
        <v>0</v>
      </c>
      <c r="X140" s="17">
        <f t="shared" si="41"/>
        <v>29.25</v>
      </c>
      <c r="Y140" s="52"/>
      <c r="Z140" s="6" t="s">
        <v>453</v>
      </c>
      <c r="AA140" s="39">
        <v>29.25</v>
      </c>
      <c r="AB140" s="60">
        <f t="shared" si="42"/>
        <v>0</v>
      </c>
      <c r="AC140" s="17">
        <f t="shared" si="43"/>
        <v>29.25</v>
      </c>
      <c r="AD140" s="12">
        <f t="shared" si="44"/>
        <v>0</v>
      </c>
      <c r="AE140" s="122"/>
      <c r="AF140" s="130">
        <v>3</v>
      </c>
      <c r="AG140" s="53">
        <f t="shared" si="45"/>
        <v>29.25</v>
      </c>
      <c r="AH140" s="52"/>
      <c r="AJ140" s="17">
        <f t="shared" si="46"/>
        <v>29.25</v>
      </c>
      <c r="AK140" s="17">
        <f t="shared" si="47"/>
        <v>0</v>
      </c>
      <c r="AL140" s="17">
        <f t="shared" si="48"/>
        <v>0</v>
      </c>
      <c r="AM140" s="17" t="str">
        <f t="shared" si="49"/>
        <v/>
      </c>
      <c r="AO140" s="101" t="s">
        <v>59</v>
      </c>
    </row>
    <row r="141" spans="1:41" s="3" customFormat="1" ht="9.9499999999999993" customHeight="1" x14ac:dyDescent="0.2">
      <c r="B141" s="113" t="s">
        <v>8</v>
      </c>
      <c r="D141" s="40"/>
      <c r="E141" s="74" t="s">
        <v>380</v>
      </c>
      <c r="F141" s="74"/>
      <c r="G141" s="30" t="s">
        <v>91</v>
      </c>
      <c r="H141" s="30"/>
      <c r="I141" s="30" t="s">
        <v>370</v>
      </c>
      <c r="J141" s="30"/>
      <c r="K141" s="30"/>
      <c r="L141" s="30" t="s">
        <v>369</v>
      </c>
      <c r="M141" s="30"/>
      <c r="N141" s="30"/>
      <c r="O141" s="74" t="s">
        <v>393</v>
      </c>
      <c r="P141" s="74"/>
      <c r="Q141" s="192" t="s">
        <v>381</v>
      </c>
      <c r="R141" s="29"/>
      <c r="S141" s="39">
        <f t="shared" si="40"/>
        <v>29.4</v>
      </c>
      <c r="T141" s="37" t="s">
        <v>46</v>
      </c>
      <c r="U141" s="5" t="str">
        <f>+Instructions!$B$3</f>
        <v>D</v>
      </c>
      <c r="V141" s="52"/>
      <c r="W141" s="56">
        <f>+Instructions!$C$22</f>
        <v>0</v>
      </c>
      <c r="X141" s="17">
        <f t="shared" si="41"/>
        <v>29.4</v>
      </c>
      <c r="Y141" s="52"/>
      <c r="Z141" s="6" t="s">
        <v>453</v>
      </c>
      <c r="AA141" s="39">
        <v>29.4</v>
      </c>
      <c r="AB141" s="60">
        <f t="shared" si="42"/>
        <v>0</v>
      </c>
      <c r="AC141" s="17">
        <f t="shared" si="43"/>
        <v>29.4</v>
      </c>
      <c r="AD141" s="12">
        <f t="shared" si="44"/>
        <v>0</v>
      </c>
      <c r="AE141" s="122"/>
      <c r="AF141" s="130">
        <v>3</v>
      </c>
      <c r="AG141" s="53">
        <f t="shared" si="45"/>
        <v>29.4</v>
      </c>
      <c r="AH141" s="52"/>
      <c r="AJ141" s="17">
        <f t="shared" si="46"/>
        <v>29.4</v>
      </c>
      <c r="AK141" s="17">
        <f t="shared" si="47"/>
        <v>0</v>
      </c>
      <c r="AL141" s="17">
        <f t="shared" si="48"/>
        <v>0</v>
      </c>
      <c r="AM141" s="17" t="str">
        <f t="shared" si="49"/>
        <v/>
      </c>
      <c r="AO141" s="101" t="s">
        <v>59</v>
      </c>
    </row>
    <row r="142" spans="1:41" s="3" customFormat="1" ht="9.9499999999999993" customHeight="1" x14ac:dyDescent="0.2">
      <c r="B142" s="113" t="s">
        <v>8</v>
      </c>
      <c r="D142" s="40"/>
      <c r="E142" s="74" t="s">
        <v>346</v>
      </c>
      <c r="F142" s="74"/>
      <c r="G142" s="30" t="s">
        <v>91</v>
      </c>
      <c r="H142" s="30"/>
      <c r="I142" s="30" t="s">
        <v>375</v>
      </c>
      <c r="J142" s="30"/>
      <c r="K142" s="30"/>
      <c r="L142" s="30" t="s">
        <v>377</v>
      </c>
      <c r="M142" s="30"/>
      <c r="N142" s="30"/>
      <c r="O142" s="74" t="s">
        <v>378</v>
      </c>
      <c r="P142" s="74"/>
      <c r="Q142" s="192" t="s">
        <v>347</v>
      </c>
      <c r="R142" s="29"/>
      <c r="S142" s="39">
        <f t="shared" si="40"/>
        <v>29.25</v>
      </c>
      <c r="T142" s="37" t="s">
        <v>46</v>
      </c>
      <c r="U142" s="5" t="str">
        <f>+Instructions!$B$3</f>
        <v>D</v>
      </c>
      <c r="V142" s="52"/>
      <c r="W142" s="56">
        <f>+Instructions!$C$22</f>
        <v>0</v>
      </c>
      <c r="X142" s="17">
        <f t="shared" si="41"/>
        <v>29.25</v>
      </c>
      <c r="Y142" s="52"/>
      <c r="Z142" s="6" t="s">
        <v>453</v>
      </c>
      <c r="AA142" s="39">
        <v>29.25</v>
      </c>
      <c r="AB142" s="60">
        <f t="shared" si="42"/>
        <v>0</v>
      </c>
      <c r="AC142" s="17">
        <f t="shared" si="43"/>
        <v>29.25</v>
      </c>
      <c r="AD142" s="12">
        <f t="shared" si="44"/>
        <v>0</v>
      </c>
      <c r="AE142" s="122"/>
      <c r="AF142" s="130">
        <v>3</v>
      </c>
      <c r="AG142" s="53">
        <f t="shared" si="45"/>
        <v>29.25</v>
      </c>
      <c r="AH142" s="52"/>
      <c r="AJ142" s="17">
        <f t="shared" si="46"/>
        <v>29.25</v>
      </c>
      <c r="AK142" s="17">
        <f t="shared" si="47"/>
        <v>0</v>
      </c>
      <c r="AL142" s="17">
        <f t="shared" si="48"/>
        <v>0</v>
      </c>
      <c r="AM142" s="17" t="str">
        <f t="shared" si="49"/>
        <v/>
      </c>
      <c r="AO142" s="101" t="s">
        <v>59</v>
      </c>
    </row>
    <row r="143" spans="1:41" s="3" customFormat="1" ht="3.95" customHeight="1" x14ac:dyDescent="0.2">
      <c r="P143" s="74"/>
      <c r="Q143" s="90"/>
      <c r="R143" s="6"/>
      <c r="S143" s="39"/>
      <c r="T143" s="6"/>
      <c r="U143" s="5"/>
      <c r="V143" s="52"/>
      <c r="W143" s="56"/>
      <c r="X143" s="15"/>
      <c r="Y143" s="52"/>
      <c r="Z143" s="39"/>
      <c r="AA143" s="39"/>
      <c r="AB143" s="55"/>
      <c r="AC143" s="17"/>
      <c r="AD143" s="15"/>
      <c r="AE143" s="65"/>
      <c r="AF143" s="125"/>
      <c r="AG143" s="39"/>
      <c r="AH143" s="52"/>
      <c r="AJ143" s="17"/>
      <c r="AK143" s="17"/>
      <c r="AL143" s="17"/>
      <c r="AM143" s="17"/>
      <c r="AO143" s="31" t="s">
        <v>59</v>
      </c>
    </row>
    <row r="144" spans="1:41" s="3" customFormat="1" ht="9.9499999999999993" customHeight="1" x14ac:dyDescent="0.2">
      <c r="C144" s="73" t="s">
        <v>413</v>
      </c>
      <c r="P144" s="4"/>
      <c r="Q144" s="6"/>
      <c r="R144" s="177" t="s">
        <v>125</v>
      </c>
      <c r="S144" s="178" t="s">
        <v>401</v>
      </c>
      <c r="T144" s="179"/>
      <c r="U144" s="5"/>
      <c r="V144" s="52"/>
      <c r="W144" s="69"/>
      <c r="X144" s="69"/>
      <c r="Y144" s="52"/>
      <c r="Z144" s="39"/>
      <c r="AA144" s="17"/>
      <c r="AB144" s="15"/>
      <c r="AC144" s="15"/>
      <c r="AD144" s="15"/>
      <c r="AE144" s="15"/>
      <c r="AF144" s="65"/>
      <c r="AG144" s="17"/>
      <c r="AH144" s="52"/>
      <c r="AO144" s="31" t="s">
        <v>59</v>
      </c>
    </row>
    <row r="145" spans="2:42" s="3" customFormat="1" ht="3.95" customHeight="1" x14ac:dyDescent="0.2">
      <c r="P145" s="74"/>
      <c r="Q145" s="90"/>
      <c r="R145" s="6"/>
      <c r="S145" s="39"/>
      <c r="T145" s="6"/>
      <c r="U145" s="5"/>
      <c r="V145" s="52"/>
      <c r="W145" s="56"/>
      <c r="X145" s="15"/>
      <c r="Y145" s="52"/>
      <c r="Z145" s="39"/>
      <c r="AA145" s="39"/>
      <c r="AB145" s="55"/>
      <c r="AC145" s="17"/>
      <c r="AD145" s="15"/>
      <c r="AE145" s="65"/>
      <c r="AF145" s="125"/>
      <c r="AG145" s="39"/>
      <c r="AH145" s="52"/>
      <c r="AJ145" s="17"/>
      <c r="AK145" s="17"/>
      <c r="AL145" s="17"/>
      <c r="AM145" s="17"/>
      <c r="AO145" s="31" t="s">
        <v>59</v>
      </c>
    </row>
    <row r="146" spans="2:42" s="3" customFormat="1" ht="9.9499999999999993" customHeight="1" x14ac:dyDescent="0.2">
      <c r="B146" s="113" t="s">
        <v>8</v>
      </c>
      <c r="D146" s="40"/>
      <c r="E146" s="74" t="s">
        <v>414</v>
      </c>
      <c r="F146" s="74"/>
      <c r="G146" s="30" t="s">
        <v>91</v>
      </c>
      <c r="H146" s="30"/>
      <c r="I146" s="30" t="s">
        <v>404</v>
      </c>
      <c r="J146" s="30"/>
      <c r="K146" s="30" t="s">
        <v>408</v>
      </c>
      <c r="L146" s="30"/>
      <c r="M146" s="30"/>
      <c r="N146" s="30"/>
      <c r="O146" s="74"/>
      <c r="P146" s="74"/>
      <c r="Q146" s="192" t="s">
        <v>415</v>
      </c>
      <c r="R146" s="29"/>
      <c r="S146" s="39">
        <f>IF(Suggested="Yes",AA146,AG146)</f>
        <v>48.35</v>
      </c>
      <c r="T146" s="37" t="s">
        <v>46</v>
      </c>
      <c r="U146" s="5" t="str">
        <f>+Instructions!$B$3</f>
        <v>D</v>
      </c>
      <c r="V146" s="52"/>
      <c r="W146" s="56">
        <f>+Instructions!$C$22</f>
        <v>0</v>
      </c>
      <c r="X146" s="17">
        <f>ROUND($AA146*(1-W146)+0.004999,2)</f>
        <v>48.35</v>
      </c>
      <c r="Y146" s="52"/>
      <c r="Z146" s="6" t="s">
        <v>453</v>
      </c>
      <c r="AA146" s="39">
        <v>48.35</v>
      </c>
      <c r="AB146" s="60">
        <f t="shared" ref="AB146:AC150" si="50">+W146</f>
        <v>0</v>
      </c>
      <c r="AC146" s="17">
        <f t="shared" si="50"/>
        <v>48.35</v>
      </c>
      <c r="AD146" s="12">
        <f>(AG146-AC146)/AG146</f>
        <v>0</v>
      </c>
      <c r="AE146" s="122"/>
      <c r="AF146" s="130">
        <v>3</v>
      </c>
      <c r="AG146" s="53">
        <f>SUM(AJ146:AL146)+AE146</f>
        <v>48.35</v>
      </c>
      <c r="AH146" s="52"/>
      <c r="AJ146" s="17">
        <f>ROUND(AC146/(1-VLOOKUP(AF146,Group,2,FALSE)),2)</f>
        <v>48.35</v>
      </c>
      <c r="AK146" s="17">
        <f>IF(VLOOKUP(AF146,Group,5,FALSE)="YES",VLOOKUP(ROUND(ROUND(AJ146,1)-AJ146,2),Round,2,FALSE)+VLOOKUP(AF146,Group,6,FALSE),0)</f>
        <v>0</v>
      </c>
      <c r="AL146" s="17">
        <f>IF(VLOOKUP(AF146,Group,7,FALSE)="",0,ROUND(AJ146-0.04999,1)-AJ146+AM146)</f>
        <v>0</v>
      </c>
      <c r="AM146" s="17" t="str">
        <f>IF(VLOOKUP(AF146,Group,7,FALSE)="","",VLOOKUP(AF146,Group,7,FALSE))</f>
        <v/>
      </c>
      <c r="AO146" s="101" t="s">
        <v>59</v>
      </c>
    </row>
    <row r="147" spans="2:42" s="3" customFormat="1" ht="9.9499999999999993" customHeight="1" x14ac:dyDescent="0.2">
      <c r="B147" s="113" t="s">
        <v>8</v>
      </c>
      <c r="D147" s="40"/>
      <c r="E147" s="74" t="s">
        <v>417</v>
      </c>
      <c r="F147" s="74"/>
      <c r="G147" s="30" t="s">
        <v>91</v>
      </c>
      <c r="H147" s="30"/>
      <c r="I147" s="30" t="s">
        <v>402</v>
      </c>
      <c r="J147" s="30"/>
      <c r="K147" s="30" t="s">
        <v>407</v>
      </c>
      <c r="L147" s="30"/>
      <c r="M147" s="30"/>
      <c r="N147" s="30"/>
      <c r="O147" s="74"/>
      <c r="P147" s="74"/>
      <c r="Q147" s="192" t="s">
        <v>342</v>
      </c>
      <c r="R147" s="29"/>
      <c r="S147" s="39">
        <f>IF(Suggested="Yes",AA147,AG147)</f>
        <v>47.45</v>
      </c>
      <c r="T147" s="37" t="s">
        <v>46</v>
      </c>
      <c r="U147" s="5" t="str">
        <f>+Instructions!$B$3</f>
        <v>D</v>
      </c>
      <c r="V147" s="52"/>
      <c r="W147" s="56">
        <f>+Instructions!$C$22</f>
        <v>0</v>
      </c>
      <c r="X147" s="17">
        <f>ROUND($AA147*(1-W147)+0.004999,2)</f>
        <v>47.45</v>
      </c>
      <c r="Y147" s="52"/>
      <c r="Z147" s="6" t="s">
        <v>453</v>
      </c>
      <c r="AA147" s="39">
        <v>47.45</v>
      </c>
      <c r="AB147" s="60">
        <f t="shared" si="50"/>
        <v>0</v>
      </c>
      <c r="AC147" s="17">
        <f t="shared" si="50"/>
        <v>47.45</v>
      </c>
      <c r="AD147" s="12">
        <f>(AG147-AC147)/AG147</f>
        <v>0</v>
      </c>
      <c r="AE147" s="122"/>
      <c r="AF147" s="130">
        <v>3</v>
      </c>
      <c r="AG147" s="53">
        <f>SUM(AJ147:AL147)+AE147</f>
        <v>47.45</v>
      </c>
      <c r="AH147" s="52"/>
      <c r="AJ147" s="17">
        <f>ROUND(AC147/(1-VLOOKUP(AF147,Group,2,FALSE)),2)</f>
        <v>47.45</v>
      </c>
      <c r="AK147" s="17">
        <f>IF(VLOOKUP(AF147,Group,5,FALSE)="YES",VLOOKUP(ROUND(ROUND(AJ147,1)-AJ147,2),Round,2,FALSE)+VLOOKUP(AF147,Group,6,FALSE),0)</f>
        <v>0</v>
      </c>
      <c r="AL147" s="17">
        <f>IF(VLOOKUP(AF147,Group,7,FALSE)="",0,ROUND(AJ147-0.04999,1)-AJ147+AM147)</f>
        <v>0</v>
      </c>
      <c r="AM147" s="17" t="str">
        <f>IF(VLOOKUP(AF147,Group,7,FALSE)="","",VLOOKUP(AF147,Group,7,FALSE))</f>
        <v/>
      </c>
      <c r="AO147" s="101" t="s">
        <v>59</v>
      </c>
    </row>
    <row r="148" spans="2:42" s="3" customFormat="1" ht="9.9499999999999993" customHeight="1" x14ac:dyDescent="0.2">
      <c r="B148" s="113" t="s">
        <v>8</v>
      </c>
      <c r="D148" s="40"/>
      <c r="E148" s="74" t="s">
        <v>416</v>
      </c>
      <c r="F148" s="74"/>
      <c r="G148" s="30" t="s">
        <v>91</v>
      </c>
      <c r="H148" s="30"/>
      <c r="I148" s="30" t="s">
        <v>405</v>
      </c>
      <c r="J148" s="30"/>
      <c r="K148" s="30" t="s">
        <v>411</v>
      </c>
      <c r="L148" s="30"/>
      <c r="M148" s="30"/>
      <c r="N148" s="30"/>
      <c r="O148" s="74"/>
      <c r="P148" s="74"/>
      <c r="Q148" s="192" t="s">
        <v>120</v>
      </c>
      <c r="R148" s="29"/>
      <c r="S148" s="39">
        <f>IF(Suggested="Yes",AA148,AG148)</f>
        <v>48.05</v>
      </c>
      <c r="T148" s="37" t="s">
        <v>46</v>
      </c>
      <c r="U148" s="5" t="str">
        <f>+Instructions!$B$3</f>
        <v>D</v>
      </c>
      <c r="V148" s="52"/>
      <c r="W148" s="56">
        <f>+Instructions!$C$22</f>
        <v>0</v>
      </c>
      <c r="X148" s="17">
        <f>ROUND($AA148*(1-W148)+0.004999,2)</f>
        <v>48.05</v>
      </c>
      <c r="Y148" s="52"/>
      <c r="Z148" s="6" t="s">
        <v>453</v>
      </c>
      <c r="AA148" s="39">
        <v>48.05</v>
      </c>
      <c r="AB148" s="60">
        <f t="shared" si="50"/>
        <v>0</v>
      </c>
      <c r="AC148" s="17">
        <f t="shared" si="50"/>
        <v>48.05</v>
      </c>
      <c r="AD148" s="12">
        <f>(AG148-AC148)/AG148</f>
        <v>0</v>
      </c>
      <c r="AE148" s="122"/>
      <c r="AF148" s="130">
        <v>3</v>
      </c>
      <c r="AG148" s="53">
        <f>SUM(AJ148:AL148)+AE148</f>
        <v>48.05</v>
      </c>
      <c r="AH148" s="52"/>
      <c r="AJ148" s="17">
        <f>ROUND(AC148/(1-VLOOKUP(AF148,Group,2,FALSE)),2)</f>
        <v>48.05</v>
      </c>
      <c r="AK148" s="17">
        <f>IF(VLOOKUP(AF148,Group,5,FALSE)="YES",VLOOKUP(ROUND(ROUND(AJ148,1)-AJ148,2),Round,2,FALSE)+VLOOKUP(AF148,Group,6,FALSE),0)</f>
        <v>0</v>
      </c>
      <c r="AL148" s="17">
        <f>IF(VLOOKUP(AF148,Group,7,FALSE)="",0,ROUND(AJ148-0.04999,1)-AJ148+AM148)</f>
        <v>0</v>
      </c>
      <c r="AM148" s="17" t="str">
        <f>IF(VLOOKUP(AF148,Group,7,FALSE)="","",VLOOKUP(AF148,Group,7,FALSE))</f>
        <v/>
      </c>
      <c r="AO148" s="101" t="s">
        <v>59</v>
      </c>
    </row>
    <row r="149" spans="2:42" s="3" customFormat="1" ht="9.9499999999999993" customHeight="1" x14ac:dyDescent="0.2">
      <c r="B149" s="113" t="s">
        <v>8</v>
      </c>
      <c r="D149" s="40"/>
      <c r="E149" s="74" t="s">
        <v>88</v>
      </c>
      <c r="F149" s="74"/>
      <c r="G149" s="30" t="s">
        <v>91</v>
      </c>
      <c r="H149" s="30"/>
      <c r="I149" s="30" t="s">
        <v>406</v>
      </c>
      <c r="J149" s="30"/>
      <c r="K149" s="30" t="s">
        <v>410</v>
      </c>
      <c r="L149" s="30"/>
      <c r="M149" s="30"/>
      <c r="N149" s="30"/>
      <c r="O149" s="74"/>
      <c r="P149" s="74"/>
      <c r="Q149" s="192" t="s">
        <v>114</v>
      </c>
      <c r="R149" s="29"/>
      <c r="S149" s="39">
        <f>IF(Suggested="Yes",AA149,AG149)</f>
        <v>48.2</v>
      </c>
      <c r="T149" s="37" t="s">
        <v>46</v>
      </c>
      <c r="U149" s="5" t="str">
        <f>+Instructions!$B$3</f>
        <v>D</v>
      </c>
      <c r="V149" s="52"/>
      <c r="W149" s="56">
        <f>+Instructions!$C$22</f>
        <v>0</v>
      </c>
      <c r="X149" s="17">
        <f>ROUND($AA149*(1-W149)+0.004999,2)</f>
        <v>48.2</v>
      </c>
      <c r="Y149" s="52"/>
      <c r="Z149" s="6" t="s">
        <v>453</v>
      </c>
      <c r="AA149" s="39">
        <v>48.2</v>
      </c>
      <c r="AB149" s="60">
        <f t="shared" si="50"/>
        <v>0</v>
      </c>
      <c r="AC149" s="17">
        <f t="shared" si="50"/>
        <v>48.2</v>
      </c>
      <c r="AD149" s="12">
        <f>(AG149-AC149)/AG149</f>
        <v>0</v>
      </c>
      <c r="AE149" s="122"/>
      <c r="AF149" s="130">
        <v>3</v>
      </c>
      <c r="AG149" s="53">
        <f>SUM(AJ149:AL149)+AE149</f>
        <v>48.2</v>
      </c>
      <c r="AH149" s="52"/>
      <c r="AJ149" s="17">
        <f>ROUND(AC149/(1-VLOOKUP(AF149,Group,2,FALSE)),2)</f>
        <v>48.2</v>
      </c>
      <c r="AK149" s="17">
        <f>IF(VLOOKUP(AF149,Group,5,FALSE)="YES",VLOOKUP(ROUND(ROUND(AJ149,1)-AJ149,2),Round,2,FALSE)+VLOOKUP(AF149,Group,6,FALSE),0)</f>
        <v>0</v>
      </c>
      <c r="AL149" s="17">
        <f>IF(VLOOKUP(AF149,Group,7,FALSE)="",0,ROUND(AJ149-0.04999,1)-AJ149+AM149)</f>
        <v>0</v>
      </c>
      <c r="AM149" s="17" t="str">
        <f>IF(VLOOKUP(AF149,Group,7,FALSE)="","",VLOOKUP(AF149,Group,7,FALSE))</f>
        <v/>
      </c>
      <c r="AO149" s="101" t="s">
        <v>59</v>
      </c>
    </row>
    <row r="150" spans="2:42" s="3" customFormat="1" ht="9.9499999999999993" customHeight="1" x14ac:dyDescent="0.2">
      <c r="B150" s="113" t="s">
        <v>8</v>
      </c>
      <c r="D150" s="40"/>
      <c r="E150" s="74" t="s">
        <v>418</v>
      </c>
      <c r="F150" s="74"/>
      <c r="G150" s="30" t="s">
        <v>91</v>
      </c>
      <c r="H150" s="30"/>
      <c r="I150" s="30" t="s">
        <v>403</v>
      </c>
      <c r="J150" s="30"/>
      <c r="K150" s="30" t="s">
        <v>409</v>
      </c>
      <c r="L150" s="30"/>
      <c r="M150" s="30"/>
      <c r="N150" s="30"/>
      <c r="O150" s="74"/>
      <c r="P150" s="74"/>
      <c r="Q150" s="192" t="s">
        <v>412</v>
      </c>
      <c r="R150" s="29"/>
      <c r="S150" s="39">
        <f>IF(Suggested="Yes",AA150,AG150)</f>
        <v>48.05</v>
      </c>
      <c r="T150" s="37" t="s">
        <v>46</v>
      </c>
      <c r="U150" s="5" t="str">
        <f>+Instructions!$B$3</f>
        <v>D</v>
      </c>
      <c r="V150" s="52"/>
      <c r="W150" s="56">
        <f>+Instructions!$C$22</f>
        <v>0</v>
      </c>
      <c r="X150" s="17">
        <f>ROUND($AA150*(1-W150)+0.004999,2)</f>
        <v>48.05</v>
      </c>
      <c r="Y150" s="52"/>
      <c r="Z150" s="6" t="s">
        <v>453</v>
      </c>
      <c r="AA150" s="39">
        <v>48.05</v>
      </c>
      <c r="AB150" s="60">
        <f t="shared" si="50"/>
        <v>0</v>
      </c>
      <c r="AC150" s="17">
        <f t="shared" si="50"/>
        <v>48.05</v>
      </c>
      <c r="AD150" s="12">
        <f>(AG150-AC150)/AG150</f>
        <v>0</v>
      </c>
      <c r="AE150" s="122"/>
      <c r="AF150" s="130">
        <v>3</v>
      </c>
      <c r="AG150" s="53">
        <f>SUM(AJ150:AL150)+AE150</f>
        <v>48.05</v>
      </c>
      <c r="AH150" s="52"/>
      <c r="AJ150" s="17">
        <f>ROUND(AC150/(1-VLOOKUP(AF150,Group,2,FALSE)),2)</f>
        <v>48.05</v>
      </c>
      <c r="AK150" s="17">
        <f>IF(VLOOKUP(AF150,Group,5,FALSE)="YES",VLOOKUP(ROUND(ROUND(AJ150,1)-AJ150,2),Round,2,FALSE)+VLOOKUP(AF150,Group,6,FALSE),0)</f>
        <v>0</v>
      </c>
      <c r="AL150" s="17">
        <f>IF(VLOOKUP(AF150,Group,7,FALSE)="",0,ROUND(AJ150-0.04999,1)-AJ150+AM150)</f>
        <v>0</v>
      </c>
      <c r="AM150" s="17" t="str">
        <f>IF(VLOOKUP(AF150,Group,7,FALSE)="","",VLOOKUP(AF150,Group,7,FALSE))</f>
        <v/>
      </c>
      <c r="AO150" s="101" t="s">
        <v>59</v>
      </c>
    </row>
    <row r="151" spans="2:42" s="3" customFormat="1" ht="3.95" customHeight="1" x14ac:dyDescent="0.2">
      <c r="P151" s="74"/>
      <c r="Q151" s="90"/>
      <c r="R151" s="6"/>
      <c r="S151" s="39"/>
      <c r="T151" s="6"/>
      <c r="U151" s="5"/>
      <c r="V151" s="52"/>
      <c r="W151" s="56"/>
      <c r="X151" s="15"/>
      <c r="Y151" s="52"/>
      <c r="Z151" s="39"/>
      <c r="AA151" s="39"/>
      <c r="AB151" s="55"/>
      <c r="AC151" s="17"/>
      <c r="AD151" s="15"/>
      <c r="AE151" s="65"/>
      <c r="AF151" s="125"/>
      <c r="AG151" s="39"/>
      <c r="AH151" s="52"/>
      <c r="AJ151" s="17"/>
      <c r="AK151" s="17"/>
      <c r="AL151" s="17"/>
      <c r="AM151" s="17"/>
      <c r="AO151" s="31" t="s">
        <v>59</v>
      </c>
    </row>
    <row r="152" spans="2:42" s="3" customFormat="1" ht="9.9499999999999993" customHeight="1" x14ac:dyDescent="0.2">
      <c r="C152" s="212" t="s">
        <v>445</v>
      </c>
      <c r="P152" s="4"/>
      <c r="Q152" s="6"/>
      <c r="R152" s="177" t="s">
        <v>125</v>
      </c>
      <c r="S152" s="178" t="s">
        <v>444</v>
      </c>
      <c r="T152" s="179"/>
      <c r="U152" s="5"/>
      <c r="V152" s="52"/>
      <c r="W152" s="69"/>
      <c r="X152" s="69"/>
      <c r="Y152" s="52"/>
      <c r="Z152" s="39"/>
      <c r="AA152" s="17"/>
      <c r="AB152" s="15"/>
      <c r="AC152" s="15"/>
      <c r="AD152" s="15"/>
      <c r="AE152" s="15"/>
      <c r="AF152" s="65"/>
      <c r="AG152" s="17"/>
      <c r="AH152" s="52"/>
      <c r="AO152" s="31" t="s">
        <v>59</v>
      </c>
    </row>
    <row r="153" spans="2:42" ht="3.95" customHeight="1" x14ac:dyDescent="0.2">
      <c r="V153" s="52"/>
      <c r="Y153" s="52"/>
      <c r="AH153" s="52"/>
      <c r="AO153" s="101" t="s">
        <v>59</v>
      </c>
      <c r="AP153" s="3"/>
    </row>
    <row r="154" spans="2:42" s="3" customFormat="1" ht="9.9499999999999993" customHeight="1" x14ac:dyDescent="0.2">
      <c r="B154" s="113" t="s">
        <v>8</v>
      </c>
      <c r="D154" s="40"/>
      <c r="E154" s="203" t="s">
        <v>447</v>
      </c>
      <c r="F154" s="203"/>
      <c r="G154" s="211"/>
      <c r="H154" s="201"/>
      <c r="I154" s="201" t="s">
        <v>440</v>
      </c>
      <c r="J154" s="201"/>
      <c r="K154" s="201" t="s">
        <v>446</v>
      </c>
      <c r="L154" s="201"/>
      <c r="M154" s="201"/>
      <c r="N154" s="201"/>
      <c r="O154" s="203"/>
      <c r="P154" s="203"/>
      <c r="Q154" s="203"/>
      <c r="R154" s="204"/>
      <c r="S154" s="205">
        <f t="shared" ref="S154" si="51">IF(Suggested="Yes",AA154,AG154)</f>
        <v>32.35</v>
      </c>
      <c r="T154" s="37" t="s">
        <v>46</v>
      </c>
      <c r="U154" s="5" t="str">
        <f>+Instructions!$B$3</f>
        <v>D</v>
      </c>
      <c r="V154" s="52"/>
      <c r="W154" s="56">
        <f>+Instructions!$C$22</f>
        <v>0</v>
      </c>
      <c r="X154" s="17">
        <f t="shared" ref="X154" si="52">ROUND($AA154*(1-W154)+0.004999,2)</f>
        <v>32.35</v>
      </c>
      <c r="Y154" s="52"/>
      <c r="Z154" s="6" t="s">
        <v>452</v>
      </c>
      <c r="AA154" s="39">
        <v>32.35</v>
      </c>
      <c r="AB154" s="60">
        <f t="shared" ref="AB154" si="53">+W154</f>
        <v>0</v>
      </c>
      <c r="AC154" s="17">
        <f t="shared" ref="AC154" si="54">+X154</f>
        <v>32.35</v>
      </c>
      <c r="AD154" s="12">
        <f t="shared" ref="AD154" si="55">(AG154-AC154)/AG154</f>
        <v>0</v>
      </c>
      <c r="AE154" s="122"/>
      <c r="AF154" s="130">
        <v>3</v>
      </c>
      <c r="AG154" s="53">
        <f t="shared" ref="AG154" si="56">SUM(AJ154:AL154)+AE154</f>
        <v>32.35</v>
      </c>
      <c r="AH154" s="52"/>
      <c r="AJ154" s="17">
        <f t="shared" ref="AJ154" si="57">ROUND(AC154/(1-VLOOKUP(AF154,Group,2,FALSE)),2)</f>
        <v>32.35</v>
      </c>
      <c r="AK154" s="17">
        <f t="shared" ref="AK154" si="58">IF(VLOOKUP(AF154,Group,5,FALSE)="YES",VLOOKUP(ROUND(ROUND(AJ154,1)-AJ154,2),Round,2,FALSE)+VLOOKUP(AF154,Group,6,FALSE),0)</f>
        <v>0</v>
      </c>
      <c r="AL154" s="17">
        <f t="shared" ref="AL154" si="59">IF(VLOOKUP(AF154,Group,7,FALSE)="",0,ROUND(AJ154-0.04999,1)-AJ154+AM154)</f>
        <v>0</v>
      </c>
      <c r="AM154" s="17" t="str">
        <f t="shared" ref="AM154" si="60">IF(VLOOKUP(AF154,Group,7,FALSE)="","",VLOOKUP(AF154,Group,7,FALSE))</f>
        <v/>
      </c>
      <c r="AO154" s="101" t="s">
        <v>59</v>
      </c>
    </row>
    <row r="155" spans="2:42" ht="3.95" customHeight="1" x14ac:dyDescent="0.2">
      <c r="V155" s="52"/>
      <c r="Y155" s="52"/>
      <c r="AH155" s="52"/>
      <c r="AO155" s="101"/>
      <c r="AP155" s="3"/>
    </row>
    <row r="156" spans="2:42" ht="9.9499999999999993" customHeight="1" x14ac:dyDescent="0.2">
      <c r="V156" s="52"/>
      <c r="Y156" s="52"/>
      <c r="AH156" s="52"/>
      <c r="AO156" s="101"/>
      <c r="AP156" s="3"/>
    </row>
    <row r="157" spans="2:42" ht="9.9499999999999993" customHeight="1" x14ac:dyDescent="0.2">
      <c r="V157" s="52"/>
      <c r="Y157" s="52"/>
      <c r="AH157" s="52"/>
      <c r="AO157" s="101" t="s">
        <v>59</v>
      </c>
      <c r="AP157" s="3"/>
    </row>
    <row r="158" spans="2:42" s="142" customFormat="1" ht="9.9499999999999993" customHeight="1" x14ac:dyDescent="0.2">
      <c r="C158" s="233" t="s">
        <v>275</v>
      </c>
      <c r="D158" s="233"/>
      <c r="E158" s="233"/>
      <c r="F158" s="233"/>
      <c r="G158" s="233"/>
      <c r="H158" s="233"/>
      <c r="I158" s="233"/>
      <c r="J158" s="233"/>
      <c r="K158" s="233"/>
      <c r="L158" s="233"/>
      <c r="M158" s="233"/>
      <c r="N158" s="233"/>
      <c r="O158" s="233"/>
      <c r="P158" s="233"/>
      <c r="Q158" s="233"/>
      <c r="R158" s="233"/>
      <c r="S158" s="233"/>
      <c r="T158" s="233"/>
      <c r="U158" s="143"/>
      <c r="V158" s="144"/>
      <c r="W158" s="147"/>
      <c r="X158" s="145"/>
      <c r="Y158" s="144"/>
      <c r="Z158" s="145"/>
      <c r="AA158" s="145"/>
      <c r="AB158" s="146"/>
      <c r="AC158" s="145"/>
      <c r="AD158" s="146"/>
      <c r="AE158" s="148"/>
      <c r="AF158" s="148"/>
      <c r="AG158" s="145"/>
      <c r="AH158" s="144"/>
      <c r="AI158" s="145"/>
      <c r="AJ158" s="145"/>
      <c r="AK158" s="145"/>
      <c r="AL158" s="145"/>
      <c r="AM158" s="145"/>
      <c r="AO158" s="31" t="s">
        <v>59</v>
      </c>
    </row>
    <row r="159" spans="2:42" s="3" customFormat="1" ht="3.95" hidden="1" customHeight="1" x14ac:dyDescent="0.2">
      <c r="C159" s="90"/>
      <c r="D159" s="193"/>
      <c r="E159" s="29"/>
      <c r="F159" s="29"/>
      <c r="G159" s="29"/>
      <c r="H159" s="29"/>
      <c r="I159" s="29"/>
      <c r="J159" s="29"/>
      <c r="K159" s="29"/>
      <c r="L159" s="29"/>
      <c r="M159" s="29"/>
      <c r="N159" s="29"/>
      <c r="O159" s="29"/>
      <c r="P159" s="29"/>
      <c r="Q159" s="90"/>
      <c r="R159" s="29"/>
      <c r="S159" s="194"/>
      <c r="T159" s="152"/>
      <c r="U159" s="37"/>
      <c r="V159" s="144"/>
      <c r="W159" s="56"/>
      <c r="X159" s="39"/>
      <c r="Y159" s="144"/>
      <c r="Z159" s="39"/>
      <c r="AA159" s="39"/>
      <c r="AB159" s="60"/>
      <c r="AC159" s="39"/>
      <c r="AD159" s="60"/>
      <c r="AE159" s="75"/>
      <c r="AF159" s="75"/>
      <c r="AG159" s="39"/>
      <c r="AH159" s="144"/>
      <c r="AI159" s="39"/>
      <c r="AJ159" s="39"/>
      <c r="AK159" s="39"/>
      <c r="AL159" s="39"/>
      <c r="AM159" s="39"/>
      <c r="AO159" s="31" t="s">
        <v>59</v>
      </c>
    </row>
    <row r="160" spans="2:42" s="3" customFormat="1" ht="35.1" hidden="1" customHeight="1" x14ac:dyDescent="0.2">
      <c r="C160" s="233" t="s">
        <v>28</v>
      </c>
      <c r="D160" s="233"/>
      <c r="E160" s="233"/>
      <c r="F160" s="233"/>
      <c r="G160" s="233"/>
      <c r="H160" s="233"/>
      <c r="I160" s="233"/>
      <c r="J160" s="233"/>
      <c r="K160" s="233"/>
      <c r="L160" s="233"/>
      <c r="M160" s="233"/>
      <c r="N160" s="233"/>
      <c r="O160" s="233"/>
      <c r="P160" s="233"/>
      <c r="Q160" s="233"/>
      <c r="R160" s="233"/>
      <c r="S160" s="233"/>
      <c r="T160" s="233"/>
      <c r="U160" s="37"/>
      <c r="V160" s="144"/>
      <c r="W160" s="56"/>
      <c r="X160" s="39"/>
      <c r="Y160" s="144"/>
      <c r="Z160" s="39"/>
      <c r="AA160" s="39"/>
      <c r="AB160" s="60"/>
      <c r="AC160" s="39"/>
      <c r="AD160" s="60"/>
      <c r="AE160" s="75"/>
      <c r="AF160" s="75"/>
      <c r="AG160" s="39"/>
      <c r="AH160" s="144"/>
      <c r="AI160" s="39"/>
      <c r="AJ160" s="39"/>
      <c r="AK160" s="39"/>
      <c r="AL160" s="39"/>
      <c r="AM160" s="39"/>
      <c r="AO160" s="31" t="s">
        <v>59</v>
      </c>
    </row>
    <row r="161" spans="1:42" s="3" customFormat="1" ht="3.95" customHeight="1" x14ac:dyDescent="0.2">
      <c r="C161" s="90"/>
      <c r="D161" s="193"/>
      <c r="E161" s="29"/>
      <c r="F161" s="29"/>
      <c r="G161" s="29"/>
      <c r="H161" s="29"/>
      <c r="I161" s="29"/>
      <c r="J161" s="29"/>
      <c r="K161" s="29"/>
      <c r="L161" s="29"/>
      <c r="M161" s="29"/>
      <c r="N161" s="29"/>
      <c r="O161" s="29"/>
      <c r="P161" s="29"/>
      <c r="Q161" s="90"/>
      <c r="R161" s="29"/>
      <c r="S161" s="194"/>
      <c r="T161" s="152"/>
      <c r="U161" s="37"/>
      <c r="V161" s="52"/>
      <c r="W161" s="56"/>
      <c r="X161" s="39"/>
      <c r="Y161" s="52"/>
      <c r="Z161" s="39"/>
      <c r="AA161" s="39"/>
      <c r="AB161" s="60"/>
      <c r="AC161" s="39"/>
      <c r="AD161" s="60"/>
      <c r="AE161" s="75"/>
      <c r="AF161" s="75"/>
      <c r="AG161" s="39"/>
      <c r="AH161" s="52"/>
      <c r="AI161" s="39"/>
      <c r="AJ161" s="39"/>
      <c r="AK161" s="39"/>
      <c r="AL161" s="39"/>
      <c r="AM161" s="39"/>
      <c r="AO161" s="101" t="s">
        <v>59</v>
      </c>
    </row>
    <row r="162" spans="1:42" s="142" customFormat="1" ht="30" hidden="1" customHeight="1" x14ac:dyDescent="0.2">
      <c r="C162" s="235" t="s">
        <v>28</v>
      </c>
      <c r="D162" s="235"/>
      <c r="E162" s="235"/>
      <c r="F162" s="235"/>
      <c r="G162" s="235"/>
      <c r="H162" s="235"/>
      <c r="I162" s="235"/>
      <c r="J162" s="235"/>
      <c r="K162" s="235"/>
      <c r="L162" s="235"/>
      <c r="M162" s="235"/>
      <c r="N162" s="235"/>
      <c r="O162" s="235"/>
      <c r="P162" s="235"/>
      <c r="Q162" s="235"/>
      <c r="R162" s="235"/>
      <c r="S162" s="235"/>
      <c r="T162" s="235"/>
      <c r="U162" s="143"/>
      <c r="V162" s="144"/>
      <c r="W162" s="147"/>
      <c r="X162" s="145"/>
      <c r="Y162" s="144"/>
      <c r="Z162" s="145"/>
      <c r="AA162" s="145"/>
      <c r="AB162" s="146"/>
      <c r="AC162" s="145"/>
      <c r="AD162" s="146"/>
      <c r="AE162" s="148"/>
      <c r="AF162" s="148"/>
      <c r="AG162" s="145"/>
      <c r="AH162" s="144"/>
      <c r="AI162" s="145"/>
      <c r="AJ162" s="145"/>
      <c r="AK162" s="145"/>
      <c r="AL162" s="145"/>
      <c r="AM162" s="145"/>
      <c r="AO162" s="31" t="s">
        <v>59</v>
      </c>
    </row>
    <row r="163" spans="1:42" s="3" customFormat="1" ht="3.95" hidden="1" customHeight="1" x14ac:dyDescent="0.2">
      <c r="C163" s="149"/>
      <c r="D163" s="150"/>
      <c r="E163" s="30"/>
      <c r="F163" s="74"/>
      <c r="G163" s="30"/>
      <c r="H163" s="30"/>
      <c r="I163" s="30"/>
      <c r="J163" s="30"/>
      <c r="K163" s="30"/>
      <c r="L163" s="30"/>
      <c r="M163" s="30"/>
      <c r="N163" s="30"/>
      <c r="O163" s="30"/>
      <c r="P163" s="74"/>
      <c r="Q163" s="90"/>
      <c r="R163" s="29"/>
      <c r="S163" s="151"/>
      <c r="T163" s="152"/>
      <c r="U163" s="37"/>
      <c r="V163" s="52"/>
      <c r="W163" s="56"/>
      <c r="X163" s="39"/>
      <c r="Y163" s="52"/>
      <c r="Z163" s="39"/>
      <c r="AA163" s="39"/>
      <c r="AB163" s="60"/>
      <c r="AC163" s="39"/>
      <c r="AD163" s="60"/>
      <c r="AE163" s="75"/>
      <c r="AF163" s="75"/>
      <c r="AG163" s="39"/>
      <c r="AH163" s="52"/>
      <c r="AI163" s="39"/>
      <c r="AJ163" s="39"/>
      <c r="AK163" s="39"/>
      <c r="AL163" s="39"/>
      <c r="AM163" s="39"/>
      <c r="AO163" s="101" t="s">
        <v>59</v>
      </c>
    </row>
    <row r="164" spans="1:42" x14ac:dyDescent="0.2">
      <c r="A164" s="101" t="s">
        <v>59</v>
      </c>
      <c r="B164" s="101" t="s">
        <v>59</v>
      </c>
      <c r="C164" s="101" t="s">
        <v>59</v>
      </c>
      <c r="D164" s="101" t="s">
        <v>59</v>
      </c>
      <c r="E164" s="101" t="s">
        <v>59</v>
      </c>
      <c r="F164" s="101" t="s">
        <v>59</v>
      </c>
      <c r="G164" s="101" t="s">
        <v>59</v>
      </c>
      <c r="H164" s="101" t="s">
        <v>59</v>
      </c>
      <c r="I164" s="101" t="s">
        <v>59</v>
      </c>
      <c r="J164" s="101" t="s">
        <v>59</v>
      </c>
      <c r="K164" s="101" t="s">
        <v>59</v>
      </c>
      <c r="L164" s="101" t="s">
        <v>59</v>
      </c>
      <c r="M164" s="101" t="s">
        <v>59</v>
      </c>
      <c r="N164" s="101" t="s">
        <v>59</v>
      </c>
      <c r="O164" s="101" t="s">
        <v>59</v>
      </c>
      <c r="P164" s="101" t="s">
        <v>59</v>
      </c>
      <c r="Q164" s="101" t="s">
        <v>59</v>
      </c>
      <c r="R164" s="101" t="s">
        <v>59</v>
      </c>
      <c r="S164" s="101" t="s">
        <v>59</v>
      </c>
      <c r="T164" s="101" t="s">
        <v>59</v>
      </c>
      <c r="U164" s="101" t="s">
        <v>59</v>
      </c>
      <c r="V164" s="101" t="s">
        <v>59</v>
      </c>
      <c r="W164" s="101" t="s">
        <v>59</v>
      </c>
      <c r="X164" s="101" t="s">
        <v>59</v>
      </c>
      <c r="Y164" s="101" t="s">
        <v>59</v>
      </c>
      <c r="Z164" s="101" t="s">
        <v>59</v>
      </c>
      <c r="AA164" s="101" t="s">
        <v>59</v>
      </c>
      <c r="AB164" s="101" t="s">
        <v>59</v>
      </c>
      <c r="AC164" s="101" t="s">
        <v>59</v>
      </c>
      <c r="AD164" s="101" t="s">
        <v>59</v>
      </c>
      <c r="AE164" s="101" t="s">
        <v>59</v>
      </c>
      <c r="AF164" s="101" t="s">
        <v>59</v>
      </c>
      <c r="AG164" s="101" t="s">
        <v>59</v>
      </c>
      <c r="AH164" s="101" t="s">
        <v>59</v>
      </c>
      <c r="AI164" s="101" t="s">
        <v>59</v>
      </c>
      <c r="AJ164" s="101" t="s">
        <v>59</v>
      </c>
      <c r="AK164" s="101" t="s">
        <v>59</v>
      </c>
      <c r="AL164" s="101" t="s">
        <v>59</v>
      </c>
      <c r="AM164" s="101" t="s">
        <v>59</v>
      </c>
      <c r="AN164" s="101" t="s">
        <v>59</v>
      </c>
      <c r="AO164" s="101" t="s">
        <v>59</v>
      </c>
      <c r="AP164" s="3"/>
    </row>
    <row r="165" spans="1:42" x14ac:dyDescent="0.2">
      <c r="AP165" s="3"/>
    </row>
    <row r="166" spans="1:42" ht="12.75" x14ac:dyDescent="0.2">
      <c r="D166" s="230" t="s">
        <v>60</v>
      </c>
      <c r="E166" s="231"/>
      <c r="K166" s="74"/>
      <c r="AP166" s="3"/>
    </row>
    <row r="167" spans="1:42" ht="12.75" x14ac:dyDescent="0.2">
      <c r="D167" s="121">
        <v>-0.04</v>
      </c>
      <c r="E167" s="121">
        <v>0.01</v>
      </c>
      <c r="K167" s="74"/>
      <c r="AP167" s="3"/>
    </row>
    <row r="168" spans="1:42" ht="12.75" x14ac:dyDescent="0.2">
      <c r="D168" s="121">
        <v>-0.03</v>
      </c>
      <c r="E168" s="121">
        <v>0.02</v>
      </c>
      <c r="K168" s="74"/>
      <c r="AP168" s="3"/>
    </row>
    <row r="169" spans="1:42" x14ac:dyDescent="0.2">
      <c r="D169" s="121">
        <v>-0.02</v>
      </c>
      <c r="E169" s="121">
        <v>0.03</v>
      </c>
      <c r="AP169" s="3"/>
    </row>
    <row r="170" spans="1:42" x14ac:dyDescent="0.2">
      <c r="D170" s="121">
        <v>-0.01</v>
      </c>
      <c r="E170" s="121">
        <v>-0.01</v>
      </c>
      <c r="AP170" s="3"/>
    </row>
    <row r="171" spans="1:42" x14ac:dyDescent="0.2">
      <c r="D171" s="121">
        <v>0</v>
      </c>
      <c r="E171" s="121">
        <v>0</v>
      </c>
      <c r="AP171" s="3"/>
    </row>
    <row r="172" spans="1:42" x14ac:dyDescent="0.2">
      <c r="D172" s="121">
        <v>0.01</v>
      </c>
      <c r="E172" s="121">
        <v>1.0000000000005116E-2</v>
      </c>
      <c r="AP172" s="3"/>
    </row>
    <row r="173" spans="1:42" x14ac:dyDescent="0.2">
      <c r="D173" s="121">
        <v>0.02</v>
      </c>
      <c r="E173" s="121">
        <v>2.0000000000003126E-2</v>
      </c>
      <c r="AP173" s="3"/>
    </row>
    <row r="174" spans="1:42" x14ac:dyDescent="0.2">
      <c r="D174" s="121">
        <v>0.03</v>
      </c>
      <c r="E174" s="121">
        <v>3.0000000000001137E-2</v>
      </c>
      <c r="AP174" s="3"/>
    </row>
    <row r="175" spans="1:42" x14ac:dyDescent="0.2">
      <c r="D175" s="121">
        <v>0.04</v>
      </c>
      <c r="E175" s="121">
        <v>-0.01</v>
      </c>
      <c r="AP175" s="3"/>
    </row>
    <row r="176" spans="1:42" x14ac:dyDescent="0.2">
      <c r="D176" s="121">
        <v>0.05</v>
      </c>
      <c r="E176" s="121">
        <v>0</v>
      </c>
      <c r="AP176" s="3"/>
    </row>
    <row r="177" spans="42:42" x14ac:dyDescent="0.2">
      <c r="AP177" s="3"/>
    </row>
    <row r="178" spans="42:42" x14ac:dyDescent="0.2">
      <c r="AP178" s="3"/>
    </row>
    <row r="179" spans="42:42" x14ac:dyDescent="0.2">
      <c r="AP179" s="3"/>
    </row>
    <row r="180" spans="42:42" x14ac:dyDescent="0.2">
      <c r="AP180" s="3"/>
    </row>
    <row r="181" spans="42:42" x14ac:dyDescent="0.2">
      <c r="AP181" s="3"/>
    </row>
    <row r="182" spans="42:42" x14ac:dyDescent="0.2">
      <c r="AP182" s="3"/>
    </row>
    <row r="183" spans="42:42" x14ac:dyDescent="0.2">
      <c r="AP183" s="3"/>
    </row>
    <row r="184" spans="42:42" x14ac:dyDescent="0.2">
      <c r="AP184" s="3"/>
    </row>
    <row r="185" spans="42:42" x14ac:dyDescent="0.2">
      <c r="AP185" s="3"/>
    </row>
    <row r="186" spans="42:42" x14ac:dyDescent="0.2">
      <c r="AP186" s="3"/>
    </row>
    <row r="187" spans="42:42" x14ac:dyDescent="0.2">
      <c r="AP187" s="3"/>
    </row>
    <row r="188" spans="42:42" x14ac:dyDescent="0.2">
      <c r="AP188" s="3"/>
    </row>
    <row r="189" spans="42:42" x14ac:dyDescent="0.2">
      <c r="AP189" s="3"/>
    </row>
    <row r="190" spans="42:42" x14ac:dyDescent="0.2">
      <c r="AP190" s="3"/>
    </row>
    <row r="191" spans="42:42" x14ac:dyDescent="0.2">
      <c r="AP191" s="3"/>
    </row>
    <row r="192" spans="42:42" x14ac:dyDescent="0.2">
      <c r="AP192" s="3"/>
    </row>
    <row r="193" spans="42:42" x14ac:dyDescent="0.2">
      <c r="AP193" s="3"/>
    </row>
    <row r="194" spans="42:42" x14ac:dyDescent="0.2">
      <c r="AP194" s="3"/>
    </row>
    <row r="195" spans="42:42" x14ac:dyDescent="0.2">
      <c r="AP195" s="3"/>
    </row>
    <row r="196" spans="42:42" x14ac:dyDescent="0.2">
      <c r="AP196" s="3"/>
    </row>
    <row r="197" spans="42:42" x14ac:dyDescent="0.2">
      <c r="AP197" s="3"/>
    </row>
    <row r="198" spans="42:42" x14ac:dyDescent="0.2">
      <c r="AP198" s="3"/>
    </row>
    <row r="199" spans="42:42" x14ac:dyDescent="0.2">
      <c r="AP199" s="3"/>
    </row>
    <row r="200" spans="42:42" x14ac:dyDescent="0.2">
      <c r="AP200" s="3"/>
    </row>
    <row r="201" spans="42:42" x14ac:dyDescent="0.2">
      <c r="AP201" s="3"/>
    </row>
    <row r="202" spans="42:42" x14ac:dyDescent="0.2">
      <c r="AP202" s="3"/>
    </row>
  </sheetData>
  <sortState xmlns:xlrd2="http://schemas.microsoft.com/office/spreadsheetml/2017/richdata2" ref="A23:AP86">
    <sortCondition ref="I23:I86"/>
  </sortState>
  <mergeCells count="15">
    <mergeCell ref="D166:E166"/>
    <mergeCell ref="C19:T19"/>
    <mergeCell ref="O18:P18"/>
    <mergeCell ref="C158:T158"/>
    <mergeCell ref="N15:T16"/>
    <mergeCell ref="C162:T162"/>
    <mergeCell ref="C160:T160"/>
    <mergeCell ref="I14:M16"/>
    <mergeCell ref="Z10:AG10"/>
    <mergeCell ref="W13:X13"/>
    <mergeCell ref="O11:P11"/>
    <mergeCell ref="AE14:AG14"/>
    <mergeCell ref="W10:X10"/>
    <mergeCell ref="O13:T13"/>
    <mergeCell ref="O10:T10"/>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2" manualBreakCount="2">
    <brk id="12" max="16383" man="1"/>
    <brk id="87"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5.140625" customWidth="1"/>
  </cols>
  <sheetData>
    <row r="1" spans="1:2" x14ac:dyDescent="0.2">
      <c r="A1" t="s">
        <v>79</v>
      </c>
    </row>
    <row r="3" spans="1:2" x14ac:dyDescent="0.2">
      <c r="A3" s="137" t="s">
        <v>80</v>
      </c>
      <c r="B3" s="138" t="s">
        <v>101</v>
      </c>
    </row>
    <row r="5" spans="1:2" x14ac:dyDescent="0.2">
      <c r="A5" s="139" t="s">
        <v>81</v>
      </c>
      <c r="B5" s="138"/>
    </row>
    <row r="8" spans="1:2" x14ac:dyDescent="0.2">
      <c r="A8" s="140" t="s">
        <v>34</v>
      </c>
      <c r="B8" s="140" t="s">
        <v>82</v>
      </c>
    </row>
    <row r="9" spans="1:2" x14ac:dyDescent="0.2">
      <c r="A9" s="141"/>
      <c r="B9" s="138"/>
    </row>
    <row r="10" spans="1:2" x14ac:dyDescent="0.2">
      <c r="A10" s="141"/>
      <c r="B10" s="138"/>
    </row>
    <row r="11" spans="1:2" x14ac:dyDescent="0.2">
      <c r="A11" s="141"/>
      <c r="B11" s="138"/>
    </row>
    <row r="12" spans="1:2" x14ac:dyDescent="0.2">
      <c r="A12" s="141"/>
      <c r="B12" s="141"/>
    </row>
    <row r="13" spans="1:2" x14ac:dyDescent="0.2">
      <c r="A13" s="141"/>
      <c r="B13" s="138"/>
    </row>
    <row r="14" spans="1:2" x14ac:dyDescent="0.2">
      <c r="A14" s="156"/>
      <c r="B14" s="170"/>
    </row>
    <row r="15" spans="1:2" x14ac:dyDescent="0.2">
      <c r="A15" s="141"/>
      <c r="B15" s="141"/>
    </row>
    <row r="16" spans="1:2" x14ac:dyDescent="0.2">
      <c r="A16" s="141"/>
      <c r="B16" s="138"/>
    </row>
    <row r="17" spans="1:2" x14ac:dyDescent="0.2">
      <c r="A17" s="141"/>
      <c r="B17" s="141"/>
    </row>
    <row r="18" spans="1:2" x14ac:dyDescent="0.2">
      <c r="A18" s="141"/>
      <c r="B18" s="138"/>
    </row>
    <row r="19" spans="1:2" x14ac:dyDescent="0.2">
      <c r="A19" s="141"/>
      <c r="B19" s="141"/>
    </row>
    <row r="20" spans="1:2" x14ac:dyDescent="0.2">
      <c r="A20" s="141"/>
      <c r="B20" s="141"/>
    </row>
    <row r="21" spans="1:2" x14ac:dyDescent="0.2">
      <c r="A21" s="141"/>
      <c r="B21" s="141"/>
    </row>
    <row r="22" spans="1:2" x14ac:dyDescent="0.2">
      <c r="A22" s="141"/>
      <c r="B22" s="141"/>
    </row>
    <row r="23" spans="1:2" x14ac:dyDescent="0.2">
      <c r="A23" s="141"/>
      <c r="B23" s="141"/>
    </row>
    <row r="24" spans="1:2" x14ac:dyDescent="0.2">
      <c r="A24" s="141"/>
      <c r="B24" s="141"/>
    </row>
    <row r="25" spans="1:2" x14ac:dyDescent="0.2">
      <c r="A25" s="141"/>
      <c r="B25" s="141"/>
    </row>
    <row r="26" spans="1:2" x14ac:dyDescent="0.2">
      <c r="A26" s="141"/>
      <c r="B26" s="141"/>
    </row>
    <row r="27" spans="1:2" x14ac:dyDescent="0.2">
      <c r="A27" s="141"/>
      <c r="B27" s="141"/>
    </row>
    <row r="28" spans="1:2" x14ac:dyDescent="0.2">
      <c r="A28" s="141"/>
      <c r="B28" s="141"/>
    </row>
    <row r="29" spans="1:2" x14ac:dyDescent="0.2">
      <c r="A29" s="141"/>
      <c r="B29" s="141"/>
    </row>
    <row r="30" spans="1:2" x14ac:dyDescent="0.2">
      <c r="A30" s="141"/>
      <c r="B30" s="141"/>
    </row>
    <row r="31" spans="1:2" x14ac:dyDescent="0.2">
      <c r="A31" s="141"/>
      <c r="B31" s="141"/>
    </row>
    <row r="32" spans="1:2" x14ac:dyDescent="0.2">
      <c r="A32" s="141"/>
      <c r="B32" s="141"/>
    </row>
    <row r="33" spans="1:2" x14ac:dyDescent="0.2">
      <c r="A33" s="141"/>
      <c r="B33" s="141"/>
    </row>
    <row r="34" spans="1:2" x14ac:dyDescent="0.2">
      <c r="A34" s="141"/>
      <c r="B34" s="141"/>
    </row>
    <row r="35" spans="1:2" x14ac:dyDescent="0.2">
      <c r="A35" s="141"/>
      <c r="B35" s="141"/>
    </row>
    <row r="36" spans="1:2" x14ac:dyDescent="0.2">
      <c r="A36" s="141"/>
      <c r="B36" s="141"/>
    </row>
    <row r="37" spans="1:2" x14ac:dyDescent="0.2">
      <c r="A37" s="141"/>
      <c r="B37" s="141"/>
    </row>
    <row r="38" spans="1:2" x14ac:dyDescent="0.2">
      <c r="A38" s="141"/>
      <c r="B38" s="141"/>
    </row>
    <row r="39" spans="1:2" x14ac:dyDescent="0.2">
      <c r="A39" s="141"/>
      <c r="B39" s="141"/>
    </row>
    <row r="40" spans="1:2" x14ac:dyDescent="0.2">
      <c r="A40" s="141"/>
      <c r="B40" s="141"/>
    </row>
    <row r="41" spans="1:2" x14ac:dyDescent="0.2">
      <c r="A41" s="141"/>
      <c r="B41" s="141"/>
    </row>
    <row r="42" spans="1:2" x14ac:dyDescent="0.2">
      <c r="A42" s="141"/>
      <c r="B42" s="141"/>
    </row>
    <row r="43" spans="1:2" x14ac:dyDescent="0.2">
      <c r="A43" s="141"/>
      <c r="B43" s="141"/>
    </row>
    <row r="44" spans="1:2" x14ac:dyDescent="0.2">
      <c r="A44" s="141"/>
      <c r="B44" s="141"/>
    </row>
    <row r="45" spans="1:2" x14ac:dyDescent="0.2">
      <c r="A45" s="141"/>
      <c r="B45" s="141"/>
    </row>
    <row r="46" spans="1:2" x14ac:dyDescent="0.2">
      <c r="A46" s="141"/>
      <c r="B46" s="141"/>
    </row>
    <row r="47" spans="1:2" x14ac:dyDescent="0.2">
      <c r="A47" s="141"/>
      <c r="B47" s="141"/>
    </row>
    <row r="48" spans="1:2" x14ac:dyDescent="0.2">
      <c r="A48" s="141"/>
      <c r="B48" s="141"/>
    </row>
    <row r="49" spans="1:2" x14ac:dyDescent="0.2">
      <c r="A49" s="141"/>
      <c r="B49" s="141"/>
    </row>
    <row r="50" spans="1:2" x14ac:dyDescent="0.2">
      <c r="A50" s="141"/>
      <c r="B50" s="141"/>
    </row>
    <row r="51" spans="1:2" x14ac:dyDescent="0.2">
      <c r="A51" s="141"/>
      <c r="B51" s="141"/>
    </row>
    <row r="52" spans="1:2" x14ac:dyDescent="0.2">
      <c r="A52" s="141"/>
      <c r="B52" s="141"/>
    </row>
    <row r="53" spans="1:2" x14ac:dyDescent="0.2">
      <c r="A53" s="141"/>
      <c r="B53" s="141"/>
    </row>
    <row r="54" spans="1:2" x14ac:dyDescent="0.2">
      <c r="A54" s="141"/>
      <c r="B54" s="141"/>
    </row>
    <row r="55" spans="1:2" x14ac:dyDescent="0.2">
      <c r="A55" s="141"/>
      <c r="B55" s="141"/>
    </row>
    <row r="56" spans="1:2" x14ac:dyDescent="0.2">
      <c r="A56" s="141"/>
      <c r="B56" s="141"/>
    </row>
    <row r="57" spans="1:2" x14ac:dyDescent="0.2">
      <c r="A57" s="141"/>
      <c r="B57" s="141"/>
    </row>
    <row r="58" spans="1:2" x14ac:dyDescent="0.2">
      <c r="A58" s="141"/>
      <c r="B58" s="141"/>
    </row>
    <row r="59" spans="1:2" x14ac:dyDescent="0.2">
      <c r="A59" s="141"/>
      <c r="B59" s="141"/>
    </row>
    <row r="60" spans="1:2" x14ac:dyDescent="0.2">
      <c r="A60" s="141"/>
      <c r="B60" s="141"/>
    </row>
    <row r="61" spans="1:2" x14ac:dyDescent="0.2">
      <c r="A61" s="141"/>
      <c r="B61" s="141"/>
    </row>
    <row r="62" spans="1:2" x14ac:dyDescent="0.2">
      <c r="A62" s="141"/>
      <c r="B62" s="141"/>
    </row>
    <row r="63" spans="1:2" x14ac:dyDescent="0.2">
      <c r="A63" s="141"/>
      <c r="B63" s="141"/>
    </row>
    <row r="64" spans="1:2" x14ac:dyDescent="0.2">
      <c r="A64" s="141"/>
      <c r="B64" s="141"/>
    </row>
    <row r="65" spans="1:2" x14ac:dyDescent="0.2">
      <c r="A65" s="141"/>
      <c r="B65" s="141"/>
    </row>
    <row r="66" spans="1:2" x14ac:dyDescent="0.2">
      <c r="A66" s="141"/>
      <c r="B66" s="141"/>
    </row>
    <row r="67" spans="1:2" x14ac:dyDescent="0.2">
      <c r="A67" s="141"/>
      <c r="B67" s="141"/>
    </row>
    <row r="68" spans="1:2" x14ac:dyDescent="0.2">
      <c r="A68" s="141"/>
      <c r="B68" s="141"/>
    </row>
    <row r="69" spans="1:2" x14ac:dyDescent="0.2">
      <c r="A69" s="141"/>
      <c r="B69" s="141"/>
    </row>
    <row r="70" spans="1:2" x14ac:dyDescent="0.2">
      <c r="A70" s="141"/>
      <c r="B70" s="141"/>
    </row>
    <row r="71" spans="1:2" x14ac:dyDescent="0.2">
      <c r="A71" s="141"/>
      <c r="B71" s="141"/>
    </row>
    <row r="72" spans="1:2" x14ac:dyDescent="0.2">
      <c r="A72" s="141"/>
      <c r="B72" s="141"/>
    </row>
    <row r="73" spans="1:2" x14ac:dyDescent="0.2">
      <c r="A73" s="141"/>
      <c r="B73" s="141"/>
    </row>
    <row r="74" spans="1:2" x14ac:dyDescent="0.2">
      <c r="A74" s="141"/>
      <c r="B74" s="141"/>
    </row>
    <row r="75" spans="1:2" x14ac:dyDescent="0.2">
      <c r="A75" s="141"/>
      <c r="B75" s="141"/>
    </row>
    <row r="76" spans="1:2" x14ac:dyDescent="0.2">
      <c r="A76" s="141"/>
      <c r="B76" s="141"/>
    </row>
  </sheetData>
  <phoneticPr fontId="0" type="noConversion"/>
  <hyperlinks>
    <hyperlink ref="B3" r:id="rId1" xr:uid="{00000000-0004-0000-0300-000000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46"/>
  <sheetViews>
    <sheetView workbookViewId="0">
      <selection activeCell="D2" sqref="D2"/>
    </sheetView>
  </sheetViews>
  <sheetFormatPr defaultRowHeight="12.75" x14ac:dyDescent="0.2"/>
  <cols>
    <col min="1" max="1" width="13.28515625" style="99" customWidth="1"/>
    <col min="2" max="2" width="27.42578125" customWidth="1"/>
    <col min="3" max="3" width="44.85546875" customWidth="1"/>
  </cols>
  <sheetData>
    <row r="1" spans="1:3" x14ac:dyDescent="0.2">
      <c r="A1" s="97" t="s">
        <v>0</v>
      </c>
      <c r="B1" s="97"/>
      <c r="C1" s="97"/>
    </row>
    <row r="2" spans="1:3" x14ac:dyDescent="0.2">
      <c r="A2" s="98" t="s">
        <v>1</v>
      </c>
      <c r="B2" s="98" t="s">
        <v>49</v>
      </c>
      <c r="C2" s="98" t="s">
        <v>26</v>
      </c>
    </row>
    <row r="3" spans="1:3" x14ac:dyDescent="0.2">
      <c r="C3" s="155" t="s">
        <v>85</v>
      </c>
    </row>
    <row r="4" spans="1:3" x14ac:dyDescent="0.2">
      <c r="A4" s="154" t="s">
        <v>2</v>
      </c>
    </row>
    <row r="5" spans="1:3" x14ac:dyDescent="0.2">
      <c r="A5" s="153">
        <v>41043</v>
      </c>
      <c r="B5" t="s">
        <v>89</v>
      </c>
      <c r="C5" s="155" t="s">
        <v>99</v>
      </c>
    </row>
    <row r="6" spans="1:3" x14ac:dyDescent="0.2">
      <c r="A6" s="153">
        <v>41043</v>
      </c>
      <c r="B6" t="s">
        <v>100</v>
      </c>
    </row>
    <row r="7" spans="1:3" s="157" customFormat="1" x14ac:dyDescent="0.2">
      <c r="A7" s="99">
        <v>42163</v>
      </c>
      <c r="B7" s="157" t="s">
        <v>119</v>
      </c>
    </row>
    <row r="8" spans="1:3" s="172" customFormat="1" ht="127.5" x14ac:dyDescent="0.2">
      <c r="A8" s="171">
        <v>42621</v>
      </c>
      <c r="B8" s="172" t="s">
        <v>119</v>
      </c>
      <c r="C8" s="173" t="s">
        <v>121</v>
      </c>
    </row>
    <row r="9" spans="1:3" s="175" customFormat="1" ht="25.5" x14ac:dyDescent="0.2">
      <c r="A9" s="174">
        <v>42621</v>
      </c>
      <c r="B9" s="172" t="s">
        <v>122</v>
      </c>
      <c r="C9" s="173" t="s">
        <v>123</v>
      </c>
    </row>
    <row r="10" spans="1:3" s="172" customFormat="1" ht="51" x14ac:dyDescent="0.2">
      <c r="A10" s="176">
        <v>42830</v>
      </c>
      <c r="B10" s="172" t="s">
        <v>122</v>
      </c>
      <c r="C10" s="173" t="s">
        <v>124</v>
      </c>
    </row>
    <row r="11" spans="1:3" s="181" customFormat="1" ht="38.25" x14ac:dyDescent="0.2">
      <c r="A11" s="180">
        <v>43334</v>
      </c>
      <c r="B11" s="181" t="s">
        <v>134</v>
      </c>
      <c r="C11" s="182" t="s">
        <v>137</v>
      </c>
    </row>
    <row r="12" spans="1:3" s="181" customFormat="1" ht="25.5" x14ac:dyDescent="0.2">
      <c r="A12" s="180">
        <v>43334</v>
      </c>
      <c r="B12" s="181" t="s">
        <v>119</v>
      </c>
      <c r="C12" s="182" t="s">
        <v>140</v>
      </c>
    </row>
    <row r="13" spans="1:3" s="172" customFormat="1" ht="38.25" x14ac:dyDescent="0.2">
      <c r="A13" s="176">
        <v>44019</v>
      </c>
      <c r="B13" s="172" t="s">
        <v>134</v>
      </c>
      <c r="C13" s="173" t="s">
        <v>343</v>
      </c>
    </row>
    <row r="14" spans="1:3" s="181" customFormat="1" x14ac:dyDescent="0.2">
      <c r="A14" s="180">
        <v>44742</v>
      </c>
      <c r="B14" s="181" t="s">
        <v>119</v>
      </c>
      <c r="C14" s="182" t="s">
        <v>400</v>
      </c>
    </row>
    <row r="15" spans="1:3" s="199" customFormat="1" ht="25.5" x14ac:dyDescent="0.2">
      <c r="A15" s="198">
        <v>45106</v>
      </c>
      <c r="B15" s="199" t="s">
        <v>119</v>
      </c>
      <c r="C15" s="200" t="s">
        <v>419</v>
      </c>
    </row>
    <row r="16" spans="1:3" s="208" customFormat="1" ht="38.25" x14ac:dyDescent="0.2">
      <c r="A16" s="207">
        <v>45754</v>
      </c>
      <c r="B16" s="208" t="s">
        <v>119</v>
      </c>
      <c r="C16" s="209" t="s">
        <v>436</v>
      </c>
    </row>
    <row r="17" spans="1:3" s="197" customFormat="1" ht="25.5" x14ac:dyDescent="0.2">
      <c r="A17" s="99">
        <v>46118</v>
      </c>
      <c r="B17" s="157" t="s">
        <v>119</v>
      </c>
      <c r="C17" s="213" t="s">
        <v>450</v>
      </c>
    </row>
    <row r="18" spans="1:3" s="197" customFormat="1" ht="25.5" x14ac:dyDescent="0.2">
      <c r="A18" s="99">
        <v>46118</v>
      </c>
      <c r="B18" s="213" t="s">
        <v>446</v>
      </c>
      <c r="C18" s="157" t="s">
        <v>451</v>
      </c>
    </row>
    <row r="19" spans="1:3" x14ac:dyDescent="0.2">
      <c r="A19" s="100"/>
    </row>
    <row r="20" spans="1:3" x14ac:dyDescent="0.2">
      <c r="A20" s="154" t="s">
        <v>3</v>
      </c>
    </row>
    <row r="21" spans="1:3" x14ac:dyDescent="0.2">
      <c r="A21" s="153">
        <v>41043</v>
      </c>
      <c r="B21" t="s">
        <v>97</v>
      </c>
      <c r="C21" t="s">
        <v>98</v>
      </c>
    </row>
    <row r="22" spans="1:3" x14ac:dyDescent="0.2">
      <c r="A22" s="159">
        <v>42163</v>
      </c>
      <c r="B22" s="157" t="s">
        <v>102</v>
      </c>
      <c r="C22" s="157" t="s">
        <v>113</v>
      </c>
    </row>
    <row r="23" spans="1:3" x14ac:dyDescent="0.2">
      <c r="A23" s="159">
        <v>42163</v>
      </c>
      <c r="B23" s="157" t="s">
        <v>103</v>
      </c>
      <c r="C23" s="157" t="s">
        <v>113</v>
      </c>
    </row>
    <row r="24" spans="1:3" x14ac:dyDescent="0.2">
      <c r="A24" s="159">
        <v>42163</v>
      </c>
      <c r="B24" s="157" t="s">
        <v>104</v>
      </c>
      <c r="C24" s="157" t="s">
        <v>113</v>
      </c>
    </row>
    <row r="25" spans="1:3" x14ac:dyDescent="0.2">
      <c r="A25" s="159">
        <v>42163</v>
      </c>
      <c r="B25" s="157" t="s">
        <v>105</v>
      </c>
      <c r="C25" s="157" t="s">
        <v>113</v>
      </c>
    </row>
    <row r="26" spans="1:3" x14ac:dyDescent="0.2">
      <c r="A26" s="159">
        <v>42163</v>
      </c>
      <c r="B26" s="157" t="s">
        <v>106</v>
      </c>
      <c r="C26" s="157" t="s">
        <v>113</v>
      </c>
    </row>
    <row r="27" spans="1:3" x14ac:dyDescent="0.2">
      <c r="A27" s="159">
        <v>42163</v>
      </c>
      <c r="B27" s="157" t="s">
        <v>107</v>
      </c>
      <c r="C27" s="157" t="s">
        <v>113</v>
      </c>
    </row>
    <row r="28" spans="1:3" x14ac:dyDescent="0.2">
      <c r="A28" s="159">
        <v>42163</v>
      </c>
      <c r="B28" s="157" t="s">
        <v>108</v>
      </c>
      <c r="C28" s="158" t="s">
        <v>113</v>
      </c>
    </row>
    <row r="29" spans="1:3" x14ac:dyDescent="0.2">
      <c r="A29" s="159">
        <v>42163</v>
      </c>
      <c r="B29" s="157" t="s">
        <v>109</v>
      </c>
      <c r="C29" s="157" t="s">
        <v>113</v>
      </c>
    </row>
    <row r="30" spans="1:3" x14ac:dyDescent="0.2">
      <c r="A30" s="159">
        <v>42163</v>
      </c>
      <c r="B30" s="157" t="s">
        <v>110</v>
      </c>
      <c r="C30" s="158" t="s">
        <v>113</v>
      </c>
    </row>
    <row r="31" spans="1:3" s="172" customFormat="1" ht="51" x14ac:dyDescent="0.2">
      <c r="A31" s="176">
        <v>42830</v>
      </c>
      <c r="B31" s="172" t="s">
        <v>122</v>
      </c>
      <c r="C31" s="173" t="s">
        <v>124</v>
      </c>
    </row>
    <row r="32" spans="1:3" s="181" customFormat="1" ht="51" x14ac:dyDescent="0.2">
      <c r="A32" s="180">
        <v>43138</v>
      </c>
      <c r="B32" s="181" t="s">
        <v>93</v>
      </c>
      <c r="C32" s="182" t="s">
        <v>129</v>
      </c>
    </row>
    <row r="33" spans="1:3" s="181" customFormat="1" ht="51" x14ac:dyDescent="0.2">
      <c r="A33" s="180">
        <v>43138</v>
      </c>
      <c r="B33" s="181" t="s">
        <v>94</v>
      </c>
      <c r="C33" s="182" t="s">
        <v>130</v>
      </c>
    </row>
    <row r="34" spans="1:3" s="181" customFormat="1" ht="51" x14ac:dyDescent="0.2">
      <c r="A34" s="180">
        <v>43138</v>
      </c>
      <c r="B34" s="181" t="s">
        <v>95</v>
      </c>
      <c r="C34" s="182" t="s">
        <v>131</v>
      </c>
    </row>
    <row r="35" spans="1:3" s="181" customFormat="1" ht="63.75" x14ac:dyDescent="0.2">
      <c r="A35" s="180">
        <v>43138</v>
      </c>
      <c r="B35" s="181" t="s">
        <v>96</v>
      </c>
      <c r="C35" s="182" t="s">
        <v>128</v>
      </c>
    </row>
    <row r="36" spans="1:3" s="181" customFormat="1" x14ac:dyDescent="0.2">
      <c r="A36" s="180">
        <v>43138</v>
      </c>
      <c r="B36" s="181" t="s">
        <v>111</v>
      </c>
      <c r="C36" s="182" t="s">
        <v>113</v>
      </c>
    </row>
    <row r="37" spans="1:3" s="181" customFormat="1" ht="51" x14ac:dyDescent="0.2">
      <c r="A37" s="180">
        <v>43138</v>
      </c>
      <c r="B37" s="181" t="s">
        <v>112</v>
      </c>
      <c r="C37" s="182" t="s">
        <v>132</v>
      </c>
    </row>
    <row r="38" spans="1:3" s="181" customFormat="1" ht="51" x14ac:dyDescent="0.2">
      <c r="A38" s="180">
        <v>43138</v>
      </c>
      <c r="B38" s="181" t="s">
        <v>122</v>
      </c>
      <c r="C38" s="182" t="s">
        <v>133</v>
      </c>
    </row>
    <row r="39" spans="1:3" s="172" customFormat="1" ht="25.5" customHeight="1" x14ac:dyDescent="0.2">
      <c r="A39" s="176">
        <v>44019</v>
      </c>
      <c r="B39" s="172" t="s">
        <v>119</v>
      </c>
      <c r="C39" s="173" t="s">
        <v>276</v>
      </c>
    </row>
    <row r="40" spans="1:3" x14ac:dyDescent="0.2">
      <c r="A40" s="100"/>
    </row>
    <row r="41" spans="1:3" x14ac:dyDescent="0.2">
      <c r="A41" s="100"/>
    </row>
    <row r="42" spans="1:3" x14ac:dyDescent="0.2">
      <c r="A42" s="100"/>
    </row>
    <row r="43" spans="1:3" x14ac:dyDescent="0.2">
      <c r="A43" s="154" t="s">
        <v>135</v>
      </c>
    </row>
    <row r="44" spans="1:3" s="181" customFormat="1" ht="51" x14ac:dyDescent="0.2">
      <c r="A44" s="180">
        <v>43138</v>
      </c>
      <c r="B44" s="181" t="s">
        <v>134</v>
      </c>
      <c r="C44" s="182" t="s">
        <v>136</v>
      </c>
    </row>
    <row r="45" spans="1:3" s="181" customFormat="1" ht="38.25" x14ac:dyDescent="0.2">
      <c r="A45" s="180">
        <v>43334</v>
      </c>
      <c r="B45" s="181" t="s">
        <v>138</v>
      </c>
      <c r="C45" s="182" t="s">
        <v>141</v>
      </c>
    </row>
    <row r="46" spans="1:3" x14ac:dyDescent="0.2">
      <c r="A46" s="202">
        <v>45127</v>
      </c>
      <c r="B46" s="197" t="s">
        <v>421</v>
      </c>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2026-04-06T15:38:41Z</cp:lastPrinted>
  <dcterms:created xsi:type="dcterms:W3CDTF">1998-06-02T12:05:01Z</dcterms:created>
  <dcterms:modified xsi:type="dcterms:W3CDTF">2026-04-06T18:15:56Z</dcterms:modified>
</cp:coreProperties>
</file>