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0D1B610A-FCEF-4462-82E7-36F729F6FB84}"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List'!$W$13:$X$1599</definedName>
    <definedName name="Customer_Cost">'Price List'!$Z$13:$AG$1599</definedName>
    <definedName name="Customer_List">'Price List'!$C$13:$T$1599</definedName>
    <definedName name="Group">Instructions!$B$38:$H$44</definedName>
    <definedName name="Header">'Price List'!$13:$20</definedName>
    <definedName name="Index">Index!$A$1:$L$69</definedName>
    <definedName name="Price_Calculation">'Price List'!#REF!</definedName>
    <definedName name="Price_Change">'Price List'!#REF!</definedName>
    <definedName name="Price_List">'Price List'!$C$13:$T$1599</definedName>
    <definedName name="_xlnm.Print_Area" localSheetId="1">Index!$A$1:$L$67</definedName>
    <definedName name="_xlnm.Print_Area" localSheetId="2">'Price List'!$C$13:$T$1599</definedName>
    <definedName name="_xlnm.Print_Area" localSheetId="3">Websites!$A$1:$B$104</definedName>
    <definedName name="_xlnm.Print_Titles" localSheetId="4">Changes!$1:$3</definedName>
    <definedName name="_xlnm.Print_Titles" localSheetId="2">'Price List'!$C:$N,'Price List'!$13:$20</definedName>
    <definedName name="Purchasing_Cost">'Price List'!#REF!</definedName>
    <definedName name="Round">'Price List'!$D$1603:$E$1612</definedName>
    <definedName name="Suggested">Instructions!$H$55</definedName>
  </definedNames>
  <calcPr calcId="191029"/>
</workbook>
</file>

<file path=xl/calcChain.xml><?xml version="1.0" encoding="utf-8"?>
<calcChain xmlns="http://schemas.openxmlformats.org/spreadsheetml/2006/main">
  <c r="AM1512" i="1" l="1"/>
  <c r="AL1512" i="1"/>
  <c r="AK1512" i="1"/>
  <c r="W1512" i="1"/>
  <c r="AB1512" i="1" s="1"/>
  <c r="U1512" i="1"/>
  <c r="AM1511" i="1"/>
  <c r="AL1511" i="1"/>
  <c r="AK1511" i="1"/>
  <c r="W1511" i="1"/>
  <c r="AB1511" i="1" s="1"/>
  <c r="U1511" i="1"/>
  <c r="AM1510" i="1"/>
  <c r="AL1510" i="1"/>
  <c r="AK1510" i="1"/>
  <c r="W1510" i="1"/>
  <c r="AB1510" i="1" s="1"/>
  <c r="U1510" i="1"/>
  <c r="AM1508" i="1"/>
  <c r="AL1508" i="1"/>
  <c r="AK1508" i="1"/>
  <c r="W1508" i="1"/>
  <c r="AB1508" i="1" s="1"/>
  <c r="U1508" i="1"/>
  <c r="AM1429" i="1"/>
  <c r="AL1429" i="1"/>
  <c r="AK1429" i="1"/>
  <c r="W1429" i="1"/>
  <c r="AB1429" i="1" s="1"/>
  <c r="U1429" i="1"/>
  <c r="AM1386" i="1" l="1"/>
  <c r="AL1386" i="1"/>
  <c r="AK1386" i="1"/>
  <c r="W1386" i="1"/>
  <c r="AB1386" i="1" s="1"/>
  <c r="U1386" i="1"/>
  <c r="AM1301" i="1"/>
  <c r="AL1301" i="1"/>
  <c r="AK1301" i="1"/>
  <c r="W1301" i="1"/>
  <c r="AB1301" i="1" s="1"/>
  <c r="U1301" i="1"/>
  <c r="AM1295" i="1"/>
  <c r="AL1295" i="1"/>
  <c r="AK1295" i="1"/>
  <c r="W1295" i="1"/>
  <c r="AB1295" i="1" s="1"/>
  <c r="U1295" i="1"/>
  <c r="AM1293" i="1"/>
  <c r="AL1293" i="1"/>
  <c r="AK1293" i="1"/>
  <c r="W1293" i="1"/>
  <c r="AB1293" i="1" s="1"/>
  <c r="U1293" i="1"/>
  <c r="AM1208" i="1"/>
  <c r="AL1208" i="1"/>
  <c r="AK1208" i="1"/>
  <c r="W1208" i="1"/>
  <c r="AB1208" i="1" s="1"/>
  <c r="U1208" i="1"/>
  <c r="AM1248" i="1"/>
  <c r="AL1248" i="1"/>
  <c r="AK1248" i="1"/>
  <c r="W1248" i="1"/>
  <c r="AB1248" i="1" s="1"/>
  <c r="U1248" i="1"/>
  <c r="AM1259" i="1"/>
  <c r="AL1259" i="1"/>
  <c r="AK1259" i="1"/>
  <c r="W1259" i="1"/>
  <c r="AB1259" i="1" s="1"/>
  <c r="U1259" i="1"/>
  <c r="AM1219" i="1"/>
  <c r="AL1219" i="1"/>
  <c r="AK1219" i="1"/>
  <c r="W1219" i="1"/>
  <c r="AB1219" i="1" s="1"/>
  <c r="U1219" i="1"/>
  <c r="AM1253" i="1"/>
  <c r="AL1253" i="1"/>
  <c r="AK1253" i="1"/>
  <c r="W1253" i="1"/>
  <c r="AB1253" i="1" s="1"/>
  <c r="U1253" i="1"/>
  <c r="AM1225" i="1"/>
  <c r="AL1225" i="1"/>
  <c r="AK1225" i="1"/>
  <c r="W1225" i="1"/>
  <c r="AB1225" i="1" s="1"/>
  <c r="U1225" i="1"/>
  <c r="AM1218" i="1"/>
  <c r="AL1218" i="1"/>
  <c r="AK1218" i="1"/>
  <c r="W1218" i="1"/>
  <c r="AB1218" i="1" s="1"/>
  <c r="U1218" i="1"/>
  <c r="AM1252" i="1"/>
  <c r="AL1252" i="1"/>
  <c r="AK1252" i="1"/>
  <c r="W1252" i="1"/>
  <c r="AB1252" i="1" s="1"/>
  <c r="U1252" i="1"/>
  <c r="AM1230" i="1"/>
  <c r="AL1230" i="1"/>
  <c r="AK1230" i="1"/>
  <c r="W1230" i="1"/>
  <c r="AB1230" i="1" s="1"/>
  <c r="U1230" i="1"/>
  <c r="AM1260" i="1"/>
  <c r="AL1260" i="1"/>
  <c r="AK1260" i="1"/>
  <c r="W1260" i="1"/>
  <c r="AB1260" i="1" s="1"/>
  <c r="U1260" i="1"/>
  <c r="AM1204" i="1"/>
  <c r="AL1204" i="1"/>
  <c r="AK1204" i="1"/>
  <c r="W1204" i="1"/>
  <c r="AB1204" i="1" s="1"/>
  <c r="U1204" i="1"/>
  <c r="AM1202" i="1"/>
  <c r="AL1202" i="1"/>
  <c r="AK1202" i="1"/>
  <c r="W1202" i="1"/>
  <c r="AB1202" i="1" s="1"/>
  <c r="U1202" i="1"/>
  <c r="AM1201" i="1"/>
  <c r="AL1201" i="1"/>
  <c r="AK1201" i="1"/>
  <c r="W1201" i="1"/>
  <c r="AB1201" i="1" s="1"/>
  <c r="U1201" i="1"/>
  <c r="AM1203" i="1"/>
  <c r="AL1203" i="1"/>
  <c r="AK1203" i="1"/>
  <c r="W1203" i="1"/>
  <c r="AB1203" i="1" s="1"/>
  <c r="U1203" i="1"/>
  <c r="AM1107" i="1"/>
  <c r="AL1107" i="1"/>
  <c r="AK1107" i="1"/>
  <c r="W1107" i="1"/>
  <c r="AB1107" i="1" s="1"/>
  <c r="U1107" i="1"/>
  <c r="AM1105" i="1"/>
  <c r="AL1105" i="1"/>
  <c r="AK1105" i="1"/>
  <c r="W1105" i="1"/>
  <c r="AB1105" i="1" s="1"/>
  <c r="U1105" i="1"/>
  <c r="AM645" i="1"/>
  <c r="AL645" i="1"/>
  <c r="AK645" i="1"/>
  <c r="W645" i="1"/>
  <c r="AB645" i="1" s="1"/>
  <c r="U645" i="1"/>
  <c r="AM279" i="1" l="1"/>
  <c r="AL279" i="1"/>
  <c r="AK279" i="1"/>
  <c r="W279" i="1"/>
  <c r="AB279" i="1" s="1"/>
  <c r="U279" i="1"/>
  <c r="AM878" i="1" l="1"/>
  <c r="AL878" i="1"/>
  <c r="AK878" i="1"/>
  <c r="W878" i="1"/>
  <c r="AB878" i="1" s="1"/>
  <c r="U878" i="1"/>
  <c r="AM820" i="1"/>
  <c r="AL820" i="1"/>
  <c r="AK820" i="1"/>
  <c r="W820" i="1"/>
  <c r="AB820" i="1" s="1"/>
  <c r="U820" i="1"/>
  <c r="AM819" i="1"/>
  <c r="AL819" i="1"/>
  <c r="AK819" i="1"/>
  <c r="W819" i="1"/>
  <c r="AB819" i="1" s="1"/>
  <c r="U819" i="1"/>
  <c r="AM818" i="1"/>
  <c r="AL818" i="1"/>
  <c r="AK818" i="1"/>
  <c r="W818" i="1"/>
  <c r="AB818" i="1" s="1"/>
  <c r="U818" i="1"/>
  <c r="AM816" i="1"/>
  <c r="AL816" i="1"/>
  <c r="AK816" i="1"/>
  <c r="W816" i="1"/>
  <c r="AB816" i="1" s="1"/>
  <c r="U816" i="1"/>
  <c r="AM784" i="1"/>
  <c r="AL784" i="1"/>
  <c r="AK784" i="1"/>
  <c r="W784" i="1"/>
  <c r="AB784" i="1" s="1"/>
  <c r="U784" i="1"/>
  <c r="AM780" i="1"/>
  <c r="AL780" i="1"/>
  <c r="AK780" i="1"/>
  <c r="W780" i="1"/>
  <c r="AB780" i="1" s="1"/>
  <c r="U780" i="1"/>
  <c r="AM773" i="1"/>
  <c r="AL773" i="1"/>
  <c r="AK773" i="1"/>
  <c r="W773" i="1"/>
  <c r="AB773" i="1" s="1"/>
  <c r="U773" i="1"/>
  <c r="AM754" i="1" l="1"/>
  <c r="AL754" i="1"/>
  <c r="AK754" i="1"/>
  <c r="W754" i="1"/>
  <c r="AB754" i="1" s="1"/>
  <c r="U754" i="1"/>
  <c r="AM752" i="1"/>
  <c r="AL752" i="1"/>
  <c r="AK752" i="1"/>
  <c r="W752" i="1"/>
  <c r="AB752" i="1" s="1"/>
  <c r="U752" i="1"/>
  <c r="AM756" i="1"/>
  <c r="AL756" i="1"/>
  <c r="AK756" i="1"/>
  <c r="W756" i="1"/>
  <c r="AB756" i="1" s="1"/>
  <c r="U756" i="1"/>
  <c r="AM755" i="1"/>
  <c r="AL755" i="1"/>
  <c r="AK755" i="1"/>
  <c r="W755" i="1"/>
  <c r="AB755" i="1" s="1"/>
  <c r="U755" i="1"/>
  <c r="AM748" i="1"/>
  <c r="AL748" i="1"/>
  <c r="AK748" i="1"/>
  <c r="W748" i="1"/>
  <c r="AB748" i="1" s="1"/>
  <c r="U748" i="1"/>
  <c r="AM750" i="1" l="1"/>
  <c r="AL750" i="1"/>
  <c r="AK750" i="1"/>
  <c r="W750" i="1"/>
  <c r="AB750" i="1" s="1"/>
  <c r="U750" i="1"/>
  <c r="AM687" i="1"/>
  <c r="AL687" i="1"/>
  <c r="AK687" i="1"/>
  <c r="W687" i="1"/>
  <c r="AB687" i="1" s="1"/>
  <c r="U687" i="1"/>
  <c r="AM685" i="1"/>
  <c r="AL685" i="1"/>
  <c r="AK685" i="1"/>
  <c r="W685" i="1"/>
  <c r="AB685" i="1" s="1"/>
  <c r="U685" i="1"/>
  <c r="AM681" i="1"/>
  <c r="AL681" i="1"/>
  <c r="AK681" i="1"/>
  <c r="W681" i="1"/>
  <c r="AB681" i="1" s="1"/>
  <c r="U681" i="1"/>
  <c r="AM680" i="1"/>
  <c r="AL680" i="1"/>
  <c r="AK680" i="1"/>
  <c r="W680" i="1"/>
  <c r="AB680" i="1" s="1"/>
  <c r="U680" i="1"/>
  <c r="AM659" i="1" l="1"/>
  <c r="AL659" i="1"/>
  <c r="AK659" i="1"/>
  <c r="W659" i="1"/>
  <c r="AB659" i="1" s="1"/>
  <c r="U659" i="1"/>
  <c r="AM639" i="1"/>
  <c r="AL639" i="1"/>
  <c r="AK639" i="1"/>
  <c r="W639" i="1"/>
  <c r="AB639" i="1" s="1"/>
  <c r="U639" i="1"/>
  <c r="AM395" i="1"/>
  <c r="AL395" i="1"/>
  <c r="AK395" i="1"/>
  <c r="W395" i="1"/>
  <c r="AB395" i="1" s="1"/>
  <c r="U395" i="1"/>
  <c r="AM394" i="1" l="1"/>
  <c r="AL394" i="1"/>
  <c r="AK394" i="1"/>
  <c r="W394" i="1"/>
  <c r="AB394" i="1" s="1"/>
  <c r="U394" i="1"/>
  <c r="AM390" i="1"/>
  <c r="AL390" i="1"/>
  <c r="AK390" i="1"/>
  <c r="W390" i="1"/>
  <c r="AB390" i="1" s="1"/>
  <c r="U390" i="1"/>
  <c r="AM386" i="1"/>
  <c r="AL386" i="1"/>
  <c r="AK386" i="1"/>
  <c r="W386" i="1"/>
  <c r="AB386" i="1" s="1"/>
  <c r="U386" i="1"/>
  <c r="AM359" i="1"/>
  <c r="AL359" i="1"/>
  <c r="AK359" i="1"/>
  <c r="W359" i="1"/>
  <c r="AB359" i="1" s="1"/>
  <c r="U359" i="1"/>
  <c r="AM376" i="1"/>
  <c r="AL376" i="1"/>
  <c r="AK376" i="1"/>
  <c r="W376" i="1"/>
  <c r="AB376" i="1" s="1"/>
  <c r="U376" i="1"/>
  <c r="AM347" i="1"/>
  <c r="AL347" i="1"/>
  <c r="AK347" i="1"/>
  <c r="W347" i="1"/>
  <c r="AB347" i="1" s="1"/>
  <c r="U347" i="1"/>
  <c r="AM380" i="1"/>
  <c r="AL380" i="1"/>
  <c r="AK380" i="1"/>
  <c r="W380" i="1"/>
  <c r="AB380" i="1" s="1"/>
  <c r="U380" i="1"/>
  <c r="AM355" i="1"/>
  <c r="AL355" i="1"/>
  <c r="AK355" i="1"/>
  <c r="W355" i="1"/>
  <c r="AB355" i="1" s="1"/>
  <c r="U355" i="1"/>
  <c r="AM367" i="1"/>
  <c r="AL367" i="1"/>
  <c r="AK367" i="1"/>
  <c r="W367" i="1"/>
  <c r="AB367" i="1" s="1"/>
  <c r="U367" i="1"/>
  <c r="AM226" i="1"/>
  <c r="AL226" i="1"/>
  <c r="AK226" i="1"/>
  <c r="W226" i="1"/>
  <c r="AB226" i="1" s="1"/>
  <c r="U226" i="1"/>
  <c r="AM225" i="1"/>
  <c r="AL225" i="1"/>
  <c r="AK225" i="1"/>
  <c r="W225" i="1"/>
  <c r="AB225" i="1" s="1"/>
  <c r="U225" i="1"/>
  <c r="AM223" i="1"/>
  <c r="AL223" i="1"/>
  <c r="AK223" i="1"/>
  <c r="W223" i="1"/>
  <c r="AB223" i="1" s="1"/>
  <c r="U223" i="1"/>
  <c r="AM222" i="1"/>
  <c r="AL222" i="1"/>
  <c r="AK222" i="1"/>
  <c r="W222" i="1"/>
  <c r="AB222" i="1" s="1"/>
  <c r="U222" i="1"/>
  <c r="AM212" i="1"/>
  <c r="AL212" i="1"/>
  <c r="AK212" i="1"/>
  <c r="W212" i="1"/>
  <c r="AB212" i="1" s="1"/>
  <c r="U212" i="1"/>
  <c r="AM134" i="1"/>
  <c r="AL134" i="1"/>
  <c r="AK134" i="1"/>
  <c r="W134" i="1"/>
  <c r="AB134" i="1" s="1"/>
  <c r="U134" i="1"/>
  <c r="AM107" i="1"/>
  <c r="AL107" i="1"/>
  <c r="AK107" i="1"/>
  <c r="W107" i="1"/>
  <c r="AB107" i="1" s="1"/>
  <c r="U107" i="1"/>
  <c r="AM68" i="1"/>
  <c r="AL68" i="1"/>
  <c r="AK68" i="1"/>
  <c r="W68" i="1"/>
  <c r="AB68" i="1" s="1"/>
  <c r="U68" i="1"/>
  <c r="AM61" i="1"/>
  <c r="AL61" i="1"/>
  <c r="AK61" i="1"/>
  <c r="W61" i="1"/>
  <c r="AB61" i="1" s="1"/>
  <c r="U61" i="1"/>
  <c r="AM60" i="1"/>
  <c r="AL60" i="1"/>
  <c r="AK60" i="1"/>
  <c r="W60" i="1"/>
  <c r="AB60" i="1" s="1"/>
  <c r="U60" i="1"/>
  <c r="AM58" i="1"/>
  <c r="AL58" i="1"/>
  <c r="AK58" i="1"/>
  <c r="W58" i="1"/>
  <c r="AB58" i="1" s="1"/>
  <c r="U58" i="1"/>
  <c r="AM57" i="1"/>
  <c r="AL57" i="1"/>
  <c r="AK57" i="1"/>
  <c r="W57" i="1"/>
  <c r="AB57" i="1" s="1"/>
  <c r="U57" i="1"/>
  <c r="AM55" i="1"/>
  <c r="AL55" i="1"/>
  <c r="AK55" i="1"/>
  <c r="W55" i="1"/>
  <c r="AB55" i="1" s="1"/>
  <c r="U55" i="1"/>
  <c r="AM1524" i="1" l="1"/>
  <c r="AL1524" i="1"/>
  <c r="AK1524" i="1"/>
  <c r="W1524" i="1"/>
  <c r="AB1524" i="1" s="1"/>
  <c r="U1524" i="1"/>
  <c r="AM1290" i="1" l="1"/>
  <c r="AL1290" i="1"/>
  <c r="AK1290" i="1"/>
  <c r="W1290" i="1"/>
  <c r="AB1290" i="1" s="1"/>
  <c r="U1290" i="1"/>
  <c r="AM1289" i="1"/>
  <c r="AL1289" i="1"/>
  <c r="AK1289" i="1"/>
  <c r="W1289" i="1"/>
  <c r="AB1289" i="1" s="1"/>
  <c r="U1289" i="1"/>
  <c r="AM1291" i="1"/>
  <c r="AL1291" i="1"/>
  <c r="AK1291" i="1"/>
  <c r="W1291" i="1"/>
  <c r="AB1291" i="1" s="1"/>
  <c r="U1291" i="1"/>
  <c r="AM1113" i="1"/>
  <c r="AL1113" i="1"/>
  <c r="AK1113" i="1"/>
  <c r="W1113" i="1"/>
  <c r="AB1113" i="1" s="1"/>
  <c r="U1113" i="1"/>
  <c r="AM1084" i="1"/>
  <c r="AL1084" i="1"/>
  <c r="AK1084" i="1"/>
  <c r="W1084" i="1"/>
  <c r="AB1084" i="1" s="1"/>
  <c r="U1084" i="1"/>
  <c r="AM1085" i="1"/>
  <c r="AL1085" i="1"/>
  <c r="AK1085" i="1"/>
  <c r="W1085" i="1"/>
  <c r="AB1085" i="1" s="1"/>
  <c r="U1085" i="1"/>
  <c r="AM796" i="1"/>
  <c r="AL796" i="1"/>
  <c r="AK796" i="1"/>
  <c r="W796" i="1"/>
  <c r="AB796" i="1" s="1"/>
  <c r="U796" i="1"/>
  <c r="AM132" i="1"/>
  <c r="AL132" i="1"/>
  <c r="AK132" i="1"/>
  <c r="W132" i="1"/>
  <c r="AB132" i="1" s="1"/>
  <c r="U132" i="1"/>
  <c r="AM129" i="1"/>
  <c r="AL129" i="1"/>
  <c r="AK129" i="1"/>
  <c r="W129" i="1"/>
  <c r="AB129" i="1" s="1"/>
  <c r="U129" i="1"/>
  <c r="AM130" i="1"/>
  <c r="AL130" i="1"/>
  <c r="AK130" i="1"/>
  <c r="W130" i="1"/>
  <c r="AB130" i="1" s="1"/>
  <c r="U130" i="1"/>
  <c r="AM973" i="1" l="1"/>
  <c r="AL973" i="1"/>
  <c r="AK973" i="1"/>
  <c r="W973" i="1"/>
  <c r="AB973" i="1" s="1"/>
  <c r="U973" i="1"/>
  <c r="AM955" i="1"/>
  <c r="AL955" i="1"/>
  <c r="AK955" i="1"/>
  <c r="W955" i="1"/>
  <c r="AB955" i="1" s="1"/>
  <c r="U955" i="1"/>
  <c r="AM1500" i="1" l="1"/>
  <c r="AL1500" i="1"/>
  <c r="AK1500" i="1"/>
  <c r="W1500" i="1"/>
  <c r="AB1500" i="1" s="1"/>
  <c r="U1500" i="1"/>
  <c r="AM1499" i="1"/>
  <c r="AL1499" i="1"/>
  <c r="AK1499" i="1"/>
  <c r="W1499" i="1"/>
  <c r="AB1499" i="1" s="1"/>
  <c r="U1499" i="1"/>
  <c r="AM1498" i="1"/>
  <c r="AL1498" i="1"/>
  <c r="AK1498" i="1"/>
  <c r="W1498" i="1"/>
  <c r="AB1498" i="1" s="1"/>
  <c r="U1498" i="1"/>
  <c r="AM1437" i="1"/>
  <c r="AL1437" i="1"/>
  <c r="AK1437" i="1"/>
  <c r="W1437" i="1"/>
  <c r="AB1437" i="1" s="1"/>
  <c r="U1437" i="1"/>
  <c r="AM105" i="1" l="1"/>
  <c r="AL105" i="1"/>
  <c r="AK105" i="1"/>
  <c r="W105" i="1"/>
  <c r="AB105" i="1" s="1"/>
  <c r="U105" i="1"/>
  <c r="AM1216" i="1"/>
  <c r="AL1216" i="1"/>
  <c r="AK1216" i="1"/>
  <c r="W1216" i="1"/>
  <c r="AB1216" i="1" s="1"/>
  <c r="U1216" i="1"/>
  <c r="AM1215" i="1"/>
  <c r="AL1215" i="1"/>
  <c r="AK1215" i="1"/>
  <c r="W1215" i="1"/>
  <c r="AB1215" i="1" s="1"/>
  <c r="U1215" i="1"/>
  <c r="AM1254" i="1"/>
  <c r="AL1254" i="1"/>
  <c r="AK1254" i="1"/>
  <c r="W1254" i="1"/>
  <c r="AB1254" i="1" s="1"/>
  <c r="U1254" i="1"/>
  <c r="AM1241" i="1"/>
  <c r="AL1241" i="1"/>
  <c r="AK1241" i="1"/>
  <c r="W1241" i="1"/>
  <c r="AB1241" i="1" s="1"/>
  <c r="U1241" i="1"/>
  <c r="AM1242" i="1"/>
  <c r="AL1242" i="1"/>
  <c r="AK1242" i="1"/>
  <c r="W1242" i="1"/>
  <c r="AB1242" i="1" s="1"/>
  <c r="U1242" i="1"/>
  <c r="AM1072" i="1" l="1"/>
  <c r="AL1072" i="1"/>
  <c r="AK1072" i="1"/>
  <c r="W1072" i="1"/>
  <c r="AB1072" i="1" s="1"/>
  <c r="U1072" i="1"/>
  <c r="AM1044" i="1"/>
  <c r="AL1044" i="1"/>
  <c r="AK1044" i="1"/>
  <c r="W1044" i="1"/>
  <c r="AB1044" i="1" s="1"/>
  <c r="U1044" i="1"/>
  <c r="AM861" i="1" l="1"/>
  <c r="AL861" i="1"/>
  <c r="AK861" i="1"/>
  <c r="W861" i="1"/>
  <c r="AB861" i="1" s="1"/>
  <c r="U861" i="1"/>
  <c r="AM123" i="1" l="1"/>
  <c r="AL123" i="1"/>
  <c r="AK123" i="1"/>
  <c r="W123" i="1"/>
  <c r="AB123" i="1" s="1"/>
  <c r="U123" i="1"/>
  <c r="AM1162" i="1" l="1"/>
  <c r="AL1162" i="1"/>
  <c r="AK1162" i="1"/>
  <c r="W1162" i="1"/>
  <c r="AB1162" i="1" s="1"/>
  <c r="U1162" i="1"/>
  <c r="AM925" i="1"/>
  <c r="AL925" i="1"/>
  <c r="AK925" i="1"/>
  <c r="W925" i="1"/>
  <c r="AB925" i="1" s="1"/>
  <c r="U925" i="1"/>
  <c r="AM809" i="1"/>
  <c r="AL809" i="1"/>
  <c r="AK809" i="1"/>
  <c r="W809" i="1"/>
  <c r="AB809" i="1" s="1"/>
  <c r="U809" i="1"/>
  <c r="AM808" i="1"/>
  <c r="AL808" i="1"/>
  <c r="AK808" i="1"/>
  <c r="W808" i="1"/>
  <c r="AB808" i="1" s="1"/>
  <c r="U808" i="1"/>
  <c r="AM807" i="1"/>
  <c r="AL807" i="1"/>
  <c r="AK807" i="1"/>
  <c r="W807" i="1"/>
  <c r="AB807" i="1" s="1"/>
  <c r="U807" i="1"/>
  <c r="AM805" i="1"/>
  <c r="AL805" i="1"/>
  <c r="AK805" i="1"/>
  <c r="W805" i="1"/>
  <c r="AB805" i="1" s="1"/>
  <c r="U805" i="1"/>
  <c r="AM766" i="1"/>
  <c r="AL766" i="1"/>
  <c r="AK766" i="1"/>
  <c r="W766" i="1"/>
  <c r="AB766" i="1" s="1"/>
  <c r="U766" i="1"/>
  <c r="AM765" i="1"/>
  <c r="AL765" i="1"/>
  <c r="AK765" i="1"/>
  <c r="W765" i="1"/>
  <c r="AB765" i="1" s="1"/>
  <c r="U765" i="1"/>
  <c r="AM764" i="1"/>
  <c r="AL764" i="1"/>
  <c r="AK764" i="1"/>
  <c r="W764" i="1"/>
  <c r="AB764" i="1" s="1"/>
  <c r="U764" i="1"/>
  <c r="AM762" i="1"/>
  <c r="AL762" i="1"/>
  <c r="AK762" i="1"/>
  <c r="W762" i="1"/>
  <c r="AB762" i="1" s="1"/>
  <c r="U762" i="1"/>
  <c r="AM77" i="1"/>
  <c r="AL77" i="1"/>
  <c r="AK77" i="1"/>
  <c r="W77" i="1"/>
  <c r="AB77" i="1" s="1"/>
  <c r="U77" i="1"/>
  <c r="AM78" i="1"/>
  <c r="AL78" i="1"/>
  <c r="AK78" i="1"/>
  <c r="W78" i="1"/>
  <c r="AB78" i="1" s="1"/>
  <c r="U78" i="1"/>
  <c r="AM79" i="1"/>
  <c r="AL79" i="1"/>
  <c r="AK79" i="1"/>
  <c r="W79" i="1"/>
  <c r="AB79" i="1" s="1"/>
  <c r="U79" i="1"/>
  <c r="AM75" i="1" l="1"/>
  <c r="AL75" i="1"/>
  <c r="AK75" i="1"/>
  <c r="W75" i="1"/>
  <c r="AB75" i="1" s="1"/>
  <c r="U75" i="1"/>
  <c r="AM1394" i="1"/>
  <c r="AL1394" i="1"/>
  <c r="AK1394" i="1"/>
  <c r="W1394" i="1"/>
  <c r="AB1394" i="1" s="1"/>
  <c r="U1394" i="1"/>
  <c r="AM1396" i="1"/>
  <c r="AL1396" i="1"/>
  <c r="AK1396" i="1"/>
  <c r="W1396" i="1"/>
  <c r="AB1396" i="1" s="1"/>
  <c r="U1396" i="1"/>
  <c r="AM88" i="1" l="1"/>
  <c r="AL88" i="1"/>
  <c r="AK88" i="1"/>
  <c r="W88" i="1"/>
  <c r="AB88" i="1" s="1"/>
  <c r="U88" i="1"/>
  <c r="AM1435" i="1"/>
  <c r="AL1435" i="1"/>
  <c r="AK1435" i="1"/>
  <c r="W1435" i="1"/>
  <c r="AB1435" i="1" s="1"/>
  <c r="U1435" i="1"/>
  <c r="AM1174" i="1"/>
  <c r="AL1174" i="1"/>
  <c r="AK1174" i="1"/>
  <c r="W1174" i="1"/>
  <c r="AB1174" i="1" s="1"/>
  <c r="U1174" i="1"/>
  <c r="AM1146" i="1"/>
  <c r="AL1146" i="1"/>
  <c r="AK1146" i="1"/>
  <c r="W1146" i="1"/>
  <c r="AB1146" i="1" s="1"/>
  <c r="U1146" i="1"/>
  <c r="AM1145" i="1"/>
  <c r="AL1145" i="1"/>
  <c r="AK1145" i="1"/>
  <c r="W1145" i="1"/>
  <c r="AB1145" i="1" s="1"/>
  <c r="U1145" i="1"/>
  <c r="AM1137" i="1"/>
  <c r="AL1137" i="1"/>
  <c r="AK1137" i="1"/>
  <c r="W1137" i="1"/>
  <c r="AB1137" i="1" s="1"/>
  <c r="U1137" i="1"/>
  <c r="AM996" i="1"/>
  <c r="AL996" i="1"/>
  <c r="AK996" i="1"/>
  <c r="W996" i="1"/>
  <c r="AB996" i="1" s="1"/>
  <c r="U996" i="1"/>
  <c r="AM994" i="1"/>
  <c r="AL994" i="1"/>
  <c r="AK994" i="1"/>
  <c r="W994" i="1"/>
  <c r="AB994" i="1" s="1"/>
  <c r="U994" i="1"/>
  <c r="AM993" i="1"/>
  <c r="AL993" i="1"/>
  <c r="AK993" i="1"/>
  <c r="W993" i="1"/>
  <c r="AB993" i="1" s="1"/>
  <c r="U993" i="1"/>
  <c r="AM895" i="1"/>
  <c r="AL895" i="1"/>
  <c r="AK895" i="1"/>
  <c r="W895" i="1"/>
  <c r="AB895" i="1" s="1"/>
  <c r="U895" i="1"/>
  <c r="AM893" i="1"/>
  <c r="AL893" i="1"/>
  <c r="AK893" i="1"/>
  <c r="W893" i="1"/>
  <c r="AB893" i="1" s="1"/>
  <c r="U893" i="1"/>
  <c r="AM887" i="1"/>
  <c r="AL887" i="1"/>
  <c r="AK887" i="1"/>
  <c r="W887" i="1"/>
  <c r="AB887" i="1" s="1"/>
  <c r="U887" i="1"/>
  <c r="AM885" i="1"/>
  <c r="AL885" i="1"/>
  <c r="AK885" i="1"/>
  <c r="W885" i="1"/>
  <c r="AB885" i="1" s="1"/>
  <c r="U885" i="1"/>
  <c r="AM790" i="1"/>
  <c r="AL790" i="1"/>
  <c r="AK790" i="1"/>
  <c r="W790" i="1"/>
  <c r="AB790" i="1" s="1"/>
  <c r="U790" i="1"/>
  <c r="AM316" i="1"/>
  <c r="AL316" i="1"/>
  <c r="AK316" i="1"/>
  <c r="W316" i="1"/>
  <c r="AB316" i="1" s="1"/>
  <c r="U316" i="1"/>
  <c r="AM188" i="1"/>
  <c r="AL188" i="1"/>
  <c r="AK188" i="1"/>
  <c r="W188" i="1"/>
  <c r="AB188" i="1" s="1"/>
  <c r="U188" i="1"/>
  <c r="AM142" i="1"/>
  <c r="AL142" i="1"/>
  <c r="AK142" i="1"/>
  <c r="W142" i="1"/>
  <c r="AB142" i="1" s="1"/>
  <c r="U142" i="1"/>
  <c r="AM109" i="1"/>
  <c r="AL109" i="1"/>
  <c r="AK109" i="1"/>
  <c r="W109" i="1"/>
  <c r="AB109" i="1" s="1"/>
  <c r="U109" i="1"/>
  <c r="AM104" i="1"/>
  <c r="AL104" i="1"/>
  <c r="AK104" i="1"/>
  <c r="W104" i="1"/>
  <c r="AB104" i="1" s="1"/>
  <c r="U104" i="1"/>
  <c r="AM102" i="1"/>
  <c r="AL102" i="1"/>
  <c r="AK102" i="1"/>
  <c r="W102" i="1"/>
  <c r="AB102" i="1" s="1"/>
  <c r="U102" i="1"/>
  <c r="AM103" i="1"/>
  <c r="AL103" i="1"/>
  <c r="AK103" i="1"/>
  <c r="W103" i="1"/>
  <c r="AB103" i="1" s="1"/>
  <c r="U103" i="1"/>
  <c r="AM96" i="1"/>
  <c r="AL96" i="1"/>
  <c r="AK96" i="1"/>
  <c r="W96" i="1"/>
  <c r="AB96" i="1" s="1"/>
  <c r="U96" i="1"/>
  <c r="U600" i="1"/>
  <c r="W600" i="1"/>
  <c r="AB600" i="1" s="1"/>
  <c r="AK600" i="1"/>
  <c r="AL600" i="1"/>
  <c r="AM600" i="1"/>
  <c r="AM1545" i="1"/>
  <c r="AL1545" i="1"/>
  <c r="AK1545" i="1"/>
  <c r="W1545" i="1"/>
  <c r="AB1545" i="1" s="1"/>
  <c r="U1545" i="1"/>
  <c r="AM1546" i="1"/>
  <c r="AL1546" i="1"/>
  <c r="AK1546" i="1"/>
  <c r="W1546" i="1"/>
  <c r="AB1546" i="1" s="1"/>
  <c r="U1546" i="1"/>
  <c r="AM1476" i="1"/>
  <c r="AL1476" i="1"/>
  <c r="AK1476" i="1"/>
  <c r="W1476" i="1"/>
  <c r="AB1476" i="1" s="1"/>
  <c r="U1476" i="1"/>
  <c r="AM1334" i="1"/>
  <c r="AL1334" i="1"/>
  <c r="AK1334" i="1"/>
  <c r="W1334" i="1"/>
  <c r="AB1334" i="1" s="1"/>
  <c r="U1334" i="1"/>
  <c r="AM1332" i="1"/>
  <c r="AL1332" i="1"/>
  <c r="AK1332" i="1"/>
  <c r="W1332" i="1"/>
  <c r="AB1332" i="1" s="1"/>
  <c r="U1332" i="1"/>
  <c r="AM1330" i="1"/>
  <c r="AL1330" i="1"/>
  <c r="AK1330" i="1"/>
  <c r="W1330" i="1"/>
  <c r="AB1330" i="1" s="1"/>
  <c r="U1330" i="1"/>
  <c r="AM1271" i="1"/>
  <c r="AL1271" i="1"/>
  <c r="AK1271" i="1"/>
  <c r="W1271" i="1"/>
  <c r="AB1271" i="1" s="1"/>
  <c r="U1271" i="1"/>
  <c r="AM1272" i="1"/>
  <c r="AL1272" i="1"/>
  <c r="AK1272" i="1"/>
  <c r="W1272" i="1"/>
  <c r="AB1272" i="1" s="1"/>
  <c r="U1272" i="1"/>
  <c r="AM1078" i="1"/>
  <c r="AL1078" i="1"/>
  <c r="AK1078" i="1"/>
  <c r="W1078" i="1"/>
  <c r="AB1078" i="1" s="1"/>
  <c r="U1078" i="1"/>
  <c r="AM1022" i="1"/>
  <c r="AL1022" i="1"/>
  <c r="AK1022" i="1"/>
  <c r="W1022" i="1"/>
  <c r="AB1022" i="1" s="1"/>
  <c r="U1022" i="1"/>
  <c r="AM843" i="1"/>
  <c r="AL843" i="1"/>
  <c r="AK843" i="1"/>
  <c r="W843" i="1"/>
  <c r="AB843" i="1" s="1"/>
  <c r="U843" i="1"/>
  <c r="AM835" i="1"/>
  <c r="AL835" i="1"/>
  <c r="AK835" i="1"/>
  <c r="W835" i="1"/>
  <c r="AB835" i="1" s="1"/>
  <c r="U835" i="1"/>
  <c r="AM831" i="1"/>
  <c r="AL831" i="1"/>
  <c r="AK831" i="1"/>
  <c r="W831" i="1"/>
  <c r="AB831" i="1" s="1"/>
  <c r="U831" i="1"/>
  <c r="AM828" i="1"/>
  <c r="AL828" i="1"/>
  <c r="AK828" i="1"/>
  <c r="W828" i="1"/>
  <c r="AB828" i="1" s="1"/>
  <c r="U828" i="1"/>
  <c r="AM830" i="1"/>
  <c r="AL830" i="1"/>
  <c r="AK830" i="1"/>
  <c r="W830" i="1"/>
  <c r="AB830" i="1" s="1"/>
  <c r="U830" i="1"/>
  <c r="AM827" i="1"/>
  <c r="AL827" i="1"/>
  <c r="AK827" i="1"/>
  <c r="W827" i="1"/>
  <c r="AB827" i="1" s="1"/>
  <c r="U827" i="1"/>
  <c r="AM706" i="1"/>
  <c r="AL706" i="1"/>
  <c r="AK706" i="1"/>
  <c r="W706" i="1"/>
  <c r="AB706" i="1" s="1"/>
  <c r="U706" i="1"/>
  <c r="AM445" i="1"/>
  <c r="AL445" i="1"/>
  <c r="AK445" i="1"/>
  <c r="W445" i="1"/>
  <c r="AB445" i="1" s="1"/>
  <c r="U445" i="1"/>
  <c r="AM1002" i="1"/>
  <c r="AL1002" i="1"/>
  <c r="AK1002" i="1"/>
  <c r="W1002" i="1"/>
  <c r="AB1002" i="1" s="1"/>
  <c r="U1002" i="1"/>
  <c r="AM1005" i="1"/>
  <c r="AL1005" i="1"/>
  <c r="AK1005" i="1"/>
  <c r="W1005" i="1"/>
  <c r="AB1005" i="1" s="1"/>
  <c r="U1005" i="1"/>
  <c r="AM1003" i="1"/>
  <c r="AL1003" i="1"/>
  <c r="AK1003" i="1"/>
  <c r="W1003" i="1"/>
  <c r="AB1003" i="1" s="1"/>
  <c r="U1003" i="1"/>
  <c r="AM846" i="1"/>
  <c r="AL846" i="1"/>
  <c r="AK846" i="1"/>
  <c r="W846" i="1"/>
  <c r="AB846" i="1" s="1"/>
  <c r="U846" i="1"/>
  <c r="AM725" i="1"/>
  <c r="AL725" i="1"/>
  <c r="AK725" i="1"/>
  <c r="W725" i="1"/>
  <c r="AB725" i="1" s="1"/>
  <c r="U725" i="1"/>
  <c r="AM721" i="1"/>
  <c r="AL721" i="1"/>
  <c r="AK721" i="1"/>
  <c r="W721" i="1"/>
  <c r="AB721" i="1" s="1"/>
  <c r="U721" i="1"/>
  <c r="AM560" i="1"/>
  <c r="AL560" i="1"/>
  <c r="AK560" i="1"/>
  <c r="W560" i="1"/>
  <c r="AB560" i="1" s="1"/>
  <c r="U560" i="1"/>
  <c r="AM552" i="1"/>
  <c r="AL552" i="1"/>
  <c r="AK552" i="1"/>
  <c r="W552" i="1"/>
  <c r="AB552" i="1" s="1"/>
  <c r="U552" i="1"/>
  <c r="AM564" i="1"/>
  <c r="AL564" i="1"/>
  <c r="AK564" i="1"/>
  <c r="W564" i="1"/>
  <c r="AB564" i="1" s="1"/>
  <c r="U564" i="1"/>
  <c r="AM556" i="1"/>
  <c r="AL556" i="1"/>
  <c r="AK556" i="1"/>
  <c r="W556" i="1"/>
  <c r="AB556" i="1" s="1"/>
  <c r="U556" i="1"/>
  <c r="AM265" i="1"/>
  <c r="AL265" i="1"/>
  <c r="AK265" i="1"/>
  <c r="W265" i="1"/>
  <c r="AB265" i="1" s="1"/>
  <c r="U265" i="1"/>
  <c r="AM259" i="1"/>
  <c r="AL259" i="1"/>
  <c r="AK259" i="1"/>
  <c r="W259" i="1"/>
  <c r="AB259" i="1" s="1"/>
  <c r="U259" i="1"/>
  <c r="AM140" i="1"/>
  <c r="AL140" i="1"/>
  <c r="AK140" i="1"/>
  <c r="W140" i="1"/>
  <c r="AB140" i="1" s="1"/>
  <c r="U140" i="1"/>
  <c r="AM86" i="1"/>
  <c r="AL86" i="1"/>
  <c r="AK86" i="1"/>
  <c r="W86" i="1"/>
  <c r="AB86" i="1" s="1"/>
  <c r="U86" i="1"/>
  <c r="AM1055" i="1"/>
  <c r="AL1055" i="1"/>
  <c r="AK1055" i="1"/>
  <c r="W1055" i="1"/>
  <c r="AB1055" i="1" s="1"/>
  <c r="U1055" i="1"/>
  <c r="AM1060" i="1"/>
  <c r="AL1060" i="1"/>
  <c r="AK1060" i="1"/>
  <c r="W1060" i="1"/>
  <c r="AB1060" i="1" s="1"/>
  <c r="U1060" i="1"/>
  <c r="AM1059" i="1"/>
  <c r="AL1059" i="1"/>
  <c r="AK1059" i="1"/>
  <c r="W1059" i="1"/>
  <c r="AB1059" i="1" s="1"/>
  <c r="U1059" i="1"/>
  <c r="AM1064" i="1"/>
  <c r="AL1064" i="1"/>
  <c r="AK1064" i="1"/>
  <c r="W1064" i="1"/>
  <c r="AB1064" i="1" s="1"/>
  <c r="U1064" i="1"/>
  <c r="AM1062" i="1"/>
  <c r="AL1062" i="1"/>
  <c r="AK1062" i="1"/>
  <c r="W1062" i="1"/>
  <c r="AB1062" i="1" s="1"/>
  <c r="U1062" i="1"/>
  <c r="AM1056" i="1"/>
  <c r="AL1056" i="1"/>
  <c r="AK1056" i="1"/>
  <c r="W1056" i="1"/>
  <c r="AB1056" i="1" s="1"/>
  <c r="U1056" i="1"/>
  <c r="AM1057" i="1"/>
  <c r="AL1057" i="1"/>
  <c r="AK1057" i="1"/>
  <c r="W1057" i="1"/>
  <c r="AB1057" i="1" s="1"/>
  <c r="U1057" i="1"/>
  <c r="AM902" i="1"/>
  <c r="AL902" i="1"/>
  <c r="AK902" i="1"/>
  <c r="W902" i="1"/>
  <c r="AB902" i="1" s="1"/>
  <c r="U902" i="1"/>
  <c r="AM448" i="1"/>
  <c r="AL448" i="1"/>
  <c r="AK448" i="1"/>
  <c r="W448" i="1"/>
  <c r="AB448" i="1" s="1"/>
  <c r="U448" i="1"/>
  <c r="AM577" i="1"/>
  <c r="AL577" i="1"/>
  <c r="AK577" i="1"/>
  <c r="W577" i="1"/>
  <c r="AB577" i="1" s="1"/>
  <c r="U577" i="1"/>
  <c r="U578" i="1"/>
  <c r="W578" i="1"/>
  <c r="AB578" i="1" s="1"/>
  <c r="AK578" i="1"/>
  <c r="AL578" i="1"/>
  <c r="AM578" i="1"/>
  <c r="AM442" i="1"/>
  <c r="AL442" i="1"/>
  <c r="AK442" i="1"/>
  <c r="W442" i="1"/>
  <c r="AB442" i="1" s="1"/>
  <c r="U442" i="1"/>
  <c r="AM1533" i="1"/>
  <c r="AL1533" i="1"/>
  <c r="AK1533" i="1"/>
  <c r="W1533" i="1"/>
  <c r="AB1533" i="1" s="1"/>
  <c r="U1533" i="1"/>
  <c r="AM1531" i="1"/>
  <c r="AL1531" i="1"/>
  <c r="AK1531" i="1"/>
  <c r="W1531" i="1"/>
  <c r="AB1531" i="1" s="1"/>
  <c r="U1531" i="1"/>
  <c r="AM1405" i="1"/>
  <c r="AL1405" i="1"/>
  <c r="AK1405" i="1"/>
  <c r="W1405" i="1"/>
  <c r="AB1405" i="1" s="1"/>
  <c r="U1405" i="1"/>
  <c r="AM1401" i="1"/>
  <c r="AL1401" i="1"/>
  <c r="AK1401" i="1"/>
  <c r="W1401" i="1"/>
  <c r="AB1401" i="1" s="1"/>
  <c r="U1401" i="1"/>
  <c r="AM1173" i="1"/>
  <c r="AL1173" i="1"/>
  <c r="AK1173" i="1"/>
  <c r="W1173" i="1"/>
  <c r="AB1173" i="1" s="1"/>
  <c r="U1173" i="1"/>
  <c r="AM883" i="1"/>
  <c r="AL883" i="1"/>
  <c r="AK883" i="1"/>
  <c r="W883" i="1"/>
  <c r="AB883" i="1" s="1"/>
  <c r="U883" i="1"/>
  <c r="AM881" i="1"/>
  <c r="AL881" i="1"/>
  <c r="AK881" i="1"/>
  <c r="W881" i="1"/>
  <c r="AB881" i="1" s="1"/>
  <c r="U881" i="1"/>
  <c r="AM879" i="1"/>
  <c r="AL879" i="1"/>
  <c r="AK879" i="1"/>
  <c r="W879" i="1"/>
  <c r="AB879" i="1" s="1"/>
  <c r="U879" i="1"/>
  <c r="AM876" i="1"/>
  <c r="AL876" i="1"/>
  <c r="AK876" i="1"/>
  <c r="W876" i="1"/>
  <c r="AB876" i="1" s="1"/>
  <c r="U876" i="1"/>
  <c r="AM869" i="1"/>
  <c r="AL869" i="1"/>
  <c r="AK869" i="1"/>
  <c r="W869" i="1"/>
  <c r="AB869" i="1" s="1"/>
  <c r="U869" i="1"/>
  <c r="AM868" i="1"/>
  <c r="AL868" i="1"/>
  <c r="AK868" i="1"/>
  <c r="W868" i="1"/>
  <c r="AB868" i="1" s="1"/>
  <c r="U868" i="1"/>
  <c r="AM866" i="1"/>
  <c r="AL866" i="1"/>
  <c r="AK866" i="1"/>
  <c r="W866" i="1"/>
  <c r="AB866" i="1" s="1"/>
  <c r="U866" i="1"/>
  <c r="AM865" i="1"/>
  <c r="AL865" i="1"/>
  <c r="AK865" i="1"/>
  <c r="W865" i="1"/>
  <c r="AB865" i="1" s="1"/>
  <c r="U865" i="1"/>
  <c r="AM844" i="1"/>
  <c r="AL844" i="1"/>
  <c r="AK844" i="1"/>
  <c r="W844" i="1"/>
  <c r="AB844" i="1" s="1"/>
  <c r="U844" i="1"/>
  <c r="AM447" i="1"/>
  <c r="AL447" i="1"/>
  <c r="AK447" i="1"/>
  <c r="W447" i="1"/>
  <c r="AB447" i="1" s="1"/>
  <c r="U447" i="1"/>
  <c r="AM420" i="1"/>
  <c r="AL420" i="1"/>
  <c r="AK420" i="1"/>
  <c r="W420" i="1"/>
  <c r="AB420" i="1" s="1"/>
  <c r="U420" i="1"/>
  <c r="AM246" i="1"/>
  <c r="AL246" i="1"/>
  <c r="AK246" i="1"/>
  <c r="W246" i="1"/>
  <c r="AB246" i="1" s="1"/>
  <c r="U246" i="1"/>
  <c r="AM244" i="1"/>
  <c r="AL244" i="1"/>
  <c r="AK244" i="1"/>
  <c r="W244" i="1"/>
  <c r="AB244" i="1" s="1"/>
  <c r="U244" i="1"/>
  <c r="U245" i="1"/>
  <c r="W245" i="1"/>
  <c r="AB245" i="1" s="1"/>
  <c r="AK245" i="1"/>
  <c r="AL245" i="1"/>
  <c r="AM245" i="1"/>
  <c r="AM217" i="1"/>
  <c r="AL217" i="1"/>
  <c r="AK217" i="1"/>
  <c r="W217" i="1"/>
  <c r="AB217" i="1" s="1"/>
  <c r="U217" i="1"/>
  <c r="AM215" i="1"/>
  <c r="AL215" i="1"/>
  <c r="AK215" i="1"/>
  <c r="W215" i="1"/>
  <c r="AB215" i="1" s="1"/>
  <c r="U215" i="1"/>
  <c r="AM208" i="1"/>
  <c r="AL208" i="1"/>
  <c r="AK208" i="1"/>
  <c r="W208" i="1"/>
  <c r="AB208" i="1" s="1"/>
  <c r="U208" i="1"/>
  <c r="AM207" i="1"/>
  <c r="AL207" i="1"/>
  <c r="AK207" i="1"/>
  <c r="W207" i="1"/>
  <c r="AB207" i="1" s="1"/>
  <c r="U207" i="1"/>
  <c r="AM210" i="1"/>
  <c r="AL210" i="1"/>
  <c r="AK210" i="1"/>
  <c r="W210" i="1"/>
  <c r="AB210" i="1" s="1"/>
  <c r="U210" i="1"/>
  <c r="AM213" i="1"/>
  <c r="AL213" i="1"/>
  <c r="AK213" i="1"/>
  <c r="W213" i="1"/>
  <c r="AB213" i="1" s="1"/>
  <c r="U213" i="1"/>
  <c r="AM205" i="1"/>
  <c r="AL205" i="1"/>
  <c r="AK205" i="1"/>
  <c r="W205" i="1"/>
  <c r="AB205" i="1" s="1"/>
  <c r="U205" i="1"/>
  <c r="AM204" i="1"/>
  <c r="AL204" i="1"/>
  <c r="AK204" i="1"/>
  <c r="W204" i="1"/>
  <c r="AB204" i="1" s="1"/>
  <c r="U204" i="1"/>
  <c r="AM1490" i="1"/>
  <c r="AL1490" i="1"/>
  <c r="AK1490" i="1"/>
  <c r="W1490" i="1"/>
  <c r="AB1490" i="1" s="1"/>
  <c r="U1490" i="1"/>
  <c r="AM1488" i="1"/>
  <c r="AL1488" i="1"/>
  <c r="AK1488" i="1"/>
  <c r="W1488" i="1"/>
  <c r="AB1488" i="1" s="1"/>
  <c r="U1488" i="1"/>
  <c r="AM1487" i="1"/>
  <c r="AL1487" i="1"/>
  <c r="AK1487" i="1"/>
  <c r="W1487" i="1"/>
  <c r="AB1487" i="1" s="1"/>
  <c r="U1487" i="1"/>
  <c r="AM1446" i="1"/>
  <c r="AL1446" i="1"/>
  <c r="AK1446" i="1"/>
  <c r="W1446" i="1"/>
  <c r="AB1446" i="1" s="1"/>
  <c r="U1446" i="1"/>
  <c r="AM1447" i="1"/>
  <c r="AL1447" i="1"/>
  <c r="AK1447" i="1"/>
  <c r="W1447" i="1"/>
  <c r="AB1447" i="1" s="1"/>
  <c r="U1447" i="1"/>
  <c r="AM1343" i="1"/>
  <c r="AL1343" i="1"/>
  <c r="AK1343" i="1"/>
  <c r="W1343" i="1"/>
  <c r="AB1343" i="1" s="1"/>
  <c r="U1343" i="1"/>
  <c r="AM1182" i="1"/>
  <c r="AL1182" i="1"/>
  <c r="AK1182" i="1"/>
  <c r="W1182" i="1"/>
  <c r="AB1182" i="1" s="1"/>
  <c r="U1182" i="1"/>
  <c r="AM1180" i="1"/>
  <c r="AL1180" i="1"/>
  <c r="AK1180" i="1"/>
  <c r="W1180" i="1"/>
  <c r="AB1180" i="1" s="1"/>
  <c r="U1180" i="1"/>
  <c r="AM1131" i="1"/>
  <c r="AL1131" i="1"/>
  <c r="AK1131" i="1"/>
  <c r="W1131" i="1"/>
  <c r="AB1131" i="1" s="1"/>
  <c r="U1131" i="1"/>
  <c r="AM1096" i="1"/>
  <c r="AL1096" i="1"/>
  <c r="AK1096" i="1"/>
  <c r="W1096" i="1"/>
  <c r="AB1096" i="1" s="1"/>
  <c r="U1096" i="1"/>
  <c r="AM1094" i="1"/>
  <c r="AL1094" i="1"/>
  <c r="AK1094" i="1"/>
  <c r="W1094" i="1"/>
  <c r="AB1094" i="1" s="1"/>
  <c r="U1094" i="1"/>
  <c r="AM1093" i="1"/>
  <c r="AL1093" i="1"/>
  <c r="AK1093" i="1"/>
  <c r="W1093" i="1"/>
  <c r="AB1093" i="1" s="1"/>
  <c r="U1093" i="1"/>
  <c r="AM1014" i="1"/>
  <c r="AL1014" i="1"/>
  <c r="AK1014" i="1"/>
  <c r="W1014" i="1"/>
  <c r="AB1014" i="1" s="1"/>
  <c r="U1014" i="1"/>
  <c r="AM426" i="1"/>
  <c r="AL426" i="1"/>
  <c r="AK426" i="1"/>
  <c r="W426" i="1"/>
  <c r="AB426" i="1" s="1"/>
  <c r="U426" i="1"/>
  <c r="AM335" i="1"/>
  <c r="AL335" i="1"/>
  <c r="AK335" i="1"/>
  <c r="W335" i="1"/>
  <c r="AB335" i="1" s="1"/>
  <c r="U335" i="1"/>
  <c r="AM295" i="1"/>
  <c r="AL295" i="1"/>
  <c r="AK295" i="1"/>
  <c r="W295" i="1"/>
  <c r="AB295" i="1" s="1"/>
  <c r="U295" i="1"/>
  <c r="AM49" i="1"/>
  <c r="AL49" i="1"/>
  <c r="AK49" i="1"/>
  <c r="W49" i="1"/>
  <c r="AB49" i="1" s="1"/>
  <c r="U49" i="1"/>
  <c r="AM39" i="1"/>
  <c r="AL39" i="1"/>
  <c r="AK39" i="1"/>
  <c r="W39" i="1"/>
  <c r="AB39" i="1" s="1"/>
  <c r="U39" i="1"/>
  <c r="AM25" i="1"/>
  <c r="AL25" i="1"/>
  <c r="AK25" i="1"/>
  <c r="W25" i="1"/>
  <c r="AB25" i="1" s="1"/>
  <c r="U25" i="1"/>
  <c r="AM232" i="1"/>
  <c r="AL232" i="1"/>
  <c r="AK232" i="1"/>
  <c r="W232" i="1"/>
  <c r="AB232" i="1" s="1"/>
  <c r="U232" i="1"/>
  <c r="AM1539" i="1"/>
  <c r="AL1539" i="1"/>
  <c r="AK1539" i="1"/>
  <c r="W1539" i="1"/>
  <c r="AB1539" i="1" s="1"/>
  <c r="U1539" i="1"/>
  <c r="AM1518" i="1"/>
  <c r="AL1518" i="1"/>
  <c r="AK1518" i="1"/>
  <c r="W1518" i="1"/>
  <c r="AB1518" i="1" s="1"/>
  <c r="U1518" i="1"/>
  <c r="AM1458" i="1"/>
  <c r="AL1458" i="1"/>
  <c r="AK1458" i="1"/>
  <c r="W1458" i="1"/>
  <c r="AB1458" i="1" s="1"/>
  <c r="U1458" i="1"/>
  <c r="AM1210" i="1"/>
  <c r="AL1210" i="1"/>
  <c r="AK1210" i="1"/>
  <c r="W1210" i="1"/>
  <c r="AB1210" i="1" s="1"/>
  <c r="U1210" i="1"/>
  <c r="AM1211" i="1"/>
  <c r="AL1211" i="1"/>
  <c r="AK1211" i="1"/>
  <c r="W1211" i="1"/>
  <c r="AB1211" i="1" s="1"/>
  <c r="U1211" i="1"/>
  <c r="AM1212" i="1"/>
  <c r="AL1212" i="1"/>
  <c r="AK1212" i="1"/>
  <c r="W1212" i="1"/>
  <c r="AB1212" i="1" s="1"/>
  <c r="U1212" i="1"/>
  <c r="AM1234" i="1"/>
  <c r="AL1234" i="1"/>
  <c r="AK1234" i="1"/>
  <c r="W1234" i="1"/>
  <c r="AB1234" i="1" s="1"/>
  <c r="U1234" i="1"/>
  <c r="AM1250" i="1"/>
  <c r="AL1250" i="1"/>
  <c r="AK1250" i="1"/>
  <c r="W1250" i="1"/>
  <c r="AB1250" i="1" s="1"/>
  <c r="U1250" i="1"/>
  <c r="AM712" i="1"/>
  <c r="AL712" i="1"/>
  <c r="AK712" i="1"/>
  <c r="W712" i="1"/>
  <c r="AB712" i="1" s="1"/>
  <c r="U712" i="1"/>
  <c r="AM651" i="1"/>
  <c r="AL651" i="1"/>
  <c r="AK651" i="1"/>
  <c r="W651" i="1"/>
  <c r="AB651" i="1" s="1"/>
  <c r="U651" i="1"/>
  <c r="AM546" i="1"/>
  <c r="AL546" i="1"/>
  <c r="AK546" i="1"/>
  <c r="W546" i="1"/>
  <c r="AB546" i="1" s="1"/>
  <c r="U546" i="1"/>
  <c r="AM547" i="1"/>
  <c r="AL547" i="1"/>
  <c r="AK547" i="1"/>
  <c r="W547" i="1"/>
  <c r="AB547" i="1" s="1"/>
  <c r="U547" i="1"/>
  <c r="AM548" i="1"/>
  <c r="AL548" i="1"/>
  <c r="AK548" i="1"/>
  <c r="W548" i="1"/>
  <c r="AB548" i="1" s="1"/>
  <c r="U548" i="1"/>
  <c r="AM637" i="1"/>
  <c r="AL637" i="1"/>
  <c r="AK637" i="1"/>
  <c r="W637" i="1"/>
  <c r="AB637" i="1" s="1"/>
  <c r="U637" i="1"/>
  <c r="AM635" i="1"/>
  <c r="AL635" i="1"/>
  <c r="AK635" i="1"/>
  <c r="W635" i="1"/>
  <c r="AB635" i="1" s="1"/>
  <c r="U635" i="1"/>
  <c r="AM634" i="1"/>
  <c r="AL634" i="1"/>
  <c r="AK634" i="1"/>
  <c r="W634" i="1"/>
  <c r="AB634" i="1" s="1"/>
  <c r="U634" i="1"/>
  <c r="AM633" i="1"/>
  <c r="AL633" i="1"/>
  <c r="AK633" i="1"/>
  <c r="W633" i="1"/>
  <c r="AB633" i="1" s="1"/>
  <c r="U633" i="1"/>
  <c r="AM632" i="1"/>
  <c r="AL632" i="1"/>
  <c r="AK632" i="1"/>
  <c r="W632" i="1"/>
  <c r="AB632" i="1" s="1"/>
  <c r="U632" i="1"/>
  <c r="AM507" i="1"/>
  <c r="AL507" i="1"/>
  <c r="AK507" i="1"/>
  <c r="W507" i="1"/>
  <c r="AB507" i="1" s="1"/>
  <c r="U507" i="1"/>
  <c r="AM505" i="1"/>
  <c r="AL505" i="1"/>
  <c r="AK505" i="1"/>
  <c r="W505" i="1"/>
  <c r="AB505" i="1" s="1"/>
  <c r="U505" i="1"/>
  <c r="AM595" i="1"/>
  <c r="AL595" i="1"/>
  <c r="AK595" i="1"/>
  <c r="W595" i="1"/>
  <c r="AB595" i="1" s="1"/>
  <c r="U595" i="1"/>
  <c r="AM582" i="1"/>
  <c r="AL582" i="1"/>
  <c r="AK582" i="1"/>
  <c r="W582" i="1"/>
  <c r="AB582" i="1" s="1"/>
  <c r="U582" i="1"/>
  <c r="AM576" i="1"/>
  <c r="AL576" i="1"/>
  <c r="AK576" i="1"/>
  <c r="W576" i="1"/>
  <c r="AB576" i="1" s="1"/>
  <c r="U576" i="1"/>
  <c r="AM343" i="1"/>
  <c r="AL343" i="1"/>
  <c r="AK343" i="1"/>
  <c r="W343" i="1"/>
  <c r="AB343" i="1" s="1"/>
  <c r="U343" i="1"/>
  <c r="AM339" i="1"/>
  <c r="AL339" i="1"/>
  <c r="AK339" i="1"/>
  <c r="W339" i="1"/>
  <c r="AB339" i="1" s="1"/>
  <c r="U339" i="1"/>
  <c r="AM283" i="1"/>
  <c r="AL283" i="1"/>
  <c r="AK283" i="1"/>
  <c r="W283" i="1"/>
  <c r="AB283" i="1" s="1"/>
  <c r="U283" i="1"/>
  <c r="AM177" i="1"/>
  <c r="AL177" i="1"/>
  <c r="AK177" i="1"/>
  <c r="W177" i="1"/>
  <c r="AB177" i="1" s="1"/>
  <c r="U177" i="1"/>
  <c r="AM182" i="1"/>
  <c r="AL182" i="1"/>
  <c r="AK182" i="1"/>
  <c r="W182" i="1"/>
  <c r="AB182" i="1" s="1"/>
  <c r="U182" i="1"/>
  <c r="AM180" i="1"/>
  <c r="AL180" i="1"/>
  <c r="AK180" i="1"/>
  <c r="W180" i="1"/>
  <c r="AB180" i="1" s="1"/>
  <c r="U180" i="1"/>
  <c r="AM179" i="1"/>
  <c r="AL179" i="1"/>
  <c r="AK179" i="1"/>
  <c r="W179" i="1"/>
  <c r="AB179" i="1" s="1"/>
  <c r="U179" i="1"/>
  <c r="AM175" i="1"/>
  <c r="AL175" i="1"/>
  <c r="AK175" i="1"/>
  <c r="W175" i="1"/>
  <c r="AB175" i="1" s="1"/>
  <c r="U175" i="1"/>
  <c r="AM174" i="1"/>
  <c r="AL174" i="1"/>
  <c r="AK174" i="1"/>
  <c r="W174" i="1"/>
  <c r="AB174" i="1" s="1"/>
  <c r="U174" i="1"/>
  <c r="AM172" i="1"/>
  <c r="AL172" i="1"/>
  <c r="AK172" i="1"/>
  <c r="W172" i="1"/>
  <c r="AB172" i="1" s="1"/>
  <c r="U172" i="1"/>
  <c r="AM171" i="1"/>
  <c r="AL171" i="1"/>
  <c r="AK171" i="1"/>
  <c r="W171" i="1"/>
  <c r="AB171" i="1" s="1"/>
  <c r="U171" i="1"/>
  <c r="AM239" i="1"/>
  <c r="AL239" i="1"/>
  <c r="AK239" i="1"/>
  <c r="W239" i="1"/>
  <c r="AB239" i="1" s="1"/>
  <c r="U239" i="1"/>
  <c r="AM1175" i="1"/>
  <c r="AL1175" i="1"/>
  <c r="AK1175" i="1"/>
  <c r="W1175" i="1"/>
  <c r="AB1175" i="1" s="1"/>
  <c r="U1175" i="1"/>
  <c r="AM1123" i="1"/>
  <c r="AL1123" i="1"/>
  <c r="AK1123" i="1"/>
  <c r="W1123" i="1"/>
  <c r="AB1123" i="1" s="1"/>
  <c r="U1123" i="1"/>
  <c r="AM441" i="1"/>
  <c r="AL441" i="1"/>
  <c r="AK441" i="1"/>
  <c r="W441" i="1"/>
  <c r="AB441" i="1" s="1"/>
  <c r="U441" i="1"/>
  <c r="AM351" i="1"/>
  <c r="AL351" i="1"/>
  <c r="AK351" i="1"/>
  <c r="W351" i="1"/>
  <c r="AB351" i="1" s="1"/>
  <c r="U351" i="1"/>
  <c r="AM740" i="1"/>
  <c r="AL740" i="1"/>
  <c r="AK740" i="1"/>
  <c r="W740" i="1"/>
  <c r="AB740" i="1" s="1"/>
  <c r="U740" i="1"/>
  <c r="AM732" i="1"/>
  <c r="AL732" i="1"/>
  <c r="AK732" i="1"/>
  <c r="W732" i="1"/>
  <c r="AB732" i="1" s="1"/>
  <c r="U732" i="1"/>
  <c r="AM734" i="1"/>
  <c r="AL734" i="1"/>
  <c r="AK734" i="1"/>
  <c r="W734" i="1"/>
  <c r="AB734" i="1" s="1"/>
  <c r="U734" i="1"/>
  <c r="AM1381" i="1"/>
  <c r="AL1381" i="1"/>
  <c r="AK1381" i="1"/>
  <c r="W1381" i="1"/>
  <c r="AB1381" i="1" s="1"/>
  <c r="U1381" i="1"/>
  <c r="AM1376" i="1"/>
  <c r="AL1376" i="1"/>
  <c r="AK1376" i="1"/>
  <c r="W1376" i="1"/>
  <c r="AB1376" i="1" s="1"/>
  <c r="U1376" i="1"/>
  <c r="AM1347" i="1"/>
  <c r="AL1347" i="1"/>
  <c r="AK1347" i="1"/>
  <c r="W1347" i="1"/>
  <c r="AB1347" i="1" s="1"/>
  <c r="U1347" i="1"/>
  <c r="AM1323" i="1"/>
  <c r="AL1323" i="1"/>
  <c r="AK1323" i="1"/>
  <c r="W1323" i="1"/>
  <c r="AB1323" i="1" s="1"/>
  <c r="U1323" i="1"/>
  <c r="AM1321" i="1"/>
  <c r="AL1321" i="1"/>
  <c r="AK1321" i="1"/>
  <c r="W1321" i="1"/>
  <c r="AB1321" i="1" s="1"/>
  <c r="U1321" i="1"/>
  <c r="AM1320" i="1"/>
  <c r="AL1320" i="1"/>
  <c r="AK1320" i="1"/>
  <c r="W1320" i="1"/>
  <c r="AB1320" i="1" s="1"/>
  <c r="U1320" i="1"/>
  <c r="AM1324" i="1"/>
  <c r="AL1324" i="1"/>
  <c r="AK1324" i="1"/>
  <c r="W1324" i="1"/>
  <c r="AB1324" i="1" s="1"/>
  <c r="U1324" i="1"/>
  <c r="AM1326" i="1"/>
  <c r="AL1326" i="1"/>
  <c r="AK1326" i="1"/>
  <c r="W1326" i="1"/>
  <c r="AB1326" i="1" s="1"/>
  <c r="U1326" i="1"/>
  <c r="AM1283" i="1"/>
  <c r="AL1283" i="1"/>
  <c r="AK1283" i="1"/>
  <c r="W1283" i="1"/>
  <c r="AB1283" i="1" s="1"/>
  <c r="U1283" i="1"/>
  <c r="AM1281" i="1"/>
  <c r="AL1281" i="1"/>
  <c r="AK1281" i="1"/>
  <c r="W1281" i="1"/>
  <c r="AB1281" i="1" s="1"/>
  <c r="U1281" i="1"/>
  <c r="AM1262" i="1"/>
  <c r="AL1262" i="1"/>
  <c r="AK1262" i="1"/>
  <c r="W1262" i="1"/>
  <c r="AB1262" i="1" s="1"/>
  <c r="U1262" i="1"/>
  <c r="AM1258" i="1"/>
  <c r="AL1258" i="1"/>
  <c r="AK1258" i="1"/>
  <c r="W1258" i="1"/>
  <c r="AB1258" i="1" s="1"/>
  <c r="U1258" i="1"/>
  <c r="AM1247" i="1"/>
  <c r="AL1247" i="1"/>
  <c r="AK1247" i="1"/>
  <c r="W1247" i="1"/>
  <c r="AB1247" i="1" s="1"/>
  <c r="U1247" i="1"/>
  <c r="AM1232" i="1"/>
  <c r="AL1232" i="1"/>
  <c r="AK1232" i="1"/>
  <c r="W1232" i="1"/>
  <c r="AB1232" i="1" s="1"/>
  <c r="U1232" i="1"/>
  <c r="AM1222" i="1"/>
  <c r="AL1222" i="1"/>
  <c r="AK1222" i="1"/>
  <c r="W1222" i="1"/>
  <c r="AB1222" i="1" s="1"/>
  <c r="U1222" i="1"/>
  <c r="AM1231" i="1"/>
  <c r="AL1231" i="1"/>
  <c r="AK1231" i="1"/>
  <c r="W1231" i="1"/>
  <c r="AB1231" i="1" s="1"/>
  <c r="U1231" i="1"/>
  <c r="AM1261" i="1"/>
  <c r="AL1261" i="1"/>
  <c r="AK1261" i="1"/>
  <c r="W1261" i="1"/>
  <c r="AB1261" i="1" s="1"/>
  <c r="U1261" i="1"/>
  <c r="AM1195" i="1"/>
  <c r="AL1195" i="1"/>
  <c r="AK1195" i="1"/>
  <c r="W1195" i="1"/>
  <c r="AB1195" i="1" s="1"/>
  <c r="U1195" i="1"/>
  <c r="AM1178" i="1"/>
  <c r="AL1178" i="1"/>
  <c r="AK1178" i="1"/>
  <c r="W1178" i="1"/>
  <c r="AB1178" i="1" s="1"/>
  <c r="U1178" i="1"/>
  <c r="AM1190" i="1"/>
  <c r="AL1190" i="1"/>
  <c r="AK1190" i="1"/>
  <c r="W1190" i="1"/>
  <c r="AB1190" i="1" s="1"/>
  <c r="U1190" i="1"/>
  <c r="AM1171" i="1"/>
  <c r="AL1171" i="1"/>
  <c r="AK1171" i="1"/>
  <c r="W1171" i="1"/>
  <c r="AB1171" i="1" s="1"/>
  <c r="U1171" i="1"/>
  <c r="AM1168" i="1"/>
  <c r="AL1168" i="1"/>
  <c r="AK1168" i="1"/>
  <c r="W1168" i="1"/>
  <c r="AB1168" i="1" s="1"/>
  <c r="U1168" i="1"/>
  <c r="AM1121" i="1"/>
  <c r="AL1121" i="1"/>
  <c r="AK1121" i="1"/>
  <c r="W1121" i="1"/>
  <c r="AB1121" i="1" s="1"/>
  <c r="U1121" i="1"/>
  <c r="AM914" i="1"/>
  <c r="AL914" i="1"/>
  <c r="AK914" i="1"/>
  <c r="W914" i="1"/>
  <c r="AB914" i="1" s="1"/>
  <c r="U914" i="1"/>
  <c r="AM913" i="1"/>
  <c r="AL913" i="1"/>
  <c r="AK913" i="1"/>
  <c r="W913" i="1"/>
  <c r="AB913" i="1" s="1"/>
  <c r="U913" i="1"/>
  <c r="AM912" i="1"/>
  <c r="AL912" i="1"/>
  <c r="AK912" i="1"/>
  <c r="W912" i="1"/>
  <c r="AB912" i="1" s="1"/>
  <c r="U912" i="1"/>
  <c r="AM908" i="1"/>
  <c r="AL908" i="1"/>
  <c r="AK908" i="1"/>
  <c r="W908" i="1"/>
  <c r="AB908" i="1" s="1"/>
  <c r="U908" i="1"/>
  <c r="AM909" i="1"/>
  <c r="AL909" i="1"/>
  <c r="AK909" i="1"/>
  <c r="W909" i="1"/>
  <c r="AB909" i="1" s="1"/>
  <c r="U909" i="1"/>
  <c r="AM910" i="1"/>
  <c r="AL910" i="1"/>
  <c r="AK910" i="1"/>
  <c r="W910" i="1"/>
  <c r="AB910" i="1" s="1"/>
  <c r="U910" i="1"/>
  <c r="AM158" i="1"/>
  <c r="AL158" i="1"/>
  <c r="AK158" i="1"/>
  <c r="W158" i="1"/>
  <c r="AB158" i="1" s="1"/>
  <c r="U158" i="1"/>
  <c r="AM157" i="1"/>
  <c r="AL157" i="1"/>
  <c r="AK157" i="1"/>
  <c r="W157" i="1"/>
  <c r="AB157" i="1" s="1"/>
  <c r="U157" i="1"/>
  <c r="AM156" i="1"/>
  <c r="AL156" i="1"/>
  <c r="AK156" i="1"/>
  <c r="W156" i="1"/>
  <c r="AB156" i="1" s="1"/>
  <c r="U156" i="1"/>
  <c r="AM155" i="1"/>
  <c r="AL155" i="1"/>
  <c r="AK155" i="1"/>
  <c r="W155" i="1"/>
  <c r="AB155" i="1" s="1"/>
  <c r="U155" i="1"/>
  <c r="AM153" i="1"/>
  <c r="AL153" i="1"/>
  <c r="AK153" i="1"/>
  <c r="W153" i="1"/>
  <c r="AB153" i="1" s="1"/>
  <c r="U153" i="1"/>
  <c r="AM152" i="1"/>
  <c r="AL152" i="1"/>
  <c r="AK152" i="1"/>
  <c r="W152" i="1"/>
  <c r="AB152" i="1" s="1"/>
  <c r="U152" i="1"/>
  <c r="AM151" i="1"/>
  <c r="AL151" i="1"/>
  <c r="AK151" i="1"/>
  <c r="W151" i="1"/>
  <c r="AB151" i="1" s="1"/>
  <c r="U151" i="1"/>
  <c r="AM150" i="1"/>
  <c r="AL150" i="1"/>
  <c r="AK150" i="1"/>
  <c r="W150" i="1"/>
  <c r="AB150" i="1" s="1"/>
  <c r="U150" i="1"/>
  <c r="AM35" i="1"/>
  <c r="AL35" i="1"/>
  <c r="AK35" i="1"/>
  <c r="W35" i="1"/>
  <c r="AB35" i="1" s="1"/>
  <c r="U35" i="1"/>
  <c r="AM1416" i="1"/>
  <c r="AL1416" i="1"/>
  <c r="AK1416" i="1"/>
  <c r="W1416" i="1"/>
  <c r="AB1416" i="1" s="1"/>
  <c r="U1416" i="1"/>
  <c r="AM1415" i="1"/>
  <c r="AL1415" i="1"/>
  <c r="AK1415" i="1"/>
  <c r="W1415" i="1"/>
  <c r="AB1415" i="1" s="1"/>
  <c r="U1415" i="1"/>
  <c r="AM1366" i="1"/>
  <c r="AL1366" i="1"/>
  <c r="AK1366" i="1"/>
  <c r="W1366" i="1"/>
  <c r="AB1366" i="1" s="1"/>
  <c r="U1366" i="1"/>
  <c r="AM1364" i="1"/>
  <c r="AL1364" i="1"/>
  <c r="AK1364" i="1"/>
  <c r="W1364" i="1"/>
  <c r="AB1364" i="1" s="1"/>
  <c r="U1364" i="1"/>
  <c r="AM1363" i="1"/>
  <c r="AL1363" i="1"/>
  <c r="AK1363" i="1"/>
  <c r="W1363" i="1"/>
  <c r="AB1363" i="1" s="1"/>
  <c r="U1363" i="1"/>
  <c r="AM1359" i="1"/>
  <c r="AL1359" i="1"/>
  <c r="AK1359" i="1"/>
  <c r="W1359" i="1"/>
  <c r="AB1359" i="1" s="1"/>
  <c r="U1359" i="1"/>
  <c r="AM1355" i="1"/>
  <c r="AL1355" i="1"/>
  <c r="AK1355" i="1"/>
  <c r="W1355" i="1"/>
  <c r="AB1355" i="1" s="1"/>
  <c r="U1355" i="1"/>
  <c r="AM1169" i="1"/>
  <c r="AL1169" i="1"/>
  <c r="AK1169" i="1"/>
  <c r="W1169" i="1"/>
  <c r="AB1169" i="1" s="1"/>
  <c r="U1169" i="1"/>
  <c r="AM987" i="1"/>
  <c r="AL987" i="1"/>
  <c r="AK987" i="1"/>
  <c r="W987" i="1"/>
  <c r="AB987" i="1" s="1"/>
  <c r="U987" i="1"/>
  <c r="AM490" i="1"/>
  <c r="AL490" i="1"/>
  <c r="AK490" i="1"/>
  <c r="W490" i="1"/>
  <c r="AB490" i="1" s="1"/>
  <c r="U490" i="1"/>
  <c r="AM247" i="1"/>
  <c r="AL247" i="1"/>
  <c r="AK247" i="1"/>
  <c r="W247" i="1"/>
  <c r="AB247" i="1" s="1"/>
  <c r="U247" i="1"/>
  <c r="AM248" i="1"/>
  <c r="AL248" i="1"/>
  <c r="AK248" i="1"/>
  <c r="W248" i="1"/>
  <c r="AB248" i="1" s="1"/>
  <c r="U248" i="1"/>
  <c r="AM238" i="1"/>
  <c r="AL238" i="1"/>
  <c r="AK238" i="1"/>
  <c r="W238" i="1"/>
  <c r="AB238" i="1" s="1"/>
  <c r="U238" i="1"/>
  <c r="AM1170" i="1"/>
  <c r="AL1170" i="1"/>
  <c r="AK1170" i="1"/>
  <c r="W1170" i="1"/>
  <c r="AB1170" i="1" s="1"/>
  <c r="U1170" i="1"/>
  <c r="AM1177" i="1"/>
  <c r="AL1177" i="1"/>
  <c r="AK1177" i="1"/>
  <c r="W1177" i="1"/>
  <c r="AB1177" i="1" s="1"/>
  <c r="U1177" i="1"/>
  <c r="AM1191" i="1"/>
  <c r="AL1191" i="1"/>
  <c r="AK1191" i="1"/>
  <c r="W1191" i="1"/>
  <c r="AB1191" i="1" s="1"/>
  <c r="U1191" i="1"/>
  <c r="AM1176" i="1"/>
  <c r="AL1176" i="1"/>
  <c r="AK1176" i="1"/>
  <c r="W1176" i="1"/>
  <c r="AB1176" i="1" s="1"/>
  <c r="U1176" i="1"/>
  <c r="AM1305" i="1"/>
  <c r="AL1305" i="1"/>
  <c r="AK1305" i="1"/>
  <c r="W1305" i="1"/>
  <c r="AB1305" i="1" s="1"/>
  <c r="U1305" i="1"/>
  <c r="AM1307" i="1"/>
  <c r="AL1307" i="1"/>
  <c r="AK1307" i="1"/>
  <c r="W1307" i="1"/>
  <c r="AB1307" i="1" s="1"/>
  <c r="U1307" i="1"/>
  <c r="AM1341" i="1"/>
  <c r="AL1341" i="1"/>
  <c r="AK1341" i="1"/>
  <c r="W1341" i="1"/>
  <c r="AB1341" i="1" s="1"/>
  <c r="U1341" i="1"/>
  <c r="AM1313" i="1"/>
  <c r="AL1313" i="1"/>
  <c r="AK1313" i="1"/>
  <c r="W1313" i="1"/>
  <c r="AB1313" i="1" s="1"/>
  <c r="U1313" i="1"/>
  <c r="AM1312" i="1"/>
  <c r="AL1312" i="1"/>
  <c r="AK1312" i="1"/>
  <c r="W1312" i="1"/>
  <c r="AB1312" i="1" s="1"/>
  <c r="U1312" i="1"/>
  <c r="AM1316" i="1"/>
  <c r="AL1316" i="1"/>
  <c r="AK1316" i="1"/>
  <c r="W1316" i="1"/>
  <c r="AB1316" i="1" s="1"/>
  <c r="U1316" i="1"/>
  <c r="AM1315" i="1"/>
  <c r="AL1315" i="1"/>
  <c r="AK1315" i="1"/>
  <c r="W1315" i="1"/>
  <c r="AB1315" i="1" s="1"/>
  <c r="U1315" i="1"/>
  <c r="AM972" i="1"/>
  <c r="AL972" i="1"/>
  <c r="AK972" i="1"/>
  <c r="W972" i="1"/>
  <c r="AB972" i="1" s="1"/>
  <c r="U972" i="1"/>
  <c r="AM961" i="1"/>
  <c r="AL961" i="1"/>
  <c r="AK961" i="1"/>
  <c r="W961" i="1"/>
  <c r="AB961" i="1" s="1"/>
  <c r="U961" i="1"/>
  <c r="AM954" i="1"/>
  <c r="AL954" i="1"/>
  <c r="AK954" i="1"/>
  <c r="W954" i="1"/>
  <c r="AB954" i="1" s="1"/>
  <c r="U954" i="1"/>
  <c r="AM947" i="1"/>
  <c r="AL947" i="1"/>
  <c r="AK947" i="1"/>
  <c r="W947" i="1"/>
  <c r="AB947" i="1" s="1"/>
  <c r="U947" i="1"/>
  <c r="AM476" i="1"/>
  <c r="AL476" i="1"/>
  <c r="AK476" i="1"/>
  <c r="W476" i="1"/>
  <c r="AB476" i="1" s="1"/>
  <c r="U476" i="1"/>
  <c r="AM243" i="1"/>
  <c r="AL243" i="1"/>
  <c r="AK243" i="1"/>
  <c r="W243" i="1"/>
  <c r="AB243" i="1" s="1"/>
  <c r="U243" i="1"/>
  <c r="AM242" i="1"/>
  <c r="AL242" i="1"/>
  <c r="AK242" i="1"/>
  <c r="W242" i="1"/>
  <c r="AB242" i="1" s="1"/>
  <c r="U242" i="1"/>
  <c r="AM241" i="1"/>
  <c r="AL241" i="1"/>
  <c r="AK241" i="1"/>
  <c r="W241" i="1"/>
  <c r="AB241" i="1" s="1"/>
  <c r="U241" i="1"/>
  <c r="AM34" i="1"/>
  <c r="AL34" i="1"/>
  <c r="AK34" i="1"/>
  <c r="W34" i="1"/>
  <c r="AB34" i="1" s="1"/>
  <c r="U34" i="1"/>
  <c r="AM1035" i="1"/>
  <c r="AL1035" i="1"/>
  <c r="AK1035" i="1"/>
  <c r="W1035" i="1"/>
  <c r="AB1035" i="1" s="1"/>
  <c r="U1035" i="1"/>
  <c r="AM1031" i="1"/>
  <c r="AL1031" i="1"/>
  <c r="AK1031" i="1"/>
  <c r="W1031" i="1"/>
  <c r="AB1031" i="1" s="1"/>
  <c r="U1031" i="1"/>
  <c r="AM1466" i="1"/>
  <c r="AL1466" i="1"/>
  <c r="AK1466" i="1"/>
  <c r="W1466" i="1"/>
  <c r="AB1466" i="1" s="1"/>
  <c r="U1466" i="1"/>
  <c r="AM1464" i="1"/>
  <c r="AL1464" i="1"/>
  <c r="AK1464" i="1"/>
  <c r="W1464" i="1"/>
  <c r="AB1464" i="1" s="1"/>
  <c r="U1464" i="1"/>
  <c r="AM1382" i="1"/>
  <c r="AL1382" i="1"/>
  <c r="AK1382" i="1"/>
  <c r="W1382" i="1"/>
  <c r="AB1382" i="1" s="1"/>
  <c r="U1382" i="1"/>
  <c r="AM1377" i="1"/>
  <c r="AL1377" i="1"/>
  <c r="AK1377" i="1"/>
  <c r="W1377" i="1"/>
  <c r="AB1377" i="1" s="1"/>
  <c r="U1377" i="1"/>
  <c r="AM1380" i="1"/>
  <c r="AL1380" i="1"/>
  <c r="AK1380" i="1"/>
  <c r="W1380" i="1"/>
  <c r="AB1380" i="1" s="1"/>
  <c r="U1380" i="1"/>
  <c r="AM1375" i="1"/>
  <c r="AL1375" i="1"/>
  <c r="AK1375" i="1"/>
  <c r="W1375" i="1"/>
  <c r="AB1375" i="1" s="1"/>
  <c r="U1375" i="1"/>
  <c r="AM1239" i="1"/>
  <c r="AL1239" i="1"/>
  <c r="AK1239" i="1"/>
  <c r="W1239" i="1"/>
  <c r="AB1239" i="1" s="1"/>
  <c r="U1239" i="1"/>
  <c r="AM1237" i="1"/>
  <c r="AL1237" i="1"/>
  <c r="AK1237" i="1"/>
  <c r="W1237" i="1"/>
  <c r="AB1237" i="1" s="1"/>
  <c r="U1237" i="1"/>
  <c r="AM1238" i="1"/>
  <c r="AL1238" i="1"/>
  <c r="AK1238" i="1"/>
  <c r="W1238" i="1"/>
  <c r="AB1238" i="1" s="1"/>
  <c r="U1238" i="1"/>
  <c r="AM1240" i="1"/>
  <c r="AL1240" i="1"/>
  <c r="AK1240" i="1"/>
  <c r="W1240" i="1"/>
  <c r="AB1240" i="1" s="1"/>
  <c r="U1240" i="1"/>
  <c r="AM1152" i="1"/>
  <c r="AL1152" i="1"/>
  <c r="AK1152" i="1"/>
  <c r="W1152" i="1"/>
  <c r="AB1152" i="1" s="1"/>
  <c r="U1152" i="1"/>
  <c r="AM1358" i="1"/>
  <c r="AL1358" i="1"/>
  <c r="AK1358" i="1"/>
  <c r="W1358" i="1"/>
  <c r="AB1358" i="1" s="1"/>
  <c r="U1358" i="1"/>
  <c r="AM1356" i="1"/>
  <c r="AL1356" i="1"/>
  <c r="AK1356" i="1"/>
  <c r="W1356" i="1"/>
  <c r="AB1356" i="1" s="1"/>
  <c r="U1356" i="1"/>
  <c r="AM739" i="1"/>
  <c r="AL739" i="1"/>
  <c r="AK739" i="1"/>
  <c r="W739" i="1"/>
  <c r="AB739" i="1" s="1"/>
  <c r="U739" i="1"/>
  <c r="AM731" i="1"/>
  <c r="AL731" i="1"/>
  <c r="AK731" i="1"/>
  <c r="W731" i="1"/>
  <c r="AB731" i="1" s="1"/>
  <c r="U731" i="1"/>
  <c r="AM698" i="1"/>
  <c r="AL698" i="1"/>
  <c r="AK698" i="1"/>
  <c r="W698" i="1"/>
  <c r="AB698" i="1" s="1"/>
  <c r="U698" i="1"/>
  <c r="AM694" i="1"/>
  <c r="AL694" i="1"/>
  <c r="AK694" i="1"/>
  <c r="W694" i="1"/>
  <c r="AB694" i="1" s="1"/>
  <c r="U694" i="1"/>
  <c r="AM621" i="1"/>
  <c r="AL621" i="1"/>
  <c r="AK621" i="1"/>
  <c r="W621" i="1"/>
  <c r="AB621" i="1" s="1"/>
  <c r="U621" i="1"/>
  <c r="AM620" i="1"/>
  <c r="AL620" i="1"/>
  <c r="AK620" i="1"/>
  <c r="W620" i="1"/>
  <c r="AB620" i="1" s="1"/>
  <c r="U620" i="1"/>
  <c r="AM573" i="1"/>
  <c r="AL573" i="1"/>
  <c r="AK573" i="1"/>
  <c r="W573" i="1"/>
  <c r="AB573" i="1" s="1"/>
  <c r="U573" i="1"/>
  <c r="AM485" i="1"/>
  <c r="AL485" i="1"/>
  <c r="AK485" i="1"/>
  <c r="W485" i="1"/>
  <c r="AB485" i="1" s="1"/>
  <c r="U485" i="1"/>
  <c r="AM486" i="1"/>
  <c r="AL486" i="1"/>
  <c r="AK486" i="1"/>
  <c r="W486" i="1"/>
  <c r="AB486" i="1" s="1"/>
  <c r="U486" i="1"/>
  <c r="AM416" i="1"/>
  <c r="AL416" i="1"/>
  <c r="AK416" i="1"/>
  <c r="W416" i="1"/>
  <c r="AB416" i="1" s="1"/>
  <c r="U416" i="1"/>
  <c r="AM414" i="1"/>
  <c r="AL414" i="1"/>
  <c r="AK414" i="1"/>
  <c r="W414" i="1"/>
  <c r="AB414" i="1" s="1"/>
  <c r="U414" i="1"/>
  <c r="AM410" i="1"/>
  <c r="AL410" i="1"/>
  <c r="AK410" i="1"/>
  <c r="W410" i="1"/>
  <c r="AB410" i="1" s="1"/>
  <c r="U410" i="1"/>
  <c r="AM406" i="1"/>
  <c r="AL406" i="1"/>
  <c r="AK406" i="1"/>
  <c r="W406" i="1"/>
  <c r="AB406" i="1" s="1"/>
  <c r="U406" i="1"/>
  <c r="AM402" i="1"/>
  <c r="AL402" i="1"/>
  <c r="AK402" i="1"/>
  <c r="W402" i="1"/>
  <c r="AB402" i="1" s="1"/>
  <c r="U402" i="1"/>
  <c r="AM323" i="1"/>
  <c r="AL323" i="1"/>
  <c r="AK323" i="1"/>
  <c r="W323" i="1"/>
  <c r="AB323" i="1" s="1"/>
  <c r="U323" i="1"/>
  <c r="AM196" i="1"/>
  <c r="AL196" i="1"/>
  <c r="AK196" i="1"/>
  <c r="W196" i="1"/>
  <c r="AB196" i="1" s="1"/>
  <c r="U196" i="1"/>
  <c r="AM194" i="1"/>
  <c r="AL194" i="1"/>
  <c r="AK194" i="1"/>
  <c r="W194" i="1"/>
  <c r="AB194" i="1" s="1"/>
  <c r="U194" i="1"/>
  <c r="AM1224" i="1"/>
  <c r="AL1224" i="1"/>
  <c r="AK1224" i="1"/>
  <c r="W1224" i="1"/>
  <c r="AB1224" i="1" s="1"/>
  <c r="U1224" i="1"/>
  <c r="AM1223" i="1"/>
  <c r="AL1223" i="1"/>
  <c r="AK1223" i="1"/>
  <c r="W1223" i="1"/>
  <c r="AB1223" i="1" s="1"/>
  <c r="U1223" i="1"/>
  <c r="AM459" i="1"/>
  <c r="AL459" i="1"/>
  <c r="AK459" i="1"/>
  <c r="W459" i="1"/>
  <c r="AB459" i="1" s="1"/>
  <c r="U459" i="1"/>
  <c r="AM575" i="1"/>
  <c r="AL575" i="1"/>
  <c r="AK575" i="1"/>
  <c r="W575" i="1"/>
  <c r="AB575" i="1" s="1"/>
  <c r="U575" i="1"/>
  <c r="AM440" i="1"/>
  <c r="AL440" i="1"/>
  <c r="AK440" i="1"/>
  <c r="W440" i="1"/>
  <c r="AB440" i="1" s="1"/>
  <c r="U440" i="1"/>
  <c r="AM1257" i="1"/>
  <c r="AL1257" i="1"/>
  <c r="AK1257" i="1"/>
  <c r="W1257" i="1"/>
  <c r="AB1257" i="1" s="1"/>
  <c r="U1257" i="1"/>
  <c r="AM1221" i="1"/>
  <c r="AL1221" i="1"/>
  <c r="AK1221" i="1"/>
  <c r="W1221" i="1"/>
  <c r="AB1221" i="1" s="1"/>
  <c r="U1221" i="1"/>
  <c r="AM1229" i="1"/>
  <c r="AL1229" i="1"/>
  <c r="AK1229" i="1"/>
  <c r="W1229" i="1"/>
  <c r="AB1229" i="1" s="1"/>
  <c r="U1229" i="1"/>
  <c r="AM1235" i="1"/>
  <c r="AL1235" i="1"/>
  <c r="AK1235" i="1"/>
  <c r="W1235" i="1"/>
  <c r="AB1235" i="1" s="1"/>
  <c r="U1235" i="1"/>
  <c r="AM1236" i="1"/>
  <c r="AL1236" i="1"/>
  <c r="AK1236" i="1"/>
  <c r="W1236" i="1"/>
  <c r="AB1236" i="1" s="1"/>
  <c r="U1236" i="1"/>
  <c r="AM1256" i="1"/>
  <c r="AL1256" i="1"/>
  <c r="AK1256" i="1"/>
  <c r="W1256" i="1"/>
  <c r="AB1256" i="1" s="1"/>
  <c r="U1256" i="1"/>
  <c r="AM1255" i="1"/>
  <c r="AL1255" i="1"/>
  <c r="AK1255" i="1"/>
  <c r="W1255" i="1"/>
  <c r="AB1255" i="1" s="1"/>
  <c r="U1255" i="1"/>
  <c r="AM1233" i="1"/>
  <c r="AL1233" i="1"/>
  <c r="AK1233" i="1"/>
  <c r="W1233" i="1"/>
  <c r="AB1233" i="1" s="1"/>
  <c r="U1233" i="1"/>
  <c r="AM1220" i="1"/>
  <c r="AL1220" i="1"/>
  <c r="AK1220" i="1"/>
  <c r="W1220" i="1"/>
  <c r="AB1220" i="1" s="1"/>
  <c r="U1220" i="1"/>
  <c r="AM1214" i="1"/>
  <c r="AL1214" i="1"/>
  <c r="AK1214" i="1"/>
  <c r="W1214" i="1"/>
  <c r="AB1214" i="1" s="1"/>
  <c r="U1214" i="1"/>
  <c r="AM1213" i="1"/>
  <c r="AL1213" i="1"/>
  <c r="AK1213" i="1"/>
  <c r="W1213" i="1"/>
  <c r="AB1213" i="1" s="1"/>
  <c r="U1213" i="1"/>
  <c r="AM1226" i="1"/>
  <c r="AL1226" i="1"/>
  <c r="AK1226" i="1"/>
  <c r="W1226" i="1"/>
  <c r="AB1226" i="1" s="1"/>
  <c r="U1226" i="1"/>
  <c r="AM1217" i="1"/>
  <c r="AL1217" i="1"/>
  <c r="AK1217" i="1"/>
  <c r="W1217" i="1"/>
  <c r="AB1217" i="1" s="1"/>
  <c r="U1217" i="1"/>
  <c r="AM1227" i="1"/>
  <c r="AL1227" i="1"/>
  <c r="AK1227" i="1"/>
  <c r="W1227" i="1"/>
  <c r="AB1227" i="1" s="1"/>
  <c r="U1227" i="1"/>
  <c r="AM1119" i="1"/>
  <c r="AL1119" i="1"/>
  <c r="AK1119" i="1"/>
  <c r="W1119" i="1"/>
  <c r="AB1119" i="1" s="1"/>
  <c r="U1119" i="1"/>
  <c r="AM1046" i="1"/>
  <c r="AL1046" i="1"/>
  <c r="AK1046" i="1"/>
  <c r="W1046" i="1"/>
  <c r="AB1046" i="1" s="1"/>
  <c r="U1046" i="1"/>
  <c r="AM1043" i="1"/>
  <c r="AL1043" i="1"/>
  <c r="AK1043" i="1"/>
  <c r="W1043" i="1"/>
  <c r="AB1043" i="1" s="1"/>
  <c r="U1043" i="1"/>
  <c r="AM965" i="1"/>
  <c r="AL965" i="1"/>
  <c r="AK965" i="1"/>
  <c r="W965" i="1"/>
  <c r="AB965" i="1" s="1"/>
  <c r="U965" i="1"/>
  <c r="AM964" i="1"/>
  <c r="AL964" i="1"/>
  <c r="AK964" i="1"/>
  <c r="W964" i="1"/>
  <c r="AB964" i="1" s="1"/>
  <c r="U964" i="1"/>
  <c r="AM962" i="1"/>
  <c r="AL962" i="1"/>
  <c r="AK962" i="1"/>
  <c r="W962" i="1"/>
  <c r="AB962" i="1" s="1"/>
  <c r="U962" i="1"/>
  <c r="AM959" i="1"/>
  <c r="AL959" i="1"/>
  <c r="AK959" i="1"/>
  <c r="W959" i="1"/>
  <c r="AB959" i="1" s="1"/>
  <c r="U959" i="1"/>
  <c r="AM952" i="1"/>
  <c r="AL952" i="1"/>
  <c r="AK952" i="1"/>
  <c r="W952" i="1"/>
  <c r="AB952" i="1" s="1"/>
  <c r="U952" i="1"/>
  <c r="AM948" i="1"/>
  <c r="AL948" i="1"/>
  <c r="AK948" i="1"/>
  <c r="W948" i="1"/>
  <c r="AB948" i="1" s="1"/>
  <c r="U948" i="1"/>
  <c r="AM944" i="1"/>
  <c r="AL944" i="1"/>
  <c r="AK944" i="1"/>
  <c r="W944" i="1"/>
  <c r="AB944" i="1" s="1"/>
  <c r="U944" i="1"/>
  <c r="AM945" i="1"/>
  <c r="AL945" i="1"/>
  <c r="AK945" i="1"/>
  <c r="W945" i="1"/>
  <c r="AB945" i="1" s="1"/>
  <c r="U945" i="1"/>
  <c r="AM457" i="1"/>
  <c r="AL457" i="1"/>
  <c r="AK457" i="1"/>
  <c r="W457" i="1"/>
  <c r="AB457" i="1" s="1"/>
  <c r="U457" i="1"/>
  <c r="AM1403" i="1"/>
  <c r="AL1403" i="1"/>
  <c r="AK1403" i="1"/>
  <c r="W1403" i="1"/>
  <c r="AB1403" i="1" s="1"/>
  <c r="U1403" i="1"/>
  <c r="AM1404" i="1"/>
  <c r="AL1404" i="1"/>
  <c r="AK1404" i="1"/>
  <c r="W1404" i="1"/>
  <c r="AB1404" i="1" s="1"/>
  <c r="U1404" i="1"/>
  <c r="AM1393" i="1"/>
  <c r="AL1393" i="1"/>
  <c r="AK1393" i="1"/>
  <c r="W1393" i="1"/>
  <c r="AB1393" i="1" s="1"/>
  <c r="U1393" i="1"/>
  <c r="AM1392" i="1"/>
  <c r="AL1392" i="1"/>
  <c r="AK1392" i="1"/>
  <c r="W1392" i="1"/>
  <c r="AB1392" i="1" s="1"/>
  <c r="U1392" i="1"/>
  <c r="AM1400" i="1"/>
  <c r="AL1400" i="1"/>
  <c r="AK1400" i="1"/>
  <c r="W1400" i="1"/>
  <c r="AB1400" i="1" s="1"/>
  <c r="U1400" i="1"/>
  <c r="AM1399" i="1"/>
  <c r="AL1399" i="1"/>
  <c r="AK1399" i="1"/>
  <c r="W1399" i="1"/>
  <c r="AB1399" i="1" s="1"/>
  <c r="U1399" i="1"/>
  <c r="AM1398" i="1"/>
  <c r="AL1398" i="1"/>
  <c r="AK1398" i="1"/>
  <c r="W1398" i="1"/>
  <c r="AB1398" i="1" s="1"/>
  <c r="U1398" i="1"/>
  <c r="AM1390" i="1"/>
  <c r="AL1390" i="1"/>
  <c r="AK1390" i="1"/>
  <c r="W1390" i="1"/>
  <c r="AB1390" i="1" s="1"/>
  <c r="U1390" i="1"/>
  <c r="AM1389" i="1"/>
  <c r="AL1389" i="1"/>
  <c r="AK1389" i="1"/>
  <c r="W1389" i="1"/>
  <c r="AB1389" i="1" s="1"/>
  <c r="U1389" i="1"/>
  <c r="AM1387" i="1"/>
  <c r="AL1387" i="1"/>
  <c r="AK1387" i="1"/>
  <c r="W1387" i="1"/>
  <c r="AB1387" i="1" s="1"/>
  <c r="U1387" i="1"/>
  <c r="AM1384" i="1"/>
  <c r="AL1384" i="1"/>
  <c r="AK1384" i="1"/>
  <c r="W1384" i="1"/>
  <c r="AB1384" i="1" s="1"/>
  <c r="U1384" i="1"/>
  <c r="AM1379" i="1"/>
  <c r="AL1379" i="1"/>
  <c r="AK1379" i="1"/>
  <c r="W1379" i="1"/>
  <c r="AB1379" i="1" s="1"/>
  <c r="U1379" i="1"/>
  <c r="AM1374" i="1"/>
  <c r="AL1374" i="1"/>
  <c r="AK1374" i="1"/>
  <c r="W1374" i="1"/>
  <c r="AB1374" i="1" s="1"/>
  <c r="U1374" i="1"/>
  <c r="AM1153" i="1"/>
  <c r="AL1153" i="1"/>
  <c r="AK1153" i="1"/>
  <c r="W1153" i="1"/>
  <c r="AB1153" i="1" s="1"/>
  <c r="U1153" i="1"/>
  <c r="AM936" i="1"/>
  <c r="AL936" i="1"/>
  <c r="AK936" i="1"/>
  <c r="W936" i="1"/>
  <c r="AB936" i="1" s="1"/>
  <c r="U936" i="1"/>
  <c r="AM934" i="1"/>
  <c r="AL934" i="1"/>
  <c r="AK934" i="1"/>
  <c r="W934" i="1"/>
  <c r="AB934" i="1" s="1"/>
  <c r="U934" i="1"/>
  <c r="AM696" i="1"/>
  <c r="AL696" i="1"/>
  <c r="AK696" i="1"/>
  <c r="W696" i="1"/>
  <c r="AB696" i="1" s="1"/>
  <c r="U696" i="1"/>
  <c r="AM693" i="1"/>
  <c r="AL693" i="1"/>
  <c r="AK693" i="1"/>
  <c r="W693" i="1"/>
  <c r="AB693" i="1" s="1"/>
  <c r="U693" i="1"/>
  <c r="AM668" i="1"/>
  <c r="AL668" i="1"/>
  <c r="AK668" i="1"/>
  <c r="W668" i="1"/>
  <c r="AB668" i="1" s="1"/>
  <c r="U668" i="1"/>
  <c r="AM670" i="1"/>
  <c r="AL670" i="1"/>
  <c r="AK670" i="1"/>
  <c r="W670" i="1"/>
  <c r="AB670" i="1" s="1"/>
  <c r="U670" i="1"/>
  <c r="AM663" i="1"/>
  <c r="AL663" i="1"/>
  <c r="AK663" i="1"/>
  <c r="W663" i="1"/>
  <c r="AB663" i="1" s="1"/>
  <c r="U663" i="1"/>
  <c r="AM665" i="1"/>
  <c r="AL665" i="1"/>
  <c r="AK665" i="1"/>
  <c r="W665" i="1"/>
  <c r="AB665" i="1" s="1"/>
  <c r="U665" i="1"/>
  <c r="AM669" i="1"/>
  <c r="AL669" i="1"/>
  <c r="AK669" i="1"/>
  <c r="W669" i="1"/>
  <c r="AB669" i="1" s="1"/>
  <c r="U669" i="1"/>
  <c r="AM672" i="1"/>
  <c r="AL672" i="1"/>
  <c r="AK672" i="1"/>
  <c r="W672" i="1"/>
  <c r="AB672" i="1" s="1"/>
  <c r="U672" i="1"/>
  <c r="AM671" i="1"/>
  <c r="AL671" i="1"/>
  <c r="AK671" i="1"/>
  <c r="W671" i="1"/>
  <c r="AB671" i="1" s="1"/>
  <c r="U671" i="1"/>
  <c r="AM664" i="1"/>
  <c r="AL664" i="1"/>
  <c r="AK664" i="1"/>
  <c r="W664" i="1"/>
  <c r="AB664" i="1" s="1"/>
  <c r="U664" i="1"/>
  <c r="AM658" i="1"/>
  <c r="AL658" i="1"/>
  <c r="AK658" i="1"/>
  <c r="W658" i="1"/>
  <c r="AB658" i="1" s="1"/>
  <c r="U658" i="1"/>
  <c r="AM657" i="1"/>
  <c r="AL657" i="1"/>
  <c r="AK657" i="1"/>
  <c r="W657" i="1"/>
  <c r="AB657" i="1" s="1"/>
  <c r="U657" i="1"/>
  <c r="AM673" i="1"/>
  <c r="AL673" i="1"/>
  <c r="AK673" i="1"/>
  <c r="W673" i="1"/>
  <c r="AB673" i="1" s="1"/>
  <c r="U673" i="1"/>
  <c r="AM667" i="1"/>
  <c r="AL667" i="1"/>
  <c r="AK667" i="1"/>
  <c r="W667" i="1"/>
  <c r="AB667" i="1" s="1"/>
  <c r="U667" i="1"/>
  <c r="AM666" i="1"/>
  <c r="AL666" i="1"/>
  <c r="AK666" i="1"/>
  <c r="W666" i="1"/>
  <c r="AB666" i="1" s="1"/>
  <c r="U666" i="1"/>
  <c r="AM953" i="1"/>
  <c r="AL953" i="1"/>
  <c r="AK953" i="1"/>
  <c r="W953" i="1"/>
  <c r="AB953" i="1" s="1"/>
  <c r="U953" i="1"/>
  <c r="AM950" i="1"/>
  <c r="AL950" i="1"/>
  <c r="AK950" i="1"/>
  <c r="W950" i="1"/>
  <c r="AB950" i="1" s="1"/>
  <c r="U950" i="1"/>
  <c r="AM960" i="1"/>
  <c r="AL960" i="1"/>
  <c r="AK960" i="1"/>
  <c r="W960" i="1"/>
  <c r="AB960" i="1" s="1"/>
  <c r="U960" i="1"/>
  <c r="AM946" i="1"/>
  <c r="AL946" i="1"/>
  <c r="AK946" i="1"/>
  <c r="W946" i="1"/>
  <c r="AB946" i="1" s="1"/>
  <c r="U946" i="1"/>
  <c r="AM446" i="1"/>
  <c r="AL446" i="1"/>
  <c r="AK446" i="1"/>
  <c r="W446" i="1"/>
  <c r="AB446" i="1" s="1"/>
  <c r="U446" i="1"/>
  <c r="AM363" i="1"/>
  <c r="AL363" i="1"/>
  <c r="AK363" i="1"/>
  <c r="W363" i="1"/>
  <c r="AB363" i="1" s="1"/>
  <c r="U363" i="1"/>
  <c r="AM372" i="1"/>
  <c r="AL372" i="1"/>
  <c r="AK372" i="1"/>
  <c r="W372" i="1"/>
  <c r="AB372" i="1" s="1"/>
  <c r="U372" i="1"/>
  <c r="AM271" i="1"/>
  <c r="AL271" i="1"/>
  <c r="AK271" i="1"/>
  <c r="W271" i="1"/>
  <c r="AB271" i="1" s="1"/>
  <c r="U271" i="1"/>
  <c r="AM1251" i="1"/>
  <c r="AL1251" i="1"/>
  <c r="AK1251" i="1"/>
  <c r="W1251" i="1"/>
  <c r="AB1251" i="1" s="1"/>
  <c r="U1251" i="1"/>
  <c r="AM1249" i="1"/>
  <c r="AL1249" i="1"/>
  <c r="AK1249" i="1"/>
  <c r="W1249" i="1"/>
  <c r="AB1249" i="1" s="1"/>
  <c r="U1249" i="1"/>
  <c r="AM1228" i="1"/>
  <c r="AL1228" i="1"/>
  <c r="AK1228" i="1"/>
  <c r="W1228" i="1"/>
  <c r="AB1228" i="1" s="1"/>
  <c r="U1228" i="1"/>
  <c r="AM438" i="1"/>
  <c r="AL438" i="1"/>
  <c r="AK438" i="1"/>
  <c r="W438" i="1"/>
  <c r="AB438" i="1" s="1"/>
  <c r="U438" i="1"/>
  <c r="AM303" i="1"/>
  <c r="AL303" i="1"/>
  <c r="AK303" i="1"/>
  <c r="W303" i="1"/>
  <c r="AB303" i="1" s="1"/>
  <c r="U303" i="1"/>
  <c r="AM287" i="1"/>
  <c r="AL287" i="1"/>
  <c r="AK287" i="1"/>
  <c r="W287" i="1"/>
  <c r="AB287" i="1" s="1"/>
  <c r="U287" i="1"/>
  <c r="AM327" i="1"/>
  <c r="AL327" i="1"/>
  <c r="AK327" i="1"/>
  <c r="W327" i="1"/>
  <c r="AB327" i="1" s="1"/>
  <c r="U327" i="1"/>
  <c r="AM275" i="1"/>
  <c r="AL275" i="1"/>
  <c r="AK275" i="1"/>
  <c r="W275" i="1"/>
  <c r="AB275" i="1" s="1"/>
  <c r="U275" i="1"/>
  <c r="AM599" i="1"/>
  <c r="AL599" i="1"/>
  <c r="AK599" i="1"/>
  <c r="W599" i="1"/>
  <c r="AB599" i="1" s="1"/>
  <c r="U599" i="1"/>
  <c r="AM463" i="1"/>
  <c r="AL463" i="1"/>
  <c r="AK463" i="1"/>
  <c r="W463" i="1"/>
  <c r="AB463" i="1" s="1"/>
  <c r="U463" i="1"/>
  <c r="AM443" i="1"/>
  <c r="AL443" i="1"/>
  <c r="AK443" i="1"/>
  <c r="W443" i="1"/>
  <c r="AB443" i="1" s="1"/>
  <c r="U443" i="1"/>
  <c r="AM579" i="1"/>
  <c r="AL579" i="1"/>
  <c r="AK579" i="1"/>
  <c r="W579" i="1"/>
  <c r="AB579" i="1" s="1"/>
  <c r="U579" i="1"/>
  <c r="AM464" i="1"/>
  <c r="AL464" i="1"/>
  <c r="AK464" i="1"/>
  <c r="W464" i="1"/>
  <c r="AB464" i="1" s="1"/>
  <c r="U464" i="1"/>
  <c r="AM444" i="1"/>
  <c r="AL444" i="1"/>
  <c r="AK444" i="1"/>
  <c r="W444" i="1"/>
  <c r="AB444" i="1" s="1"/>
  <c r="U444" i="1"/>
  <c r="AM312" i="1"/>
  <c r="AL312" i="1"/>
  <c r="AK312" i="1"/>
  <c r="W312" i="1"/>
  <c r="AB312" i="1" s="1"/>
  <c r="U312" i="1"/>
  <c r="AM299" i="1"/>
  <c r="AL299" i="1"/>
  <c r="AK299" i="1"/>
  <c r="W299" i="1"/>
  <c r="AB299" i="1" s="1"/>
  <c r="U299" i="1"/>
  <c r="U533" i="1"/>
  <c r="U534" i="1"/>
  <c r="U535" i="1"/>
  <c r="AM536" i="1"/>
  <c r="AL536" i="1"/>
  <c r="AK536" i="1"/>
  <c r="W536" i="1"/>
  <c r="AB536" i="1" s="1"/>
  <c r="U536" i="1"/>
  <c r="AM307" i="1"/>
  <c r="AL307" i="1"/>
  <c r="AK307" i="1"/>
  <c r="W307" i="1"/>
  <c r="AB307" i="1" s="1"/>
  <c r="U307" i="1"/>
  <c r="AM291" i="1"/>
  <c r="AL291" i="1"/>
  <c r="AK291" i="1"/>
  <c r="W291" i="1"/>
  <c r="AB291" i="1" s="1"/>
  <c r="U291" i="1"/>
  <c r="G2" i="4"/>
  <c r="A5"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435" i="1"/>
  <c r="W435" i="1"/>
  <c r="AB435" i="1" s="1"/>
  <c r="AK435" i="1"/>
  <c r="AL435" i="1"/>
  <c r="AM435" i="1"/>
  <c r="U436" i="1"/>
  <c r="W436" i="1"/>
  <c r="AB436" i="1" s="1"/>
  <c r="AK436" i="1"/>
  <c r="AL436" i="1"/>
  <c r="AM436" i="1"/>
  <c r="U437" i="1"/>
  <c r="W437" i="1"/>
  <c r="AB437" i="1" s="1"/>
  <c r="AK437" i="1"/>
  <c r="AL437" i="1"/>
  <c r="AM437" i="1"/>
  <c r="U439" i="1"/>
  <c r="W439" i="1"/>
  <c r="AB439" i="1" s="1"/>
  <c r="AK439" i="1"/>
  <c r="AL439" i="1"/>
  <c r="AM439" i="1"/>
  <c r="U450" i="1"/>
  <c r="W450" i="1"/>
  <c r="AB450" i="1" s="1"/>
  <c r="AK450" i="1"/>
  <c r="AL450" i="1"/>
  <c r="AM450" i="1"/>
  <c r="U451" i="1"/>
  <c r="W451" i="1"/>
  <c r="AB451" i="1" s="1"/>
  <c r="AK451" i="1"/>
  <c r="AL451" i="1"/>
  <c r="AM451" i="1"/>
  <c r="U452" i="1"/>
  <c r="W452" i="1"/>
  <c r="AB452" i="1" s="1"/>
  <c r="AK452" i="1"/>
  <c r="AL452" i="1"/>
  <c r="AM452" i="1"/>
  <c r="U453" i="1"/>
  <c r="W453" i="1"/>
  <c r="AB453" i="1" s="1"/>
  <c r="AK453" i="1"/>
  <c r="AL453" i="1"/>
  <c r="AM453" i="1"/>
  <c r="U454" i="1"/>
  <c r="W454" i="1"/>
  <c r="AB454" i="1" s="1"/>
  <c r="AK454" i="1"/>
  <c r="AL454" i="1"/>
  <c r="AM454" i="1"/>
  <c r="U455" i="1"/>
  <c r="W455" i="1"/>
  <c r="AB455" i="1" s="1"/>
  <c r="AK455" i="1"/>
  <c r="AL455" i="1"/>
  <c r="AM455" i="1"/>
  <c r="U456" i="1"/>
  <c r="W456" i="1"/>
  <c r="AB456" i="1" s="1"/>
  <c r="AK456" i="1"/>
  <c r="AL456" i="1"/>
  <c r="AM456" i="1"/>
  <c r="U460" i="1"/>
  <c r="W460" i="1"/>
  <c r="AB460" i="1" s="1"/>
  <c r="AK460" i="1"/>
  <c r="AL460" i="1"/>
  <c r="AM460" i="1"/>
  <c r="U458" i="1"/>
  <c r="W458" i="1"/>
  <c r="AB458" i="1" s="1"/>
  <c r="AK458" i="1"/>
  <c r="AL458" i="1"/>
  <c r="AM458" i="1"/>
  <c r="U461" i="1"/>
  <c r="W461" i="1"/>
  <c r="AB461" i="1" s="1"/>
  <c r="AK461" i="1"/>
  <c r="AL461" i="1"/>
  <c r="AM461" i="1"/>
  <c r="U462" i="1"/>
  <c r="W462" i="1"/>
  <c r="AB462" i="1" s="1"/>
  <c r="AK462" i="1"/>
  <c r="AL462" i="1"/>
  <c r="AM462" i="1"/>
  <c r="U466" i="1"/>
  <c r="W466" i="1"/>
  <c r="AB466" i="1" s="1"/>
  <c r="AK466" i="1"/>
  <c r="AL466" i="1"/>
  <c r="AM466" i="1"/>
  <c r="U467" i="1"/>
  <c r="W467" i="1"/>
  <c r="AB467" i="1" s="1"/>
  <c r="AK467" i="1"/>
  <c r="AL467" i="1"/>
  <c r="AM467" i="1"/>
  <c r="U468" i="1"/>
  <c r="W468" i="1"/>
  <c r="AB468" i="1" s="1"/>
  <c r="AK468" i="1"/>
  <c r="AL468" i="1"/>
  <c r="AM468" i="1"/>
  <c r="U469" i="1"/>
  <c r="W469" i="1"/>
  <c r="AB469" i="1" s="1"/>
  <c r="AK469" i="1"/>
  <c r="AL469" i="1"/>
  <c r="AM469" i="1"/>
  <c r="U470" i="1"/>
  <c r="W470" i="1"/>
  <c r="AB470" i="1" s="1"/>
  <c r="AK470" i="1"/>
  <c r="AL470" i="1"/>
  <c r="AM470" i="1"/>
  <c r="U471" i="1"/>
  <c r="W471" i="1"/>
  <c r="AB471" i="1" s="1"/>
  <c r="AK471" i="1"/>
  <c r="AL471" i="1"/>
  <c r="AM471" i="1"/>
  <c r="U473" i="1"/>
  <c r="W473" i="1"/>
  <c r="AB473" i="1" s="1"/>
  <c r="AK473" i="1"/>
  <c r="AL473" i="1"/>
  <c r="AM473" i="1"/>
  <c r="U474" i="1"/>
  <c r="W474" i="1"/>
  <c r="AB474" i="1" s="1"/>
  <c r="AK474" i="1"/>
  <c r="AL474" i="1"/>
  <c r="AM474" i="1"/>
  <c r="U475" i="1"/>
  <c r="W475" i="1"/>
  <c r="AB475" i="1" s="1"/>
  <c r="AK475" i="1"/>
  <c r="AL475" i="1"/>
  <c r="AM475" i="1"/>
  <c r="U478" i="1"/>
  <c r="W478" i="1"/>
  <c r="AB478" i="1" s="1"/>
  <c r="AK478" i="1"/>
  <c r="AL478" i="1"/>
  <c r="AM478" i="1"/>
  <c r="U479" i="1"/>
  <c r="W479" i="1"/>
  <c r="AB479" i="1" s="1"/>
  <c r="AK479" i="1"/>
  <c r="AL479" i="1"/>
  <c r="AM479" i="1"/>
  <c r="U480" i="1"/>
  <c r="W480" i="1"/>
  <c r="AB480" i="1" s="1"/>
  <c r="AK480" i="1"/>
  <c r="AL480" i="1"/>
  <c r="AM480" i="1"/>
  <c r="U482" i="1"/>
  <c r="W482" i="1"/>
  <c r="AB482" i="1" s="1"/>
  <c r="AK482" i="1"/>
  <c r="AL482" i="1"/>
  <c r="AM482" i="1"/>
  <c r="U483" i="1"/>
  <c r="W483" i="1"/>
  <c r="AB483" i="1" s="1"/>
  <c r="AK483" i="1"/>
  <c r="AL483" i="1"/>
  <c r="AM483" i="1"/>
  <c r="U484" i="1"/>
  <c r="W484" i="1"/>
  <c r="AB484" i="1" s="1"/>
  <c r="AK484" i="1"/>
  <c r="AL484" i="1"/>
  <c r="AM484" i="1"/>
  <c r="U487" i="1"/>
  <c r="W487" i="1"/>
  <c r="AB487" i="1" s="1"/>
  <c r="AK487" i="1"/>
  <c r="AL487" i="1"/>
  <c r="AM487" i="1"/>
  <c r="U488" i="1"/>
  <c r="W488" i="1"/>
  <c r="AB488" i="1" s="1"/>
  <c r="AK488" i="1"/>
  <c r="AL488" i="1"/>
  <c r="AM488" i="1"/>
  <c r="U521" i="1"/>
  <c r="W521" i="1"/>
  <c r="AB521" i="1" s="1"/>
  <c r="AK521" i="1"/>
  <c r="AL521" i="1"/>
  <c r="AM521" i="1"/>
  <c r="U522" i="1"/>
  <c r="W522" i="1"/>
  <c r="AB522" i="1" s="1"/>
  <c r="AK522" i="1"/>
  <c r="AL522" i="1"/>
  <c r="AM522" i="1"/>
  <c r="U503" i="1"/>
  <c r="W503" i="1"/>
  <c r="AB503" i="1" s="1"/>
  <c r="AK503" i="1"/>
  <c r="AL503" i="1"/>
  <c r="AM503" i="1"/>
  <c r="U504" i="1"/>
  <c r="W504" i="1"/>
  <c r="AB504" i="1" s="1"/>
  <c r="AK504" i="1"/>
  <c r="AL504" i="1"/>
  <c r="AM504" i="1"/>
  <c r="U506" i="1"/>
  <c r="W506" i="1"/>
  <c r="AB506" i="1" s="1"/>
  <c r="AK506" i="1"/>
  <c r="AL506" i="1"/>
  <c r="AM506" i="1"/>
  <c r="U509" i="1"/>
  <c r="W509" i="1"/>
  <c r="AB509" i="1" s="1"/>
  <c r="AK509" i="1"/>
  <c r="AL509" i="1"/>
  <c r="AM509" i="1"/>
  <c r="U510" i="1"/>
  <c r="W510" i="1"/>
  <c r="AB510" i="1" s="1"/>
  <c r="AK510" i="1"/>
  <c r="AL510" i="1"/>
  <c r="AM510" i="1"/>
  <c r="U512" i="1"/>
  <c r="W512" i="1"/>
  <c r="AB512" i="1" s="1"/>
  <c r="AK512" i="1"/>
  <c r="AL512" i="1"/>
  <c r="AM512" i="1"/>
  <c r="U514" i="1"/>
  <c r="W514" i="1"/>
  <c r="AB514" i="1" s="1"/>
  <c r="AK514" i="1"/>
  <c r="AL514" i="1"/>
  <c r="AM514" i="1"/>
  <c r="U528" i="1"/>
  <c r="W528" i="1"/>
  <c r="AB528" i="1" s="1"/>
  <c r="AK528" i="1"/>
  <c r="AL528" i="1"/>
  <c r="AM528" i="1"/>
  <c r="U529" i="1"/>
  <c r="W529" i="1"/>
  <c r="AB529" i="1" s="1"/>
  <c r="AK529" i="1"/>
  <c r="AL529" i="1"/>
  <c r="AM529" i="1"/>
  <c r="W533" i="1"/>
  <c r="AB533" i="1" s="1"/>
  <c r="AK533" i="1"/>
  <c r="AL533" i="1"/>
  <c r="AM533" i="1"/>
  <c r="W534" i="1"/>
  <c r="AB534" i="1" s="1"/>
  <c r="AK534" i="1"/>
  <c r="AL534" i="1"/>
  <c r="AM534" i="1"/>
  <c r="W535" i="1"/>
  <c r="AB535" i="1" s="1"/>
  <c r="AK535" i="1"/>
  <c r="AL535" i="1"/>
  <c r="AM535" i="1"/>
  <c r="U538" i="1"/>
  <c r="W538" i="1"/>
  <c r="AB538" i="1" s="1"/>
  <c r="AK538" i="1"/>
  <c r="AL538" i="1"/>
  <c r="AM538" i="1"/>
  <c r="U539" i="1"/>
  <c r="W539" i="1"/>
  <c r="AB539" i="1" s="1"/>
  <c r="AK539" i="1"/>
  <c r="AL539" i="1"/>
  <c r="AM539" i="1"/>
  <c r="U540" i="1"/>
  <c r="W540" i="1"/>
  <c r="AB540" i="1" s="1"/>
  <c r="AK540" i="1"/>
  <c r="AL540" i="1"/>
  <c r="AM540" i="1"/>
  <c r="U541" i="1"/>
  <c r="W541" i="1"/>
  <c r="AB541" i="1" s="1"/>
  <c r="AK541" i="1"/>
  <c r="AL541" i="1"/>
  <c r="AM541" i="1"/>
  <c r="U542" i="1"/>
  <c r="W542" i="1"/>
  <c r="AB542" i="1" s="1"/>
  <c r="AK542" i="1"/>
  <c r="AL542" i="1"/>
  <c r="AM542" i="1"/>
  <c r="U570" i="1"/>
  <c r="W570" i="1"/>
  <c r="AB570" i="1" s="1"/>
  <c r="AK570" i="1"/>
  <c r="AL570" i="1"/>
  <c r="AM570" i="1"/>
  <c r="U571" i="1"/>
  <c r="W571" i="1"/>
  <c r="AB571" i="1" s="1"/>
  <c r="AK571" i="1"/>
  <c r="AL571" i="1"/>
  <c r="AM571" i="1"/>
  <c r="U572" i="1"/>
  <c r="W572" i="1"/>
  <c r="AB572" i="1" s="1"/>
  <c r="AK572" i="1"/>
  <c r="AL572" i="1"/>
  <c r="AM572" i="1"/>
  <c r="U574" i="1"/>
  <c r="W574" i="1"/>
  <c r="AB574" i="1" s="1"/>
  <c r="AK574" i="1"/>
  <c r="AL574" i="1"/>
  <c r="AM574" i="1"/>
  <c r="U581" i="1"/>
  <c r="W581" i="1"/>
  <c r="AB581" i="1" s="1"/>
  <c r="AK581" i="1"/>
  <c r="AL581" i="1"/>
  <c r="AM581" i="1"/>
  <c r="U583" i="1"/>
  <c r="W583" i="1"/>
  <c r="AB583" i="1" s="1"/>
  <c r="AK583" i="1"/>
  <c r="AL583" i="1"/>
  <c r="AM583" i="1"/>
  <c r="U584" i="1"/>
  <c r="W584" i="1"/>
  <c r="AB584" i="1" s="1"/>
  <c r="AK584" i="1"/>
  <c r="AL584" i="1"/>
  <c r="AM584" i="1"/>
  <c r="U585" i="1"/>
  <c r="W585" i="1"/>
  <c r="AB585" i="1" s="1"/>
  <c r="AK585" i="1"/>
  <c r="AL585" i="1"/>
  <c r="AM585" i="1"/>
  <c r="U586" i="1"/>
  <c r="W586" i="1"/>
  <c r="AB586" i="1" s="1"/>
  <c r="AK586" i="1"/>
  <c r="AL586" i="1"/>
  <c r="AM586" i="1"/>
  <c r="U587" i="1"/>
  <c r="W587" i="1"/>
  <c r="AB587" i="1" s="1"/>
  <c r="AK587" i="1"/>
  <c r="AL587" i="1"/>
  <c r="AM587" i="1"/>
  <c r="U596" i="1"/>
  <c r="W596" i="1"/>
  <c r="AB596" i="1" s="1"/>
  <c r="AK596" i="1"/>
  <c r="AL596" i="1"/>
  <c r="AM596" i="1"/>
  <c r="U594" i="1"/>
  <c r="W594" i="1"/>
  <c r="AB594" i="1" s="1"/>
  <c r="AK594" i="1"/>
  <c r="AL594" i="1"/>
  <c r="AM594" i="1"/>
  <c r="U597" i="1"/>
  <c r="W597" i="1"/>
  <c r="AB597" i="1" s="1"/>
  <c r="AK597" i="1"/>
  <c r="AL597" i="1"/>
  <c r="AM597" i="1"/>
  <c r="U598" i="1"/>
  <c r="W598" i="1"/>
  <c r="AB598" i="1" s="1"/>
  <c r="AK598" i="1"/>
  <c r="AL598" i="1"/>
  <c r="AM598" i="1"/>
  <c r="U602" i="1"/>
  <c r="W602" i="1"/>
  <c r="AB602" i="1" s="1"/>
  <c r="AK602" i="1"/>
  <c r="AL602" i="1"/>
  <c r="AM602" i="1"/>
  <c r="U603" i="1"/>
  <c r="W603" i="1"/>
  <c r="AB603" i="1" s="1"/>
  <c r="AK603" i="1"/>
  <c r="AL603" i="1"/>
  <c r="AM603" i="1"/>
  <c r="U604" i="1"/>
  <c r="W604" i="1"/>
  <c r="AB604" i="1" s="1"/>
  <c r="AK604" i="1"/>
  <c r="AL604" i="1"/>
  <c r="AM604" i="1"/>
  <c r="U605" i="1"/>
  <c r="W605" i="1"/>
  <c r="AB605" i="1" s="1"/>
  <c r="AK605" i="1"/>
  <c r="AL605" i="1"/>
  <c r="AM605" i="1"/>
  <c r="U606" i="1"/>
  <c r="W606" i="1"/>
  <c r="AB606" i="1" s="1"/>
  <c r="AK606" i="1"/>
  <c r="AL606" i="1"/>
  <c r="AM606" i="1"/>
  <c r="U607" i="1"/>
  <c r="W607" i="1"/>
  <c r="AB607" i="1" s="1"/>
  <c r="AK607" i="1"/>
  <c r="AL607" i="1"/>
  <c r="AM607" i="1"/>
  <c r="U609" i="1"/>
  <c r="W609" i="1"/>
  <c r="AB609" i="1" s="1"/>
  <c r="AK609" i="1"/>
  <c r="AL609" i="1"/>
  <c r="AM609" i="1"/>
  <c r="U610" i="1"/>
  <c r="W610" i="1"/>
  <c r="AB610" i="1" s="1"/>
  <c r="AK610" i="1"/>
  <c r="AL610" i="1"/>
  <c r="AM610" i="1"/>
  <c r="U611" i="1"/>
  <c r="W611" i="1"/>
  <c r="AB611" i="1" s="1"/>
  <c r="AK611" i="1"/>
  <c r="AL611" i="1"/>
  <c r="AM611" i="1"/>
  <c r="U613" i="1"/>
  <c r="W613" i="1"/>
  <c r="AB613" i="1" s="1"/>
  <c r="AK613" i="1"/>
  <c r="AL613" i="1"/>
  <c r="AM613" i="1"/>
  <c r="U614" i="1"/>
  <c r="W614" i="1"/>
  <c r="AB614" i="1" s="1"/>
  <c r="AK614" i="1"/>
  <c r="AL614" i="1"/>
  <c r="AM614" i="1"/>
  <c r="U615" i="1"/>
  <c r="W615" i="1"/>
  <c r="AB615" i="1" s="1"/>
  <c r="AK615" i="1"/>
  <c r="AL615" i="1"/>
  <c r="AM615" i="1"/>
  <c r="U617" i="1"/>
  <c r="W617" i="1"/>
  <c r="AB617" i="1" s="1"/>
  <c r="AK617" i="1"/>
  <c r="AL617" i="1"/>
  <c r="AM617" i="1"/>
  <c r="U618" i="1"/>
  <c r="W618" i="1"/>
  <c r="AB618" i="1" s="1"/>
  <c r="AK618" i="1"/>
  <c r="AL618" i="1"/>
  <c r="AM618" i="1"/>
  <c r="U619" i="1"/>
  <c r="W619" i="1"/>
  <c r="AB619" i="1" s="1"/>
  <c r="AK619" i="1"/>
  <c r="AL619" i="1"/>
  <c r="AM619" i="1"/>
  <c r="U622" i="1"/>
  <c r="W622" i="1"/>
  <c r="AB622" i="1" s="1"/>
  <c r="AK622" i="1"/>
  <c r="AL622" i="1"/>
  <c r="AM622" i="1"/>
  <c r="U623" i="1"/>
  <c r="W623" i="1"/>
  <c r="AB623" i="1" s="1"/>
  <c r="AK623" i="1"/>
  <c r="AL623" i="1"/>
  <c r="AM623" i="1"/>
  <c r="S443" i="1" l="1"/>
  <c r="X952" i="1"/>
  <c r="AC952" i="1" s="1"/>
  <c r="AJ952" i="1" s="1"/>
  <c r="AG952" i="1" s="1"/>
  <c r="AD952" i="1" s="1"/>
  <c r="S1524" i="1" l="1"/>
  <c r="S578" i="1"/>
  <c r="S4" i="1"/>
  <c r="S1363" i="1"/>
  <c r="S75" i="1"/>
  <c r="S1394" i="1"/>
  <c r="X579" i="1"/>
  <c r="AC579" i="1" s="1"/>
  <c r="AJ579" i="1" s="1"/>
  <c r="AG579" i="1" s="1"/>
  <c r="AD579" i="1" s="1"/>
  <c r="X446" i="1"/>
  <c r="AC446" i="1" s="1"/>
  <c r="AJ446" i="1" s="1"/>
  <c r="AG446" i="1" s="1"/>
  <c r="AD446" i="1" s="1"/>
  <c r="X443" i="1"/>
  <c r="AC443" i="1" s="1"/>
  <c r="AJ443" i="1" s="1"/>
  <c r="AG443" i="1" s="1"/>
  <c r="AD443" i="1" s="1"/>
  <c r="S1240" i="1"/>
  <c r="S486" i="1"/>
  <c r="X503" i="1"/>
  <c r="AC503" i="1" s="1"/>
  <c r="AJ503" i="1" s="1"/>
  <c r="AG503" i="1" s="1"/>
  <c r="AD503" i="1" s="1"/>
  <c r="X698" i="1"/>
  <c r="AC698" i="1" s="1"/>
  <c r="AJ698" i="1" s="1"/>
  <c r="AG698" i="1" s="1"/>
  <c r="AD698" i="1" s="1"/>
  <c r="X1043" i="1"/>
  <c r="AC1043" i="1" s="1"/>
  <c r="AJ1043" i="1" s="1"/>
  <c r="AG1043" i="1" s="1"/>
  <c r="AD1043" i="1" s="1"/>
  <c r="S952" i="1"/>
  <c r="S467" i="1"/>
  <c r="S1387" i="1"/>
  <c r="X1228" i="1"/>
  <c r="AC1228" i="1" s="1"/>
  <c r="AJ1228" i="1" s="1"/>
  <c r="AG1228" i="1" s="1"/>
  <c r="AD1228" i="1" s="1"/>
  <c r="S1228" i="1"/>
  <c r="S1" i="1"/>
  <c r="X1" i="1"/>
  <c r="AC1" i="1" s="1"/>
  <c r="AJ1" i="1" s="1"/>
  <c r="AG1" i="1" s="1"/>
  <c r="AD1" i="1" s="1"/>
  <c r="S7" i="1"/>
  <c r="X7" i="1"/>
  <c r="AC7" i="1" s="1"/>
  <c r="AJ7" i="1" s="1"/>
  <c r="AG7" i="1" s="1"/>
  <c r="AD7" i="1" s="1"/>
  <c r="S632" i="1"/>
  <c r="X632" i="1"/>
  <c r="AC632" i="1" s="1"/>
  <c r="AJ632" i="1" s="1"/>
  <c r="AG632" i="1" s="1"/>
  <c r="AD632" i="1" s="1"/>
  <c r="X1386" i="1" l="1"/>
  <c r="AC1386" i="1" s="1"/>
  <c r="AJ1386" i="1" s="1"/>
  <c r="AG1386" i="1" s="1"/>
  <c r="AD1386" i="1" s="1"/>
  <c r="S1386" i="1"/>
  <c r="S1512" i="1"/>
  <c r="X1512" i="1"/>
  <c r="AC1512" i="1" s="1"/>
  <c r="AJ1512" i="1" s="1"/>
  <c r="AG1512" i="1" s="1"/>
  <c r="AD1512" i="1" s="1"/>
  <c r="S1429" i="1"/>
  <c r="X1429" i="1"/>
  <c r="AC1429" i="1" s="1"/>
  <c r="AJ1429" i="1" s="1"/>
  <c r="AG1429" i="1" s="1"/>
  <c r="AD1429" i="1" s="1"/>
  <c r="S1260" i="1"/>
  <c r="X1260" i="1"/>
  <c r="AC1260" i="1" s="1"/>
  <c r="AJ1260" i="1" s="1"/>
  <c r="AG1260" i="1" s="1"/>
  <c r="AD1260" i="1" s="1"/>
  <c r="S1510" i="1"/>
  <c r="X1510" i="1"/>
  <c r="AC1510" i="1" s="1"/>
  <c r="AJ1510" i="1" s="1"/>
  <c r="AG1510" i="1" s="1"/>
  <c r="AD1510" i="1" s="1"/>
  <c r="X1508" i="1"/>
  <c r="AC1508" i="1" s="1"/>
  <c r="AJ1508" i="1" s="1"/>
  <c r="AG1508" i="1" s="1"/>
  <c r="AD1508" i="1" s="1"/>
  <c r="S1508" i="1"/>
  <c r="S1230" i="1"/>
  <c r="X1230" i="1"/>
  <c r="AC1230" i="1" s="1"/>
  <c r="AJ1230" i="1" s="1"/>
  <c r="AG1230" i="1" s="1"/>
  <c r="AD1230" i="1" s="1"/>
  <c r="X1295" i="1"/>
  <c r="AC1295" i="1" s="1"/>
  <c r="AJ1295" i="1" s="1"/>
  <c r="AG1295" i="1" s="1"/>
  <c r="AD1295" i="1" s="1"/>
  <c r="S1295" i="1"/>
  <c r="X1208" i="1"/>
  <c r="AC1208" i="1" s="1"/>
  <c r="AJ1208" i="1" s="1"/>
  <c r="AG1208" i="1" s="1"/>
  <c r="AD1208" i="1" s="1"/>
  <c r="S1208" i="1"/>
  <c r="S1259" i="1"/>
  <c r="X1259" i="1"/>
  <c r="AC1259" i="1" s="1"/>
  <c r="AJ1259" i="1" s="1"/>
  <c r="AG1259" i="1" s="1"/>
  <c r="AD1259" i="1" s="1"/>
  <c r="X1253" i="1"/>
  <c r="AC1253" i="1" s="1"/>
  <c r="AJ1253" i="1" s="1"/>
  <c r="AG1253" i="1" s="1"/>
  <c r="AD1253" i="1" s="1"/>
  <c r="S1253" i="1"/>
  <c r="S1218" i="1"/>
  <c r="X1218" i="1"/>
  <c r="AC1218" i="1" s="1"/>
  <c r="AJ1218" i="1" s="1"/>
  <c r="AG1218" i="1" s="1"/>
  <c r="AD1218" i="1" s="1"/>
  <c r="X1511" i="1"/>
  <c r="AC1511" i="1" s="1"/>
  <c r="AJ1511" i="1" s="1"/>
  <c r="AG1511" i="1" s="1"/>
  <c r="AD1511" i="1" s="1"/>
  <c r="S1511" i="1"/>
  <c r="X1252" i="1"/>
  <c r="AC1252" i="1" s="1"/>
  <c r="AJ1252" i="1" s="1"/>
  <c r="AG1252" i="1" s="1"/>
  <c r="AD1252" i="1" s="1"/>
  <c r="S1252" i="1"/>
  <c r="S1248" i="1"/>
  <c r="X1248" i="1"/>
  <c r="AC1248" i="1" s="1"/>
  <c r="AJ1248" i="1" s="1"/>
  <c r="AG1248" i="1" s="1"/>
  <c r="AD1248" i="1" s="1"/>
  <c r="X1301" i="1"/>
  <c r="AC1301" i="1" s="1"/>
  <c r="AJ1301" i="1" s="1"/>
  <c r="AG1301" i="1" s="1"/>
  <c r="AD1301" i="1" s="1"/>
  <c r="S1301" i="1"/>
  <c r="S1219" i="1"/>
  <c r="X1219" i="1"/>
  <c r="AC1219" i="1" s="1"/>
  <c r="AJ1219" i="1" s="1"/>
  <c r="AG1219" i="1" s="1"/>
  <c r="AD1219" i="1" s="1"/>
  <c r="S1225" i="1"/>
  <c r="X1225" i="1"/>
  <c r="AC1225" i="1" s="1"/>
  <c r="AJ1225" i="1" s="1"/>
  <c r="AG1225" i="1" s="1"/>
  <c r="AD1225" i="1" s="1"/>
  <c r="X1524" i="1"/>
  <c r="AC1524" i="1" s="1"/>
  <c r="AJ1524" i="1" s="1"/>
  <c r="AG1524" i="1" s="1"/>
  <c r="AD1524" i="1" s="1"/>
  <c r="S1201" i="1"/>
  <c r="X1201" i="1"/>
  <c r="AC1201" i="1" s="1"/>
  <c r="AJ1201" i="1" s="1"/>
  <c r="AG1201" i="1" s="1"/>
  <c r="AD1201" i="1" s="1"/>
  <c r="S1203" i="1"/>
  <c r="X1203" i="1"/>
  <c r="AC1203" i="1" s="1"/>
  <c r="AJ1203" i="1" s="1"/>
  <c r="AG1203" i="1" s="1"/>
  <c r="AD1203" i="1" s="1"/>
  <c r="S645" i="1"/>
  <c r="X645" i="1"/>
  <c r="AC645" i="1" s="1"/>
  <c r="AJ645" i="1" s="1"/>
  <c r="AG645" i="1" s="1"/>
  <c r="AD645" i="1" s="1"/>
  <c r="S1202" i="1"/>
  <c r="X1202" i="1"/>
  <c r="AC1202" i="1" s="1"/>
  <c r="AJ1202" i="1" s="1"/>
  <c r="AG1202" i="1" s="1"/>
  <c r="AD1202" i="1" s="1"/>
  <c r="S1107" i="1"/>
  <c r="X1107" i="1"/>
  <c r="AC1107" i="1" s="1"/>
  <c r="AJ1107" i="1" s="1"/>
  <c r="AG1107" i="1" s="1"/>
  <c r="AD1107" i="1" s="1"/>
  <c r="S1105" i="1"/>
  <c r="X1105" i="1"/>
  <c r="AC1105" i="1" s="1"/>
  <c r="AJ1105" i="1" s="1"/>
  <c r="AG1105" i="1" s="1"/>
  <c r="AD1105" i="1" s="1"/>
  <c r="S1204" i="1"/>
  <c r="X1204" i="1"/>
  <c r="AC1204" i="1" s="1"/>
  <c r="AJ1204" i="1" s="1"/>
  <c r="AG1204" i="1" s="1"/>
  <c r="AD1204" i="1" s="1"/>
  <c r="S820" i="1"/>
  <c r="X820" i="1"/>
  <c r="AC820" i="1" s="1"/>
  <c r="AJ820" i="1" s="1"/>
  <c r="AG820" i="1" s="1"/>
  <c r="AD820" i="1" s="1"/>
  <c r="S395" i="1"/>
  <c r="X395" i="1"/>
  <c r="AC395" i="1" s="1"/>
  <c r="AJ395" i="1" s="1"/>
  <c r="AG395" i="1" s="1"/>
  <c r="AD395" i="1" s="1"/>
  <c r="S754" i="1"/>
  <c r="X754" i="1"/>
  <c r="AC754" i="1" s="1"/>
  <c r="AJ754" i="1" s="1"/>
  <c r="AG754" i="1" s="1"/>
  <c r="AD754" i="1" s="1"/>
  <c r="S223" i="1"/>
  <c r="X223" i="1"/>
  <c r="AC223" i="1" s="1"/>
  <c r="AJ223" i="1" s="1"/>
  <c r="AG223" i="1" s="1"/>
  <c r="AD223" i="1" s="1"/>
  <c r="S685" i="1"/>
  <c r="X685" i="1"/>
  <c r="AC685" i="1" s="1"/>
  <c r="AJ685" i="1" s="1"/>
  <c r="AG685" i="1" s="1"/>
  <c r="AD685" i="1" s="1"/>
  <c r="X394" i="1"/>
  <c r="AC394" i="1" s="1"/>
  <c r="AJ394" i="1" s="1"/>
  <c r="AG394" i="1" s="1"/>
  <c r="AD394" i="1" s="1"/>
  <c r="S394" i="1"/>
  <c r="S784" i="1"/>
  <c r="X784" i="1"/>
  <c r="AC784" i="1" s="1"/>
  <c r="AJ784" i="1" s="1"/>
  <c r="AG784" i="1" s="1"/>
  <c r="AD784" i="1" s="1"/>
  <c r="S359" i="1"/>
  <c r="X359" i="1"/>
  <c r="AC359" i="1" s="1"/>
  <c r="AJ359" i="1" s="1"/>
  <c r="AG359" i="1" s="1"/>
  <c r="AD359" i="1" s="1"/>
  <c r="S780" i="1"/>
  <c r="X780" i="1"/>
  <c r="AC780" i="1" s="1"/>
  <c r="AJ780" i="1" s="1"/>
  <c r="AG780" i="1" s="1"/>
  <c r="AD780" i="1" s="1"/>
  <c r="S347" i="1"/>
  <c r="X347" i="1"/>
  <c r="AC347" i="1" s="1"/>
  <c r="AJ347" i="1" s="1"/>
  <c r="AG347" i="1" s="1"/>
  <c r="AD347" i="1" s="1"/>
  <c r="S355" i="1"/>
  <c r="X355" i="1"/>
  <c r="AC355" i="1" s="1"/>
  <c r="AJ355" i="1" s="1"/>
  <c r="AG355" i="1" s="1"/>
  <c r="AD355" i="1" s="1"/>
  <c r="S380" i="1"/>
  <c r="X380" i="1"/>
  <c r="AC380" i="1" s="1"/>
  <c r="AJ380" i="1" s="1"/>
  <c r="AG380" i="1" s="1"/>
  <c r="AD380" i="1" s="1"/>
  <c r="S878" i="1"/>
  <c r="X878" i="1"/>
  <c r="AC878" i="1" s="1"/>
  <c r="AJ878" i="1" s="1"/>
  <c r="AG878" i="1" s="1"/>
  <c r="AD878" i="1" s="1"/>
  <c r="S222" i="1"/>
  <c r="X222" i="1"/>
  <c r="AC222" i="1" s="1"/>
  <c r="AJ222" i="1" s="1"/>
  <c r="AG222" i="1" s="1"/>
  <c r="AD222" i="1" s="1"/>
  <c r="X687" i="1"/>
  <c r="AC687" i="1" s="1"/>
  <c r="AJ687" i="1" s="1"/>
  <c r="AG687" i="1" s="1"/>
  <c r="AD687" i="1" s="1"/>
  <c r="S687" i="1"/>
  <c r="S755" i="1"/>
  <c r="X755" i="1"/>
  <c r="AC755" i="1" s="1"/>
  <c r="AJ755" i="1" s="1"/>
  <c r="AG755" i="1" s="1"/>
  <c r="AD755" i="1" s="1"/>
  <c r="S57" i="1"/>
  <c r="X57" i="1"/>
  <c r="AC57" i="1" s="1"/>
  <c r="AJ57" i="1" s="1"/>
  <c r="AG57" i="1" s="1"/>
  <c r="AD57" i="1" s="1"/>
  <c r="X818" i="1"/>
  <c r="AC818" i="1" s="1"/>
  <c r="AJ818" i="1" s="1"/>
  <c r="AG818" i="1" s="1"/>
  <c r="AD818" i="1" s="1"/>
  <c r="S818" i="1"/>
  <c r="S68" i="1"/>
  <c r="X68" i="1"/>
  <c r="AC68" i="1" s="1"/>
  <c r="AJ68" i="1" s="1"/>
  <c r="AG68" i="1" s="1"/>
  <c r="AD68" i="1" s="1"/>
  <c r="S107" i="1"/>
  <c r="X107" i="1"/>
  <c r="AC107" i="1" s="1"/>
  <c r="AJ107" i="1" s="1"/>
  <c r="AG107" i="1" s="1"/>
  <c r="AD107" i="1" s="1"/>
  <c r="X680" i="1"/>
  <c r="AC680" i="1" s="1"/>
  <c r="AJ680" i="1" s="1"/>
  <c r="AG680" i="1" s="1"/>
  <c r="AD680" i="1" s="1"/>
  <c r="S680" i="1"/>
  <c r="S61" i="1"/>
  <c r="X61" i="1"/>
  <c r="AC61" i="1" s="1"/>
  <c r="AJ61" i="1" s="1"/>
  <c r="AG61" i="1" s="1"/>
  <c r="AD61" i="1" s="1"/>
  <c r="X134" i="1"/>
  <c r="AC134" i="1" s="1"/>
  <c r="AJ134" i="1" s="1"/>
  <c r="AG134" i="1" s="1"/>
  <c r="AD134" i="1" s="1"/>
  <c r="S134" i="1"/>
  <c r="S58" i="1"/>
  <c r="X58" i="1"/>
  <c r="AC58" i="1" s="1"/>
  <c r="AJ58" i="1" s="1"/>
  <c r="AG58" i="1" s="1"/>
  <c r="AD58" i="1" s="1"/>
  <c r="S226" i="1"/>
  <c r="X226" i="1"/>
  <c r="AC226" i="1" s="1"/>
  <c r="AJ226" i="1" s="1"/>
  <c r="AG226" i="1" s="1"/>
  <c r="AD226" i="1" s="1"/>
  <c r="S750" i="1"/>
  <c r="X750" i="1"/>
  <c r="AC750" i="1" s="1"/>
  <c r="AJ750" i="1" s="1"/>
  <c r="AG750" i="1" s="1"/>
  <c r="AD750" i="1" s="1"/>
  <c r="S225" i="1"/>
  <c r="X225" i="1"/>
  <c r="AC225" i="1" s="1"/>
  <c r="AJ225" i="1" s="1"/>
  <c r="AG225" i="1" s="1"/>
  <c r="AD225" i="1" s="1"/>
  <c r="X748" i="1"/>
  <c r="AC748" i="1" s="1"/>
  <c r="AJ748" i="1" s="1"/>
  <c r="AG748" i="1" s="1"/>
  <c r="AD748" i="1" s="1"/>
  <c r="S748" i="1"/>
  <c r="X819" i="1"/>
  <c r="AC819" i="1" s="1"/>
  <c r="AJ819" i="1" s="1"/>
  <c r="AG819" i="1" s="1"/>
  <c r="AD819" i="1" s="1"/>
  <c r="S819" i="1"/>
  <c r="S60" i="1"/>
  <c r="X60" i="1"/>
  <c r="AC60" i="1" s="1"/>
  <c r="AJ60" i="1" s="1"/>
  <c r="AG60" i="1" s="1"/>
  <c r="AD60" i="1" s="1"/>
  <c r="S367" i="1"/>
  <c r="X367" i="1"/>
  <c r="AC367" i="1" s="1"/>
  <c r="AJ367" i="1" s="1"/>
  <c r="AG367" i="1" s="1"/>
  <c r="AD367" i="1" s="1"/>
  <c r="S756" i="1"/>
  <c r="X756" i="1"/>
  <c r="AC756" i="1" s="1"/>
  <c r="AJ756" i="1" s="1"/>
  <c r="AG756" i="1" s="1"/>
  <c r="AD756" i="1" s="1"/>
  <c r="S212" i="1"/>
  <c r="X212" i="1"/>
  <c r="AC212" i="1" s="1"/>
  <c r="AJ212" i="1" s="1"/>
  <c r="AG212" i="1" s="1"/>
  <c r="AD212" i="1" s="1"/>
  <c r="X773" i="1"/>
  <c r="AC773" i="1" s="1"/>
  <c r="AJ773" i="1" s="1"/>
  <c r="AG773" i="1" s="1"/>
  <c r="AD773" i="1" s="1"/>
  <c r="S773" i="1"/>
  <c r="S376" i="1"/>
  <c r="X376" i="1"/>
  <c r="AC376" i="1" s="1"/>
  <c r="AJ376" i="1" s="1"/>
  <c r="AG376" i="1" s="1"/>
  <c r="AD376" i="1" s="1"/>
  <c r="S681" i="1"/>
  <c r="X681" i="1"/>
  <c r="AC681" i="1" s="1"/>
  <c r="AJ681" i="1" s="1"/>
  <c r="AG681" i="1" s="1"/>
  <c r="AD681" i="1" s="1"/>
  <c r="X55" i="1"/>
  <c r="AC55" i="1" s="1"/>
  <c r="AJ55" i="1" s="1"/>
  <c r="AG55" i="1" s="1"/>
  <c r="AD55" i="1" s="1"/>
  <c r="S55" i="1"/>
  <c r="S816" i="1"/>
  <c r="X816" i="1"/>
  <c r="AC816" i="1" s="1"/>
  <c r="AJ816" i="1" s="1"/>
  <c r="AG816" i="1" s="1"/>
  <c r="AD816" i="1" s="1"/>
  <c r="X752" i="1"/>
  <c r="AC752" i="1" s="1"/>
  <c r="AJ752" i="1" s="1"/>
  <c r="AG752" i="1" s="1"/>
  <c r="AD752" i="1" s="1"/>
  <c r="S752" i="1"/>
  <c r="S132" i="1"/>
  <c r="X796" i="1"/>
  <c r="AC796" i="1" s="1"/>
  <c r="AJ796" i="1" s="1"/>
  <c r="AG796" i="1" s="1"/>
  <c r="AD796" i="1" s="1"/>
  <c r="X130" i="1"/>
  <c r="AC130" i="1" s="1"/>
  <c r="AJ130" i="1" s="1"/>
  <c r="AG130" i="1" s="1"/>
  <c r="AD130" i="1" s="1"/>
  <c r="X129" i="1"/>
  <c r="AC129" i="1" s="1"/>
  <c r="AJ129" i="1" s="1"/>
  <c r="AG129" i="1" s="1"/>
  <c r="AD129" i="1" s="1"/>
  <c r="S1212" i="1"/>
  <c r="S259" i="1"/>
  <c r="X1341" i="1"/>
  <c r="AC1341" i="1" s="1"/>
  <c r="AJ1341" i="1" s="1"/>
  <c r="AG1341" i="1" s="1"/>
  <c r="AD1341" i="1" s="1"/>
  <c r="S1447" i="1"/>
  <c r="X961" i="1"/>
  <c r="AC961" i="1" s="1"/>
  <c r="AJ961" i="1" s="1"/>
  <c r="AG961" i="1" s="1"/>
  <c r="AD961" i="1" s="1"/>
  <c r="S613" i="1"/>
  <c r="X936" i="1"/>
  <c r="AC936" i="1" s="1"/>
  <c r="AJ936" i="1" s="1"/>
  <c r="AG936" i="1" s="1"/>
  <c r="AD936" i="1" s="1"/>
  <c r="X4" i="1"/>
  <c r="AC4" i="1" s="1"/>
  <c r="AJ4" i="1" s="1"/>
  <c r="AG4" i="1" s="1"/>
  <c r="AD4" i="1" s="1"/>
  <c r="S1374" i="1"/>
  <c r="X1363" i="1"/>
  <c r="AC1363" i="1" s="1"/>
  <c r="AJ1363" i="1" s="1"/>
  <c r="AG1363" i="1" s="1"/>
  <c r="AD1363" i="1" s="1"/>
  <c r="X1326" i="1"/>
  <c r="AC1326" i="1" s="1"/>
  <c r="AJ1326" i="1" s="1"/>
  <c r="AG1326" i="1" s="1"/>
  <c r="AD1326" i="1" s="1"/>
  <c r="S664" i="1"/>
  <c r="X410" i="1"/>
  <c r="AC410" i="1" s="1"/>
  <c r="AJ410" i="1" s="1"/>
  <c r="AG410" i="1" s="1"/>
  <c r="AD410" i="1" s="1"/>
  <c r="S312" i="1"/>
  <c r="S303" i="1"/>
  <c r="X363" i="1"/>
  <c r="AC363" i="1" s="1"/>
  <c r="AJ363" i="1" s="1"/>
  <c r="AG363" i="1" s="1"/>
  <c r="AD363" i="1" s="1"/>
  <c r="X528" i="1"/>
  <c r="AC528" i="1" s="1"/>
  <c r="AJ528" i="1" s="1"/>
  <c r="AG528" i="1" s="1"/>
  <c r="AD528" i="1" s="1"/>
  <c r="S459" i="1"/>
  <c r="X177" i="1"/>
  <c r="AC177" i="1" s="1"/>
  <c r="AJ177" i="1" s="1"/>
  <c r="AG177" i="1" s="1"/>
  <c r="AD177" i="1" s="1"/>
  <c r="X1343" i="1"/>
  <c r="AC1343" i="1" s="1"/>
  <c r="AJ1343" i="1" s="1"/>
  <c r="AG1343" i="1" s="1"/>
  <c r="AD1343" i="1" s="1"/>
  <c r="X1403" i="1"/>
  <c r="AC1403" i="1" s="1"/>
  <c r="AJ1403" i="1" s="1"/>
  <c r="AG1403" i="1" s="1"/>
  <c r="AD1403" i="1" s="1"/>
  <c r="S913" i="1"/>
  <c r="S973" i="1"/>
  <c r="X955" i="1"/>
  <c r="AC955" i="1" s="1"/>
  <c r="AJ955" i="1" s="1"/>
  <c r="AG955" i="1" s="1"/>
  <c r="AD955" i="1" s="1"/>
  <c r="S1347" i="1"/>
  <c r="S731" i="1"/>
  <c r="S174" i="1"/>
  <c r="S1222" i="1"/>
  <c r="S579" i="1"/>
  <c r="S446" i="1"/>
  <c r="X75" i="1"/>
  <c r="AC75" i="1" s="1"/>
  <c r="AJ75" i="1" s="1"/>
  <c r="AG75" i="1" s="1"/>
  <c r="AD75" i="1" s="1"/>
  <c r="X1191" i="1"/>
  <c r="AC1191" i="1" s="1"/>
  <c r="AJ1191" i="1" s="1"/>
  <c r="AG1191" i="1" s="1"/>
  <c r="AD1191" i="1" s="1"/>
  <c r="X307" i="1"/>
  <c r="AC307" i="1" s="1"/>
  <c r="AJ307" i="1" s="1"/>
  <c r="AG307" i="1" s="1"/>
  <c r="AD307" i="1" s="1"/>
  <c r="S560" i="1"/>
  <c r="X1240" i="1"/>
  <c r="AC1240" i="1" s="1"/>
  <c r="AJ1240" i="1" s="1"/>
  <c r="AG1240" i="1" s="1"/>
  <c r="AD1240" i="1" s="1"/>
  <c r="X1394" i="1"/>
  <c r="AC1394" i="1" s="1"/>
  <c r="AJ1394" i="1" s="1"/>
  <c r="AG1394" i="1" s="1"/>
  <c r="AD1394" i="1" s="1"/>
  <c r="X1396" i="1"/>
  <c r="AC1396" i="1" s="1"/>
  <c r="AJ1396" i="1" s="1"/>
  <c r="AG1396" i="1" s="1"/>
  <c r="AD1396" i="1" s="1"/>
  <c r="S698" i="1"/>
  <c r="S506" i="1"/>
  <c r="X35" i="1"/>
  <c r="AC35" i="1" s="1"/>
  <c r="AJ35" i="1" s="1"/>
  <c r="AG35" i="1" s="1"/>
  <c r="AD35" i="1" s="1"/>
  <c r="X1398" i="1"/>
  <c r="AC1398" i="1" s="1"/>
  <c r="AJ1398" i="1" s="1"/>
  <c r="AG1398" i="1" s="1"/>
  <c r="AD1398" i="1" s="1"/>
  <c r="X879" i="1"/>
  <c r="AC879" i="1" s="1"/>
  <c r="AJ879" i="1" s="1"/>
  <c r="AG879" i="1" s="1"/>
  <c r="AD879" i="1" s="1"/>
  <c r="S1315" i="1"/>
  <c r="S484" i="1"/>
  <c r="X615" i="1"/>
  <c r="AC615" i="1" s="1"/>
  <c r="AJ615" i="1" s="1"/>
  <c r="AG615" i="1" s="1"/>
  <c r="AD615" i="1" s="1"/>
  <c r="X912" i="1"/>
  <c r="AC912" i="1" s="1"/>
  <c r="AJ912" i="1" s="1"/>
  <c r="AG912" i="1" s="1"/>
  <c r="AD912" i="1" s="1"/>
  <c r="X866" i="1"/>
  <c r="AC866" i="1" s="1"/>
  <c r="AJ866" i="1" s="1"/>
  <c r="AG866" i="1" s="1"/>
  <c r="AD866" i="1" s="1"/>
  <c r="S666" i="1"/>
  <c r="X1221" i="1"/>
  <c r="AC1221" i="1" s="1"/>
  <c r="AJ1221" i="1" s="1"/>
  <c r="AG1221" i="1" s="1"/>
  <c r="AD1221" i="1" s="1"/>
  <c r="S503" i="1"/>
  <c r="X1003" i="1"/>
  <c r="AC1003" i="1" s="1"/>
  <c r="AJ1003" i="1" s="1"/>
  <c r="AG1003" i="1" s="1"/>
  <c r="AD1003" i="1" s="1"/>
  <c r="X542" i="1"/>
  <c r="AC542" i="1" s="1"/>
  <c r="AJ542" i="1" s="1"/>
  <c r="AG542" i="1" s="1"/>
  <c r="AD542" i="1" s="1"/>
  <c r="S372" i="1"/>
  <c r="X1257" i="1"/>
  <c r="AC1257" i="1" s="1"/>
  <c r="AJ1257" i="1" s="1"/>
  <c r="AG1257" i="1" s="1"/>
  <c r="AD1257" i="1" s="1"/>
  <c r="X1064" i="1"/>
  <c r="AC1064" i="1" s="1"/>
  <c r="AJ1064" i="1" s="1"/>
  <c r="AG1064" i="1" s="1"/>
  <c r="AD1064" i="1" s="1"/>
  <c r="S439" i="1"/>
  <c r="X486" i="1"/>
  <c r="AC486" i="1" s="1"/>
  <c r="AJ486" i="1" s="1"/>
  <c r="AG486" i="1" s="1"/>
  <c r="AD486" i="1" s="1"/>
  <c r="S1283" i="1"/>
  <c r="S1404" i="1"/>
  <c r="X578" i="1"/>
  <c r="AC578" i="1" s="1"/>
  <c r="AJ578" i="1" s="1"/>
  <c r="AG578" i="1" s="1"/>
  <c r="AD578" i="1" s="1"/>
  <c r="S265" i="1"/>
  <c r="S243" i="1"/>
  <c r="S541" i="1"/>
  <c r="S1031" i="1"/>
  <c r="S1043" i="1"/>
  <c r="X1359" i="1"/>
  <c r="AC1359" i="1" s="1"/>
  <c r="AJ1359" i="1" s="1"/>
  <c r="AG1359" i="1" s="1"/>
  <c r="AD1359" i="1" s="1"/>
  <c r="S1359" i="1"/>
  <c r="X210" i="1"/>
  <c r="AC210" i="1" s="1"/>
  <c r="AJ210" i="1" s="1"/>
  <c r="AG210" i="1" s="1"/>
  <c r="AD210" i="1" s="1"/>
  <c r="S210" i="1"/>
  <c r="X467" i="1"/>
  <c r="AC467" i="1" s="1"/>
  <c r="AJ467" i="1" s="1"/>
  <c r="AG467" i="1" s="1"/>
  <c r="AD467" i="1" s="1"/>
  <c r="X1055" i="1"/>
  <c r="AC1055" i="1" s="1"/>
  <c r="AJ1055" i="1" s="1"/>
  <c r="AG1055" i="1" s="1"/>
  <c r="AD1055" i="1" s="1"/>
  <c r="S1055" i="1"/>
  <c r="X1131" i="1"/>
  <c r="AC1131" i="1" s="1"/>
  <c r="AJ1131" i="1" s="1"/>
  <c r="AG1131" i="1" s="1"/>
  <c r="AD1131" i="1" s="1"/>
  <c r="S1131" i="1"/>
  <c r="S546" i="1"/>
  <c r="X1324" i="1"/>
  <c r="AC1324" i="1" s="1"/>
  <c r="AJ1324" i="1" s="1"/>
  <c r="AG1324" i="1" s="1"/>
  <c r="AD1324" i="1" s="1"/>
  <c r="S1324" i="1"/>
  <c r="S1490" i="1"/>
  <c r="X1490" i="1"/>
  <c r="AC1490" i="1" s="1"/>
  <c r="AJ1490" i="1" s="1"/>
  <c r="AG1490" i="1" s="1"/>
  <c r="AD1490" i="1" s="1"/>
  <c r="X1180" i="1"/>
  <c r="AC1180" i="1" s="1"/>
  <c r="AJ1180" i="1" s="1"/>
  <c r="AG1180" i="1" s="1"/>
  <c r="AD1180" i="1" s="1"/>
  <c r="S1180" i="1"/>
  <c r="X598" i="1"/>
  <c r="AC598" i="1" s="1"/>
  <c r="AJ598" i="1" s="1"/>
  <c r="AG598" i="1" s="1"/>
  <c r="AD598" i="1" s="1"/>
  <c r="S598" i="1"/>
  <c r="X1387" i="1"/>
  <c r="AC1387" i="1" s="1"/>
  <c r="AJ1387" i="1" s="1"/>
  <c r="AG1387" i="1" s="1"/>
  <c r="AD1387" i="1" s="1"/>
  <c r="X533" i="1"/>
  <c r="AC533" i="1" s="1"/>
  <c r="AJ533" i="1" s="1"/>
  <c r="AG533" i="1" s="1"/>
  <c r="AD533" i="1" s="1"/>
  <c r="S533" i="1"/>
  <c r="X1251" i="1"/>
  <c r="AC1251" i="1" s="1"/>
  <c r="AJ1251" i="1" s="1"/>
  <c r="AG1251" i="1" s="1"/>
  <c r="AD1251" i="1" s="1"/>
  <c r="S1251" i="1"/>
  <c r="S948" i="1"/>
  <c r="X948" i="1"/>
  <c r="AC948" i="1" s="1"/>
  <c r="AJ948" i="1" s="1"/>
  <c r="AG948" i="1" s="1"/>
  <c r="AD948" i="1" s="1"/>
  <c r="X548" i="1"/>
  <c r="AC548" i="1" s="1"/>
  <c r="AJ548" i="1" s="1"/>
  <c r="AG548" i="1" s="1"/>
  <c r="AD548" i="1" s="1"/>
  <c r="S548" i="1"/>
  <c r="S1356" i="1"/>
  <c r="X1356" i="1"/>
  <c r="AC1356" i="1" s="1"/>
  <c r="AJ1356" i="1" s="1"/>
  <c r="AG1356" i="1" s="1"/>
  <c r="AD1356" i="1" s="1"/>
  <c r="S505" i="1"/>
  <c r="X505" i="1"/>
  <c r="AC505" i="1" s="1"/>
  <c r="AJ505" i="1" s="1"/>
  <c r="AG505" i="1" s="1"/>
  <c r="AD505" i="1" s="1"/>
  <c r="X245" i="1"/>
  <c r="AC245" i="1" s="1"/>
  <c r="AJ245" i="1" s="1"/>
  <c r="AG245" i="1" s="1"/>
  <c r="AD245" i="1" s="1"/>
  <c r="S245" i="1"/>
  <c r="X1214" i="1"/>
  <c r="AC1214" i="1" s="1"/>
  <c r="AJ1214" i="1" s="1"/>
  <c r="AG1214" i="1" s="1"/>
  <c r="AD1214" i="1" s="1"/>
  <c r="S1214" i="1"/>
  <c r="S1235" i="1"/>
  <c r="X1235" i="1"/>
  <c r="AC1235" i="1" s="1"/>
  <c r="AJ1235" i="1" s="1"/>
  <c r="AG1235" i="1" s="1"/>
  <c r="AD1235" i="1" s="1"/>
  <c r="X1316" i="1"/>
  <c r="AC1316" i="1" s="1"/>
  <c r="AJ1316" i="1" s="1"/>
  <c r="AG1316" i="1" s="1"/>
  <c r="AD1316" i="1" s="1"/>
  <c r="S1316" i="1"/>
  <c r="S1229" i="1"/>
  <c r="X1229" i="1"/>
  <c r="AC1229" i="1" s="1"/>
  <c r="AJ1229" i="1" s="1"/>
  <c r="AG1229" i="1" s="1"/>
  <c r="AD1229" i="1" s="1"/>
  <c r="S1236" i="1"/>
  <c r="X1236" i="1"/>
  <c r="AC1236" i="1" s="1"/>
  <c r="AJ1236" i="1" s="1"/>
  <c r="AG1236" i="1" s="1"/>
  <c r="AD1236" i="1" s="1"/>
  <c r="S1539" i="1"/>
  <c r="X1539" i="1"/>
  <c r="AC1539" i="1" s="1"/>
  <c r="AJ1539" i="1" s="1"/>
  <c r="AG1539" i="1" s="1"/>
  <c r="AD1539" i="1" s="1"/>
  <c r="S987" i="1"/>
  <c r="X987" i="1"/>
  <c r="AC987" i="1" s="1"/>
  <c r="AJ987" i="1" s="1"/>
  <c r="AG987" i="1" s="1"/>
  <c r="AD987" i="1" s="1"/>
  <c r="X463" i="1"/>
  <c r="AC463" i="1" s="1"/>
  <c r="AJ463" i="1" s="1"/>
  <c r="AG463" i="1" s="1"/>
  <c r="AD463" i="1" s="1"/>
  <c r="S463" i="1"/>
  <c r="S1487" i="1"/>
  <c r="X1487" i="1"/>
  <c r="AC1487" i="1" s="1"/>
  <c r="AJ1487" i="1" s="1"/>
  <c r="AG1487" i="1" s="1"/>
  <c r="AD1487" i="1" s="1"/>
  <c r="X474" i="1"/>
  <c r="AC474" i="1" s="1"/>
  <c r="AJ474" i="1" s="1"/>
  <c r="AG474" i="1" s="1"/>
  <c r="AD474" i="1" s="1"/>
  <c r="S474" i="1"/>
  <c r="X1239" i="1"/>
  <c r="AC1239" i="1" s="1"/>
  <c r="AJ1239" i="1" s="1"/>
  <c r="AG1239" i="1" s="1"/>
  <c r="AD1239" i="1" s="1"/>
  <c r="S1239" i="1"/>
  <c r="X1399" i="1"/>
  <c r="AC1399" i="1" s="1"/>
  <c r="AJ1399" i="1" s="1"/>
  <c r="AG1399" i="1" s="1"/>
  <c r="AD1399" i="1" s="1"/>
  <c r="S1399" i="1"/>
  <c r="S509" i="1"/>
  <c r="X509" i="1"/>
  <c r="AC509" i="1" s="1"/>
  <c r="AJ509" i="1" s="1"/>
  <c r="AG509" i="1" s="1"/>
  <c r="AD509" i="1" s="1"/>
  <c r="S865" i="1"/>
  <c r="S464" i="1"/>
  <c r="X464" i="1"/>
  <c r="AC464" i="1" s="1"/>
  <c r="AJ464" i="1" s="1"/>
  <c r="AG464" i="1" s="1"/>
  <c r="AD464" i="1" s="1"/>
  <c r="S402" i="1"/>
  <c r="X402" i="1"/>
  <c r="AC402" i="1" s="1"/>
  <c r="AJ402" i="1" s="1"/>
  <c r="AG402" i="1" s="1"/>
  <c r="AD402" i="1" s="1"/>
  <c r="S902" i="1"/>
  <c r="X902" i="1"/>
  <c r="AC902" i="1" s="1"/>
  <c r="AJ902" i="1" s="1"/>
  <c r="AG902" i="1" s="1"/>
  <c r="AD902" i="1" s="1"/>
  <c r="X86" i="1"/>
  <c r="AC86" i="1" s="1"/>
  <c r="AJ86" i="1" s="1"/>
  <c r="AG86" i="1" s="1"/>
  <c r="AD86" i="1" s="1"/>
  <c r="S86" i="1"/>
  <c r="S637" i="1"/>
  <c r="X637" i="1"/>
  <c r="AC637" i="1" s="1"/>
  <c r="AJ637" i="1" s="1"/>
  <c r="AG637" i="1" s="1"/>
  <c r="AD637" i="1" s="1"/>
  <c r="X1059" i="1"/>
  <c r="AC1059" i="1" s="1"/>
  <c r="AJ1059" i="1" s="1"/>
  <c r="AG1059" i="1" s="1"/>
  <c r="AD1059" i="1" s="1"/>
  <c r="S1059" i="1"/>
  <c r="S453" i="1"/>
  <c r="X453" i="1"/>
  <c r="AC453" i="1" s="1"/>
  <c r="AJ453" i="1" s="1"/>
  <c r="AG453" i="1" s="1"/>
  <c r="AD453" i="1" s="1"/>
  <c r="S1261" i="1"/>
  <c r="X1261" i="1"/>
  <c r="AC1261" i="1" s="1"/>
  <c r="AJ1261" i="1" s="1"/>
  <c r="AG1261" i="1" s="1"/>
  <c r="AD1261" i="1" s="1"/>
  <c r="S1256" i="1"/>
  <c r="X1256" i="1"/>
  <c r="AC1256" i="1" s="1"/>
  <c r="AJ1256" i="1" s="1"/>
  <c r="AG1256" i="1" s="1"/>
  <c r="AD1256" i="1" s="1"/>
  <c r="X633" i="1"/>
  <c r="AC633" i="1" s="1"/>
  <c r="AJ633" i="1" s="1"/>
  <c r="AG633" i="1" s="1"/>
  <c r="AD633" i="1" s="1"/>
  <c r="S633" i="1"/>
  <c r="S512" i="1"/>
  <c r="X512" i="1"/>
  <c r="AC512" i="1" s="1"/>
  <c r="AJ512" i="1" s="1"/>
  <c r="AG512" i="1" s="1"/>
  <c r="AD512" i="1" s="1"/>
  <c r="S721" i="1"/>
  <c r="X721" i="1"/>
  <c r="AC721" i="1" s="1"/>
  <c r="AJ721" i="1" s="1"/>
  <c r="AG721" i="1" s="1"/>
  <c r="AD721" i="1" s="1"/>
  <c r="X2" i="1"/>
  <c r="AC2" i="1" s="1"/>
  <c r="AJ2" i="1" s="1"/>
  <c r="AG2" i="1" s="1"/>
  <c r="AD2" i="1" s="1"/>
  <c r="S2" i="1"/>
  <c r="S1531" i="1"/>
  <c r="X1531" i="1"/>
  <c r="AC1531" i="1" s="1"/>
  <c r="AJ1531" i="1" s="1"/>
  <c r="AG1531" i="1" s="1"/>
  <c r="AD1531" i="1" s="1"/>
  <c r="X238" i="1"/>
  <c r="AC238" i="1" s="1"/>
  <c r="AJ238" i="1" s="1"/>
  <c r="AG238" i="1" s="1"/>
  <c r="AD238" i="1" s="1"/>
  <c r="S238" i="1"/>
  <c r="X603" i="1"/>
  <c r="AC603" i="1" s="1"/>
  <c r="AJ603" i="1" s="1"/>
  <c r="AG603" i="1" s="1"/>
  <c r="AD603" i="1" s="1"/>
  <c r="S603" i="1"/>
  <c r="S507" i="1"/>
  <c r="X507" i="1"/>
  <c r="AC507" i="1" s="1"/>
  <c r="AJ507" i="1" s="1"/>
  <c r="AG507" i="1" s="1"/>
  <c r="AD507" i="1" s="1"/>
  <c r="X471" i="1"/>
  <c r="AC471" i="1" s="1"/>
  <c r="AJ471" i="1" s="1"/>
  <c r="AG471" i="1" s="1"/>
  <c r="AD471" i="1" s="1"/>
  <c r="S471" i="1"/>
  <c r="X960" i="1"/>
  <c r="AC960" i="1" s="1"/>
  <c r="AJ960" i="1" s="1"/>
  <c r="AG960" i="1" s="1"/>
  <c r="AD960" i="1" s="1"/>
  <c r="S960" i="1"/>
  <c r="S437" i="1"/>
  <c r="X437" i="1"/>
  <c r="AC437" i="1" s="1"/>
  <c r="AJ437" i="1" s="1"/>
  <c r="AG437" i="1" s="1"/>
  <c r="AD437" i="1" s="1"/>
  <c r="X696" i="1"/>
  <c r="AC696" i="1" s="1"/>
  <c r="AJ696" i="1" s="1"/>
  <c r="AG696" i="1" s="1"/>
  <c r="AD696" i="1" s="1"/>
  <c r="S696" i="1"/>
  <c r="S586" i="1"/>
  <c r="X586" i="1"/>
  <c r="AC586" i="1" s="1"/>
  <c r="AJ586" i="1" s="1"/>
  <c r="AG586" i="1" s="1"/>
  <c r="AD586" i="1" s="1"/>
  <c r="X275" i="1"/>
  <c r="AC275" i="1" s="1"/>
  <c r="AJ275" i="1" s="1"/>
  <c r="AG275" i="1" s="1"/>
  <c r="AD275" i="1" s="1"/>
  <c r="S275" i="1"/>
  <c r="S594" i="1"/>
  <c r="X594" i="1"/>
  <c r="AC594" i="1" s="1"/>
  <c r="AJ594" i="1" s="1"/>
  <c r="AG594" i="1" s="1"/>
  <c r="AD594" i="1" s="1"/>
  <c r="S1224" i="1"/>
  <c r="X1224" i="1"/>
  <c r="AC1224" i="1" s="1"/>
  <c r="AJ1224" i="1" s="1"/>
  <c r="AG1224" i="1" s="1"/>
  <c r="AD1224" i="1" s="1"/>
  <c r="S1096" i="1"/>
  <c r="X1096" i="1"/>
  <c r="AC1096" i="1" s="1"/>
  <c r="AJ1096" i="1" s="1"/>
  <c r="AG1096" i="1" s="1"/>
  <c r="AD1096" i="1" s="1"/>
  <c r="S406" i="1"/>
  <c r="X406" i="1"/>
  <c r="AC406" i="1" s="1"/>
  <c r="AJ406" i="1" s="1"/>
  <c r="AG406" i="1" s="1"/>
  <c r="AD406" i="1" s="1"/>
  <c r="S3" i="1"/>
  <c r="X3" i="1"/>
  <c r="AC3" i="1" s="1"/>
  <c r="AJ3" i="1" s="1"/>
  <c r="AG3" i="1" s="1"/>
  <c r="AD3" i="1" s="1"/>
  <c r="S609" i="1"/>
  <c r="X609" i="1"/>
  <c r="AC609" i="1" s="1"/>
  <c r="AJ609" i="1" s="1"/>
  <c r="AG609" i="1" s="1"/>
  <c r="AD609" i="1" s="1"/>
  <c r="S584" i="1"/>
  <c r="X584" i="1"/>
  <c r="AC584" i="1" s="1"/>
  <c r="AJ584" i="1" s="1"/>
  <c r="AG584" i="1" s="1"/>
  <c r="AD584" i="1" s="1"/>
  <c r="X883" i="1"/>
  <c r="AC883" i="1" s="1"/>
  <c r="AJ883" i="1" s="1"/>
  <c r="AG883" i="1" s="1"/>
  <c r="AD883" i="1" s="1"/>
  <c r="S883" i="1"/>
  <c r="S651" i="1"/>
  <c r="X651" i="1"/>
  <c r="AC651" i="1" s="1"/>
  <c r="AJ651" i="1" s="1"/>
  <c r="AG651" i="1" s="1"/>
  <c r="AD651" i="1" s="1"/>
  <c r="S946" i="1"/>
  <c r="X946" i="1"/>
  <c r="AC946" i="1" s="1"/>
  <c r="AJ946" i="1" s="1"/>
  <c r="AG946" i="1" s="1"/>
  <c r="AD946" i="1" s="1"/>
  <c r="S846" i="1"/>
  <c r="X846" i="1"/>
  <c r="AC846" i="1" s="1"/>
  <c r="AJ846" i="1" s="1"/>
  <c r="AG846" i="1" s="1"/>
  <c r="AD846" i="1" s="1"/>
  <c r="X1176" i="1"/>
  <c r="AC1176" i="1" s="1"/>
  <c r="AJ1176" i="1" s="1"/>
  <c r="AG1176" i="1" s="1"/>
  <c r="AD1176" i="1" s="1"/>
  <c r="S1176" i="1"/>
  <c r="X1255" i="1"/>
  <c r="AC1255" i="1" s="1"/>
  <c r="AJ1255" i="1" s="1"/>
  <c r="AG1255" i="1" s="1"/>
  <c r="AD1255" i="1" s="1"/>
  <c r="S1255" i="1"/>
  <c r="S1293" i="1" l="1"/>
  <c r="X1293" i="1"/>
  <c r="AC1293" i="1" s="1"/>
  <c r="AJ1293" i="1" s="1"/>
  <c r="AG1293" i="1" s="1"/>
  <c r="AD1293" i="1" s="1"/>
  <c r="X386" i="1"/>
  <c r="AC386" i="1" s="1"/>
  <c r="AJ386" i="1" s="1"/>
  <c r="AG386" i="1" s="1"/>
  <c r="AD386" i="1" s="1"/>
  <c r="S386" i="1"/>
  <c r="S639" i="1"/>
  <c r="X639" i="1"/>
  <c r="AC639" i="1" s="1"/>
  <c r="AJ639" i="1" s="1"/>
  <c r="AG639" i="1" s="1"/>
  <c r="AD639" i="1" s="1"/>
  <c r="X390" i="1"/>
  <c r="AC390" i="1" s="1"/>
  <c r="AJ390" i="1" s="1"/>
  <c r="AG390" i="1" s="1"/>
  <c r="AD390" i="1" s="1"/>
  <c r="S390" i="1"/>
  <c r="S659" i="1"/>
  <c r="X659" i="1"/>
  <c r="AC659" i="1" s="1"/>
  <c r="AJ659" i="1" s="1"/>
  <c r="AG659" i="1" s="1"/>
  <c r="AD659" i="1" s="1"/>
  <c r="X1212" i="1"/>
  <c r="AC1212" i="1" s="1"/>
  <c r="AJ1212" i="1" s="1"/>
  <c r="AG1212" i="1" s="1"/>
  <c r="AD1212" i="1" s="1"/>
  <c r="S483" i="1"/>
  <c r="S130" i="1"/>
  <c r="X132" i="1"/>
  <c r="AC132" i="1" s="1"/>
  <c r="AJ132" i="1" s="1"/>
  <c r="AG132" i="1" s="1"/>
  <c r="AD132" i="1" s="1"/>
  <c r="X1085" i="1"/>
  <c r="AC1085" i="1" s="1"/>
  <c r="AJ1085" i="1" s="1"/>
  <c r="AG1085" i="1" s="1"/>
  <c r="AD1085" i="1" s="1"/>
  <c r="S1085" i="1"/>
  <c r="S1084" i="1"/>
  <c r="X1084" i="1"/>
  <c r="AC1084" i="1" s="1"/>
  <c r="AJ1084" i="1" s="1"/>
  <c r="AG1084" i="1" s="1"/>
  <c r="AD1084" i="1" s="1"/>
  <c r="S1289" i="1"/>
  <c r="X1289" i="1"/>
  <c r="AC1289" i="1" s="1"/>
  <c r="AJ1289" i="1" s="1"/>
  <c r="AG1289" i="1" s="1"/>
  <c r="AD1289" i="1" s="1"/>
  <c r="X1290" i="1"/>
  <c r="AC1290" i="1" s="1"/>
  <c r="AJ1290" i="1" s="1"/>
  <c r="AG1290" i="1" s="1"/>
  <c r="AD1290" i="1" s="1"/>
  <c r="S1290" i="1"/>
  <c r="S1291" i="1"/>
  <c r="X1291" i="1"/>
  <c r="AC1291" i="1" s="1"/>
  <c r="AJ1291" i="1" s="1"/>
  <c r="AG1291" i="1" s="1"/>
  <c r="AD1291" i="1" s="1"/>
  <c r="S1113" i="1"/>
  <c r="X1113" i="1"/>
  <c r="AC1113" i="1" s="1"/>
  <c r="AJ1113" i="1" s="1"/>
  <c r="AG1113" i="1" s="1"/>
  <c r="AD1113" i="1" s="1"/>
  <c r="S129" i="1"/>
  <c r="S796" i="1"/>
  <c r="X259" i="1"/>
  <c r="AC259" i="1" s="1"/>
  <c r="AJ259" i="1" s="1"/>
  <c r="AG259" i="1" s="1"/>
  <c r="AD259" i="1" s="1"/>
  <c r="S1341" i="1"/>
  <c r="S1170" i="1"/>
  <c r="X571" i="1"/>
  <c r="AC571" i="1" s="1"/>
  <c r="AJ571" i="1" s="1"/>
  <c r="AG571" i="1" s="1"/>
  <c r="AD571" i="1" s="1"/>
  <c r="X634" i="1"/>
  <c r="AC634" i="1" s="1"/>
  <c r="AJ634" i="1" s="1"/>
  <c r="AG634" i="1" s="1"/>
  <c r="AD634" i="1" s="1"/>
  <c r="S451" i="1"/>
  <c r="S1320" i="1"/>
  <c r="X1447" i="1"/>
  <c r="AC1447" i="1" s="1"/>
  <c r="AJ1447" i="1" s="1"/>
  <c r="AG1447" i="1" s="1"/>
  <c r="AD1447" i="1" s="1"/>
  <c r="S961" i="1"/>
  <c r="S469" i="1"/>
  <c r="S582" i="1"/>
  <c r="X613" i="1"/>
  <c r="AC613" i="1" s="1"/>
  <c r="AJ613" i="1" s="1"/>
  <c r="AG613" i="1" s="1"/>
  <c r="AD613" i="1" s="1"/>
  <c r="S1403" i="1"/>
  <c r="S538" i="1"/>
  <c r="X1258" i="1"/>
  <c r="AC1258" i="1" s="1"/>
  <c r="AJ1258" i="1" s="1"/>
  <c r="AG1258" i="1" s="1"/>
  <c r="AD1258" i="1" s="1"/>
  <c r="S936" i="1"/>
  <c r="X663" i="1"/>
  <c r="AC663" i="1" s="1"/>
  <c r="AJ663" i="1" s="1"/>
  <c r="AG663" i="1" s="1"/>
  <c r="AD663" i="1" s="1"/>
  <c r="X1168" i="1"/>
  <c r="AC1168" i="1" s="1"/>
  <c r="AJ1168" i="1" s="1"/>
  <c r="AG1168" i="1" s="1"/>
  <c r="AD1168" i="1" s="1"/>
  <c r="X1374" i="1"/>
  <c r="AC1374" i="1" s="1"/>
  <c r="AJ1374" i="1" s="1"/>
  <c r="AG1374" i="1" s="1"/>
  <c r="AD1374" i="1" s="1"/>
  <c r="X597" i="1"/>
  <c r="AC597" i="1" s="1"/>
  <c r="AJ597" i="1" s="1"/>
  <c r="AG597" i="1" s="1"/>
  <c r="AD597" i="1" s="1"/>
  <c r="S618" i="1"/>
  <c r="S447" i="1"/>
  <c r="S213" i="1"/>
  <c r="S1326" i="1"/>
  <c r="S605" i="1"/>
  <c r="S536" i="1"/>
  <c r="X1347" i="1"/>
  <c r="AC1347" i="1" s="1"/>
  <c r="AJ1347" i="1" s="1"/>
  <c r="AG1347" i="1" s="1"/>
  <c r="AD1347" i="1" s="1"/>
  <c r="X140" i="1"/>
  <c r="AC140" i="1" s="1"/>
  <c r="AJ140" i="1" s="1"/>
  <c r="AG140" i="1" s="1"/>
  <c r="AD140" i="1" s="1"/>
  <c r="S156" i="1"/>
  <c r="S410" i="1"/>
  <c r="X303" i="1"/>
  <c r="AC303" i="1" s="1"/>
  <c r="AJ303" i="1" s="1"/>
  <c r="AG303" i="1" s="1"/>
  <c r="AD303" i="1" s="1"/>
  <c r="X664" i="1"/>
  <c r="AC664" i="1" s="1"/>
  <c r="AJ664" i="1" s="1"/>
  <c r="AG664" i="1" s="1"/>
  <c r="AD664" i="1" s="1"/>
  <c r="S1343" i="1"/>
  <c r="S475" i="1"/>
  <c r="S363" i="1"/>
  <c r="X312" i="1"/>
  <c r="AC312" i="1" s="1"/>
  <c r="AJ312" i="1" s="1"/>
  <c r="AG312" i="1" s="1"/>
  <c r="AD312" i="1" s="1"/>
  <c r="X172" i="1"/>
  <c r="AC172" i="1" s="1"/>
  <c r="AJ172" i="1" s="1"/>
  <c r="AG172" i="1" s="1"/>
  <c r="AD172" i="1" s="1"/>
  <c r="S1377" i="1"/>
  <c r="X460" i="1"/>
  <c r="AC460" i="1" s="1"/>
  <c r="AJ460" i="1" s="1"/>
  <c r="AG460" i="1" s="1"/>
  <c r="AD460" i="1" s="1"/>
  <c r="S908" i="1"/>
  <c r="X461" i="1"/>
  <c r="AC461" i="1" s="1"/>
  <c r="AJ461" i="1" s="1"/>
  <c r="AG461" i="1" s="1"/>
  <c r="AD461" i="1" s="1"/>
  <c r="X459" i="1"/>
  <c r="AC459" i="1" s="1"/>
  <c r="AJ459" i="1" s="1"/>
  <c r="AG459" i="1" s="1"/>
  <c r="AD459" i="1" s="1"/>
  <c r="X1415" i="1"/>
  <c r="AC1415" i="1" s="1"/>
  <c r="AJ1415" i="1" s="1"/>
  <c r="AG1415" i="1" s="1"/>
  <c r="AD1415" i="1" s="1"/>
  <c r="X1379" i="1"/>
  <c r="AC1379" i="1" s="1"/>
  <c r="AJ1379" i="1" s="1"/>
  <c r="AG1379" i="1" s="1"/>
  <c r="AD1379" i="1" s="1"/>
  <c r="S528" i="1"/>
  <c r="X323" i="1"/>
  <c r="AC323" i="1" s="1"/>
  <c r="AJ323" i="1" s="1"/>
  <c r="AG323" i="1" s="1"/>
  <c r="AD323" i="1" s="1"/>
  <c r="S868" i="1"/>
  <c r="X913" i="1"/>
  <c r="AC913" i="1" s="1"/>
  <c r="AJ913" i="1" s="1"/>
  <c r="AG913" i="1" s="1"/>
  <c r="AD913" i="1" s="1"/>
  <c r="X239" i="1"/>
  <c r="AC239" i="1" s="1"/>
  <c r="AJ239" i="1" s="1"/>
  <c r="AG239" i="1" s="1"/>
  <c r="AD239" i="1" s="1"/>
  <c r="X174" i="1"/>
  <c r="AC174" i="1" s="1"/>
  <c r="AJ174" i="1" s="1"/>
  <c r="AG174" i="1" s="1"/>
  <c r="AD174" i="1" s="1"/>
  <c r="S177" i="1"/>
  <c r="S950" i="1"/>
  <c r="S248" i="1"/>
  <c r="X556" i="1"/>
  <c r="AC556" i="1" s="1"/>
  <c r="AJ556" i="1" s="1"/>
  <c r="AG556" i="1" s="1"/>
  <c r="AD556" i="1" s="1"/>
  <c r="X731" i="1"/>
  <c r="AC731" i="1" s="1"/>
  <c r="AJ731" i="1" s="1"/>
  <c r="AG731" i="1" s="1"/>
  <c r="AD731" i="1" s="1"/>
  <c r="S1262" i="1"/>
  <c r="X973" i="1"/>
  <c r="AC973" i="1" s="1"/>
  <c r="AJ973" i="1" s="1"/>
  <c r="AG973" i="1" s="1"/>
  <c r="AD973" i="1" s="1"/>
  <c r="X1392" i="1"/>
  <c r="AC1392" i="1" s="1"/>
  <c r="AJ1392" i="1" s="1"/>
  <c r="AG1392" i="1" s="1"/>
  <c r="AD1392" i="1" s="1"/>
  <c r="S244" i="1"/>
  <c r="X247" i="1"/>
  <c r="AC247" i="1" s="1"/>
  <c r="AJ247" i="1" s="1"/>
  <c r="AG247" i="1" s="1"/>
  <c r="AD247" i="1" s="1"/>
  <c r="S955" i="1"/>
  <c r="X1222" i="1"/>
  <c r="AC1222" i="1" s="1"/>
  <c r="AJ1222" i="1" s="1"/>
  <c r="AG1222" i="1" s="1"/>
  <c r="AD1222" i="1" s="1"/>
  <c r="S78" i="1"/>
  <c r="X78" i="1"/>
  <c r="AC78" i="1" s="1"/>
  <c r="AJ78" i="1" s="1"/>
  <c r="AG78" i="1" s="1"/>
  <c r="AD78" i="1" s="1"/>
  <c r="X766" i="1"/>
  <c r="AC766" i="1" s="1"/>
  <c r="AJ766" i="1" s="1"/>
  <c r="AG766" i="1" s="1"/>
  <c r="AD766" i="1" s="1"/>
  <c r="S766" i="1"/>
  <c r="S105" i="1"/>
  <c r="X105" i="1"/>
  <c r="AC105" i="1" s="1"/>
  <c r="AJ105" i="1" s="1"/>
  <c r="AG105" i="1" s="1"/>
  <c r="AD105" i="1" s="1"/>
  <c r="X808" i="1"/>
  <c r="AC808" i="1" s="1"/>
  <c r="AJ808" i="1" s="1"/>
  <c r="AG808" i="1" s="1"/>
  <c r="AD808" i="1" s="1"/>
  <c r="S808" i="1"/>
  <c r="S123" i="1"/>
  <c r="X123" i="1"/>
  <c r="AC123" i="1" s="1"/>
  <c r="AJ123" i="1" s="1"/>
  <c r="AG123" i="1" s="1"/>
  <c r="AD123" i="1" s="1"/>
  <c r="S1254" i="1"/>
  <c r="X1254" i="1"/>
  <c r="AC1254" i="1" s="1"/>
  <c r="AJ1254" i="1" s="1"/>
  <c r="AG1254" i="1" s="1"/>
  <c r="AD1254" i="1" s="1"/>
  <c r="S1241" i="1"/>
  <c r="X1241" i="1"/>
  <c r="AC1241" i="1" s="1"/>
  <c r="AJ1241" i="1" s="1"/>
  <c r="AG1241" i="1" s="1"/>
  <c r="AD1241" i="1" s="1"/>
  <c r="X1437" i="1"/>
  <c r="AC1437" i="1" s="1"/>
  <c r="AJ1437" i="1" s="1"/>
  <c r="AG1437" i="1" s="1"/>
  <c r="AD1437" i="1" s="1"/>
  <c r="S1437" i="1"/>
  <c r="X805" i="1"/>
  <c r="AC805" i="1" s="1"/>
  <c r="AJ805" i="1" s="1"/>
  <c r="AG805" i="1" s="1"/>
  <c r="AD805" i="1" s="1"/>
  <c r="S805" i="1"/>
  <c r="X762" i="1"/>
  <c r="AC762" i="1" s="1"/>
  <c r="AJ762" i="1" s="1"/>
  <c r="AG762" i="1" s="1"/>
  <c r="AD762" i="1" s="1"/>
  <c r="S762" i="1"/>
  <c r="S764" i="1"/>
  <c r="X764" i="1"/>
  <c r="AC764" i="1" s="1"/>
  <c r="AJ764" i="1" s="1"/>
  <c r="AG764" i="1" s="1"/>
  <c r="AD764" i="1" s="1"/>
  <c r="X77" i="1"/>
  <c r="AC77" i="1" s="1"/>
  <c r="AJ77" i="1" s="1"/>
  <c r="AG77" i="1" s="1"/>
  <c r="AD77" i="1" s="1"/>
  <c r="S77" i="1"/>
  <c r="X1162" i="1"/>
  <c r="AC1162" i="1" s="1"/>
  <c r="AJ1162" i="1" s="1"/>
  <c r="AG1162" i="1" s="1"/>
  <c r="AD1162" i="1" s="1"/>
  <c r="S1162" i="1"/>
  <c r="X1072" i="1"/>
  <c r="AC1072" i="1" s="1"/>
  <c r="AJ1072" i="1" s="1"/>
  <c r="AG1072" i="1" s="1"/>
  <c r="AD1072" i="1" s="1"/>
  <c r="S1072" i="1"/>
  <c r="X809" i="1"/>
  <c r="AC809" i="1" s="1"/>
  <c r="AJ809" i="1" s="1"/>
  <c r="AG809" i="1" s="1"/>
  <c r="AD809" i="1" s="1"/>
  <c r="S809" i="1"/>
  <c r="X1499" i="1"/>
  <c r="AC1499" i="1" s="1"/>
  <c r="AJ1499" i="1" s="1"/>
  <c r="AG1499" i="1" s="1"/>
  <c r="AD1499" i="1" s="1"/>
  <c r="S1499" i="1"/>
  <c r="X1500" i="1"/>
  <c r="AC1500" i="1" s="1"/>
  <c r="AJ1500" i="1" s="1"/>
  <c r="AG1500" i="1" s="1"/>
  <c r="AD1500" i="1" s="1"/>
  <c r="S1500" i="1"/>
  <c r="X861" i="1"/>
  <c r="AC861" i="1" s="1"/>
  <c r="AJ861" i="1" s="1"/>
  <c r="AG861" i="1" s="1"/>
  <c r="AD861" i="1" s="1"/>
  <c r="S861" i="1"/>
  <c r="S1215" i="1"/>
  <c r="X1215" i="1"/>
  <c r="AC1215" i="1" s="1"/>
  <c r="AJ1215" i="1" s="1"/>
  <c r="AG1215" i="1" s="1"/>
  <c r="AD1215" i="1" s="1"/>
  <c r="X925" i="1"/>
  <c r="AC925" i="1" s="1"/>
  <c r="AJ925" i="1" s="1"/>
  <c r="AG925" i="1" s="1"/>
  <c r="AD925" i="1" s="1"/>
  <c r="S925" i="1"/>
  <c r="X1216" i="1"/>
  <c r="AC1216" i="1" s="1"/>
  <c r="AJ1216" i="1" s="1"/>
  <c r="AG1216" i="1" s="1"/>
  <c r="AD1216" i="1" s="1"/>
  <c r="S1216" i="1"/>
  <c r="S765" i="1"/>
  <c r="X765" i="1"/>
  <c r="AC765" i="1" s="1"/>
  <c r="AJ765" i="1" s="1"/>
  <c r="AG765" i="1" s="1"/>
  <c r="AD765" i="1" s="1"/>
  <c r="X807" i="1"/>
  <c r="AC807" i="1" s="1"/>
  <c r="AJ807" i="1" s="1"/>
  <c r="AG807" i="1" s="1"/>
  <c r="AD807" i="1" s="1"/>
  <c r="S807" i="1"/>
  <c r="X1242" i="1"/>
  <c r="AC1242" i="1" s="1"/>
  <c r="AJ1242" i="1" s="1"/>
  <c r="AG1242" i="1" s="1"/>
  <c r="AD1242" i="1" s="1"/>
  <c r="S1242" i="1"/>
  <c r="X1044" i="1"/>
  <c r="AC1044" i="1" s="1"/>
  <c r="AJ1044" i="1" s="1"/>
  <c r="AG1044" i="1" s="1"/>
  <c r="AD1044" i="1" s="1"/>
  <c r="S1044" i="1"/>
  <c r="S79" i="1"/>
  <c r="X79" i="1"/>
  <c r="AC79" i="1" s="1"/>
  <c r="AJ79" i="1" s="1"/>
  <c r="AG79" i="1" s="1"/>
  <c r="AD79" i="1" s="1"/>
  <c r="X1498" i="1"/>
  <c r="AC1498" i="1" s="1"/>
  <c r="AJ1498" i="1" s="1"/>
  <c r="AG1498" i="1" s="1"/>
  <c r="AD1498" i="1" s="1"/>
  <c r="S1498" i="1"/>
  <c r="S1191" i="1"/>
  <c r="S912" i="1"/>
  <c r="S909" i="1"/>
  <c r="X1381" i="1"/>
  <c r="AC1381" i="1" s="1"/>
  <c r="AJ1381" i="1" s="1"/>
  <c r="AG1381" i="1" s="1"/>
  <c r="AD1381" i="1" s="1"/>
  <c r="S879" i="1"/>
  <c r="S866" i="1"/>
  <c r="S615" i="1"/>
  <c r="X560" i="1"/>
  <c r="AC560" i="1" s="1"/>
  <c r="AJ560" i="1" s="1"/>
  <c r="AG560" i="1" s="1"/>
  <c r="AD560" i="1" s="1"/>
  <c r="S35" i="1"/>
  <c r="S542" i="1"/>
  <c r="S307" i="1"/>
  <c r="S441" i="1"/>
  <c r="X442" i="1"/>
  <c r="AC442" i="1" s="1"/>
  <c r="AJ442" i="1" s="1"/>
  <c r="AG442" i="1" s="1"/>
  <c r="AD442" i="1" s="1"/>
  <c r="X372" i="1"/>
  <c r="AC372" i="1" s="1"/>
  <c r="AJ372" i="1" s="1"/>
  <c r="AG372" i="1" s="1"/>
  <c r="AD372" i="1" s="1"/>
  <c r="X1315" i="1"/>
  <c r="AC1315" i="1" s="1"/>
  <c r="AJ1315" i="1" s="1"/>
  <c r="AG1315" i="1" s="1"/>
  <c r="AD1315" i="1" s="1"/>
  <c r="S1396" i="1"/>
  <c r="S1398" i="1"/>
  <c r="S996" i="1"/>
  <c r="S96" i="1"/>
  <c r="S142" i="1"/>
  <c r="S188" i="1"/>
  <c r="X103" i="1"/>
  <c r="AC103" i="1" s="1"/>
  <c r="AJ103" i="1" s="1"/>
  <c r="AG103" i="1" s="1"/>
  <c r="AD103" i="1" s="1"/>
  <c r="S1435" i="1"/>
  <c r="X1174" i="1"/>
  <c r="AC1174" i="1" s="1"/>
  <c r="AJ1174" i="1" s="1"/>
  <c r="AG1174" i="1" s="1"/>
  <c r="AD1174" i="1" s="1"/>
  <c r="X102" i="1"/>
  <c r="AC102" i="1" s="1"/>
  <c r="AJ102" i="1" s="1"/>
  <c r="AG102" i="1" s="1"/>
  <c r="AD102" i="1" s="1"/>
  <c r="S895" i="1"/>
  <c r="X1146" i="1"/>
  <c r="AC1146" i="1" s="1"/>
  <c r="AJ1146" i="1" s="1"/>
  <c r="AG1146" i="1" s="1"/>
  <c r="AD1146" i="1" s="1"/>
  <c r="S104" i="1"/>
  <c r="S994" i="1"/>
  <c r="S885" i="1"/>
  <c r="S88" i="1"/>
  <c r="S109" i="1"/>
  <c r="S1145" i="1"/>
  <c r="X993" i="1"/>
  <c r="AC993" i="1" s="1"/>
  <c r="AJ993" i="1" s="1"/>
  <c r="AG993" i="1" s="1"/>
  <c r="AD993" i="1" s="1"/>
  <c r="S887" i="1"/>
  <c r="X1031" i="1"/>
  <c r="AC1031" i="1" s="1"/>
  <c r="AJ1031" i="1" s="1"/>
  <c r="AG1031" i="1" s="1"/>
  <c r="AD1031" i="1" s="1"/>
  <c r="X506" i="1"/>
  <c r="AC506" i="1" s="1"/>
  <c r="AJ506" i="1" s="1"/>
  <c r="AG506" i="1" s="1"/>
  <c r="AD506" i="1" s="1"/>
  <c r="X484" i="1"/>
  <c r="AC484" i="1" s="1"/>
  <c r="AJ484" i="1" s="1"/>
  <c r="AG484" i="1" s="1"/>
  <c r="AD484" i="1" s="1"/>
  <c r="S1221" i="1"/>
  <c r="X541" i="1"/>
  <c r="AC541" i="1" s="1"/>
  <c r="AJ541" i="1" s="1"/>
  <c r="AG541" i="1" s="1"/>
  <c r="AD541" i="1" s="1"/>
  <c r="S1003" i="1"/>
  <c r="X1005" i="1"/>
  <c r="AC1005" i="1" s="1"/>
  <c r="AJ1005" i="1" s="1"/>
  <c r="AG1005" i="1" s="1"/>
  <c r="AD1005" i="1" s="1"/>
  <c r="X666" i="1"/>
  <c r="AC666" i="1" s="1"/>
  <c r="AJ666" i="1" s="1"/>
  <c r="AG666" i="1" s="1"/>
  <c r="AD666" i="1" s="1"/>
  <c r="X439" i="1"/>
  <c r="AC439" i="1" s="1"/>
  <c r="AJ439" i="1" s="1"/>
  <c r="AG439" i="1" s="1"/>
  <c r="AD439" i="1" s="1"/>
  <c r="S49" i="1"/>
  <c r="X49" i="1"/>
  <c r="AC49" i="1" s="1"/>
  <c r="AJ49" i="1" s="1"/>
  <c r="AG49" i="1" s="1"/>
  <c r="AD49" i="1" s="1"/>
  <c r="X1283" i="1"/>
  <c r="AC1283" i="1" s="1"/>
  <c r="AJ1283" i="1" s="1"/>
  <c r="AG1283" i="1" s="1"/>
  <c r="AD1283" i="1" s="1"/>
  <c r="S1064" i="1"/>
  <c r="S1257" i="1"/>
  <c r="X265" i="1"/>
  <c r="AC265" i="1" s="1"/>
  <c r="AJ265" i="1" s="1"/>
  <c r="AG265" i="1" s="1"/>
  <c r="AD265" i="1" s="1"/>
  <c r="X535" i="1"/>
  <c r="AC535" i="1" s="1"/>
  <c r="AJ535" i="1" s="1"/>
  <c r="AG535" i="1" s="1"/>
  <c r="AD535" i="1" s="1"/>
  <c r="X732" i="1"/>
  <c r="AC732" i="1" s="1"/>
  <c r="AJ732" i="1" s="1"/>
  <c r="AG732" i="1" s="1"/>
  <c r="AD732" i="1" s="1"/>
  <c r="S732" i="1"/>
  <c r="S1546" i="1"/>
  <c r="X1404" i="1"/>
  <c r="AC1404" i="1" s="1"/>
  <c r="AJ1404" i="1" s="1"/>
  <c r="AG1404" i="1" s="1"/>
  <c r="AD1404" i="1" s="1"/>
  <c r="X243" i="1"/>
  <c r="AC243" i="1" s="1"/>
  <c r="AJ243" i="1" s="1"/>
  <c r="AG243" i="1" s="1"/>
  <c r="AD243" i="1" s="1"/>
  <c r="X1171" i="1"/>
  <c r="AC1171" i="1" s="1"/>
  <c r="AJ1171" i="1" s="1"/>
  <c r="AG1171" i="1" s="1"/>
  <c r="AD1171" i="1" s="1"/>
  <c r="S1171" i="1"/>
  <c r="X546" i="1"/>
  <c r="AC546" i="1" s="1"/>
  <c r="AJ546" i="1" s="1"/>
  <c r="AG546" i="1" s="1"/>
  <c r="AD546" i="1" s="1"/>
  <c r="X577" i="1"/>
  <c r="AC577" i="1" s="1"/>
  <c r="AJ577" i="1" s="1"/>
  <c r="AG577" i="1" s="1"/>
  <c r="AD577" i="1" s="1"/>
  <c r="X1119" i="1"/>
  <c r="AC1119" i="1" s="1"/>
  <c r="AJ1119" i="1" s="1"/>
  <c r="AG1119" i="1" s="1"/>
  <c r="AD1119" i="1" s="1"/>
  <c r="S1119" i="1"/>
  <c r="S217" i="1"/>
  <c r="X217" i="1"/>
  <c r="AC217" i="1" s="1"/>
  <c r="AJ217" i="1" s="1"/>
  <c r="AG217" i="1" s="1"/>
  <c r="AD217" i="1" s="1"/>
  <c r="S658" i="1"/>
  <c r="X658" i="1"/>
  <c r="AC658" i="1" s="1"/>
  <c r="AJ658" i="1" s="1"/>
  <c r="AG658" i="1" s="1"/>
  <c r="AD658" i="1" s="1"/>
  <c r="S1190" i="1"/>
  <c r="X1190" i="1"/>
  <c r="AC1190" i="1" s="1"/>
  <c r="AJ1190" i="1" s="1"/>
  <c r="AG1190" i="1" s="1"/>
  <c r="AD1190" i="1" s="1"/>
  <c r="X1220" i="1"/>
  <c r="AC1220" i="1" s="1"/>
  <c r="AJ1220" i="1" s="1"/>
  <c r="AG1220" i="1" s="1"/>
  <c r="AD1220" i="1" s="1"/>
  <c r="S1220" i="1"/>
  <c r="S207" i="1"/>
  <c r="X207" i="1"/>
  <c r="AC207" i="1" s="1"/>
  <c r="AJ207" i="1" s="1"/>
  <c r="AG207" i="1" s="1"/>
  <c r="AD207" i="1" s="1"/>
  <c r="X1217" i="1"/>
  <c r="AC1217" i="1" s="1"/>
  <c r="AJ1217" i="1" s="1"/>
  <c r="AG1217" i="1" s="1"/>
  <c r="AD1217" i="1" s="1"/>
  <c r="S1217" i="1"/>
  <c r="S204" i="1"/>
  <c r="X204" i="1"/>
  <c r="AC204" i="1" s="1"/>
  <c r="AJ204" i="1" s="1"/>
  <c r="AG204" i="1" s="1"/>
  <c r="AD204" i="1" s="1"/>
  <c r="S1226" i="1"/>
  <c r="X1226" i="1"/>
  <c r="AC1226" i="1" s="1"/>
  <c r="AJ1226" i="1" s="1"/>
  <c r="AG1226" i="1" s="1"/>
  <c r="AD1226" i="1" s="1"/>
  <c r="X157" i="1"/>
  <c r="AC157" i="1" s="1"/>
  <c r="AJ157" i="1" s="1"/>
  <c r="AG157" i="1" s="1"/>
  <c r="AD157" i="1" s="1"/>
  <c r="S157" i="1"/>
  <c r="X587" i="1"/>
  <c r="AC587" i="1" s="1"/>
  <c r="AJ587" i="1" s="1"/>
  <c r="AG587" i="1" s="1"/>
  <c r="AD587" i="1" s="1"/>
  <c r="S587" i="1"/>
  <c r="X1238" i="1"/>
  <c r="AC1238" i="1" s="1"/>
  <c r="AJ1238" i="1" s="1"/>
  <c r="AG1238" i="1" s="1"/>
  <c r="AD1238" i="1" s="1"/>
  <c r="S1238" i="1"/>
  <c r="S1355" i="1"/>
  <c r="X1355" i="1"/>
  <c r="AC1355" i="1" s="1"/>
  <c r="AJ1355" i="1" s="1"/>
  <c r="AG1355" i="1" s="1"/>
  <c r="AD1355" i="1" s="1"/>
  <c r="S595" i="1"/>
  <c r="X595" i="1"/>
  <c r="AC595" i="1" s="1"/>
  <c r="AJ595" i="1" s="1"/>
  <c r="AG595" i="1" s="1"/>
  <c r="AD595" i="1" s="1"/>
  <c r="X1382" i="1"/>
  <c r="AC1382" i="1" s="1"/>
  <c r="AJ1382" i="1" s="1"/>
  <c r="AG1382" i="1" s="1"/>
  <c r="AD1382" i="1" s="1"/>
  <c r="S1382" i="1"/>
  <c r="S693" i="1"/>
  <c r="X693" i="1"/>
  <c r="AC693" i="1" s="1"/>
  <c r="AJ693" i="1" s="1"/>
  <c r="AG693" i="1" s="1"/>
  <c r="AD693" i="1" s="1"/>
  <c r="S621" i="1"/>
  <c r="X621" i="1"/>
  <c r="AC621" i="1" s="1"/>
  <c r="AJ621" i="1" s="1"/>
  <c r="AG621" i="1" s="1"/>
  <c r="AD621" i="1" s="1"/>
  <c r="S182" i="1"/>
  <c r="X182" i="1"/>
  <c r="AC182" i="1" s="1"/>
  <c r="AJ182" i="1" s="1"/>
  <c r="AG182" i="1" s="1"/>
  <c r="AD182" i="1" s="1"/>
  <c r="S1169" i="1"/>
  <c r="X1169" i="1"/>
  <c r="AC1169" i="1" s="1"/>
  <c r="AJ1169" i="1" s="1"/>
  <c r="AG1169" i="1" s="1"/>
  <c r="AD1169" i="1" s="1"/>
  <c r="X521" i="1"/>
  <c r="AC521" i="1" s="1"/>
  <c r="AJ521" i="1" s="1"/>
  <c r="AG521" i="1" s="1"/>
  <c r="AD521" i="1" s="1"/>
  <c r="S521" i="1"/>
  <c r="X1056" i="1"/>
  <c r="AC1056" i="1" s="1"/>
  <c r="AJ1056" i="1" s="1"/>
  <c r="AG1056" i="1" s="1"/>
  <c r="AD1056" i="1" s="1"/>
  <c r="S1056" i="1"/>
  <c r="X865" i="1"/>
  <c r="AC865" i="1" s="1"/>
  <c r="AJ865" i="1" s="1"/>
  <c r="AG865" i="1" s="1"/>
  <c r="AD865" i="1" s="1"/>
  <c r="S208" i="1"/>
  <c r="X208" i="1"/>
  <c r="AC208" i="1" s="1"/>
  <c r="AJ208" i="1" s="1"/>
  <c r="AG208" i="1" s="1"/>
  <c r="AD208" i="1" s="1"/>
  <c r="X1305" i="1"/>
  <c r="AC1305" i="1" s="1"/>
  <c r="AJ1305" i="1" s="1"/>
  <c r="AG1305" i="1" s="1"/>
  <c r="AD1305" i="1" s="1"/>
  <c r="S1305" i="1"/>
  <c r="X271" i="1"/>
  <c r="AC271" i="1" s="1"/>
  <c r="AJ271" i="1" s="1"/>
  <c r="AG271" i="1" s="1"/>
  <c r="AD271" i="1" s="1"/>
  <c r="S271" i="1"/>
  <c r="S171" i="1"/>
  <c r="X171" i="1"/>
  <c r="AC171" i="1" s="1"/>
  <c r="AJ171" i="1" s="1"/>
  <c r="AG171" i="1" s="1"/>
  <c r="AD171" i="1" s="1"/>
  <c r="S327" i="1"/>
  <c r="X327" i="1"/>
  <c r="AC327" i="1" s="1"/>
  <c r="AJ327" i="1" s="1"/>
  <c r="AG327" i="1" s="1"/>
  <c r="AD327" i="1" s="1"/>
  <c r="S232" i="1"/>
  <c r="X232" i="1"/>
  <c r="AC232" i="1" s="1"/>
  <c r="AJ232" i="1" s="1"/>
  <c r="AG232" i="1" s="1"/>
  <c r="AD232" i="1" s="1"/>
  <c r="X480" i="1"/>
  <c r="AC480" i="1" s="1"/>
  <c r="AJ480" i="1" s="1"/>
  <c r="AG480" i="1" s="1"/>
  <c r="AD480" i="1" s="1"/>
  <c r="S480" i="1"/>
  <c r="X179" i="1"/>
  <c r="AC179" i="1" s="1"/>
  <c r="AJ179" i="1" s="1"/>
  <c r="AG179" i="1" s="1"/>
  <c r="AD179" i="1" s="1"/>
  <c r="S179" i="1"/>
  <c r="S534" i="1"/>
  <c r="X534" i="1"/>
  <c r="AC534" i="1" s="1"/>
  <c r="AJ534" i="1" s="1"/>
  <c r="AG534" i="1" s="1"/>
  <c r="AD534" i="1" s="1"/>
  <c r="S1518" i="1"/>
  <c r="X1518" i="1"/>
  <c r="AC1518" i="1" s="1"/>
  <c r="AJ1518" i="1" s="1"/>
  <c r="AG1518" i="1" s="1"/>
  <c r="AD1518" i="1" s="1"/>
  <c r="S246" i="1"/>
  <c r="X246" i="1"/>
  <c r="AC246" i="1" s="1"/>
  <c r="AJ246" i="1" s="1"/>
  <c r="AG246" i="1" s="1"/>
  <c r="AD246" i="1" s="1"/>
  <c r="X583" i="1"/>
  <c r="AC583" i="1" s="1"/>
  <c r="AJ583" i="1" s="1"/>
  <c r="AG583" i="1" s="1"/>
  <c r="AD583" i="1" s="1"/>
  <c r="S583" i="1"/>
  <c r="X485" i="1"/>
  <c r="AC485" i="1" s="1"/>
  <c r="AJ485" i="1" s="1"/>
  <c r="AG485" i="1" s="1"/>
  <c r="AD485" i="1" s="1"/>
  <c r="S485" i="1"/>
  <c r="S416" i="1"/>
  <c r="X416" i="1"/>
  <c r="AC416" i="1" s="1"/>
  <c r="AJ416" i="1" s="1"/>
  <c r="AG416" i="1" s="1"/>
  <c r="AD416" i="1" s="1"/>
  <c r="X1213" i="1"/>
  <c r="AC1213" i="1" s="1"/>
  <c r="AJ1213" i="1" s="1"/>
  <c r="AG1213" i="1" s="1"/>
  <c r="AD1213" i="1" s="1"/>
  <c r="S1213" i="1"/>
  <c r="S585" i="1"/>
  <c r="X585" i="1"/>
  <c r="AC585" i="1" s="1"/>
  <c r="AJ585" i="1" s="1"/>
  <c r="AG585" i="1" s="1"/>
  <c r="AD585" i="1" s="1"/>
  <c r="S607" i="1"/>
  <c r="X607" i="1"/>
  <c r="AC607" i="1" s="1"/>
  <c r="AJ607" i="1" s="1"/>
  <c r="AG607" i="1" s="1"/>
  <c r="AD607" i="1" s="1"/>
  <c r="S287" i="1"/>
  <c r="X287" i="1"/>
  <c r="AC287" i="1" s="1"/>
  <c r="AJ287" i="1" s="1"/>
  <c r="AG287" i="1" s="1"/>
  <c r="AD287" i="1" s="1"/>
  <c r="X482" i="1"/>
  <c r="AC482" i="1" s="1"/>
  <c r="AJ482" i="1" s="1"/>
  <c r="AG482" i="1" s="1"/>
  <c r="AD482" i="1" s="1"/>
  <c r="S482" i="1"/>
  <c r="S1247" i="1"/>
  <c r="X1247" i="1"/>
  <c r="AC1247" i="1" s="1"/>
  <c r="AJ1247" i="1" s="1"/>
  <c r="AG1247" i="1" s="1"/>
  <c r="AD1247" i="1" s="1"/>
  <c r="S611" i="1"/>
  <c r="X611" i="1"/>
  <c r="AC611" i="1" s="1"/>
  <c r="AJ611" i="1" s="1"/>
  <c r="AG611" i="1" s="1"/>
  <c r="AD611" i="1" s="1"/>
  <c r="S1250" i="1"/>
  <c r="X1250" i="1"/>
  <c r="AC1250" i="1" s="1"/>
  <c r="AJ1250" i="1" s="1"/>
  <c r="AG1250" i="1" s="1"/>
  <c r="AD1250" i="1" s="1"/>
  <c r="S1488" i="1"/>
  <c r="X1488" i="1"/>
  <c r="AC1488" i="1" s="1"/>
  <c r="AJ1488" i="1" s="1"/>
  <c r="AG1488" i="1" s="1"/>
  <c r="AD1488" i="1" s="1"/>
  <c r="S614" i="1"/>
  <c r="X614" i="1"/>
  <c r="AC614" i="1" s="1"/>
  <c r="AJ614" i="1" s="1"/>
  <c r="AG614" i="1" s="1"/>
  <c r="AD614" i="1" s="1"/>
  <c r="X572" i="1"/>
  <c r="AC572" i="1" s="1"/>
  <c r="AJ572" i="1" s="1"/>
  <c r="AG572" i="1" s="1"/>
  <c r="AD572" i="1" s="1"/>
  <c r="S572" i="1"/>
  <c r="X1057" i="1"/>
  <c r="AC1057" i="1" s="1"/>
  <c r="AJ1057" i="1" s="1"/>
  <c r="AG1057" i="1" s="1"/>
  <c r="AD1057" i="1" s="1"/>
  <c r="S1057" i="1"/>
  <c r="S414" i="1"/>
  <c r="X414" i="1"/>
  <c r="AC414" i="1" s="1"/>
  <c r="AJ414" i="1" s="1"/>
  <c r="AG414" i="1" s="1"/>
  <c r="AD414" i="1" s="1"/>
  <c r="X953" i="1"/>
  <c r="AC953" i="1" s="1"/>
  <c r="AJ953" i="1" s="1"/>
  <c r="AG953" i="1" s="1"/>
  <c r="AD953" i="1" s="1"/>
  <c r="S953" i="1"/>
  <c r="S1416" i="1"/>
  <c r="X1416" i="1"/>
  <c r="AC1416" i="1" s="1"/>
  <c r="AJ1416" i="1" s="1"/>
  <c r="AG1416" i="1" s="1"/>
  <c r="AD1416" i="1" s="1"/>
  <c r="S1312" i="1"/>
  <c r="X1312" i="1"/>
  <c r="AC1312" i="1" s="1"/>
  <c r="AJ1312" i="1" s="1"/>
  <c r="AG1312" i="1" s="1"/>
  <c r="AD1312" i="1" s="1"/>
  <c r="X478" i="1"/>
  <c r="AC478" i="1" s="1"/>
  <c r="AJ478" i="1" s="1"/>
  <c r="AG478" i="1" s="1"/>
  <c r="AD478" i="1" s="1"/>
  <c r="S478" i="1"/>
  <c r="S576" i="1"/>
  <c r="X576" i="1"/>
  <c r="AC576" i="1" s="1"/>
  <c r="AJ576" i="1" s="1"/>
  <c r="AG576" i="1" s="1"/>
  <c r="AD576" i="1" s="1"/>
  <c r="X734" i="1"/>
  <c r="AC734" i="1" s="1"/>
  <c r="AJ734" i="1" s="1"/>
  <c r="AG734" i="1" s="1"/>
  <c r="AD734" i="1" s="1"/>
  <c r="S734" i="1"/>
  <c r="S962" i="1"/>
  <c r="X962" i="1"/>
  <c r="AC962" i="1" s="1"/>
  <c r="AJ962" i="1" s="1"/>
  <c r="AG962" i="1" s="1"/>
  <c r="AD962" i="1" s="1"/>
  <c r="X694" i="1"/>
  <c r="AC694" i="1" s="1"/>
  <c r="AJ694" i="1" s="1"/>
  <c r="AG694" i="1" s="1"/>
  <c r="AD694" i="1" s="1"/>
  <c r="S694" i="1"/>
  <c r="X435" i="1"/>
  <c r="AC435" i="1" s="1"/>
  <c r="AJ435" i="1" s="1"/>
  <c r="AG435" i="1" s="1"/>
  <c r="AD435" i="1" s="1"/>
  <c r="S435" i="1"/>
  <c r="X1281" i="1"/>
  <c r="AC1281" i="1" s="1"/>
  <c r="AJ1281" i="1" s="1"/>
  <c r="AG1281" i="1" s="1"/>
  <c r="AD1281" i="1" s="1"/>
  <c r="S1281" i="1"/>
  <c r="S1232" i="1"/>
  <c r="X1232" i="1"/>
  <c r="AC1232" i="1" s="1"/>
  <c r="AJ1232" i="1" s="1"/>
  <c r="AG1232" i="1" s="1"/>
  <c r="AD1232" i="1" s="1"/>
  <c r="X215" i="1"/>
  <c r="AC215" i="1" s="1"/>
  <c r="AJ215" i="1" s="1"/>
  <c r="AG215" i="1" s="1"/>
  <c r="AD215" i="1" s="1"/>
  <c r="S215" i="1"/>
  <c r="S1195" i="1"/>
  <c r="X1195" i="1"/>
  <c r="AC1195" i="1" s="1"/>
  <c r="AJ1195" i="1" s="1"/>
  <c r="AG1195" i="1" s="1"/>
  <c r="AD1195" i="1" s="1"/>
  <c r="S947" i="1"/>
  <c r="X947" i="1"/>
  <c r="AC947" i="1" s="1"/>
  <c r="AJ947" i="1" s="1"/>
  <c r="AG947" i="1" s="1"/>
  <c r="AD947" i="1" s="1"/>
  <c r="S1393" i="1"/>
  <c r="X1393" i="1"/>
  <c r="AC1393" i="1" s="1"/>
  <c r="AJ1393" i="1" s="1"/>
  <c r="AG1393" i="1" s="1"/>
  <c r="AD1393" i="1" s="1"/>
  <c r="X490" i="1"/>
  <c r="AC490" i="1" s="1"/>
  <c r="AJ490" i="1" s="1"/>
  <c r="AG490" i="1" s="1"/>
  <c r="AD490" i="1" s="1"/>
  <c r="S490" i="1"/>
  <c r="X462" i="1"/>
  <c r="AC462" i="1" s="1"/>
  <c r="AJ462" i="1" s="1"/>
  <c r="AG462" i="1" s="1"/>
  <c r="AD462" i="1" s="1"/>
  <c r="S462" i="1"/>
  <c r="X1400" i="1"/>
  <c r="AC1400" i="1" s="1"/>
  <c r="AJ1400" i="1" s="1"/>
  <c r="AG1400" i="1" s="1"/>
  <c r="AD1400" i="1" s="1"/>
  <c r="S1400" i="1"/>
  <c r="X1094" i="1"/>
  <c r="AC1094" i="1" s="1"/>
  <c r="AJ1094" i="1" s="1"/>
  <c r="AG1094" i="1" s="1"/>
  <c r="AD1094" i="1" s="1"/>
  <c r="S1094" i="1"/>
  <c r="X180" i="1"/>
  <c r="AC180" i="1" s="1"/>
  <c r="AJ180" i="1" s="1"/>
  <c r="AG180" i="1" s="1"/>
  <c r="AD180" i="1" s="1"/>
  <c r="S180" i="1"/>
  <c r="S476" i="1"/>
  <c r="X476" i="1"/>
  <c r="AC476" i="1" s="1"/>
  <c r="AJ476" i="1" s="1"/>
  <c r="AG476" i="1" s="1"/>
  <c r="AD476" i="1" s="1"/>
  <c r="X602" i="1"/>
  <c r="AC602" i="1" s="1"/>
  <c r="AJ602" i="1" s="1"/>
  <c r="AG602" i="1" s="1"/>
  <c r="AD602" i="1" s="1"/>
  <c r="S602" i="1"/>
  <c r="X1210" i="1"/>
  <c r="AC1210" i="1" s="1"/>
  <c r="AJ1210" i="1" s="1"/>
  <c r="AG1210" i="1" s="1"/>
  <c r="AD1210" i="1" s="1"/>
  <c r="S1210" i="1"/>
  <c r="S1234" i="1"/>
  <c r="X1234" i="1"/>
  <c r="AC1234" i="1" s="1"/>
  <c r="AJ1234" i="1" s="1"/>
  <c r="AG1234" i="1" s="1"/>
  <c r="AD1234" i="1" s="1"/>
  <c r="S39" i="1"/>
  <c r="X39" i="1"/>
  <c r="AC39" i="1" s="1"/>
  <c r="AJ39" i="1" s="1"/>
  <c r="AG39" i="1" s="1"/>
  <c r="AD39" i="1" s="1"/>
  <c r="X657" i="1"/>
  <c r="AC657" i="1" s="1"/>
  <c r="AJ657" i="1" s="1"/>
  <c r="AG657" i="1" s="1"/>
  <c r="AD657" i="1" s="1"/>
  <c r="S657" i="1"/>
  <c r="S1384" i="1"/>
  <c r="X1384" i="1"/>
  <c r="AC1384" i="1" s="1"/>
  <c r="AJ1384" i="1" s="1"/>
  <c r="AG1384" i="1" s="1"/>
  <c r="AD1384" i="1" s="1"/>
  <c r="S153" i="1"/>
  <c r="X153" i="1"/>
  <c r="AC153" i="1" s="1"/>
  <c r="AJ153" i="1" s="1"/>
  <c r="AG153" i="1" s="1"/>
  <c r="AD153" i="1" s="1"/>
  <c r="S965" i="1"/>
  <c r="X965" i="1"/>
  <c r="AC965" i="1" s="1"/>
  <c r="AJ965" i="1" s="1"/>
  <c r="AG965" i="1" s="1"/>
  <c r="AD965" i="1" s="1"/>
  <c r="S673" i="1"/>
  <c r="X673" i="1"/>
  <c r="AC673" i="1" s="1"/>
  <c r="AJ673" i="1" s="1"/>
  <c r="AG673" i="1" s="1"/>
  <c r="AD673" i="1" s="1"/>
  <c r="S426" i="1"/>
  <c r="X426" i="1"/>
  <c r="AC426" i="1" s="1"/>
  <c r="AJ426" i="1" s="1"/>
  <c r="AG426" i="1" s="1"/>
  <c r="AD426" i="1" s="1"/>
  <c r="S1464" i="1"/>
  <c r="X1464" i="1"/>
  <c r="AC1464" i="1" s="1"/>
  <c r="AJ1464" i="1" s="1"/>
  <c r="AG1464" i="1" s="1"/>
  <c r="AD1464" i="1" s="1"/>
  <c r="S844" i="1"/>
  <c r="X844" i="1"/>
  <c r="AC844" i="1" s="1"/>
  <c r="AJ844" i="1" s="1"/>
  <c r="AG844" i="1" s="1"/>
  <c r="AD844" i="1" s="1"/>
  <c r="S1211" i="1"/>
  <c r="X1211" i="1"/>
  <c r="AC1211" i="1" s="1"/>
  <c r="AJ1211" i="1" s="1"/>
  <c r="AG1211" i="1" s="1"/>
  <c r="AD1211" i="1" s="1"/>
  <c r="X1237" i="1"/>
  <c r="AC1237" i="1" s="1"/>
  <c r="AJ1237" i="1" s="1"/>
  <c r="AG1237" i="1" s="1"/>
  <c r="AD1237" i="1" s="1"/>
  <c r="S1237" i="1"/>
  <c r="X339" i="1"/>
  <c r="AC339" i="1" s="1"/>
  <c r="AJ339" i="1" s="1"/>
  <c r="AG339" i="1" s="1"/>
  <c r="AD339" i="1" s="1"/>
  <c r="S339" i="1"/>
  <c r="S1272" i="1"/>
  <c r="X1272" i="1"/>
  <c r="AC1272" i="1" s="1"/>
  <c r="AJ1272" i="1" s="1"/>
  <c r="AG1272" i="1" s="1"/>
  <c r="AD1272" i="1" s="1"/>
  <c r="X1002" i="1"/>
  <c r="AC1002" i="1" s="1"/>
  <c r="AJ1002" i="1" s="1"/>
  <c r="AG1002" i="1" s="1"/>
  <c r="AD1002" i="1" s="1"/>
  <c r="S1002" i="1"/>
  <c r="S1533" i="1"/>
  <c r="X1533" i="1"/>
  <c r="AC1533" i="1" s="1"/>
  <c r="AJ1533" i="1" s="1"/>
  <c r="AG1533" i="1" s="1"/>
  <c r="AD1533" i="1" s="1"/>
  <c r="X964" i="1"/>
  <c r="AC964" i="1" s="1"/>
  <c r="AJ964" i="1" s="1"/>
  <c r="AG964" i="1" s="1"/>
  <c r="AD964" i="1" s="1"/>
  <c r="S964" i="1"/>
  <c r="X1458" i="1"/>
  <c r="AC1458" i="1" s="1"/>
  <c r="AJ1458" i="1" s="1"/>
  <c r="AG1458" i="1" s="1"/>
  <c r="AD1458" i="1" s="1"/>
  <c r="S1458" i="1"/>
  <c r="S619" i="1"/>
  <c r="X619" i="1"/>
  <c r="AC619" i="1" s="1"/>
  <c r="AJ619" i="1" s="1"/>
  <c r="AG619" i="1" s="1"/>
  <c r="AD619" i="1" s="1"/>
  <c r="S440" i="1"/>
  <c r="X440" i="1"/>
  <c r="AC440" i="1" s="1"/>
  <c r="AJ440" i="1" s="1"/>
  <c r="AG440" i="1" s="1"/>
  <c r="AD440" i="1" s="1"/>
  <c r="X448" i="1"/>
  <c r="AC448" i="1" s="1"/>
  <c r="AJ448" i="1" s="1"/>
  <c r="AG448" i="1" s="1"/>
  <c r="AD448" i="1" s="1"/>
  <c r="S448" i="1"/>
  <c r="X1182" i="1"/>
  <c r="AC1182" i="1" s="1"/>
  <c r="AJ1182" i="1" s="1"/>
  <c r="AG1182" i="1" s="1"/>
  <c r="AD1182" i="1" s="1"/>
  <c r="S1182" i="1"/>
  <c r="S831" i="1"/>
  <c r="X831" i="1"/>
  <c r="AC831" i="1" s="1"/>
  <c r="AJ831" i="1" s="1"/>
  <c r="AG831" i="1" s="1"/>
  <c r="AD831" i="1" s="1"/>
  <c r="S6" i="1"/>
  <c r="X6" i="1"/>
  <c r="AC6" i="1" s="1"/>
  <c r="AJ6" i="1" s="1"/>
  <c r="AG6" i="1" s="1"/>
  <c r="AD6" i="1" s="1"/>
  <c r="S1153" i="1"/>
  <c r="X1153" i="1"/>
  <c r="AC1153" i="1" s="1"/>
  <c r="AJ1153" i="1" s="1"/>
  <c r="AG1153" i="1" s="1"/>
  <c r="AD1153" i="1" s="1"/>
  <c r="X623" i="1"/>
  <c r="AC623" i="1" s="1"/>
  <c r="AJ623" i="1" s="1"/>
  <c r="AG623" i="1" s="1"/>
  <c r="AD623" i="1" s="1"/>
  <c r="S623" i="1"/>
  <c r="X1060" i="1"/>
  <c r="AC1060" i="1" s="1"/>
  <c r="AJ1060" i="1" s="1"/>
  <c r="AG1060" i="1" s="1"/>
  <c r="AD1060" i="1" s="1"/>
  <c r="S1060" i="1"/>
  <c r="X600" i="1"/>
  <c r="AC600" i="1" s="1"/>
  <c r="AJ600" i="1" s="1"/>
  <c r="AG600" i="1" s="1"/>
  <c r="AD600" i="1" s="1"/>
  <c r="S600" i="1"/>
  <c r="X876" i="1"/>
  <c r="AC876" i="1" s="1"/>
  <c r="AJ876" i="1" s="1"/>
  <c r="AG876" i="1" s="1"/>
  <c r="AD876" i="1" s="1"/>
  <c r="S876" i="1"/>
  <c r="S1307" i="1"/>
  <c r="X1307" i="1"/>
  <c r="AC1307" i="1" s="1"/>
  <c r="AJ1307" i="1" s="1"/>
  <c r="AG1307" i="1" s="1"/>
  <c r="AD1307" i="1" s="1"/>
  <c r="X606" i="1"/>
  <c r="AC606" i="1" s="1"/>
  <c r="AJ606" i="1" s="1"/>
  <c r="AG606" i="1" s="1"/>
  <c r="AD606" i="1" s="1"/>
  <c r="S606" i="1"/>
  <c r="S604" i="1"/>
  <c r="X604" i="1"/>
  <c r="AC604" i="1" s="1"/>
  <c r="AJ604" i="1" s="1"/>
  <c r="AG604" i="1" s="1"/>
  <c r="AD604" i="1" s="1"/>
  <c r="X291" i="1"/>
  <c r="AC291" i="1" s="1"/>
  <c r="AJ291" i="1" s="1"/>
  <c r="AG291" i="1" s="1"/>
  <c r="AD291" i="1" s="1"/>
  <c r="S291" i="1"/>
  <c r="S1078" i="1"/>
  <c r="X1078" i="1"/>
  <c r="AC1078" i="1" s="1"/>
  <c r="AJ1078" i="1" s="1"/>
  <c r="AG1078" i="1" s="1"/>
  <c r="AD1078" i="1" s="1"/>
  <c r="X5" i="1"/>
  <c r="AC5" i="1" s="1"/>
  <c r="AJ5" i="1" s="1"/>
  <c r="AG5" i="1" s="1"/>
  <c r="AD5" i="1" s="1"/>
  <c r="S5" i="1"/>
  <c r="X1173" i="1"/>
  <c r="AC1173" i="1" s="1"/>
  <c r="AJ1173" i="1" s="1"/>
  <c r="AG1173" i="1" s="1"/>
  <c r="AD1173" i="1" s="1"/>
  <c r="S1173" i="1"/>
  <c r="S1223" i="1"/>
  <c r="X1223" i="1"/>
  <c r="AC1223" i="1" s="1"/>
  <c r="AJ1223" i="1" s="1"/>
  <c r="AG1223" i="1" s="1"/>
  <c r="AD1223" i="1" s="1"/>
  <c r="S150" i="1"/>
  <c r="X150" i="1"/>
  <c r="AC150" i="1" s="1"/>
  <c r="AJ150" i="1" s="1"/>
  <c r="AG150" i="1" s="1"/>
  <c r="AD150" i="1" s="1"/>
  <c r="X725" i="1"/>
  <c r="AC725" i="1" s="1"/>
  <c r="AJ725" i="1" s="1"/>
  <c r="AG725" i="1" s="1"/>
  <c r="AD725" i="1" s="1"/>
  <c r="S725" i="1"/>
  <c r="X617" i="1"/>
  <c r="AC617" i="1" s="1"/>
  <c r="AJ617" i="1" s="1"/>
  <c r="AG617" i="1" s="1"/>
  <c r="AD617" i="1" s="1"/>
  <c r="S617" i="1"/>
  <c r="S1175" i="1"/>
  <c r="X1175" i="1"/>
  <c r="AC1175" i="1" s="1"/>
  <c r="AJ1175" i="1" s="1"/>
  <c r="AG1175" i="1" s="1"/>
  <c r="AD1175" i="1" s="1"/>
  <c r="S869" i="1"/>
  <c r="X869" i="1"/>
  <c r="AC869" i="1" s="1"/>
  <c r="AJ869" i="1" s="1"/>
  <c r="AG869" i="1" s="1"/>
  <c r="AD869" i="1" s="1"/>
  <c r="S1380" i="1"/>
  <c r="X1380" i="1"/>
  <c r="AC1380" i="1" s="1"/>
  <c r="AJ1380" i="1" s="1"/>
  <c r="AG1380" i="1" s="1"/>
  <c r="AD1380" i="1" s="1"/>
  <c r="X1178" i="1"/>
  <c r="AC1178" i="1" s="1"/>
  <c r="AJ1178" i="1" s="1"/>
  <c r="AG1178" i="1" s="1"/>
  <c r="AD1178" i="1" s="1"/>
  <c r="S1178" i="1"/>
  <c r="S241" i="1"/>
  <c r="X241" i="1"/>
  <c r="AC241" i="1" s="1"/>
  <c r="AJ241" i="1" s="1"/>
  <c r="AG241" i="1" s="1"/>
  <c r="AD241" i="1" s="1"/>
  <c r="X881" i="1"/>
  <c r="AC881" i="1" s="1"/>
  <c r="AJ881" i="1" s="1"/>
  <c r="AG881" i="1" s="1"/>
  <c r="AD881" i="1" s="1"/>
  <c r="S881" i="1"/>
  <c r="X457" i="1"/>
  <c r="AC457" i="1" s="1"/>
  <c r="AJ457" i="1" s="1"/>
  <c r="AG457" i="1" s="1"/>
  <c r="AD457" i="1" s="1"/>
  <c r="S457" i="1"/>
  <c r="S1123" i="1"/>
  <c r="X1123" i="1"/>
  <c r="AC1123" i="1" s="1"/>
  <c r="AJ1123" i="1" s="1"/>
  <c r="AG1123" i="1" s="1"/>
  <c r="AD1123" i="1" s="1"/>
  <c r="S34" i="1"/>
  <c r="X34" i="1"/>
  <c r="AC34" i="1" s="1"/>
  <c r="AJ34" i="1" s="1"/>
  <c r="AG34" i="1" s="1"/>
  <c r="AD34" i="1" s="1"/>
  <c r="S1231" i="1"/>
  <c r="X1231" i="1"/>
  <c r="AC1231" i="1" s="1"/>
  <c r="AJ1231" i="1" s="1"/>
  <c r="AG1231" i="1" s="1"/>
  <c r="AD1231" i="1" s="1"/>
  <c r="X610" i="1"/>
  <c r="AC610" i="1" s="1"/>
  <c r="AJ610" i="1" s="1"/>
  <c r="AG610" i="1" s="1"/>
  <c r="AD610" i="1" s="1"/>
  <c r="S610" i="1"/>
  <c r="S1323" i="1"/>
  <c r="X1323" i="1"/>
  <c r="AC1323" i="1" s="1"/>
  <c r="AJ1323" i="1" s="1"/>
  <c r="AG1323" i="1" s="1"/>
  <c r="AD1323" i="1" s="1"/>
  <c r="S1466" i="1"/>
  <c r="X1466" i="1"/>
  <c r="AC1466" i="1" s="1"/>
  <c r="AJ1466" i="1" s="1"/>
  <c r="AG1466" i="1" s="1"/>
  <c r="AD1466" i="1" s="1"/>
  <c r="X620" i="1"/>
  <c r="AC620" i="1" s="1"/>
  <c r="AJ620" i="1" s="1"/>
  <c r="AG620" i="1" s="1"/>
  <c r="AD620" i="1" s="1"/>
  <c r="S620" i="1"/>
  <c r="X343" i="1"/>
  <c r="AC343" i="1" s="1"/>
  <c r="AJ343" i="1" s="1"/>
  <c r="AG343" i="1" s="1"/>
  <c r="AD343" i="1" s="1"/>
  <c r="S343" i="1"/>
  <c r="S522" i="1"/>
  <c r="X522" i="1"/>
  <c r="AC522" i="1" s="1"/>
  <c r="AJ522" i="1" s="1"/>
  <c r="AG522" i="1" s="1"/>
  <c r="AD522" i="1" s="1"/>
  <c r="S158" i="1"/>
  <c r="X158" i="1"/>
  <c r="AC158" i="1" s="1"/>
  <c r="AJ158" i="1" s="1"/>
  <c r="AG158" i="1" s="1"/>
  <c r="AD158" i="1" s="1"/>
  <c r="S564" i="1"/>
  <c r="X564" i="1"/>
  <c r="AC564" i="1" s="1"/>
  <c r="AJ564" i="1" s="1"/>
  <c r="AG564" i="1" s="1"/>
  <c r="AD564" i="1" s="1"/>
  <c r="S152" i="1"/>
  <c r="X152" i="1"/>
  <c r="AC152" i="1" s="1"/>
  <c r="AJ152" i="1" s="1"/>
  <c r="AG152" i="1" s="1"/>
  <c r="AD152" i="1" s="1"/>
  <c r="X279" i="1" l="1"/>
  <c r="AC279" i="1" s="1"/>
  <c r="AJ279" i="1" s="1"/>
  <c r="AG279" i="1" s="1"/>
  <c r="AD279" i="1" s="1"/>
  <c r="S279" i="1"/>
  <c r="X483" i="1"/>
  <c r="AC483" i="1" s="1"/>
  <c r="AJ483" i="1" s="1"/>
  <c r="AG483" i="1" s="1"/>
  <c r="AD483" i="1" s="1"/>
  <c r="X151" i="1"/>
  <c r="AC151" i="1" s="1"/>
  <c r="AJ151" i="1" s="1"/>
  <c r="AG151" i="1" s="1"/>
  <c r="AD151" i="1" s="1"/>
  <c r="S571" i="1"/>
  <c r="X1170" i="1"/>
  <c r="AC1170" i="1" s="1"/>
  <c r="AJ1170" i="1" s="1"/>
  <c r="AG1170" i="1" s="1"/>
  <c r="AD1170" i="1" s="1"/>
  <c r="X538" i="1"/>
  <c r="AC538" i="1" s="1"/>
  <c r="AJ538" i="1" s="1"/>
  <c r="AG538" i="1" s="1"/>
  <c r="AD538" i="1" s="1"/>
  <c r="S634" i="1"/>
  <c r="X213" i="1"/>
  <c r="AC213" i="1" s="1"/>
  <c r="AJ213" i="1" s="1"/>
  <c r="AG213" i="1" s="1"/>
  <c r="AD213" i="1" s="1"/>
  <c r="X451" i="1"/>
  <c r="AC451" i="1" s="1"/>
  <c r="AJ451" i="1" s="1"/>
  <c r="AG451" i="1" s="1"/>
  <c r="AD451" i="1" s="1"/>
  <c r="X469" i="1"/>
  <c r="AC469" i="1" s="1"/>
  <c r="AJ469" i="1" s="1"/>
  <c r="AG469" i="1" s="1"/>
  <c r="AD469" i="1" s="1"/>
  <c r="X1320" i="1"/>
  <c r="AC1320" i="1" s="1"/>
  <c r="AJ1320" i="1" s="1"/>
  <c r="AG1320" i="1" s="1"/>
  <c r="AD1320" i="1" s="1"/>
  <c r="X582" i="1"/>
  <c r="AC582" i="1" s="1"/>
  <c r="AJ582" i="1" s="1"/>
  <c r="AG582" i="1" s="1"/>
  <c r="AD582" i="1" s="1"/>
  <c r="X605" i="1"/>
  <c r="AC605" i="1" s="1"/>
  <c r="AJ605" i="1" s="1"/>
  <c r="AG605" i="1" s="1"/>
  <c r="AD605" i="1" s="1"/>
  <c r="S1258" i="1"/>
  <c r="S460" i="1"/>
  <c r="X156" i="1"/>
  <c r="AC156" i="1" s="1"/>
  <c r="AJ156" i="1" s="1"/>
  <c r="AG156" i="1" s="1"/>
  <c r="AD156" i="1" s="1"/>
  <c r="S1168" i="1"/>
  <c r="S172" i="1"/>
  <c r="X536" i="1"/>
  <c r="AC536" i="1" s="1"/>
  <c r="AJ536" i="1" s="1"/>
  <c r="AG536" i="1" s="1"/>
  <c r="AD536" i="1" s="1"/>
  <c r="S663" i="1"/>
  <c r="S597" i="1"/>
  <c r="X447" i="1"/>
  <c r="AC447" i="1" s="1"/>
  <c r="AJ447" i="1" s="1"/>
  <c r="AG447" i="1" s="1"/>
  <c r="AD447" i="1" s="1"/>
  <c r="X618" i="1"/>
  <c r="AC618" i="1" s="1"/>
  <c r="AJ618" i="1" s="1"/>
  <c r="AG618" i="1" s="1"/>
  <c r="AD618" i="1" s="1"/>
  <c r="X475" i="1"/>
  <c r="AC475" i="1" s="1"/>
  <c r="AJ475" i="1" s="1"/>
  <c r="AG475" i="1" s="1"/>
  <c r="AD475" i="1" s="1"/>
  <c r="S140" i="1"/>
  <c r="S1392" i="1"/>
  <c r="X908" i="1"/>
  <c r="AC908" i="1" s="1"/>
  <c r="AJ908" i="1" s="1"/>
  <c r="AG908" i="1" s="1"/>
  <c r="AD908" i="1" s="1"/>
  <c r="X950" i="1"/>
  <c r="AC950" i="1" s="1"/>
  <c r="AJ950" i="1" s="1"/>
  <c r="AG950" i="1" s="1"/>
  <c r="AD950" i="1" s="1"/>
  <c r="S1415" i="1"/>
  <c r="S323" i="1"/>
  <c r="X909" i="1"/>
  <c r="AC909" i="1" s="1"/>
  <c r="AJ909" i="1" s="1"/>
  <c r="AG909" i="1" s="1"/>
  <c r="AD909" i="1" s="1"/>
  <c r="X1377" i="1"/>
  <c r="AC1377" i="1" s="1"/>
  <c r="AJ1377" i="1" s="1"/>
  <c r="AG1377" i="1" s="1"/>
  <c r="AD1377" i="1" s="1"/>
  <c r="S1379" i="1"/>
  <c r="S461" i="1"/>
  <c r="X452" i="1"/>
  <c r="AC452" i="1" s="1"/>
  <c r="AJ452" i="1" s="1"/>
  <c r="AG452" i="1" s="1"/>
  <c r="AD452" i="1" s="1"/>
  <c r="X248" i="1"/>
  <c r="AC248" i="1" s="1"/>
  <c r="AJ248" i="1" s="1"/>
  <c r="AG248" i="1" s="1"/>
  <c r="AD248" i="1" s="1"/>
  <c r="X244" i="1"/>
  <c r="AC244" i="1" s="1"/>
  <c r="AJ244" i="1" s="1"/>
  <c r="AG244" i="1" s="1"/>
  <c r="AD244" i="1" s="1"/>
  <c r="S239" i="1"/>
  <c r="X868" i="1"/>
  <c r="AC868" i="1" s="1"/>
  <c r="AJ868" i="1" s="1"/>
  <c r="AG868" i="1" s="1"/>
  <c r="AD868" i="1" s="1"/>
  <c r="X1405" i="1"/>
  <c r="AC1405" i="1" s="1"/>
  <c r="AJ1405" i="1" s="1"/>
  <c r="AG1405" i="1" s="1"/>
  <c r="AD1405" i="1" s="1"/>
  <c r="S556" i="1"/>
  <c r="X1262" i="1"/>
  <c r="AC1262" i="1" s="1"/>
  <c r="AJ1262" i="1" s="1"/>
  <c r="AG1262" i="1" s="1"/>
  <c r="AD1262" i="1" s="1"/>
  <c r="S247" i="1"/>
  <c r="S1381" i="1"/>
  <c r="X1145" i="1"/>
  <c r="AC1145" i="1" s="1"/>
  <c r="AJ1145" i="1" s="1"/>
  <c r="AG1145" i="1" s="1"/>
  <c r="AD1145" i="1" s="1"/>
  <c r="X887" i="1"/>
  <c r="AC887" i="1" s="1"/>
  <c r="AJ887" i="1" s="1"/>
  <c r="AG887" i="1" s="1"/>
  <c r="AD887" i="1" s="1"/>
  <c r="X441" i="1"/>
  <c r="AC441" i="1" s="1"/>
  <c r="AJ441" i="1" s="1"/>
  <c r="AG441" i="1" s="1"/>
  <c r="AD441" i="1" s="1"/>
  <c r="X104" i="1"/>
  <c r="AC104" i="1" s="1"/>
  <c r="AJ104" i="1" s="1"/>
  <c r="AG104" i="1" s="1"/>
  <c r="AD104" i="1" s="1"/>
  <c r="S1174" i="1"/>
  <c r="S442" i="1"/>
  <c r="S103" i="1"/>
  <c r="X96" i="1"/>
  <c r="AC96" i="1" s="1"/>
  <c r="AJ96" i="1" s="1"/>
  <c r="AG96" i="1" s="1"/>
  <c r="AD96" i="1" s="1"/>
  <c r="S102" i="1"/>
  <c r="X996" i="1"/>
  <c r="AC996" i="1" s="1"/>
  <c r="AJ996" i="1" s="1"/>
  <c r="AG996" i="1" s="1"/>
  <c r="AD996" i="1" s="1"/>
  <c r="X88" i="1"/>
  <c r="AC88" i="1" s="1"/>
  <c r="AJ88" i="1" s="1"/>
  <c r="AG88" i="1" s="1"/>
  <c r="AD88" i="1" s="1"/>
  <c r="X142" i="1"/>
  <c r="AC142" i="1" s="1"/>
  <c r="AJ142" i="1" s="1"/>
  <c r="AG142" i="1" s="1"/>
  <c r="AD142" i="1" s="1"/>
  <c r="X895" i="1"/>
  <c r="AC895" i="1" s="1"/>
  <c r="AJ895" i="1" s="1"/>
  <c r="AG895" i="1" s="1"/>
  <c r="AD895" i="1" s="1"/>
  <c r="X1435" i="1"/>
  <c r="AC1435" i="1" s="1"/>
  <c r="AJ1435" i="1" s="1"/>
  <c r="AG1435" i="1" s="1"/>
  <c r="AD1435" i="1" s="1"/>
  <c r="X994" i="1"/>
  <c r="AC994" i="1" s="1"/>
  <c r="AJ994" i="1" s="1"/>
  <c r="AG994" i="1" s="1"/>
  <c r="AD994" i="1" s="1"/>
  <c r="S1005" i="1"/>
  <c r="X188" i="1"/>
  <c r="AC188" i="1" s="1"/>
  <c r="AJ188" i="1" s="1"/>
  <c r="AG188" i="1" s="1"/>
  <c r="AD188" i="1" s="1"/>
  <c r="S993" i="1"/>
  <c r="S1146" i="1"/>
  <c r="X109" i="1"/>
  <c r="AC109" i="1" s="1"/>
  <c r="AJ109" i="1" s="1"/>
  <c r="AG109" i="1" s="1"/>
  <c r="AD109" i="1" s="1"/>
  <c r="X885" i="1"/>
  <c r="AC885" i="1" s="1"/>
  <c r="AJ885" i="1" s="1"/>
  <c r="AG885" i="1" s="1"/>
  <c r="AD885" i="1" s="1"/>
  <c r="X1137" i="1"/>
  <c r="AC1137" i="1" s="1"/>
  <c r="AJ1137" i="1" s="1"/>
  <c r="AG1137" i="1" s="1"/>
  <c r="AD1137" i="1" s="1"/>
  <c r="S790" i="1"/>
  <c r="S535" i="1"/>
  <c r="X1546" i="1"/>
  <c r="AC1546" i="1" s="1"/>
  <c r="AJ1546" i="1" s="1"/>
  <c r="AG1546" i="1" s="1"/>
  <c r="AD1546" i="1" s="1"/>
  <c r="X635" i="1"/>
  <c r="AC635" i="1" s="1"/>
  <c r="AJ635" i="1" s="1"/>
  <c r="AG635" i="1" s="1"/>
  <c r="AD635" i="1" s="1"/>
  <c r="S635" i="1"/>
  <c r="S577" i="1"/>
  <c r="X1227" i="1"/>
  <c r="AC1227" i="1" s="1"/>
  <c r="AJ1227" i="1" s="1"/>
  <c r="AG1227" i="1" s="1"/>
  <c r="AD1227" i="1" s="1"/>
  <c r="S1227" i="1"/>
  <c r="X1233" i="1"/>
  <c r="AC1233" i="1" s="1"/>
  <c r="AJ1233" i="1" s="1"/>
  <c r="AG1233" i="1" s="1"/>
  <c r="AD1233" i="1" s="1"/>
  <c r="S1233" i="1"/>
  <c r="X175" i="1"/>
  <c r="AC175" i="1" s="1"/>
  <c r="AJ175" i="1" s="1"/>
  <c r="AG175" i="1" s="1"/>
  <c r="AD175" i="1" s="1"/>
  <c r="S175" i="1"/>
  <c r="S1249" i="1"/>
  <c r="X1249" i="1"/>
  <c r="AC1249" i="1" s="1"/>
  <c r="AJ1249" i="1" s="1"/>
  <c r="AG1249" i="1" s="1"/>
  <c r="AD1249" i="1" s="1"/>
  <c r="S456" i="1"/>
  <c r="X456" i="1"/>
  <c r="AC456" i="1" s="1"/>
  <c r="AJ456" i="1" s="1"/>
  <c r="AG456" i="1" s="1"/>
  <c r="AD456" i="1" s="1"/>
  <c r="X283" i="1"/>
  <c r="AC283" i="1" s="1"/>
  <c r="AJ283" i="1" s="1"/>
  <c r="AG283" i="1" s="1"/>
  <c r="AD283" i="1" s="1"/>
  <c r="S283" i="1"/>
  <c r="X1177" i="1"/>
  <c r="AC1177" i="1" s="1"/>
  <c r="AJ1177" i="1" s="1"/>
  <c r="AG1177" i="1" s="1"/>
  <c r="AD1177" i="1" s="1"/>
  <c r="S1177" i="1"/>
  <c r="S455" i="1"/>
  <c r="X455" i="1"/>
  <c r="AC455" i="1" s="1"/>
  <c r="AJ455" i="1" s="1"/>
  <c r="AG455" i="1" s="1"/>
  <c r="AD455" i="1" s="1"/>
  <c r="X945" i="1"/>
  <c r="AC945" i="1" s="1"/>
  <c r="AJ945" i="1" s="1"/>
  <c r="AG945" i="1" s="1"/>
  <c r="AD945" i="1" s="1"/>
  <c r="S945" i="1"/>
  <c r="S1358" i="1"/>
  <c r="X1358" i="1"/>
  <c r="AC1358" i="1" s="1"/>
  <c r="AJ1358" i="1" s="1"/>
  <c r="AG1358" i="1" s="1"/>
  <c r="AD1358" i="1" s="1"/>
  <c r="X1364" i="1"/>
  <c r="AC1364" i="1" s="1"/>
  <c r="AJ1364" i="1" s="1"/>
  <c r="AG1364" i="1" s="1"/>
  <c r="AD1364" i="1" s="1"/>
  <c r="S1364" i="1"/>
  <c r="X487" i="1"/>
  <c r="AC487" i="1" s="1"/>
  <c r="AJ487" i="1" s="1"/>
  <c r="AG487" i="1" s="1"/>
  <c r="AD487" i="1" s="1"/>
  <c r="S487" i="1"/>
  <c r="X712" i="1"/>
  <c r="AC712" i="1" s="1"/>
  <c r="AJ712" i="1" s="1"/>
  <c r="AG712" i="1" s="1"/>
  <c r="AD712" i="1" s="1"/>
  <c r="S712" i="1"/>
  <c r="X1093" i="1"/>
  <c r="AC1093" i="1" s="1"/>
  <c r="AJ1093" i="1" s="1"/>
  <c r="AG1093" i="1" s="1"/>
  <c r="AD1093" i="1" s="1"/>
  <c r="S1093" i="1"/>
  <c r="X155" i="1"/>
  <c r="AC155" i="1" s="1"/>
  <c r="AJ155" i="1" s="1"/>
  <c r="AG155" i="1" s="1"/>
  <c r="AD155" i="1" s="1"/>
  <c r="S155" i="1"/>
  <c r="X914" i="1"/>
  <c r="AC914" i="1" s="1"/>
  <c r="AJ914" i="1" s="1"/>
  <c r="AG914" i="1" s="1"/>
  <c r="AD914" i="1" s="1"/>
  <c r="S914" i="1"/>
  <c r="X470" i="1"/>
  <c r="AC470" i="1" s="1"/>
  <c r="AJ470" i="1" s="1"/>
  <c r="AG470" i="1" s="1"/>
  <c r="AD470" i="1" s="1"/>
  <c r="S470" i="1"/>
  <c r="S205" i="1"/>
  <c r="X205" i="1"/>
  <c r="AC205" i="1" s="1"/>
  <c r="AJ205" i="1" s="1"/>
  <c r="AG205" i="1" s="1"/>
  <c r="AD205" i="1" s="1"/>
  <c r="S1014" i="1"/>
  <c r="X1014" i="1"/>
  <c r="AC1014" i="1" s="1"/>
  <c r="AJ1014" i="1" s="1"/>
  <c r="AG1014" i="1" s="1"/>
  <c r="AD1014" i="1" s="1"/>
  <c r="X335" i="1"/>
  <c r="AC335" i="1" s="1"/>
  <c r="AJ335" i="1" s="1"/>
  <c r="AG335" i="1" s="1"/>
  <c r="AD335" i="1" s="1"/>
  <c r="S335" i="1"/>
  <c r="X1446" i="1"/>
  <c r="AC1446" i="1" s="1"/>
  <c r="AJ1446" i="1" s="1"/>
  <c r="AG1446" i="1" s="1"/>
  <c r="AD1446" i="1" s="1"/>
  <c r="S1446" i="1"/>
  <c r="S669" i="1"/>
  <c r="X669" i="1"/>
  <c r="AC669" i="1" s="1"/>
  <c r="AJ669" i="1" s="1"/>
  <c r="AG669" i="1" s="1"/>
  <c r="AD669" i="1" s="1"/>
  <c r="X547" i="1"/>
  <c r="AC547" i="1" s="1"/>
  <c r="AJ547" i="1" s="1"/>
  <c r="AG547" i="1" s="1"/>
  <c r="AD547" i="1" s="1"/>
  <c r="S547" i="1"/>
  <c r="X1046" i="1"/>
  <c r="AC1046" i="1" s="1"/>
  <c r="AJ1046" i="1" s="1"/>
  <c r="AG1046" i="1" s="1"/>
  <c r="AD1046" i="1" s="1"/>
  <c r="S1046" i="1"/>
  <c r="S351" i="1"/>
  <c r="X351" i="1"/>
  <c r="AC351" i="1" s="1"/>
  <c r="AJ351" i="1" s="1"/>
  <c r="AG351" i="1" s="1"/>
  <c r="AD351" i="1" s="1"/>
  <c r="S242" i="1"/>
  <c r="X242" i="1"/>
  <c r="AC242" i="1" s="1"/>
  <c r="AJ242" i="1" s="1"/>
  <c r="AG242" i="1" s="1"/>
  <c r="AD242" i="1" s="1"/>
  <c r="S1321" i="1"/>
  <c r="X1321" i="1"/>
  <c r="AC1321" i="1" s="1"/>
  <c r="AJ1321" i="1" s="1"/>
  <c r="AG1321" i="1" s="1"/>
  <c r="AD1321" i="1" s="1"/>
  <c r="X1366" i="1"/>
  <c r="AC1366" i="1" s="1"/>
  <c r="AJ1366" i="1" s="1"/>
  <c r="AG1366" i="1" s="1"/>
  <c r="AD1366" i="1" s="1"/>
  <c r="S1366" i="1"/>
  <c r="S944" i="1"/>
  <c r="X944" i="1"/>
  <c r="AC944" i="1" s="1"/>
  <c r="AJ944" i="1" s="1"/>
  <c r="AG944" i="1" s="1"/>
  <c r="AD944" i="1" s="1"/>
  <c r="S444" i="1"/>
  <c r="X444" i="1"/>
  <c r="AC444" i="1" s="1"/>
  <c r="AJ444" i="1" s="1"/>
  <c r="AG444" i="1" s="1"/>
  <c r="AD444" i="1" s="1"/>
  <c r="X573" i="1"/>
  <c r="AC573" i="1" s="1"/>
  <c r="AJ573" i="1" s="1"/>
  <c r="AG573" i="1" s="1"/>
  <c r="AD573" i="1" s="1"/>
  <c r="S573" i="1"/>
  <c r="S436" i="1"/>
  <c r="X436" i="1"/>
  <c r="AC436" i="1" s="1"/>
  <c r="AJ436" i="1" s="1"/>
  <c r="AG436" i="1" s="1"/>
  <c r="AD436" i="1" s="1"/>
  <c r="X959" i="1"/>
  <c r="AC959" i="1" s="1"/>
  <c r="AJ959" i="1" s="1"/>
  <c r="AG959" i="1" s="1"/>
  <c r="AD959" i="1" s="1"/>
  <c r="S959" i="1"/>
  <c r="S575" i="1"/>
  <c r="X575" i="1"/>
  <c r="AC575" i="1" s="1"/>
  <c r="AJ575" i="1" s="1"/>
  <c r="AG575" i="1" s="1"/>
  <c r="AD575" i="1" s="1"/>
  <c r="X196" i="1"/>
  <c r="AC196" i="1" s="1"/>
  <c r="AJ196" i="1" s="1"/>
  <c r="AG196" i="1" s="1"/>
  <c r="AD196" i="1" s="1"/>
  <c r="S196" i="1"/>
  <c r="S910" i="1"/>
  <c r="X910" i="1"/>
  <c r="AC910" i="1" s="1"/>
  <c r="AJ910" i="1" s="1"/>
  <c r="AG910" i="1" s="1"/>
  <c r="AD910" i="1" s="1"/>
  <c r="X739" i="1"/>
  <c r="AC739" i="1" s="1"/>
  <c r="AJ739" i="1" s="1"/>
  <c r="AG739" i="1" s="1"/>
  <c r="AD739" i="1" s="1"/>
  <c r="S739" i="1"/>
  <c r="X1313" i="1"/>
  <c r="AC1313" i="1" s="1"/>
  <c r="AJ1313" i="1" s="1"/>
  <c r="AG1313" i="1" s="1"/>
  <c r="AD1313" i="1" s="1"/>
  <c r="S1313" i="1"/>
  <c r="X672" i="1"/>
  <c r="AC672" i="1" s="1"/>
  <c r="AJ672" i="1" s="1"/>
  <c r="AG672" i="1" s="1"/>
  <c r="AD672" i="1" s="1"/>
  <c r="S672" i="1"/>
  <c r="X668" i="1"/>
  <c r="AC668" i="1" s="1"/>
  <c r="AJ668" i="1" s="1"/>
  <c r="AG668" i="1" s="1"/>
  <c r="AD668" i="1" s="1"/>
  <c r="S668" i="1"/>
  <c r="S25" i="1"/>
  <c r="X25" i="1"/>
  <c r="AC25" i="1" s="1"/>
  <c r="AJ25" i="1" s="1"/>
  <c r="AG25" i="1" s="1"/>
  <c r="AD25" i="1" s="1"/>
  <c r="S1330" i="1"/>
  <c r="X1330" i="1"/>
  <c r="AC1330" i="1" s="1"/>
  <c r="AJ1330" i="1" s="1"/>
  <c r="AG1330" i="1" s="1"/>
  <c r="AD1330" i="1" s="1"/>
  <c r="S445" i="1"/>
  <c r="X445" i="1"/>
  <c r="AC445" i="1" s="1"/>
  <c r="AJ445" i="1" s="1"/>
  <c r="AG445" i="1" s="1"/>
  <c r="AD445" i="1" s="1"/>
  <c r="X540" i="1"/>
  <c r="AC540" i="1" s="1"/>
  <c r="AJ540" i="1" s="1"/>
  <c r="AG540" i="1" s="1"/>
  <c r="AD540" i="1" s="1"/>
  <c r="S540" i="1"/>
  <c r="S934" i="1"/>
  <c r="X934" i="1"/>
  <c r="AC934" i="1" s="1"/>
  <c r="AJ934" i="1" s="1"/>
  <c r="AG934" i="1" s="1"/>
  <c r="AD934" i="1" s="1"/>
  <c r="S1401" i="1"/>
  <c r="X1401" i="1"/>
  <c r="AC1401" i="1" s="1"/>
  <c r="AJ1401" i="1" s="1"/>
  <c r="AG1401" i="1" s="1"/>
  <c r="AD1401" i="1" s="1"/>
  <c r="S466" i="1"/>
  <c r="X466" i="1"/>
  <c r="AC466" i="1" s="1"/>
  <c r="AJ466" i="1" s="1"/>
  <c r="AG466" i="1" s="1"/>
  <c r="AD466" i="1" s="1"/>
  <c r="S194" i="1"/>
  <c r="X194" i="1"/>
  <c r="AC194" i="1" s="1"/>
  <c r="AJ194" i="1" s="1"/>
  <c r="AG194" i="1" s="1"/>
  <c r="AD194" i="1" s="1"/>
  <c r="S706" i="1"/>
  <c r="X706" i="1"/>
  <c r="AC706" i="1" s="1"/>
  <c r="AJ706" i="1" s="1"/>
  <c r="AG706" i="1" s="1"/>
  <c r="AD706" i="1" s="1"/>
  <c r="X458" i="1"/>
  <c r="AC458" i="1" s="1"/>
  <c r="AJ458" i="1" s="1"/>
  <c r="AG458" i="1" s="1"/>
  <c r="AD458" i="1" s="1"/>
  <c r="S458" i="1"/>
  <c r="S316" i="1"/>
  <c r="X316" i="1"/>
  <c r="AC316" i="1" s="1"/>
  <c r="AJ316" i="1" s="1"/>
  <c r="AG316" i="1" s="1"/>
  <c r="AD316" i="1" s="1"/>
  <c r="S454" i="1"/>
  <c r="X454" i="1"/>
  <c r="AC454" i="1" s="1"/>
  <c r="AJ454" i="1" s="1"/>
  <c r="AG454" i="1" s="1"/>
  <c r="AD454" i="1" s="1"/>
  <c r="S1476" i="1"/>
  <c r="X1476" i="1"/>
  <c r="AC1476" i="1" s="1"/>
  <c r="AJ1476" i="1" s="1"/>
  <c r="AG1476" i="1" s="1"/>
  <c r="AD1476" i="1" s="1"/>
  <c r="S420" i="1"/>
  <c r="X420" i="1"/>
  <c r="AC420" i="1" s="1"/>
  <c r="AJ420" i="1" s="1"/>
  <c r="AG420" i="1" s="1"/>
  <c r="AD420" i="1" s="1"/>
  <c r="S665" i="1"/>
  <c r="X665" i="1"/>
  <c r="AC665" i="1" s="1"/>
  <c r="AJ665" i="1" s="1"/>
  <c r="AG665" i="1" s="1"/>
  <c r="AD665" i="1" s="1"/>
  <c r="S510" i="1"/>
  <c r="X510" i="1"/>
  <c r="AC510" i="1" s="1"/>
  <c r="AJ510" i="1" s="1"/>
  <c r="AG510" i="1" s="1"/>
  <c r="AD510" i="1" s="1"/>
  <c r="S570" i="1"/>
  <c r="X570" i="1"/>
  <c r="AC570" i="1" s="1"/>
  <c r="AJ570" i="1" s="1"/>
  <c r="AG570" i="1" s="1"/>
  <c r="AD570" i="1" s="1"/>
  <c r="X1376" i="1"/>
  <c r="AC1376" i="1" s="1"/>
  <c r="AJ1376" i="1" s="1"/>
  <c r="AG1376" i="1" s="1"/>
  <c r="AD1376" i="1" s="1"/>
  <c r="S1376" i="1"/>
  <c r="X1062" i="1"/>
  <c r="AC1062" i="1" s="1"/>
  <c r="AJ1062" i="1" s="1"/>
  <c r="AG1062" i="1" s="1"/>
  <c r="AD1062" i="1" s="1"/>
  <c r="S1062" i="1"/>
  <c r="S1121" i="1"/>
  <c r="X1121" i="1"/>
  <c r="AC1121" i="1" s="1"/>
  <c r="AJ1121" i="1" s="1"/>
  <c r="AG1121" i="1" s="1"/>
  <c r="AD1121" i="1" s="1"/>
  <c r="X295" i="1"/>
  <c r="AC295" i="1" s="1"/>
  <c r="AJ295" i="1" s="1"/>
  <c r="AG295" i="1" s="1"/>
  <c r="AD295" i="1" s="1"/>
  <c r="S295" i="1"/>
  <c r="X450" i="1"/>
  <c r="AC450" i="1" s="1"/>
  <c r="AJ450" i="1" s="1"/>
  <c r="AG450" i="1" s="1"/>
  <c r="AD450" i="1" s="1"/>
  <c r="S450" i="1"/>
  <c r="S529" i="1"/>
  <c r="X529" i="1"/>
  <c r="AC529" i="1" s="1"/>
  <c r="AJ529" i="1" s="1"/>
  <c r="AG529" i="1" s="1"/>
  <c r="AD529" i="1" s="1"/>
  <c r="S473" i="1"/>
  <c r="X473" i="1"/>
  <c r="AC473" i="1" s="1"/>
  <c r="AJ473" i="1" s="1"/>
  <c r="AG473" i="1" s="1"/>
  <c r="AD473" i="1" s="1"/>
  <c r="S622" i="1"/>
  <c r="X622" i="1"/>
  <c r="AC622" i="1" s="1"/>
  <c r="AJ622" i="1" s="1"/>
  <c r="AG622" i="1" s="1"/>
  <c r="AD622" i="1" s="1"/>
  <c r="S599" i="1"/>
  <c r="X599" i="1"/>
  <c r="AC599" i="1" s="1"/>
  <c r="AJ599" i="1" s="1"/>
  <c r="AG599" i="1" s="1"/>
  <c r="AD599" i="1" s="1"/>
  <c r="S835" i="1"/>
  <c r="X835" i="1"/>
  <c r="AC835" i="1" s="1"/>
  <c r="AJ835" i="1" s="1"/>
  <c r="AG835" i="1" s="1"/>
  <c r="AD835" i="1" s="1"/>
  <c r="X667" i="1"/>
  <c r="AC667" i="1" s="1"/>
  <c r="AJ667" i="1" s="1"/>
  <c r="AG667" i="1" s="1"/>
  <c r="AD667" i="1" s="1"/>
  <c r="S667" i="1"/>
  <c r="S514" i="1"/>
  <c r="X514" i="1"/>
  <c r="AC514" i="1" s="1"/>
  <c r="AJ514" i="1" s="1"/>
  <c r="AG514" i="1" s="1"/>
  <c r="AD514" i="1" s="1"/>
  <c r="X479" i="1"/>
  <c r="AC479" i="1" s="1"/>
  <c r="AJ479" i="1" s="1"/>
  <c r="AG479" i="1" s="1"/>
  <c r="AD479" i="1" s="1"/>
  <c r="S479" i="1"/>
  <c r="S830" i="1"/>
  <c r="X830" i="1"/>
  <c r="AC830" i="1" s="1"/>
  <c r="AJ830" i="1" s="1"/>
  <c r="AG830" i="1" s="1"/>
  <c r="AD830" i="1" s="1"/>
  <c r="S299" i="1"/>
  <c r="X299" i="1"/>
  <c r="AC299" i="1" s="1"/>
  <c r="AJ299" i="1" s="1"/>
  <c r="AG299" i="1" s="1"/>
  <c r="AD299" i="1" s="1"/>
  <c r="S1334" i="1"/>
  <c r="X1334" i="1"/>
  <c r="AC1334" i="1" s="1"/>
  <c r="AJ1334" i="1" s="1"/>
  <c r="AG1334" i="1" s="1"/>
  <c r="AD1334" i="1" s="1"/>
  <c r="S438" i="1"/>
  <c r="X438" i="1"/>
  <c r="AC438" i="1" s="1"/>
  <c r="AJ438" i="1" s="1"/>
  <c r="AG438" i="1" s="1"/>
  <c r="AD438" i="1" s="1"/>
  <c r="S596" i="1"/>
  <c r="X596" i="1"/>
  <c r="AC596" i="1" s="1"/>
  <c r="AJ596" i="1" s="1"/>
  <c r="AG596" i="1" s="1"/>
  <c r="AD596" i="1" s="1"/>
  <c r="S552" i="1"/>
  <c r="X552" i="1"/>
  <c r="AC552" i="1" s="1"/>
  <c r="AJ552" i="1" s="1"/>
  <c r="AG552" i="1" s="1"/>
  <c r="AD552" i="1" s="1"/>
  <c r="S468" i="1"/>
  <c r="X468" i="1"/>
  <c r="AC468" i="1" s="1"/>
  <c r="AJ468" i="1" s="1"/>
  <c r="AG468" i="1" s="1"/>
  <c r="AD468" i="1" s="1"/>
  <c r="S1271" i="1"/>
  <c r="X1271" i="1"/>
  <c r="AC1271" i="1" s="1"/>
  <c r="AJ1271" i="1" s="1"/>
  <c r="AG1271" i="1" s="1"/>
  <c r="AD1271" i="1" s="1"/>
  <c r="S893" i="1"/>
  <c r="X893" i="1"/>
  <c r="AC893" i="1" s="1"/>
  <c r="AJ893" i="1" s="1"/>
  <c r="AG893" i="1" s="1"/>
  <c r="AD893" i="1" s="1"/>
  <c r="X539" i="1"/>
  <c r="AC539" i="1" s="1"/>
  <c r="AJ539" i="1" s="1"/>
  <c r="AG539" i="1" s="1"/>
  <c r="AD539" i="1" s="1"/>
  <c r="S539" i="1"/>
  <c r="X670" i="1"/>
  <c r="AC670" i="1" s="1"/>
  <c r="AJ670" i="1" s="1"/>
  <c r="AG670" i="1" s="1"/>
  <c r="AD670" i="1" s="1"/>
  <c r="S670" i="1"/>
  <c r="X574" i="1"/>
  <c r="AC574" i="1" s="1"/>
  <c r="AJ574" i="1" s="1"/>
  <c r="AG574" i="1" s="1"/>
  <c r="AD574" i="1" s="1"/>
  <c r="S574" i="1"/>
  <c r="X1375" i="1"/>
  <c r="AC1375" i="1" s="1"/>
  <c r="AJ1375" i="1" s="1"/>
  <c r="AG1375" i="1" s="1"/>
  <c r="AD1375" i="1" s="1"/>
  <c r="S1375" i="1"/>
  <c r="X1390" i="1"/>
  <c r="AC1390" i="1" s="1"/>
  <c r="AJ1390" i="1" s="1"/>
  <c r="AG1390" i="1" s="1"/>
  <c r="AD1390" i="1" s="1"/>
  <c r="S1390" i="1"/>
  <c r="S1389" i="1"/>
  <c r="X1389" i="1"/>
  <c r="AC1389" i="1" s="1"/>
  <c r="AJ1389" i="1" s="1"/>
  <c r="AG1389" i="1" s="1"/>
  <c r="AD1389" i="1" s="1"/>
  <c r="S671" i="1"/>
  <c r="X671" i="1"/>
  <c r="AC671" i="1" s="1"/>
  <c r="AJ671" i="1" s="1"/>
  <c r="AG671" i="1" s="1"/>
  <c r="AD671" i="1" s="1"/>
  <c r="S488" i="1"/>
  <c r="X488" i="1"/>
  <c r="AC488" i="1" s="1"/>
  <c r="AJ488" i="1" s="1"/>
  <c r="AG488" i="1" s="1"/>
  <c r="AD488" i="1" s="1"/>
  <c r="S1022" i="1"/>
  <c r="X1022" i="1"/>
  <c r="AC1022" i="1" s="1"/>
  <c r="AJ1022" i="1" s="1"/>
  <c r="AG1022" i="1" s="1"/>
  <c r="AD1022" i="1" s="1"/>
  <c r="S1332" i="1"/>
  <c r="X1332" i="1"/>
  <c r="AC1332" i="1" s="1"/>
  <c r="AJ1332" i="1" s="1"/>
  <c r="AG1332" i="1" s="1"/>
  <c r="AD1332" i="1" s="1"/>
  <c r="X827" i="1"/>
  <c r="AC827" i="1" s="1"/>
  <c r="AJ827" i="1" s="1"/>
  <c r="AG827" i="1" s="1"/>
  <c r="AD827" i="1" s="1"/>
  <c r="S827" i="1"/>
  <c r="S581" i="1"/>
  <c r="X581" i="1"/>
  <c r="AC581" i="1" s="1"/>
  <c r="AJ581" i="1" s="1"/>
  <c r="AG581" i="1" s="1"/>
  <c r="AD581" i="1" s="1"/>
  <c r="S828" i="1"/>
  <c r="X828" i="1"/>
  <c r="AC828" i="1" s="1"/>
  <c r="AJ828" i="1" s="1"/>
  <c r="AG828" i="1" s="1"/>
  <c r="AD828" i="1" s="1"/>
  <c r="S972" i="1"/>
  <c r="X972" i="1"/>
  <c r="AC972" i="1" s="1"/>
  <c r="AJ972" i="1" s="1"/>
  <c r="AG972" i="1" s="1"/>
  <c r="AD972" i="1" s="1"/>
  <c r="S843" i="1"/>
  <c r="X843" i="1"/>
  <c r="AC843" i="1" s="1"/>
  <c r="AJ843" i="1" s="1"/>
  <c r="AG843" i="1" s="1"/>
  <c r="AD843" i="1" s="1"/>
  <c r="S954" i="1"/>
  <c r="X954" i="1"/>
  <c r="AC954" i="1" s="1"/>
  <c r="AJ954" i="1" s="1"/>
  <c r="AG954" i="1" s="1"/>
  <c r="AD954" i="1" s="1"/>
  <c r="X740" i="1"/>
  <c r="AC740" i="1" s="1"/>
  <c r="AJ740" i="1" s="1"/>
  <c r="AG740" i="1" s="1"/>
  <c r="AD740" i="1" s="1"/>
  <c r="S740" i="1"/>
  <c r="S504" i="1"/>
  <c r="X504" i="1"/>
  <c r="AC504" i="1" s="1"/>
  <c r="AJ504" i="1" s="1"/>
  <c r="AG504" i="1" s="1"/>
  <c r="AD504" i="1" s="1"/>
  <c r="S1152" i="1"/>
  <c r="X1152" i="1"/>
  <c r="AC1152" i="1" s="1"/>
  <c r="AJ1152" i="1" s="1"/>
  <c r="AG1152" i="1" s="1"/>
  <c r="AD1152" i="1" s="1"/>
  <c r="S151" i="1" l="1"/>
  <c r="S1405" i="1"/>
  <c r="S452" i="1"/>
  <c r="S1035" i="1"/>
  <c r="X1035" i="1"/>
  <c r="AC1035" i="1" s="1"/>
  <c r="AJ1035" i="1" s="1"/>
  <c r="AG1035" i="1" s="1"/>
  <c r="AD1035" i="1" s="1"/>
  <c r="X790" i="1"/>
  <c r="AC790" i="1" s="1"/>
  <c r="AJ790" i="1" s="1"/>
  <c r="AG790" i="1" s="1"/>
  <c r="AD790" i="1" s="1"/>
  <c r="S1137" i="1"/>
  <c r="S1545" i="1"/>
  <c r="X1545" i="1"/>
  <c r="AC1545" i="1" s="1"/>
  <c r="AJ1545" i="1" s="1"/>
  <c r="AG1545" i="1" s="1"/>
  <c r="AD1545" i="1" s="1"/>
</calcChain>
</file>

<file path=xl/sharedStrings.xml><?xml version="1.0" encoding="utf-8"?>
<sst xmlns="http://schemas.openxmlformats.org/spreadsheetml/2006/main" count="7971" uniqueCount="1706">
  <si>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</si>
  <si>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</si>
  <si>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</si>
  <si>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</si>
  <si>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</si>
  <si>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</si>
  <si>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</si>
  <si>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</si>
  <si>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</si>
  <si>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</si>
  <si>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</si>
  <si>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</si>
  <si>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</si>
  <si>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</si>
  <si>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</si>
  <si>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</si>
  <si>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</si>
  <si>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</si>
  <si>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</si>
  <si>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</si>
  <si>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</si>
  <si>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</si>
  <si>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</si>
  <si>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</si>
  <si>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</si>
  <si>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</si>
  <si>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</si>
  <si>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</si>
  <si>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</si>
  <si>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</si>
  <si>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</si>
  <si>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</si>
  <si>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</si>
  <si>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</si>
  <si>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</si>
  <si>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</si>
  <si>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</si>
  <si>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</si>
  <si>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</si>
  <si>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</si>
  <si>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</si>
  <si>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</si>
  <si>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</si>
  <si>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</si>
  <si>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</si>
  <si>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</si>
  <si>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</si>
  <si>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</si>
  <si>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</si>
  <si>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</si>
  <si>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</si>
  <si>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</si>
  <si>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</si>
  <si>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</si>
  <si>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</si>
  <si>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</si>
  <si>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</si>
  <si>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</si>
  <si>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</si>
  <si>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</si>
  <si>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</si>
  <si>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</si>
  <si>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</si>
  <si>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Floor:</t>
  </si>
  <si>
    <t>Wall:</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</si>
  <si>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</si>
  <si>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</si>
  <si>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</si>
  <si>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</si>
  <si>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</si>
  <si>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</si>
  <si>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</si>
  <si>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</si>
  <si>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</si>
  <si>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</si>
  <si>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</si>
  <si>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</si>
  <si>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</si>
  <si>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</si>
  <si>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</si>
  <si>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</si>
  <si>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</si>
  <si>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</si>
  <si>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</si>
  <si>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</si>
  <si>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</si>
  <si>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</si>
  <si>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</si>
  <si>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</si>
  <si>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</si>
  <si>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</si>
  <si>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6" x 6"</t>
  </si>
  <si>
    <t>12" x 12"</t>
  </si>
  <si>
    <t xml:space="preserve">G </t>
  </si>
  <si>
    <t>2" x 6"</t>
  </si>
  <si>
    <t>Listello</t>
  </si>
  <si>
    <t>2" x 2"</t>
  </si>
  <si>
    <t>Bullnose</t>
  </si>
  <si>
    <t>Bullnose Corner</t>
  </si>
  <si>
    <t>Quarter Round</t>
  </si>
  <si>
    <t>Mosaic</t>
  </si>
  <si>
    <t>3" x 10"</t>
  </si>
  <si>
    <t>3" x 3"</t>
  </si>
  <si>
    <t>3/4" x 6"</t>
  </si>
  <si>
    <t>2" x 8"</t>
  </si>
  <si>
    <t>3/4" x 3/4"</t>
  </si>
  <si>
    <t>24" x 24"</t>
  </si>
  <si>
    <t>15.50 SF/CTN</t>
  </si>
  <si>
    <t>12" x 24"</t>
  </si>
  <si>
    <t>Fresno</t>
  </si>
  <si>
    <t>Glazed Porcelain</t>
  </si>
  <si>
    <t>Equinox</t>
  </si>
  <si>
    <t>The spreadsheet has many special features to assist you.  Apply your discount to generate your net costs for your purchasing department.  Apply your standard gross margin percentage or custom prices to generate your own custom price list for your showroom</t>
  </si>
  <si>
    <t>Note:</t>
  </si>
  <si>
    <t>Ardesia</t>
  </si>
  <si>
    <t>3" x 12"</t>
  </si>
  <si>
    <t>S4449</t>
  </si>
  <si>
    <t>SN4449</t>
  </si>
  <si>
    <t>S4669</t>
  </si>
  <si>
    <t>SN4669</t>
  </si>
  <si>
    <t>A106</t>
  </si>
  <si>
    <t>AC106</t>
  </si>
  <si>
    <t>SN4339</t>
  </si>
  <si>
    <t>S43C9</t>
  </si>
  <si>
    <t>S4310</t>
  </si>
  <si>
    <t>S4289</t>
  </si>
  <si>
    <t>Changes</t>
  </si>
  <si>
    <t>SN4269</t>
  </si>
  <si>
    <t>Stratos Atlas</t>
  </si>
  <si>
    <t>Roca Tile Group</t>
  </si>
  <si>
    <t>R</t>
  </si>
  <si>
    <t xml:space="preserve"> Group 0 Colors:</t>
  </si>
  <si>
    <t>4-1/4" x 4-1/4"</t>
  </si>
  <si>
    <t>10.00 SF/CTN</t>
  </si>
  <si>
    <t>3" x 6"</t>
  </si>
  <si>
    <t>S4269</t>
  </si>
  <si>
    <t>S4369</t>
  </si>
  <si>
    <t>Bullnose - 6" edge</t>
  </si>
  <si>
    <t>S4639</t>
  </si>
  <si>
    <t>Bullnose - 3" edge</t>
  </si>
  <si>
    <t>AT1663</t>
  </si>
  <si>
    <t>Cove Base</t>
  </si>
  <si>
    <t>STCL1663</t>
  </si>
  <si>
    <t>STCR1663</t>
  </si>
  <si>
    <t>AT3401</t>
  </si>
  <si>
    <t>STCL3401</t>
  </si>
  <si>
    <t>STCR3401</t>
  </si>
  <si>
    <t>4-1/4" x 6"</t>
  </si>
  <si>
    <t>AT3410</t>
  </si>
  <si>
    <t>ATCL3410</t>
  </si>
  <si>
    <t>ATCR3410</t>
  </si>
  <si>
    <t>AT3610</t>
  </si>
  <si>
    <t>ATCL3610</t>
  </si>
  <si>
    <t>ATCR3610</t>
  </si>
  <si>
    <t>Quarter Round Out Corner</t>
  </si>
  <si>
    <t>AK106</t>
  </si>
  <si>
    <t>Quarter Round In Corner</t>
  </si>
  <si>
    <t>A4200</t>
  </si>
  <si>
    <t>Radius Cap</t>
  </si>
  <si>
    <t>AN4200</t>
  </si>
  <si>
    <t>Radius Cap Corner</t>
  </si>
  <si>
    <t xml:space="preserve"> Group 2 Colors:</t>
  </si>
  <si>
    <t xml:space="preserve"> Group 3 Colors:</t>
  </si>
  <si>
    <t>U739 Red Pepper</t>
  </si>
  <si>
    <t>DECORATIVE ACCENTS</t>
  </si>
  <si>
    <t>Color:</t>
  </si>
  <si>
    <t>Entire Series</t>
  </si>
  <si>
    <t>Alcazar Wall</t>
  </si>
  <si>
    <t>Field, decoratives &amp; trims now found in US Ceramics Astral Series.</t>
  </si>
  <si>
    <t>Decorative Accents</t>
  </si>
  <si>
    <t>Tiburon</t>
  </si>
  <si>
    <t>Removing from price list</t>
  </si>
  <si>
    <t>b</t>
  </si>
  <si>
    <t>Nordico</t>
  </si>
  <si>
    <t>Avila</t>
  </si>
  <si>
    <t>Coral</t>
  </si>
  <si>
    <t>Rock Art</t>
  </si>
  <si>
    <t>Stratos Artic</t>
  </si>
  <si>
    <t>Natural Stone</t>
  </si>
  <si>
    <t>Notes:</t>
  </si>
  <si>
    <t>Removing from price list.</t>
  </si>
  <si>
    <t>HAMPTON</t>
  </si>
  <si>
    <t>COLOR COLLECTION - BRIGHT - Glazed Ceramic</t>
  </si>
  <si>
    <t>COLOR COLLECTION - MATTE - Glazed Ceramic</t>
  </si>
  <si>
    <t>continued on next page</t>
  </si>
  <si>
    <t>Astral</t>
  </si>
  <si>
    <t>Biltmore</t>
  </si>
  <si>
    <t>Color Collection (Bright)</t>
  </si>
  <si>
    <t>Color Collection (Matte)</t>
  </si>
  <si>
    <t>Dot Mounted</t>
  </si>
  <si>
    <t>The spreadsheet has many special features to assist you.  Apply your discount to generate your net costs for your purchasing department.  Apply your standard gross margin percentage or custom prices to generate your own custom price list for your showroom.</t>
  </si>
  <si>
    <t>ODEON</t>
  </si>
  <si>
    <t>RENAMED; NOW KNOWN AS "ATLAS"</t>
  </si>
  <si>
    <t>U259 Black</t>
  </si>
  <si>
    <t>LUXOR</t>
  </si>
  <si>
    <t>Color Antracita renamed Negro/Antracita</t>
  </si>
  <si>
    <t>Stratos Orion</t>
  </si>
  <si>
    <t>NOW KNOWN AS ROCA, Stratos Orion (a.k.a. Orion).</t>
  </si>
  <si>
    <t>11.25 SF/CTN</t>
  </si>
  <si>
    <t>Beveled Edge</t>
  </si>
  <si>
    <t>2-1/2" x 6"</t>
  </si>
  <si>
    <t>Chair Rail</t>
  </si>
  <si>
    <t>Victorian</t>
  </si>
  <si>
    <t>7/8" x 6"</t>
  </si>
  <si>
    <t>Liner</t>
  </si>
  <si>
    <t>Rope</t>
  </si>
  <si>
    <t>11.63 SF/CTN</t>
  </si>
  <si>
    <t>Color Collection</t>
  </si>
  <si>
    <t>Now known as MARLIN Series.</t>
  </si>
  <si>
    <t>Glazed Ceramic Wall</t>
  </si>
  <si>
    <t>1</t>
  </si>
  <si>
    <t>CC Porcelain</t>
  </si>
  <si>
    <t xml:space="preserve">   "        "</t>
  </si>
  <si>
    <t>CC PORCELAIN (Unglazed Mosaics)</t>
  </si>
  <si>
    <t>4-1/4" x 10"</t>
  </si>
  <si>
    <t>Now called Classic.</t>
  </si>
  <si>
    <t>Calacatta</t>
  </si>
  <si>
    <t>Calypso</t>
  </si>
  <si>
    <t>Carrara</t>
  </si>
  <si>
    <t xml:space="preserve">Now known as CC Porcelain series.  U281 White Ice color now renamed U272 Snow White, U274 Biscuit color </t>
  </si>
  <si>
    <t xml:space="preserve">renamed U278 Bone and U278 Bone color renamed U277 Sand.  </t>
  </si>
  <si>
    <t>Flat Top Cove Base</t>
  </si>
  <si>
    <t>Flat Top Cove Base Corner - Left</t>
  </si>
  <si>
    <t>Flat Top Cove Base Corner - Right</t>
  </si>
  <si>
    <t>Round Top Cove Base</t>
  </si>
  <si>
    <t>Round Cove Base Corner - Left</t>
  </si>
  <si>
    <t>Round Cove Base Corner - Right</t>
  </si>
  <si>
    <t>Universal Cove Base</t>
  </si>
  <si>
    <t>Universal Cove Base Corner - Left</t>
  </si>
  <si>
    <t>Universal Cove Base Corner - Right</t>
  </si>
  <si>
    <t>Bergen</t>
  </si>
  <si>
    <t>13.56 SF/CTN</t>
  </si>
  <si>
    <t>Carrara HD</t>
  </si>
  <si>
    <t xml:space="preserve">Mosaic </t>
  </si>
  <si>
    <t>10" x 12"</t>
  </si>
  <si>
    <t>White &amp; Black (Matte)</t>
  </si>
  <si>
    <t>Black (Matte)</t>
  </si>
  <si>
    <t>CC Mosaics</t>
  </si>
  <si>
    <t>Linen</t>
  </si>
  <si>
    <t>Slates</t>
  </si>
  <si>
    <t>Stratos Apolo</t>
  </si>
  <si>
    <t>Stratos Atmosphere</t>
  </si>
  <si>
    <t>Unglazed Mosaics</t>
  </si>
  <si>
    <t>Entire Series.</t>
  </si>
  <si>
    <t>Color Collection - Bright</t>
  </si>
  <si>
    <t xml:space="preserve"> Group 4 Color:</t>
  </si>
  <si>
    <t>S439</t>
  </si>
  <si>
    <t>3" x 9-1/2"</t>
  </si>
  <si>
    <t>0.93 SF/SHEET</t>
  </si>
  <si>
    <t>Black (Glossy)</t>
  </si>
  <si>
    <t>6" x 18"</t>
  </si>
  <si>
    <t>12.00 SF/CTN</t>
  </si>
  <si>
    <t>S4618</t>
  </si>
  <si>
    <t>13" x 13"</t>
  </si>
  <si>
    <t>Life</t>
  </si>
  <si>
    <t>Pure White</t>
  </si>
  <si>
    <t>Moved the Narcea and Navia Mosaics into the Rock Art Series.</t>
  </si>
  <si>
    <t>0.96 SF/SHEET</t>
  </si>
  <si>
    <t>Rectified</t>
  </si>
  <si>
    <t>Yellowstone</t>
  </si>
  <si>
    <t>Glazed Ceramic.</t>
  </si>
  <si>
    <t>The 12" x 12" Field Tile size is being replaced with a 13" x 13" Field Tile size.</t>
  </si>
  <si>
    <t xml:space="preserve">The 12" x 12" Field Tile size is being replaced with a 13" x 13" Field Tile size.  Currently color Verdigris is only available in the 12" x 12" Field Tile size and colors Beige and Blanco are only available in the 13" x 13" Field Tile size.     </t>
  </si>
  <si>
    <t>The 18" x 18" Field Tile Square Foot per Carton is changing to 21.32 SF/CTN.</t>
  </si>
  <si>
    <t xml:space="preserve">The 16" x 16" Field Tile size is being replaced with an 18" x 18" Field Tile size.  This new size will contain 21.32 SF/CTN. </t>
  </si>
  <si>
    <t>The 12" x 12" Field Tile size is being replaced with a 13" x 13" Field Tile size.  This new size will contain 19.13 SF/CTN.  The 18" x 18" Field Tile Square Foot per Carton is changing to 21.31 SF/CTN.</t>
  </si>
  <si>
    <t>S43D9</t>
  </si>
  <si>
    <t>The S43C9 3" x 12" Bullnose is being replaced with the S43D9 3-3/4" x 13" Bullnose size.</t>
  </si>
  <si>
    <t>4-1/4" x 16"</t>
  </si>
  <si>
    <t>S4169</t>
  </si>
  <si>
    <t>U081 White Ice</t>
  </si>
  <si>
    <t>Legend</t>
  </si>
  <si>
    <t>Pure</t>
  </si>
  <si>
    <t>Renamed "Pure".  (Colors Black and Grey added.)</t>
  </si>
  <si>
    <t>White Marble</t>
  </si>
  <si>
    <t>Boulevard</t>
  </si>
  <si>
    <t>14" x 14" Chess Mosaic removed from this series.  Can be found in the Rock Art series.</t>
  </si>
  <si>
    <t xml:space="preserve">The overall sheet size of the  Multicolor Mosaic has been changed and is now 13” x 13”.  Also, the mosaics were previously "tumbled" but are now straight cut and not tumbled.  </t>
  </si>
  <si>
    <t>20.34 SF/CTN</t>
  </si>
  <si>
    <t>0.99 SF/SHEET</t>
  </si>
  <si>
    <t>0.84 SF/SHEET</t>
  </si>
  <si>
    <t>0.98 SF/SHEET</t>
  </si>
  <si>
    <t>White (Glossy)</t>
  </si>
  <si>
    <t>0.77 SF/SHEET</t>
  </si>
  <si>
    <t>10" x 11-1/8"</t>
  </si>
  <si>
    <t>0.86 SF/SHEET</t>
  </si>
  <si>
    <t>1" x 1" Hexagon</t>
  </si>
  <si>
    <t>2" Lantern</t>
  </si>
  <si>
    <t>2" x 2" Hexagon</t>
  </si>
  <si>
    <t>Basket Weave</t>
  </si>
  <si>
    <t>Diamond Herringbone</t>
  </si>
  <si>
    <t>Octagonal</t>
  </si>
  <si>
    <t>Penny Round</t>
  </si>
  <si>
    <t>Pinwheel</t>
  </si>
  <si>
    <t>11-1/8" x 11-1/8"</t>
  </si>
  <si>
    <t>0.87 SF/SHEET</t>
  </si>
  <si>
    <t>0.97 SF/SHEET</t>
  </si>
  <si>
    <t>ROCK ART - Natural Stone &amp; Glass Mosaics</t>
  </si>
  <si>
    <t>Hexagon - Carrara</t>
  </si>
  <si>
    <t>Penny Round - Carrara</t>
  </si>
  <si>
    <t>Penny Round - Gray Granite</t>
  </si>
  <si>
    <t>1.19 SF/SHEET</t>
  </si>
  <si>
    <t>19.38 SF/CTN</t>
  </si>
  <si>
    <t>1" x 1" Squares</t>
  </si>
  <si>
    <t>Snow White (Matte)          Snow White &amp; Black (Matte)          Snow White &amp; Gray (Matte)</t>
  </si>
  <si>
    <t>Cream (Glossy)</t>
  </si>
  <si>
    <t>Mint Green (Glossy)</t>
  </si>
  <si>
    <t xml:space="preserve"> Pearl White (Glossy)</t>
  </si>
  <si>
    <t>Herringbone</t>
  </si>
  <si>
    <t>Chelsea</t>
  </si>
  <si>
    <t>Glazed Ceramic Wall.</t>
  </si>
  <si>
    <t xml:space="preserve"> Group 1 Colors:</t>
  </si>
  <si>
    <t>U074 Biscuit          U761 Tender Gray          U081 White Ice</t>
  </si>
  <si>
    <t xml:space="preserve">Several Colors have been moved to other Color Groups:  Colors U078 Bone and U072 Snow White have been moved to Color Group 1 from Color Group 0.  Color U759 Black has been moved to Color Group 1 from Color Group 3.  Colors U748 Camel, U740 Khaki, U711 Spring Green and U724 Wedgewood have been moved to Color Group 3 from Color Group 2.  </t>
  </si>
  <si>
    <t>13" x 24"</t>
  </si>
  <si>
    <t>23.49 SF/CTN</t>
  </si>
  <si>
    <t>MAIOLICA - Glazed Ceramic Wall</t>
  </si>
  <si>
    <t>Aqua          Biscuit          Tender Gray          White</t>
  </si>
  <si>
    <t>Blue Steel          Taupe</t>
  </si>
  <si>
    <t>1/2" x 10"</t>
  </si>
  <si>
    <t>Pencil</t>
  </si>
  <si>
    <t>Cornice</t>
  </si>
  <si>
    <t>2" x 10"</t>
  </si>
  <si>
    <t>c</t>
  </si>
  <si>
    <t>Accent</t>
  </si>
  <si>
    <t>Sink Rail</t>
  </si>
  <si>
    <t>Sanitary Cove Base</t>
  </si>
  <si>
    <t>Twist</t>
  </si>
  <si>
    <t>Skirting Out Corner</t>
  </si>
  <si>
    <t>Sink Rail Out Corner</t>
  </si>
  <si>
    <t>Chair Rail Out Corner</t>
  </si>
  <si>
    <t xml:space="preserve">2" x 10" </t>
  </si>
  <si>
    <t>2-3/4" x 10"</t>
  </si>
  <si>
    <t>6" x 10"</t>
  </si>
  <si>
    <t>1/2" x 6"</t>
  </si>
  <si>
    <t>3/4" x 2"</t>
  </si>
  <si>
    <t>Out Corner</t>
  </si>
  <si>
    <t>Downtown</t>
  </si>
  <si>
    <t>Fabric &amp; Tweed</t>
  </si>
  <si>
    <t>20.35 SF/CTN</t>
  </si>
  <si>
    <t>Land</t>
  </si>
  <si>
    <t>Polished</t>
  </si>
  <si>
    <t>Maiolica</t>
  </si>
  <si>
    <t>MAGNOLIA - Glazed Ceramic Wall</t>
  </si>
  <si>
    <t>Arena          Blanco          Gris          Vison</t>
  </si>
  <si>
    <t>Planet</t>
  </si>
  <si>
    <t>3" x 13"</t>
  </si>
  <si>
    <t>Positano</t>
  </si>
  <si>
    <t>Glazed Porcelain.</t>
  </si>
  <si>
    <t>Sequoia</t>
  </si>
  <si>
    <t>Serpentino</t>
  </si>
  <si>
    <t>Silk</t>
  </si>
  <si>
    <t>Artic</t>
  </si>
  <si>
    <t>Atlas</t>
  </si>
  <si>
    <t>Orion</t>
  </si>
  <si>
    <t>Statuary</t>
  </si>
  <si>
    <t>Statuary White</t>
  </si>
  <si>
    <t>Bright</t>
  </si>
  <si>
    <t>Matte</t>
  </si>
  <si>
    <t>Yellowstone / Ocala</t>
  </si>
  <si>
    <t>Now known as Atlas.</t>
  </si>
  <si>
    <t>Now known as Apolo.</t>
  </si>
  <si>
    <t>Now known as Artic.</t>
  </si>
  <si>
    <t>Now known as Atmosphere.</t>
  </si>
  <si>
    <t>Now known as Orion.</t>
  </si>
  <si>
    <t>CC Mosaics Plus+</t>
  </si>
  <si>
    <t>Magnolia</t>
  </si>
  <si>
    <t>Bath Fixtures</t>
  </si>
  <si>
    <t>a) Stocked in color U081 White Ice only.</t>
  </si>
  <si>
    <t>Now known as Yellowstone / Ocala.</t>
  </si>
  <si>
    <t>Item # Lookup:</t>
  </si>
  <si>
    <t>ROCC</t>
  </si>
  <si>
    <t>USU</t>
  </si>
  <si>
    <t>RODA</t>
  </si>
  <si>
    <t>RODO</t>
  </si>
  <si>
    <t>ROMG</t>
  </si>
  <si>
    <t>ROMA</t>
  </si>
  <si>
    <t>ROPT</t>
  </si>
  <si>
    <t>RORO</t>
  </si>
  <si>
    <t>ROST</t>
  </si>
  <si>
    <t>2" x 2" Mosaic format only in all colors.</t>
  </si>
  <si>
    <t>Bianco Venatino</t>
  </si>
  <si>
    <t>8" x 8"</t>
  </si>
  <si>
    <t>Havana</t>
  </si>
  <si>
    <t>9" x 10"</t>
  </si>
  <si>
    <t>0.59 SF/SHEET</t>
  </si>
  <si>
    <t>Color Body Porcelain</t>
  </si>
  <si>
    <t>Color Body Porcelain.</t>
  </si>
  <si>
    <t>Cliff</t>
  </si>
  <si>
    <t>Wavy</t>
  </si>
  <si>
    <t>ROBV</t>
  </si>
  <si>
    <t>Derby</t>
  </si>
  <si>
    <t>ROFL</t>
  </si>
  <si>
    <t>Flamant</t>
  </si>
  <si>
    <t>5.38 SF/CTN</t>
  </si>
  <si>
    <t>7" x 8" Hexagon</t>
  </si>
  <si>
    <t>10.76 SF/CTN</t>
  </si>
  <si>
    <t>Field - Crackled</t>
  </si>
  <si>
    <t>24" x 48"</t>
  </si>
  <si>
    <t>Marble Slabs</t>
  </si>
  <si>
    <t>Polished Porcelain.</t>
  </si>
  <si>
    <t>ROMS</t>
  </si>
  <si>
    <t>Marble Pulpis</t>
  </si>
  <si>
    <t>Masai</t>
  </si>
  <si>
    <t>NOLITA - Color Body Porcelain</t>
  </si>
  <si>
    <t>Antracita          Blanco          Grafito          Gris</t>
  </si>
  <si>
    <t>Nolita</t>
  </si>
  <si>
    <t>Nolita Bold</t>
  </si>
  <si>
    <t>Silver          Smoke</t>
  </si>
  <si>
    <t>Piasentina</t>
  </si>
  <si>
    <t>Plaster &amp; Melt</t>
  </si>
  <si>
    <t>Hexagon - Gray Granite</t>
  </si>
  <si>
    <t>Daisy Flower</t>
  </si>
  <si>
    <t>Spike</t>
  </si>
  <si>
    <t>Hexagon - Black &amp; White</t>
  </si>
  <si>
    <t>9" x 12"</t>
  </si>
  <si>
    <t>Chevron - White &amp; Gray</t>
  </si>
  <si>
    <t>11" x 12"</t>
  </si>
  <si>
    <t>Basket Weave - Black &amp; White</t>
  </si>
  <si>
    <t>Crossed Basket Weave</t>
  </si>
  <si>
    <t>Kaleidoscope</t>
  </si>
  <si>
    <t>Rhombus - Large</t>
  </si>
  <si>
    <t>Rhombus - Small</t>
  </si>
  <si>
    <t>Medallion - Gray</t>
  </si>
  <si>
    <t>Medallion - Black &amp; White</t>
  </si>
  <si>
    <t>0.81 SF/SHEET</t>
  </si>
  <si>
    <t>0.68 SF/SHEET</t>
  </si>
  <si>
    <t>0.92 SF/SHEET</t>
  </si>
  <si>
    <t>Basel</t>
  </si>
  <si>
    <t>Glazed Porcelain Mosaics</t>
  </si>
  <si>
    <t>Polished Porcelain</t>
  </si>
  <si>
    <t>a) Available in color 759 Black only.</t>
  </si>
  <si>
    <t>Removing from price list.  Available upon request.  Contact Customer Service for pricing.</t>
  </si>
  <si>
    <t>Several Mosaic patterns added.</t>
  </si>
  <si>
    <t>RONO</t>
  </si>
  <si>
    <t>ROPI</t>
  </si>
  <si>
    <t>Color Collection - Bright Group 1 Colors</t>
  </si>
  <si>
    <t>S4312</t>
  </si>
  <si>
    <t>Dots - Nero Marquina</t>
  </si>
  <si>
    <t>0.90 SF/SHEET</t>
  </si>
  <si>
    <t>Dots - White Statuary</t>
  </si>
  <si>
    <t>0.94 SF/SHEET</t>
  </si>
  <si>
    <t>Color Collection - Bright Group 0 Colors</t>
  </si>
  <si>
    <t>12.59 SF/CTN</t>
  </si>
  <si>
    <t>Packaging change for the 3" x 12" Field Tile format.  Now 12.59 SF/CTN, (was 5.89 SF/CTN).</t>
  </si>
  <si>
    <r>
      <t>Color Collection - Bright</t>
    </r>
    <r>
      <rPr>
        <b/>
        <sz val="8"/>
        <rFont val="Arial"/>
        <family val="2"/>
      </rPr>
      <t xml:space="preserve"> (Group 0 Colors)</t>
    </r>
  </si>
  <si>
    <r>
      <t>Color Collection - Matte</t>
    </r>
    <r>
      <rPr>
        <b/>
        <sz val="8"/>
        <rFont val="Arial"/>
        <family val="2"/>
      </rPr>
      <t xml:space="preserve"> (Group 0 Colors)</t>
    </r>
  </si>
  <si>
    <t>ROBR</t>
  </si>
  <si>
    <t>8" x 48"</t>
  </si>
  <si>
    <t>10.08 SF/CTN</t>
  </si>
  <si>
    <t>BRICKELL - Glazed Ceramic Wall</t>
  </si>
  <si>
    <t>12.64 SF/CTN</t>
  </si>
  <si>
    <t>Red Pepper (Glossy)</t>
  </si>
  <si>
    <t>CC TEXTURES - Glazed Ceramic Wall</t>
  </si>
  <si>
    <t>ROCT</t>
  </si>
  <si>
    <t>U761 Tender Gray (Bright)</t>
  </si>
  <si>
    <t xml:space="preserve">       U081 White Ice (Bright)</t>
  </si>
  <si>
    <t xml:space="preserve">       U281 White Ice (Matte)</t>
  </si>
  <si>
    <t>Mondrian (Reversed Beveled Edge)</t>
  </si>
  <si>
    <t>U081 White Ice (Bright)          U281 White Ice (Matte)</t>
  </si>
  <si>
    <t>2-1/8" x 2-5/8 x 6"</t>
  </si>
  <si>
    <t>AT8262</t>
  </si>
  <si>
    <t>V-Cap (Counter Trim)</t>
  </si>
  <si>
    <t>2-1/8" x 2-5/8</t>
  </si>
  <si>
    <t>ATC8262</t>
  </si>
  <si>
    <t>V-Cap Corner</t>
  </si>
  <si>
    <t>d</t>
  </si>
  <si>
    <t>DOWNTOWN - Color Body Porcelain</t>
  </si>
  <si>
    <t>3" x 24"</t>
  </si>
  <si>
    <t>21" x 21"</t>
  </si>
  <si>
    <t>22.28 SF/CTN</t>
  </si>
  <si>
    <t>10.33 SF/CTN</t>
  </si>
  <si>
    <t>22.93 SF/CTN</t>
  </si>
  <si>
    <t>48" x 48"</t>
  </si>
  <si>
    <t>Unpolished</t>
  </si>
  <si>
    <t>30.68 SF/CTN</t>
  </si>
  <si>
    <t>35" x 35"</t>
  </si>
  <si>
    <t>METALS - Brushed Aluminum Mosaics</t>
  </si>
  <si>
    <t>ROMT</t>
  </si>
  <si>
    <t>Silver</t>
  </si>
  <si>
    <t>Rose Gold</t>
  </si>
  <si>
    <t>17.22 SF/CTN</t>
  </si>
  <si>
    <t>ROPR</t>
  </si>
  <si>
    <t>23.25 SF/CTN</t>
  </si>
  <si>
    <t>Metal - Carrara White</t>
  </si>
  <si>
    <t>Metal - Nero Arrow</t>
  </si>
  <si>
    <t>Metal - Negro Marquina</t>
  </si>
  <si>
    <t>TREVI - Color Body Porcelain</t>
  </si>
  <si>
    <t>ROTV</t>
  </si>
  <si>
    <t>Amazon</t>
  </si>
  <si>
    <t>Ash</t>
  </si>
  <si>
    <t>Borneo</t>
  </si>
  <si>
    <t>Borneo Chevron</t>
  </si>
  <si>
    <t>Brickell</t>
  </si>
  <si>
    <t>Burgos</t>
  </si>
  <si>
    <t>CC Textures</t>
  </si>
  <si>
    <t>Coto</t>
  </si>
  <si>
    <t>Glazed Ceramic Floor</t>
  </si>
  <si>
    <t>Flow</t>
  </si>
  <si>
    <t>Habitat</t>
  </si>
  <si>
    <t>Joy</t>
  </si>
  <si>
    <t>Metals</t>
  </si>
  <si>
    <t>Momentum</t>
  </si>
  <si>
    <t>Brushed Aluminum Mosaics</t>
  </si>
  <si>
    <t>Norfolk</t>
  </si>
  <si>
    <t>Prime</t>
  </si>
  <si>
    <t>Trevi</t>
  </si>
  <si>
    <t>Wynwood</t>
  </si>
  <si>
    <t>http://rocatileusa.com/collections/brickell/</t>
  </si>
  <si>
    <t>http://rocatileusa.com/collections/cc-textures/</t>
  </si>
  <si>
    <t>http://rocatileusa.com/collections/flow/</t>
  </si>
  <si>
    <t>http://rocatileusa.com/collections/metals/</t>
  </si>
  <si>
    <t>http://rocatileusa.com/collections/statuary-marble-look-tile/</t>
  </si>
  <si>
    <t>http://rocatileusa.com/collections/trevi/</t>
  </si>
  <si>
    <t>ABBEY - Color Body Porcelain</t>
  </si>
  <si>
    <t>ROAB</t>
  </si>
  <si>
    <t>Abbey</t>
  </si>
  <si>
    <t>Fresno          Gris          Roble          Vison</t>
  </si>
  <si>
    <t>http://rocatileusa.com/collections/abbey/</t>
  </si>
  <si>
    <t>CASABLANCA - Glazed Porcelain</t>
  </si>
  <si>
    <t>ROCB</t>
  </si>
  <si>
    <t>Aqua</t>
  </si>
  <si>
    <t>Fond</t>
  </si>
  <si>
    <t>Heritage</t>
  </si>
  <si>
    <t>Market</t>
  </si>
  <si>
    <t>12.70 SF/CTN</t>
  </si>
  <si>
    <t>Casablanca</t>
  </si>
  <si>
    <t>http://rocatileusa.com/collections/casablanca/</t>
  </si>
  <si>
    <t>Concrete Gray</t>
  </si>
  <si>
    <t>Concrete Slabs</t>
  </si>
  <si>
    <t>22.96 SF/CTN</t>
  </si>
  <si>
    <t>Linden Stone</t>
  </si>
  <si>
    <t>Field - Matte</t>
  </si>
  <si>
    <t>Bullnose - Matte</t>
  </si>
  <si>
    <t>MAIOLICA FLOOR - Glazed Porcelain</t>
  </si>
  <si>
    <t>ROMF</t>
  </si>
  <si>
    <t>Maiolica Floor</t>
  </si>
  <si>
    <t>http://rocatileusa.com/collections/maiolica-floor/</t>
  </si>
  <si>
    <t>Carrara White</t>
  </si>
  <si>
    <t>Marmo Piera</t>
  </si>
  <si>
    <t>Milestone</t>
  </si>
  <si>
    <t>PRO - Glazed Porcelain</t>
  </si>
  <si>
    <t>Cement          Concrete          Ivory          Nude          Sand</t>
  </si>
  <si>
    <t>Pro</t>
  </si>
  <si>
    <t>Pro Max</t>
  </si>
  <si>
    <t>http://rocatileusa.com/collections/pro/</t>
  </si>
  <si>
    <t>http://rocatileusa.com/collections/pro-max/</t>
  </si>
  <si>
    <t>PRO MAX - Glazed Porcelain</t>
  </si>
  <si>
    <t>ROPX</t>
  </si>
  <si>
    <t>Quasar</t>
  </si>
  <si>
    <t>1.21 SF/SHEET</t>
  </si>
  <si>
    <t>12" x 14"</t>
  </si>
  <si>
    <t>Soft</t>
  </si>
  <si>
    <t>Unique Stone</t>
  </si>
  <si>
    <t>7 Colors/Patterns added.</t>
  </si>
  <si>
    <t>Squares</t>
  </si>
  <si>
    <t>Trails</t>
  </si>
  <si>
    <t>2" x 4" Beveled Brick Mosaic in all colors.</t>
  </si>
  <si>
    <t>SC886 2" x 2" Bullnose Corner in color U259 Black only.  SC813 2" x 2" Cove Base Outside Corner in color U289 Taupe only.</t>
  </si>
  <si>
    <t xml:space="preserve">12" x 36" Suite Excellence Rectified Field Tile format only in all colors. </t>
  </si>
  <si>
    <t>Color Collection - Bright Group 3 Colors</t>
  </si>
  <si>
    <t>S3619TN</t>
  </si>
  <si>
    <t>PENCIL</t>
  </si>
  <si>
    <t xml:space="preserve">1/2" x 6" Pencil format added and is available in all Bright Group 0 Colors. </t>
  </si>
  <si>
    <t xml:space="preserve">3" x 6" Field Tile format only in colors U795 Terra Cotta and U724 Wedgewood.  6" x 6" Field Tile format only in color U745 Mustard. </t>
  </si>
  <si>
    <t>Now known as Dimensions.</t>
  </si>
  <si>
    <t>Epoque</t>
  </si>
  <si>
    <t>Decorative Glazed Porcelain Floor and Wall.</t>
  </si>
  <si>
    <t>Color Cosmic Sapphire added.</t>
  </si>
  <si>
    <t>Cosmic Sapphire</t>
  </si>
  <si>
    <t>Atoll Blue</t>
  </si>
  <si>
    <t>21" x 21" (non-rectified), 8" x 33" (non-rectified) and 8" x 48" (matte) Rectified Field Tile formats in all colors.</t>
  </si>
  <si>
    <t>Color Beige added.</t>
  </si>
  <si>
    <t>Coto Pattern</t>
  </si>
  <si>
    <t>Decorative Patterns:</t>
  </si>
  <si>
    <t>Color Coto added and 2 Decorative Patterns added as well.</t>
  </si>
  <si>
    <t>8" x 48" Rectified Field Tile format in all colors.</t>
  </si>
  <si>
    <t>Olaria</t>
  </si>
  <si>
    <t>Ombre</t>
  </si>
  <si>
    <t>PAVERS - 2cm Porcelain Tile</t>
  </si>
  <si>
    <t>ROPA</t>
  </si>
  <si>
    <t>24" x 24" x 2cm</t>
  </si>
  <si>
    <t>Pavers</t>
  </si>
  <si>
    <t>2cm Porcelain Tile.</t>
  </si>
  <si>
    <t>24" x 24" Rectified Polished format added and is available in all colors.</t>
  </si>
  <si>
    <t>Selva</t>
  </si>
  <si>
    <t>ST. TROPEZ - Glazed Ceramic Wall</t>
  </si>
  <si>
    <t>ROSA</t>
  </si>
  <si>
    <t>Blanco          Gris</t>
  </si>
  <si>
    <t>2-1/2" x 5"</t>
  </si>
  <si>
    <t>5" x 5"</t>
  </si>
  <si>
    <t>Azul          Bronce          Coral          Verde</t>
  </si>
  <si>
    <t>ROSB</t>
  </si>
  <si>
    <t>Stone Basel</t>
  </si>
  <si>
    <t>Tribe</t>
  </si>
  <si>
    <t>Solid Black          Solid Gray          Solid White</t>
  </si>
  <si>
    <t>This price list is available electronically on an Excel spreadsheet at www.conestogatile.com/pricelists.</t>
  </si>
  <si>
    <t>2cm Porcelain Tile</t>
  </si>
  <si>
    <t>St. Tropez</t>
  </si>
  <si>
    <t>8" x 33" Field Tile format in all colors.</t>
  </si>
  <si>
    <t>Now known as Yellowstone.</t>
  </si>
  <si>
    <t>Dimensions</t>
  </si>
  <si>
    <t>https://rocatileusa.com/collections/pavers/</t>
  </si>
  <si>
    <t>https://rocatileusa.com/collections/st-tropez/</t>
  </si>
  <si>
    <t>https://rocatileusa.com/collections/stone-basel/</t>
  </si>
  <si>
    <t>13" x 13" Field Tile, 12" x 24" (Unpolished) Rectified Field Tile and S43D9 3" x 13" Bullnose formats only in all colors.</t>
  </si>
  <si>
    <t>The following Mosaics:  Juliano Beige, Juliano Blanco, Juliano Negro, Marble Link Blanco Marble Link Negro, Pebble Beige, Pebble Black, Pebble White, Petronio Beige, Petronio Blanco &amp; Petronio Negro.</t>
  </si>
  <si>
    <t>18.94 SF/CTN</t>
  </si>
  <si>
    <t>19.05 SF/CTN</t>
  </si>
  <si>
    <t>15.28 SF/CTN</t>
  </si>
  <si>
    <t>ROLP</t>
  </si>
  <si>
    <t>Blanco          Cinza          Grafito          Gris</t>
  </si>
  <si>
    <t>Liverpool</t>
  </si>
  <si>
    <t>24" x 24", 36" x 36" and 36" x 72" Polished Field Tile formats in all colors.</t>
  </si>
  <si>
    <t>12" x 24" and 24" x 48" Polished and Unpolished Field Tile formats added.</t>
  </si>
  <si>
    <t>Cement          Concrete          Nude</t>
  </si>
  <si>
    <t>1.02 SF/SHEET</t>
  </si>
  <si>
    <t>1.05 SF/SHEET</t>
  </si>
  <si>
    <t>Oval - Nero Marquina &amp; Thassos</t>
  </si>
  <si>
    <t>Square - Nero Marquina</t>
  </si>
  <si>
    <t>Dot - Thassos &amp; Nero Marquina</t>
  </si>
  <si>
    <t>Hexagon - Thassos</t>
  </si>
  <si>
    <t>Hexagon - Nero Marquina</t>
  </si>
  <si>
    <t>Triangle - Thassos</t>
  </si>
  <si>
    <t>Triangle - Nero Marquina</t>
  </si>
  <si>
    <t>0.76 SF/SHEET</t>
  </si>
  <si>
    <t>9" x 9"</t>
  </si>
  <si>
    <t>0.56 SF/SHEET</t>
  </si>
  <si>
    <t>12" x 13"</t>
  </si>
  <si>
    <t>1.08 SF/SHEET</t>
  </si>
  <si>
    <t>1.17 SF/SHEET</t>
  </si>
  <si>
    <t>ROSE</t>
  </si>
  <si>
    <t>Blanco          Cinza</t>
  </si>
  <si>
    <t>Seattle</t>
  </si>
  <si>
    <t>Calacatta Gold</t>
  </si>
  <si>
    <t>Calacatta Light</t>
  </si>
  <si>
    <t xml:space="preserve">      Koronis White</t>
  </si>
  <si>
    <t xml:space="preserve">      Marble Lassa</t>
  </si>
  <si>
    <t xml:space="preserve">        Sahara Noir</t>
  </si>
  <si>
    <t>STATUARY - Glazed &amp; Polished Porcelain Floor &amp; Glazed Ceramic Wall</t>
  </si>
  <si>
    <t>36" x 36" and 36" x 72" Polished Field Tile formats only.</t>
  </si>
  <si>
    <t>Now known as Slabs.</t>
  </si>
  <si>
    <t>Slabs (formally known as Slabs)</t>
  </si>
  <si>
    <t>Several Colors and formats added.</t>
  </si>
  <si>
    <t>Color Graphite added and is available only in the 12" x 24" Field Tile format.</t>
  </si>
  <si>
    <t>Statuario</t>
  </si>
  <si>
    <t>8" x 48" Polished and Unpolished Field Tile formats only.</t>
  </si>
  <si>
    <t>Field - Picket</t>
  </si>
  <si>
    <t>11.79 SF/CTN</t>
  </si>
  <si>
    <t>b) Available in colors Cosmic Sapphire &amp; Peacock Green only.</t>
  </si>
  <si>
    <t>2" x 4" Brick Beveled</t>
  </si>
  <si>
    <t>U074 Biscuit (Bright)</t>
  </si>
  <si>
    <t>Picket</t>
  </si>
  <si>
    <t>Color U281 White Ice (Matte) added to the 3" x 6" Beveled Edge Field Tile format.</t>
  </si>
  <si>
    <t xml:space="preserve">12" x 24" Unpolished Field Tile format added and is available in all colors.  12" x 24" Non-slip Field Tile format added and is available in colors Cement, Concete and Nude.  </t>
  </si>
  <si>
    <t>Non-slip (ABS)</t>
  </si>
  <si>
    <t>Glazed &amp; Polished Porcelain</t>
  </si>
  <si>
    <t>8" x 9" Hexagon</t>
  </si>
  <si>
    <t>10.36 SF/CTN</t>
  </si>
  <si>
    <t>Block</t>
  </si>
  <si>
    <t>Block 6" x 6" Square Field Tile format added and is available in colors Matte Black and Matte White.</t>
  </si>
  <si>
    <t>8" x 9" Hexagon Field Tile format added and is available in colors Solid Black, Solid Gray and Solid White.</t>
  </si>
  <si>
    <t>3" x 12" Picket and 8" x 9" Hexagon Field Tile formats added and are available in colors Cosmic Sapphire, Dark Gray, Peacock Green, Tender Gray and White.  3" x 12" S4312 Bullnose format added and is available in colors Dark Gray , Tender Gray and White.</t>
  </si>
  <si>
    <t>8" x 9" Hexagon Field Tile format added and is available in colors Arena, Blanco, Graphite and Vison.</t>
  </si>
  <si>
    <t>35" x 35" Polished and Unpolished Rectified Field Tile formats added.  8" x 9" Hexagon Unpolished Field Tile format.</t>
  </si>
  <si>
    <t>Suite Roble 12" x 36" Rectified Field Decorative added.</t>
  </si>
  <si>
    <t>Atlas II</t>
  </si>
  <si>
    <t>Technical Porcelain.</t>
  </si>
  <si>
    <t>35" x 35" Field Tile format added in both Polished and Unpolished surfaces.  Unpolished surface added to the 12" x 24", 24" x 24" and 24" x 48" Field Tile formats.  Unpolished Mosaic and 3" x 12" Bullnose formats added.</t>
  </si>
  <si>
    <t>ROBL</t>
  </si>
  <si>
    <t>Glazed Porcelain &amp; Glazed Ceramic Wall.</t>
  </si>
  <si>
    <t>4" x 24"</t>
  </si>
  <si>
    <t>5" x 6" Hexagon</t>
  </si>
  <si>
    <t>Field - Arrow</t>
  </si>
  <si>
    <t>Black &amp; White Flower (Matte)</t>
  </si>
  <si>
    <t xml:space="preserve">1" x 1" Hexagon and 2" x 2" Hexagon added in color Gray (Matte).  1" x 1" Hexagon added in color Black &amp; White Flower (Matte). </t>
  </si>
  <si>
    <t>2" Dots</t>
  </si>
  <si>
    <t>Black(Matte)          Gray (Matte)          White (Glossy)          White (Matte)</t>
  </si>
  <si>
    <t>Carrara (Matte)</t>
  </si>
  <si>
    <t>2" x 4" Brick Beveled Mosaic added and is available in colors Black(Glossy), Tender Gray (Glossy) and White (Glossy).  2" Dots Mosaic added and is available in colors Black(Matte), Carrara (Matte), Gray (Matte), White (Glossy) and White (Matte).</t>
  </si>
  <si>
    <t>U272 Snow White          U289 Taupe          U261 Tender Grey</t>
  </si>
  <si>
    <t>6.50 SF/CTN</t>
  </si>
  <si>
    <t>15.33 SF/CTN</t>
  </si>
  <si>
    <t xml:space="preserve"> Group 1 Color:</t>
  </si>
  <si>
    <t>U759 Black          U072 Snow White          U789 Taupe</t>
  </si>
  <si>
    <t>U289 Taupe</t>
  </si>
  <si>
    <t>Colors U748 Camel, U712 Chartreuse,  U738 Tangerine and U795 Terra Cotta in all formats.</t>
  </si>
  <si>
    <t>6" x 6" Field Tile format in colors U285 Fawn, U296 Cocoa, U721 Denim, U740 Khaki, U719 Kelly, U745 Mustard, U711 Spring Green, U724 Wedgewood and U744 Yellow only.</t>
  </si>
  <si>
    <t>6" x 8" Field Tile format in colors U074 Biscuit, U761 Tender Gray and U081 White Ice only.</t>
  </si>
  <si>
    <t>4-1/4" x 10" and 6" x 18" Field Tile in colors U296 Cocoa, U796 Cocoa, U285 Fawn and U785 Fawn only.</t>
  </si>
  <si>
    <t>SN4269 Bullnose Corner in colors U759 Black, U078 Bone and U072 Snow White only.</t>
  </si>
  <si>
    <t>AT1663 Flat Top Cove Base in color U739 Red Pepper and all Bright Group 3 Colors only.</t>
  </si>
  <si>
    <t>AN4200 Radius Cap Corner in color U759 Black only.</t>
  </si>
  <si>
    <t>SN4339 Bullnose Corner U759 Black, U078 Bone, U296 Cocoa, U796 Cocoa, U285 Fawn, U785 Fawn, U072 Snow White, U289 Taupe and U789 Taupe and all Bright Group 3 Colors.</t>
  </si>
  <si>
    <t>SN4669 Bullnose Corner in colors U296 Cocoa, U796 Cocoa, U285 Fawn, U785 Fawn, U289 Taupe, U789 Taupe and all Bright Group 3 Colors only.</t>
  </si>
  <si>
    <t>S4269 Bullnose in colors U078 Bone and U719 Kelly only.</t>
  </si>
  <si>
    <t>AT3410 Round Cove Base in colors U078 Bone, U296 Cocoa, U796 Cocoa, U285 Fawn and U785 Fawn.</t>
  </si>
  <si>
    <t>AT3610 Universal Cove Base in colors U078 Bone, U296 Cocoa, U796 Cocoa, U285 Fawn and U785 Fawn.</t>
  </si>
  <si>
    <t>STCL3401 Flat Top Cove Base Corner - Left and STCR3401 Flat Top Cove Base Corner - Right in color U759 Black, U296 Cocoa,U796 Cocoa, U285 Fawn, U785 Fawn, U289 Taupe and U789 Taupe only.</t>
  </si>
  <si>
    <t>ATCL3610 Universal Cove Base Corner - Left and ATCR3610 Universal Cove Base Corner - Right in colors U759 Black, U078 Bone, U296 Cocoa, U796 Cocoa, U285 Fawn, U785 Fawn, U072 Snow White, U289 Taupe and U789 Taupe only.</t>
  </si>
  <si>
    <t>Colors of the Year:</t>
  </si>
  <si>
    <t>Colors of the Year added; U725 Deep Blue, U715Olive Green  and U723 Soft Blue and are available in select formats.</t>
  </si>
  <si>
    <t>f</t>
  </si>
  <si>
    <t>U725 Deep Blue          U715 Olive Green          U723 Soft Blue</t>
  </si>
  <si>
    <t>CRYSTAL - Polished Porcelain</t>
  </si>
  <si>
    <t>ROCR</t>
  </si>
  <si>
    <t>Crystal</t>
  </si>
  <si>
    <t>EVERGLADE - Glazed Porcelain</t>
  </si>
  <si>
    <t>ROEV</t>
  </si>
  <si>
    <t>Crystal White</t>
  </si>
  <si>
    <t>Forest          Nogales          Silver Gray          Warm Gray</t>
  </si>
  <si>
    <t>Everglade</t>
  </si>
  <si>
    <t>White</t>
  </si>
  <si>
    <t>Kalma</t>
  </si>
  <si>
    <t>10" x 11-5/8" Hexagon Mosaic  only in all colors.</t>
  </si>
  <si>
    <t>24" x 48" Fabric Rectifed Field and 10" x 12" Fabric Mosaic formats in all colors.</t>
  </si>
  <si>
    <t>e</t>
  </si>
  <si>
    <t>13.13 SF/CTN</t>
  </si>
  <si>
    <t>Color Gris only in all formats.</t>
  </si>
  <si>
    <t xml:space="preserve"> White</t>
  </si>
  <si>
    <t>12" x 24" and 24" x 48" Unpolished Field Tile, 2" x 2" Unpolished Mosaic and 3" x 12" Unpolished Bullnose formats added.</t>
  </si>
  <si>
    <t>Color Antracita only in the Plaster 12" x 24" Field Tile format.  Colors Antracita and Gris only in the Plaster 32" x 32" Field Tile format.  Colors Antracita and Taupe only in the Plaster 24" x 48" Field Tile format.  Color Blanco in the Melt 12" x 24" Field Tile format.</t>
  </si>
  <si>
    <t>9-1/2" x 13" Wall Field Tile and the S439 Wall Bullnose formats in all colors.</t>
  </si>
  <si>
    <t>Penny Round - Carrara Marble</t>
  </si>
  <si>
    <t>1.06 SF/SHEET</t>
  </si>
  <si>
    <t>Lantern - Carrara Marble</t>
  </si>
  <si>
    <t>1.00 SF/SHEET</t>
  </si>
  <si>
    <t>1" x 1" Hexagon - Carrara Marble</t>
  </si>
  <si>
    <t>1" x 1" Square - Carrara Marble</t>
  </si>
  <si>
    <t>2" x 2" Hexagon - Carrara Marble</t>
  </si>
  <si>
    <t>The following Mosaic pattens have been added:  Carrara Marble 1" x 1" Hexagon, Carrara Marble 1" x 1" Square, Carrara Marble 2" x 2" Hexagon, Carrara Marble Lantern, Carrara Marble Penny Round, Nero Marquina &amp; Thassos Oval, Nero Marquina Square, Thassos Square, Thassos &amp; Nero Marquina Dot, Nero Marquina Hexagon, Thassos Hexagon, Nero Marquina Triangle &amp;  Thassos Triangle.</t>
  </si>
  <si>
    <t>Athea          Marble Nouveau          Marble Sorrento</t>
  </si>
  <si>
    <t>Slabs</t>
  </si>
  <si>
    <t>https://rocatileusa.com/collections/slabs/</t>
  </si>
  <si>
    <t>Color Graphite only in all formats.</t>
  </si>
  <si>
    <t>a) Available in color Blanco only.</t>
  </si>
  <si>
    <t>TISSUE - Glazed Ceramic Wall</t>
  </si>
  <si>
    <t>Tissue White</t>
  </si>
  <si>
    <t>ROTI</t>
  </si>
  <si>
    <t>16" x 48"</t>
  </si>
  <si>
    <t>20.67 SF/CTN</t>
  </si>
  <si>
    <t>Tissue</t>
  </si>
  <si>
    <t>https://rocatileusa.com/collections/tissue/</t>
  </si>
  <si>
    <t>Color Silver only in all formats.</t>
  </si>
  <si>
    <t>WIND - Glazed Ceramic Wall</t>
  </si>
  <si>
    <t>ROWI</t>
  </si>
  <si>
    <t>Wind White</t>
  </si>
  <si>
    <t>Wind</t>
  </si>
  <si>
    <t>https://rocatileusa.com/collections/wind/</t>
  </si>
  <si>
    <t>Winter</t>
  </si>
  <si>
    <t>ZEN - Glazed Ceramic Wall</t>
  </si>
  <si>
    <t>ROZE</t>
  </si>
  <si>
    <t>Zen White</t>
  </si>
  <si>
    <t>Zen</t>
  </si>
  <si>
    <t>AT8262 V-Cap and ATC8262 V-Cap Corner in all Bright Group 3 Colors.</t>
  </si>
  <si>
    <t>https://rocatileusa.com/collections/zen/</t>
  </si>
  <si>
    <t xml:space="preserve">U274 Biscuit          U261 Tender Gray          U281 White Ice                              </t>
  </si>
  <si>
    <t>759 Black          072 Snow White</t>
  </si>
  <si>
    <r>
      <t>COLOR COLLECTION - BRIGHT - Glazed Ceramic</t>
    </r>
    <r>
      <rPr>
        <i/>
        <u/>
        <sz val="8"/>
        <rFont val="Arial"/>
        <family val="2"/>
      </rPr>
      <t xml:space="preserve"> - continued</t>
    </r>
  </si>
  <si>
    <r>
      <t>COLOR COLLECTION - MATTE - Glazed Ceramic</t>
    </r>
    <r>
      <rPr>
        <i/>
        <u/>
        <sz val="8"/>
        <rFont val="Arial"/>
        <family val="2"/>
      </rPr>
      <t xml:space="preserve"> - continued</t>
    </r>
  </si>
  <si>
    <t>PIASENTINA - Glazed Porcelain</t>
  </si>
  <si>
    <t>SEATTLE - Glazed Porcelain</t>
  </si>
  <si>
    <t>LIVERPOOL - Glazed Porcelain</t>
  </si>
  <si>
    <t>BIANCO VENATINO - Glazed Porcelain</t>
  </si>
  <si>
    <t>https://rocatileusa.com/collections/block/</t>
  </si>
  <si>
    <t>https://rocatileusa.com/collections/crystal/</t>
  </si>
  <si>
    <t>https://rocatileusa.com/collections/everglade/</t>
  </si>
  <si>
    <t>https://rocatileusa.com/collections/liverpool/</t>
  </si>
  <si>
    <t>https://rocatileusa.com/collections/seattle/</t>
  </si>
  <si>
    <t>Orion II</t>
  </si>
  <si>
    <t>16" x 48" Wall Field Tile format added and is available in color Caliza only.</t>
  </si>
  <si>
    <t>S4449 Bullnose in colors U296 Cocoa, U796 Cocoa, U285 Fawn, U785 Fawn and all Bright Group 3 Colors only.</t>
  </si>
  <si>
    <t>U278 Bone in all formats.  S886 Bullnose, SC886 Bullnose Corner, C833 Cove Base (2" x 1" Dot Mounted) and SC813 Cove Base Outside Corner in all colors except color U277 Sand.  However the SC813 Cove Base Outside Corner in color U277 Sand is discontinued as well.</t>
  </si>
  <si>
    <t>SN4449 Bullnose Corner in colors U759 Black, U296 Cocoa, U796 Cocoa, U285 Fawn, U785 Fawn, U289 Taupe, U789 Taupe and all Bright Group 3 Colors.</t>
  </si>
  <si>
    <t>S4310 Bullnose in colors U078 Bone, U296 Cocoa, U796 Cocoa,  U285 Fawn and U785 Fawn.</t>
  </si>
  <si>
    <t>S4669 Bullnose in colors U296 Cocoa, U796 Cocoa, U285 Fawn, U785 Fawn and all Bright Group 3 Colors.</t>
  </si>
  <si>
    <t>AT3401 Flat Top Cove Base in colors U296 Cocoa, U796 Cocoa, U285 Fawn and U785 Fawn.</t>
  </si>
  <si>
    <t>ATCL3410 Round Top Cove Base Corner - Left and ATCR3410 Round Top Cove Base Corner - Right in color U759 Black, U296 Cocoa,U796 Cocoa, U285 Fawn, U785 Fawn, U289 Taupe &amp; U789 Taupe only.</t>
  </si>
  <si>
    <t>9-1/2" x 13" Matte Wall Field Tile &amp; S439 Matte Bullnose only.</t>
  </si>
  <si>
    <t>Metal - Thassos Arrow</t>
  </si>
  <si>
    <t>Snow White (Glossy) 2" x 4" Brick Mosaic only.</t>
  </si>
  <si>
    <t>5.42 SF/CTN</t>
  </si>
  <si>
    <t>CARVE - Glazed Porcelain</t>
  </si>
  <si>
    <t>Carve Steel</t>
  </si>
  <si>
    <t>ROCV</t>
  </si>
  <si>
    <t>Carve</t>
  </si>
  <si>
    <t>12" x 24" format in Fabric colors Blanco and Gris only.  12" x 24" format in Tweed colors Blanco and Grafito only.</t>
  </si>
  <si>
    <t>Colors Copper and Sand only in all formats.</t>
  </si>
  <si>
    <t>12" x 24" format in Plaster colors Antracita and Blanco only.  12" x 24" format in Melt color Blanco only.</t>
  </si>
  <si>
    <t>https://rocatileusa.com/collections/carve/</t>
  </si>
  <si>
    <t>3" x 6" Bright Wall Field Tile &amp; S4369 3" x 6" Bright Bullnose only.</t>
  </si>
  <si>
    <t>ABACO - Color Body Porcelain</t>
  </si>
  <si>
    <t>12" x 36"</t>
  </si>
  <si>
    <t>Suite Abbey</t>
  </si>
  <si>
    <t>Abaco</t>
  </si>
  <si>
    <t>12" x 36" Suite Abbey Wall Field Tile in color Roble added.</t>
  </si>
  <si>
    <t>ALASKA - Polished Porcelain</t>
  </si>
  <si>
    <t>ROAL</t>
  </si>
  <si>
    <t>Alaska White</t>
  </si>
  <si>
    <t>Alaska</t>
  </si>
  <si>
    <t>3.55 SF/CTN</t>
  </si>
  <si>
    <t>Colors Gris and Sapeli only in all formats.</t>
  </si>
  <si>
    <t>Calacatta White</t>
  </si>
  <si>
    <t>Black (Matte)          Gray (Matte)          White (Matte)</t>
  </si>
  <si>
    <t>Color Black (Matte) Basket Weave Mosaic only.</t>
  </si>
  <si>
    <t xml:space="preserve">   Cobalt (Glossy)</t>
  </si>
  <si>
    <t xml:space="preserve">     White (Glossy)</t>
  </si>
  <si>
    <t xml:space="preserve">        White (Matte)</t>
  </si>
  <si>
    <t>Snow White (Glossy)</t>
  </si>
  <si>
    <t>2" x 4" T-Brick</t>
  </si>
  <si>
    <t>Snow White (Glossy) 2" x 4" T-Brick Mosaic added.</t>
  </si>
  <si>
    <t>Antique White (Glossy)          White (Glossy)</t>
  </si>
  <si>
    <t>1" x 4" 3D Picket</t>
  </si>
  <si>
    <t>Color U277 Sand only in all formats.</t>
  </si>
  <si>
    <t>COLONIAL - Color Body Porcelain</t>
  </si>
  <si>
    <t>ROCO</t>
  </si>
  <si>
    <t>Colonial</t>
  </si>
  <si>
    <t>Round Top Sanitary Cove Base</t>
  </si>
  <si>
    <t>Couvet</t>
  </si>
  <si>
    <t>12" x 24" Suite Lines Wall Field Tile in color Blanco.</t>
  </si>
  <si>
    <t>12" x 24" format in Fabric color Arena only.  24" x 24" and 8" x 48" formats in Fabric color Grafito only.  12" x 24" format in all Tweed colors.  8" x 48" format in Tweed color Blanco only.</t>
  </si>
  <si>
    <t>Dark Gray          Frost          Lavender          Tender Gray          White</t>
  </si>
  <si>
    <t>a) Not available in colors Frost and Lavender.</t>
  </si>
  <si>
    <t>8" x 48" Polished Field Tile format only in all colors.</t>
  </si>
  <si>
    <t>ROMP</t>
  </si>
  <si>
    <t>Lux</t>
  </si>
  <si>
    <t>Lux Finish is an exclusive finish with pearly effect, iridescent reflections and ultra-glossy sheens.</t>
  </si>
  <si>
    <t>Marble Arcobaleno</t>
  </si>
  <si>
    <t>Marble Platinum</t>
  </si>
  <si>
    <t>Mystery</t>
  </si>
  <si>
    <t>Colors Antracita and Blanco only in the 18" x 36" Field Tile format.</t>
  </si>
  <si>
    <t>ONYX - Glazed &amp; Polished Porcelain</t>
  </si>
  <si>
    <t>ROON</t>
  </si>
  <si>
    <t>Onyx</t>
  </si>
  <si>
    <t>Glazed &amp; Polished Porcelain.</t>
  </si>
  <si>
    <t>PIGMENT - Color Body Porcelain</t>
  </si>
  <si>
    <t>Multicolor</t>
  </si>
  <si>
    <t>ROPG</t>
  </si>
  <si>
    <t>Pigment</t>
  </si>
  <si>
    <t>Color Taupe only in the Plaster 12" x 24" Field Tile format.  Color Blanco only in the Plaster 32" x 32" Field Tile format.  Color Gris only in the Plaster 24" x 48" Field Tile format.</t>
  </si>
  <si>
    <t>Color Blanco only in the 24" x 24" Rectified Polished Field Tile format.  24" x 24" Rectified Unpolished Field Tile format in all colors.</t>
  </si>
  <si>
    <t>(Mesh-Mounted)</t>
  </si>
  <si>
    <t>2" x 2" Mosaic and 3" x 12" Bullnose formats added and are available in colors Cement, Concrete, Ivory and Nude only.</t>
  </si>
  <si>
    <t>The following Mosaics, Juliano Beige, Juliano Blanco and Juliano Negro have been added back into the collection.</t>
  </si>
  <si>
    <t>TERRANOVA - Color Body Porcelain</t>
  </si>
  <si>
    <t>ROTE</t>
  </si>
  <si>
    <t>Negro</t>
  </si>
  <si>
    <t>Terranova</t>
  </si>
  <si>
    <t>VENATO - Glazed &amp; Polished Porcelain</t>
  </si>
  <si>
    <t>ROVN</t>
  </si>
  <si>
    <t>Venato</t>
  </si>
  <si>
    <t>Vivaldi</t>
  </si>
  <si>
    <t>Colors Antracita, Blanco and Silver in all formats.</t>
  </si>
  <si>
    <t>DECORATIVE ACCENTS - Glazed Ceramic Wall</t>
  </si>
  <si>
    <t>Limestone</t>
  </si>
  <si>
    <t>https://rocatileusa.com/collections/abaco/</t>
  </si>
  <si>
    <t>https://rocatileusa.com/collections/alaska/</t>
  </si>
  <si>
    <t>https://rocatileusa.com/collections/colonial/</t>
  </si>
  <si>
    <t>https://rocatileusa.com/collections/marble-platinum/</t>
  </si>
  <si>
    <t>https://rocatileusa.com/collections/onyx/</t>
  </si>
  <si>
    <t>https://rocatileusa.com/collections/pigment/</t>
  </si>
  <si>
    <t>https://rocatileusa.com/collections/terranova/</t>
  </si>
  <si>
    <t>https://rocatileusa.com/collections/venato/</t>
  </si>
  <si>
    <t>9.39 SF/CTN</t>
  </si>
  <si>
    <t>18.84 SF/CTN</t>
  </si>
  <si>
    <t>CALACATTA GOLD - Glazed &amp; Polished Porcelain</t>
  </si>
  <si>
    <t>11.95 SF/CTN</t>
  </si>
  <si>
    <t>Heritage Blue</t>
  </si>
  <si>
    <t>Market Blue</t>
  </si>
  <si>
    <t>CC MOSAICS Plus+</t>
  </si>
  <si>
    <t>2" x 4" Brick Beveled in color Black (Glossy) only.</t>
  </si>
  <si>
    <t>Tender Gray (Glossy)          White (Glossy)</t>
  </si>
  <si>
    <t>Stacked</t>
  </si>
  <si>
    <t>Stack Mosaic added and is available in 5 colors.</t>
  </si>
  <si>
    <t>White Ice (Bright)</t>
  </si>
  <si>
    <t>10" x 28"</t>
  </si>
  <si>
    <t xml:space="preserve">10" x 28" Wavy Field Tile format added and is available in color White Ice (Bright). </t>
  </si>
  <si>
    <t>Heritage Blue and Market Blue 8" x 8" Decorative Field Tile formats added.</t>
  </si>
  <si>
    <t>Almond          Blanco          Roble</t>
  </si>
  <si>
    <t>10.12 SF/CTN</t>
  </si>
  <si>
    <t>The following format has been added to color U081 White Ice :  10" x 28" Field Tile.</t>
  </si>
  <si>
    <t xml:space="preserve">32" x 32" Rectified Field Tile format in all colors. </t>
  </si>
  <si>
    <t>Colors Blanco and Gris only in the 24" x 24" Rectified Field Tile format.  8" x 48" Rectified Field Tile format  in both the Fabric and Tweed finishes in all colors.</t>
  </si>
  <si>
    <t>JUNE - Glazed Porcelain</t>
  </si>
  <si>
    <t>Caliza          Grafito          Gris</t>
  </si>
  <si>
    <t>June</t>
  </si>
  <si>
    <t>ROJU</t>
  </si>
  <si>
    <t>ROLA</t>
  </si>
  <si>
    <t>LASSA - Glazed &amp; Polished Porcelain</t>
  </si>
  <si>
    <t>Lassa</t>
  </si>
  <si>
    <t>Color Blanco added.</t>
  </si>
  <si>
    <t>Colors Blanco and Grafito only in the 12" x 24" Rectified Field Tile and 3" x 12" Bullnose formats.  Color Grafito in the 18" x 36" Rectified Field Tile format.</t>
  </si>
  <si>
    <t xml:space="preserve">24" x 24" Rectified Field Tile format in all colors. </t>
  </si>
  <si>
    <t>10.98 SF/CTN</t>
  </si>
  <si>
    <t xml:space="preserve">3" x 12" Field Tile format added and is available in all colors except Sand. </t>
  </si>
  <si>
    <t>White Terrazo Scales Mosaic only.</t>
  </si>
  <si>
    <t>Winter-Arlette</t>
  </si>
  <si>
    <t>Color Forest only in the 8" x 40" Rectified Field Tile format.</t>
  </si>
  <si>
    <t>ZELLIGE - Glazed Ceramic Wall</t>
  </si>
  <si>
    <t>ROZL</t>
  </si>
  <si>
    <t>Dark Gray</t>
  </si>
  <si>
    <t>Deep Blue</t>
  </si>
  <si>
    <t>Emerald Green</t>
  </si>
  <si>
    <t>Tender Gray</t>
  </si>
  <si>
    <t>3/4" x 16"</t>
  </si>
  <si>
    <r>
      <t>CC MOSAICS</t>
    </r>
    <r>
      <rPr>
        <u/>
        <sz val="8"/>
        <rFont val="Arial"/>
        <family val="2"/>
      </rPr>
      <t xml:space="preserve"> (Glazed Porcelain </t>
    </r>
    <r>
      <rPr>
        <u/>
        <sz val="7"/>
        <rFont val="Arial"/>
        <family val="2"/>
      </rPr>
      <t>Mesh-Mounted</t>
    </r>
    <r>
      <rPr>
        <u/>
        <sz val="8"/>
        <rFont val="Arial"/>
        <family val="2"/>
      </rPr>
      <t xml:space="preserve"> Mosaics)</t>
    </r>
  </si>
  <si>
    <t>6-7</t>
  </si>
  <si>
    <t>Zellige</t>
  </si>
  <si>
    <t xml:space="preserve">6" x 6" Field Tile format in color U759 Black only. </t>
  </si>
  <si>
    <t>ROCG</t>
  </si>
  <si>
    <t>4" x 12"</t>
  </si>
  <si>
    <t>The following format has been added to colors U761 Tender Gray and U081 White Ice :  4" x 12" Field Tile.  The following format has been added to color U081 White Ice :  8" x 24" Field Tile.</t>
  </si>
  <si>
    <t>15.11 SF/CTN</t>
  </si>
  <si>
    <t>12" x 24" Rectified Field Tile in all colors only.</t>
  </si>
  <si>
    <t>LITHOLOGY EDITION - Glazed Porcelain</t>
  </si>
  <si>
    <t>ROLT</t>
  </si>
  <si>
    <t>17.44 SF/CTN</t>
  </si>
  <si>
    <t>Astoria Grey</t>
  </si>
  <si>
    <t>Basalt Graphite</t>
  </si>
  <si>
    <t>Basalt Grey</t>
  </si>
  <si>
    <t>Basalt White</t>
  </si>
  <si>
    <t xml:space="preserve">          Moscato Sand</t>
  </si>
  <si>
    <t xml:space="preserve">          Ibiza White</t>
  </si>
  <si>
    <t>Lithology Edition</t>
  </si>
  <si>
    <t xml:space="preserve">          Empire Beige</t>
  </si>
  <si>
    <t xml:space="preserve">  Sandstone Beige</t>
  </si>
  <si>
    <t xml:space="preserve">  Sandstone White</t>
  </si>
  <si>
    <t>Vesta White</t>
  </si>
  <si>
    <t>Vesta Taupe</t>
  </si>
  <si>
    <t>Vesta Silver</t>
  </si>
  <si>
    <t>Color White &amp; Gold (Matte) 1" x 1" Hexagon mosaic only.</t>
  </si>
  <si>
    <t xml:space="preserve">6" x 18" Field Tile and Bullnose formats added. </t>
  </si>
  <si>
    <t xml:space="preserve">48" x 48" Field Tile format added and is available in all colors. </t>
  </si>
  <si>
    <t>NORDICO - Glazed Porcelain</t>
  </si>
  <si>
    <t>Snow</t>
  </si>
  <si>
    <r>
      <rPr>
        <sz val="8"/>
        <rFont val="Arial Narrow"/>
        <family val="2"/>
      </rPr>
      <t xml:space="preserve">2" x 2" </t>
    </r>
    <r>
      <rPr>
        <sz val="7"/>
        <rFont val="Arial Narrow"/>
        <family val="2"/>
      </rPr>
      <t>(Mesh-Mounted)</t>
    </r>
  </si>
  <si>
    <r>
      <rPr>
        <sz val="8"/>
        <rFont val="Arial Narrow"/>
        <family val="2"/>
      </rPr>
      <t xml:space="preserve">Penny Round </t>
    </r>
    <r>
      <rPr>
        <sz val="7"/>
        <rFont val="Arial Narrow"/>
        <family val="2"/>
      </rPr>
      <t>(Mesh-Mounted)</t>
    </r>
  </si>
  <si>
    <r>
      <rPr>
        <sz val="8"/>
        <rFont val="Arial Narrow"/>
        <family val="2"/>
      </rPr>
      <t xml:space="preserve">1" x 2" Brick </t>
    </r>
    <r>
      <rPr>
        <sz val="7"/>
        <rFont val="Arial Narrow"/>
        <family val="2"/>
      </rPr>
      <t>(Mesh-Mounted)</t>
    </r>
  </si>
  <si>
    <r>
      <rPr>
        <sz val="8"/>
        <rFont val="Arial Narrow"/>
        <family val="2"/>
      </rPr>
      <t xml:space="preserve">2" x 2" </t>
    </r>
    <r>
      <rPr>
        <sz val="7"/>
        <rFont val="Arial Narrow"/>
        <family val="2"/>
      </rPr>
      <t>(Mesh-Mounted)</t>
    </r>
    <r>
      <rPr>
        <sz val="8"/>
        <rFont val="Arial Narrow"/>
        <family val="2"/>
      </rPr>
      <t xml:space="preserve">   Unpolished</t>
    </r>
  </si>
  <si>
    <t>18.89 SF/CTN</t>
  </si>
  <si>
    <t>https://rocatileusa.com/collections/nordico/</t>
  </si>
  <si>
    <t>CC MOSAICS</t>
  </si>
  <si>
    <t>1" x 1" Squares Mosaic in color White (Matte) only.</t>
  </si>
  <si>
    <t>Color U744 Yellow in all formats.</t>
  </si>
  <si>
    <t>with old packaging is depleted.  Check with Customer Service to be sure which packaging amount you will be receiving.</t>
  </si>
  <si>
    <t>Color Oxido in all formats.</t>
  </si>
  <si>
    <t>Roble</t>
  </si>
  <si>
    <t>ARTESANO - Glazed Ceramic Wall</t>
  </si>
  <si>
    <t>ROAR</t>
  </si>
  <si>
    <t>Biscuit (Bright)</t>
  </si>
  <si>
    <t>Black (Bright)</t>
  </si>
  <si>
    <t>Artesano</t>
  </si>
  <si>
    <t xml:space="preserve">       Black (Matte)</t>
  </si>
  <si>
    <t xml:space="preserve">       Neu Gray (Bright)</t>
  </si>
  <si>
    <t xml:space="preserve"> White Ice (Matte)</t>
  </si>
  <si>
    <t xml:space="preserve"> White Ice (Bright)</t>
  </si>
  <si>
    <t>Bar Tile</t>
  </si>
  <si>
    <t xml:space="preserve">Bar Tile </t>
  </si>
  <si>
    <t>BAR TILE - Glazed Ceramic Wall</t>
  </si>
  <si>
    <t>ROBT</t>
  </si>
  <si>
    <t>Glasgow          Havre          Lisbon          Nuuk          Oslo</t>
  </si>
  <si>
    <t>25.87 SF/CTN</t>
  </si>
  <si>
    <t>CC COSMOS - Glazed Porcelain</t>
  </si>
  <si>
    <t>ROCS</t>
  </si>
  <si>
    <t>CC Cosmos</t>
  </si>
  <si>
    <t>CC Frames</t>
  </si>
  <si>
    <t>CC FRAMES - Glazed Porcelain</t>
  </si>
  <si>
    <t>ROCF</t>
  </si>
  <si>
    <t>11.51 SF/CTN</t>
  </si>
  <si>
    <t>3" x 6" Beveled Edge Field in color U078 Bone (Bright) only.</t>
  </si>
  <si>
    <t>8" x 24" Field Tile in color U081 White Ice.</t>
  </si>
  <si>
    <t>12" x 36" Field Tile format added and is available in color U081 White Ice only.</t>
  </si>
  <si>
    <t>Color Collection - Bright Group 2 Colors</t>
  </si>
  <si>
    <t>Color U078 Bone (Bright) only in all formats.</t>
  </si>
  <si>
    <t>U708 Mist          U706 Petrol          U707 Teal</t>
  </si>
  <si>
    <t>U705 Neu Gray</t>
  </si>
  <si>
    <t>Colors U708 Mist, U705 Neu Gray, U706 Petrol, U709 Sage Green and U707 Teal added and are available in select Field Tile formats.</t>
  </si>
  <si>
    <t>as inventory with old packaging is depleted.  Check with Customer Service to be sure which packaging amount you will be receiving.</t>
  </si>
  <si>
    <t>b) Available in color U281 White Ice only.</t>
  </si>
  <si>
    <t>27.13 SF/CTN</t>
  </si>
  <si>
    <t>FEATHERS - Glazed Porcelain</t>
  </si>
  <si>
    <t>ROFE</t>
  </si>
  <si>
    <t>White Ice (Bright)          White Ice (Matte)</t>
  </si>
  <si>
    <t>Feathers</t>
  </si>
  <si>
    <t>8" x 9" Hexagon Field Tile format only in all colors.</t>
  </si>
  <si>
    <t>16" x 48" Suite Lines Wall Field Tile format only in all colors.</t>
  </si>
  <si>
    <t>8" x 8" Soul Field Tile format only in all colors.</t>
  </si>
  <si>
    <t>Suite</t>
  </si>
  <si>
    <t>12" x 35" Suite Field Tile format added.</t>
  </si>
  <si>
    <t>Color Black only in all formats.</t>
  </si>
  <si>
    <t>24" x 48" Polished Field Tile in colors Arena and Graphite.  24" x 48" Unpolished/Rectified Field Tile format in all colors.  8" x 9" Hexagon Field Tile format in colors Arena, Blanco and Graphite.</t>
  </si>
  <si>
    <t>a,b</t>
  </si>
  <si>
    <t>Marble Lincoln</t>
  </si>
  <si>
    <t>ROMN</t>
  </si>
  <si>
    <t>Marble Lincoln Suite</t>
  </si>
  <si>
    <t>16" x 32" and 32" x 32" Field Tile formats.  (Adding 35" x 35" Field Tile format.)</t>
  </si>
  <si>
    <t>35" x 35" Field Tile added.</t>
  </si>
  <si>
    <t>Customer Service to be sure which packaging amount you will be receiving.</t>
  </si>
  <si>
    <t>Colors Cortona Antracita, Cortona Gris and Piamonte Gris only.</t>
  </si>
  <si>
    <t>Colors Archstone Silver, Evolve Light Gray, Evolve Oxford and Mason Gray added.</t>
  </si>
  <si>
    <t>32" x 32" Field Tile format.  (Adding 35" x 35" Field Tile format.)</t>
  </si>
  <si>
    <t>35" x 35" Field Tile format in color Carrara White Polished and Unpolished formats.  Color Athos in all formats.</t>
  </si>
  <si>
    <t>9-1/2" x 13" Bright Field Tile format only.</t>
  </si>
  <si>
    <t>b) This format is going through a change of thickness.  Packaging is changing from 15.50 SF/CTN to 23.25 SF/CTN as inventory</t>
  </si>
  <si>
    <t>48" x 48" Field Tile format in all colors only.</t>
  </si>
  <si>
    <t>11.09 SF/CTN</t>
  </si>
  <si>
    <t>Color Zen Black added.</t>
  </si>
  <si>
    <t>Color Biscuit only in the 8" x 8" Matte Field Tile format.</t>
  </si>
  <si>
    <t>https://rocatileusa.com/collections/calacata-gold/</t>
  </si>
  <si>
    <t>https://rocatileusa.com/collections/june/</t>
  </si>
  <si>
    <t>https://rocatileusa.com/collections/lassa/</t>
  </si>
  <si>
    <t>https://rocatileusa.com/collections/marble-lincoln/</t>
  </si>
  <si>
    <t>https://rocatileusa.com/collections/zellige/</t>
  </si>
  <si>
    <t>FLOW - Glazed Ceramic Wall</t>
  </si>
  <si>
    <t>Color White &amp; Silver (Matte) 1" x 1" Hexagon mosaic only.</t>
  </si>
  <si>
    <t xml:space="preserve">S4639 Bullnose w/3" Edge in color U711 Spring Green only. </t>
  </si>
  <si>
    <t>25.83 SF/CTN</t>
  </si>
  <si>
    <t xml:space="preserve">b) This format is going through a change of thickness.  Packaging is changing from 17.22 SF/CTN to 25.83 SF/CTN as inventory </t>
  </si>
  <si>
    <t>Black (Matte)          White (Matte)</t>
  </si>
  <si>
    <t>3" x 12" Bullnose Crackled finish in all colors.</t>
  </si>
  <si>
    <t>9-1/2" x 13" Field Tile format in color U081 White Ice.</t>
  </si>
  <si>
    <t>8" x 24"</t>
  </si>
  <si>
    <t>19.61 SF/CTN</t>
  </si>
  <si>
    <t>8" x 24" Field Tile format in color U081 White Ice added.</t>
  </si>
  <si>
    <t>Color Marengo only in the 12" x 24" Field Tile format.  Colors Antracita and Marengo only in the 24" x 24" Field Tile, 2" x 2" Mosaic and the 3" x 24" Bullnose formats.  Color Antracita only in the 24" x 48" Biosafe Field Tile format.</t>
  </si>
  <si>
    <t>Essence</t>
  </si>
  <si>
    <t>https://rocatileusa.com/essence/</t>
  </si>
  <si>
    <t>ESSENCE - Glazed Porcelain</t>
  </si>
  <si>
    <t>ROES</t>
  </si>
  <si>
    <t>Ash          Maple          Pearl          Silver</t>
  </si>
  <si>
    <t>9" x 35"</t>
  </si>
  <si>
    <t>13.07 SF/CTN</t>
  </si>
  <si>
    <t>https://rocatileusa.com/collections/feathers/</t>
  </si>
  <si>
    <t>https://rocatileusa.com/collections/artesano/</t>
  </si>
  <si>
    <t>https://rocatileusa.com/collections/bartile/</t>
  </si>
  <si>
    <t>https://rocatileusa.com/collections/cc-cosmos/</t>
  </si>
  <si>
    <t>https://rocatileusa.com/collections/cc-frames/</t>
  </si>
  <si>
    <t>11.41 SF/CTN</t>
  </si>
  <si>
    <t>Jewels</t>
  </si>
  <si>
    <t>JEWELS - Glazed &amp; Polished Porcelain</t>
  </si>
  <si>
    <t>ROJE</t>
  </si>
  <si>
    <t>Etienne Cream</t>
  </si>
  <si>
    <t>Etienne Gray</t>
  </si>
  <si>
    <t xml:space="preserve">      Etienne Light Gray</t>
  </si>
  <si>
    <t xml:space="preserve">      Laurent White</t>
  </si>
  <si>
    <t xml:space="preserve"> Mattia White</t>
  </si>
  <si>
    <t xml:space="preserve"> Therry Cream</t>
  </si>
  <si>
    <t xml:space="preserve">      Vince White</t>
  </si>
  <si>
    <t>9.69 SF/CTN</t>
  </si>
  <si>
    <t>Maurice Black</t>
  </si>
  <si>
    <t>24" x 24" Rectified Field Tile format added.</t>
  </si>
  <si>
    <t>14.53 SF/CTN</t>
  </si>
  <si>
    <t xml:space="preserve">  Urban Antracita</t>
  </si>
  <si>
    <t>15.18 SF/CTN</t>
  </si>
  <si>
    <t>Color Urban Antracita added.  24" x 48" Rectified Field Tile format added and is available in select colors.</t>
  </si>
  <si>
    <t>Color Aqua, Blue Steel and Coto only in the 8" x 8" Matte Field Tile format.</t>
  </si>
  <si>
    <t>MAYNE - Glazed Porcelain</t>
  </si>
  <si>
    <t>ROME</t>
  </si>
  <si>
    <t>Natural</t>
  </si>
  <si>
    <t>14.85 SF/CTN</t>
  </si>
  <si>
    <t>Mayne</t>
  </si>
  <si>
    <t>https://rocatileusa.com/collections/mayne/</t>
  </si>
  <si>
    <t>Colors Baked Clay and Cotton only in all formats.</t>
  </si>
  <si>
    <t>OLD FASHIONED - Glazed Porcelain</t>
  </si>
  <si>
    <t>ROOF</t>
  </si>
  <si>
    <t>Old Fashioned</t>
  </si>
  <si>
    <t>https://rocatileusa.com/collections/old-fashioned/</t>
  </si>
  <si>
    <t>Color Lady Blush only in all formats.</t>
  </si>
  <si>
    <t>Colors Aspen - Lucca Beige and Montone Gris only in all formats.</t>
  </si>
  <si>
    <t>SAVOY - Glazed Porcelain</t>
  </si>
  <si>
    <t>ROSV</t>
  </si>
  <si>
    <t>Savoy</t>
  </si>
  <si>
    <t>https://rocatileusa.com/collections/savoy/</t>
  </si>
  <si>
    <t>Fiorito Beige</t>
  </si>
  <si>
    <t>Fiorito Gray</t>
  </si>
  <si>
    <t xml:space="preserve">  Rapolano Beige</t>
  </si>
  <si>
    <t xml:space="preserve">  Rapolano Gray</t>
  </si>
  <si>
    <t xml:space="preserve">      Travertine Beige</t>
  </si>
  <si>
    <t xml:space="preserve">      Travertine Gray</t>
  </si>
  <si>
    <t>Concrete Off White</t>
  </si>
  <si>
    <t>Stardust</t>
  </si>
  <si>
    <t>Almond          Bianco          Silver</t>
  </si>
  <si>
    <t>Color Petrol Blue only in all formats.</t>
  </si>
  <si>
    <t>Unique Ground</t>
  </si>
  <si>
    <t>https://rocatileusa.com/collections/unique-ground/</t>
  </si>
  <si>
    <t>UNIQUE GROUND - Glazed Porcelain</t>
  </si>
  <si>
    <t>Bone          Gray</t>
  </si>
  <si>
    <t>ZEN STONE - Glazed Porcelain</t>
  </si>
  <si>
    <t>ROZS</t>
  </si>
  <si>
    <t>Gray          Silver</t>
  </si>
  <si>
    <t>Zen Stone</t>
  </si>
  <si>
    <t>a) Stocked in color Blanco only.</t>
  </si>
  <si>
    <t>a) Stocked in color Black (Matte) only.</t>
  </si>
  <si>
    <t>ASTORIA - See LITHOLOGY EDITION</t>
  </si>
  <si>
    <t>Astoria - See Lithology Edition</t>
  </si>
  <si>
    <t>BASALT - See LITHOLOGY EDITION</t>
  </si>
  <si>
    <t>Basalt - See Lithology Edition</t>
  </si>
  <si>
    <t>EMPIRE - See LITHOLOGY EDITION</t>
  </si>
  <si>
    <t>Empire - See Lithology Edition</t>
  </si>
  <si>
    <t>IBIZA - See LITHOLOGY EDITION</t>
  </si>
  <si>
    <t>Ibiza - See Lithology Edition</t>
  </si>
  <si>
    <t>Moscato - See Lithology Edition</t>
  </si>
  <si>
    <t>MOSCATO - See LITHOLOGY EDITION</t>
  </si>
  <si>
    <t>Polaris - See Lithology Edition</t>
  </si>
  <si>
    <t>POLARIS - See LITHOLOGY EDITION</t>
  </si>
  <si>
    <t>SANDSTONE - See LITHOLOGY EDITION</t>
  </si>
  <si>
    <t>Sandstone - See Lithology Edition</t>
  </si>
  <si>
    <t>Urban Antracita - See Lithology Edition</t>
  </si>
  <si>
    <t>URBAN ANTRACITA - See LITHOLOGY EDITION</t>
  </si>
  <si>
    <t>Vesta - See Lithology Edition</t>
  </si>
  <si>
    <t>VESTA - See LITHOLOGY EDITION</t>
  </si>
  <si>
    <t>https://rocatileusa.com/category/floor-tile/lithology</t>
  </si>
  <si>
    <t>https://rocatileusa.dfsoft.mx/collections/jewels</t>
  </si>
  <si>
    <t>3/4" x 6" A106 Quarter Round in color U759 Black only.</t>
  </si>
  <si>
    <t>AURA - Glazed Ceramic Wall</t>
  </si>
  <si>
    <t>ROAU</t>
  </si>
  <si>
    <t>Aquamarine          Ocean Blue          Seashell</t>
  </si>
  <si>
    <t>11.52 SF/CTN</t>
  </si>
  <si>
    <t>AVALON - Glazed Porcelain</t>
  </si>
  <si>
    <t>ROAV</t>
  </si>
  <si>
    <t>Arena          Blanco</t>
  </si>
  <si>
    <t>Suite Avalon</t>
  </si>
  <si>
    <t>Aura</t>
  </si>
  <si>
    <t>Avalon</t>
  </si>
  <si>
    <t>BOHEME - Glazed Porcelain</t>
  </si>
  <si>
    <t>ROBO</t>
  </si>
  <si>
    <t>Ivory          Natural          Walnut          White</t>
  </si>
  <si>
    <t>Boheme</t>
  </si>
  <si>
    <t>8" x 35"</t>
  </si>
  <si>
    <t>17.52 SF/CTN</t>
  </si>
  <si>
    <t>Antracita          Blanco          Burnt          Gris          Taupe</t>
  </si>
  <si>
    <t>White &amp; Black (Matte)          White &amp; Gray (Matte)</t>
  </si>
  <si>
    <t xml:space="preserve">     Gray (Matte)</t>
  </si>
  <si>
    <t xml:space="preserve">   Gray (Glossy)</t>
  </si>
  <si>
    <t>1" x 4" 3D Picket Mosaic in colors Mixed Gray, Taupe &amp; White (Glossy), Taupe (Glossy), Tender Gray (Glossy) and White (Glossy) only.  Stacked Mosaic in colors Antique White, Dark Blue, Dark Gray and Tender Gray only.</t>
  </si>
  <si>
    <t>12.60 SF/CTN</t>
  </si>
  <si>
    <t>a) Color U281 White Ice is going through a change of thickness.  Packaging is changing from 10.00 SF/CTN to 11.30 SF/CTN</t>
  </si>
  <si>
    <t>Color Collection - Matte Group 1 Color</t>
  </si>
  <si>
    <t>S4369 Bullnose format in color U726 Cobalt only.  S4639 Bullnose format in colors U726 Cobalt and U769 Dark Gray only.</t>
  </si>
  <si>
    <t>Quasar 6" x 7" Hexagon format only in all colors.</t>
  </si>
  <si>
    <t>3" x 6" Mondrian (Reversed Beveled Edge) Field tile in color U259 Black (Matte) only.</t>
  </si>
  <si>
    <t>Color Marengo in all formats.  24" x 48" Biosafe Field tile format in all colors.</t>
  </si>
  <si>
    <t>GROOVE - Glazed Ceramic Wall</t>
  </si>
  <si>
    <t>ROGR</t>
  </si>
  <si>
    <t>8.72 SF/CTN</t>
  </si>
  <si>
    <t>Groove</t>
  </si>
  <si>
    <t>Bullnose (Irregular)</t>
  </si>
  <si>
    <t>Colors U796 Cocoa and U785 Fawn only in all formats.</t>
  </si>
  <si>
    <t>U726 Cobalt          U769 Dark Gray</t>
  </si>
  <si>
    <t>Colors U721 Denim, U740 Khaki and U724 Wedgewood only in all formats.</t>
  </si>
  <si>
    <t>U719 Kelly          U745 Mustard          U711 Spring Green</t>
  </si>
  <si>
    <t>Color Collection - Matte Group 3 Colors</t>
  </si>
  <si>
    <t>Colors U296 Cocoa and U285 Fawn in all formats.</t>
  </si>
  <si>
    <t>Colors Arena and Gris only in all formats.</t>
  </si>
  <si>
    <t>Ibiza White</t>
  </si>
  <si>
    <t>3" x 12" Field Tile and 3" x 12" Bullnose formats added and are available in color Ibiza White only.</t>
  </si>
  <si>
    <t>a,c</t>
  </si>
  <si>
    <t>Color Grafito only in the 24" x 48" Polished format.  Colors Blanco, Grafito and Gris only in the 24" x 48" Unpolished format.</t>
  </si>
  <si>
    <t>g</t>
  </si>
  <si>
    <t>h</t>
  </si>
  <si>
    <t>i</t>
  </si>
  <si>
    <t xml:space="preserve">7" x 8" Hexagon Field tile in colors Aqua, Blue Steel, Tender Gray and White.  2" x 10" Victorian Chair Rail in colors Aqua, Biscuit and Blue Steel only.  2-3/4" x 10" Cornice Listello in colors Aqua and Blue Steel only.  3" x 10" Matte Bullnose in colors Biscuit, Blue Steel and White only.    </t>
  </si>
  <si>
    <t>Color Tender Gray only in the 8" x 8" Matte Field Tile format.</t>
  </si>
  <si>
    <t>MARBLE DOLOMITA - Glazed Porcelain</t>
  </si>
  <si>
    <t>MARBLE LINCOLN - Glazed Porcelain</t>
  </si>
  <si>
    <t>MARBLE PLATINUM - Glazed Porcelain</t>
  </si>
  <si>
    <t>ROMD</t>
  </si>
  <si>
    <t>Dolomita White</t>
  </si>
  <si>
    <t>Marble Dolomita Suite</t>
  </si>
  <si>
    <t>Marble Dolomita</t>
  </si>
  <si>
    <t>Color Blue Steel only in all formats.</t>
  </si>
  <si>
    <t>Color Pure Blanc only in all formats.</t>
  </si>
  <si>
    <t>Color Toscana Arena only in all formats.</t>
  </si>
  <si>
    <t>PINE - Glazed Porcelain</t>
  </si>
  <si>
    <t>ROPN</t>
  </si>
  <si>
    <t>Pine</t>
  </si>
  <si>
    <t>PORT NOIR - Glazed Porcelain</t>
  </si>
  <si>
    <t>ROPO</t>
  </si>
  <si>
    <t>Black</t>
  </si>
  <si>
    <t>22.30 SF/CTN</t>
  </si>
  <si>
    <t>24" x 24" and 35" x 35" Polished Field Tile formats in all colors.  35" x 35" Unpolished Field Tile format in all colors.  24" x 48" Unpolished Field Tile format in color Cinza only.</t>
  </si>
  <si>
    <t>S4369 3" x 6" and S4310 3" x 10" Matte Bullnose (wall) formats only.</t>
  </si>
  <si>
    <t>ROTG</t>
  </si>
  <si>
    <t>TEGEL - Glazed Ceramic Wall</t>
  </si>
  <si>
    <t>Forest          Off White          Taupe          Terra</t>
  </si>
  <si>
    <t>10.01 SF/CTN</t>
  </si>
  <si>
    <t>Tegel</t>
  </si>
  <si>
    <t>Acero          Azul          Blanco          Gris          Negro          Verde</t>
  </si>
  <si>
    <t>ROAA</t>
  </si>
  <si>
    <t>ROUG</t>
  </si>
  <si>
    <t>RONL</t>
  </si>
  <si>
    <t>Port Noir</t>
  </si>
  <si>
    <t>S4449 Bullnose format in colors U759 Black, U072 Snow White and U789 Taupe.  S4310 Bullnose format in color U789 Taupe only.  S4369 Bullnose format in colors 719 Kelly and 745 Mustard.  S4639 Bullnose format in color 719 Kelly only.  AT3401 Flat Top Cove Base in colors U759 Black and U789 Taupe.  AT3410 Round Top Cove Base in color U789 Taupe.</t>
  </si>
  <si>
    <t>3" x 12" Bullnose added and is available in all colors.</t>
  </si>
  <si>
    <t>Color Blue Steel has been added back into the collection.</t>
  </si>
  <si>
    <t>16" x 48" Suite Caliza Wall Field Tile format only.</t>
  </si>
  <si>
    <t>STONE BASEL - Color Body Porcelain</t>
  </si>
  <si>
    <t>12.65 SF/CTN</t>
  </si>
  <si>
    <t>Matte Wall 3" x 12" Field Tile and 3" x 12" Bullnose formats added.</t>
  </si>
  <si>
    <t>https://rocatileusa.com/collections/aura</t>
  </si>
  <si>
    <t>https://rocatileusa.com/collections/avalon</t>
  </si>
  <si>
    <t>https://rocatileusa.com/collections/boheme</t>
  </si>
  <si>
    <t>https://rocatileusa.com/collections/groove</t>
  </si>
  <si>
    <t>https://rocatileusa.com/collections/marble-dolomita</t>
  </si>
  <si>
    <t>https://rocatileusa.com/collections/pine</t>
  </si>
  <si>
    <t>https://rocatileusa.com/collections/port-noir</t>
  </si>
  <si>
    <t>https://rocatileusa.com/collections/tegel</t>
  </si>
  <si>
    <t>The 8" x 8" format is going through a change of thickness from 8.2mm to 7.0mm.  Packaging is changing from 12.70 SF/CTN to 14.45 SF/CTN as inventory with old packaging is depleted.</t>
  </si>
  <si>
    <t>a) This format is going through a change of thickness from 8.2mm to 7.0mm.  Packaging is changing from 12.70 SF/CTN to 14.45 SF/CTN</t>
  </si>
  <si>
    <t>The 6" x 18" Field and Bullnose formats are only available in color Beige only.  (Price list showed incorrectely that these formats were available in all three colors.)</t>
  </si>
  <si>
    <t>ROAP</t>
  </si>
  <si>
    <t>Caramel</t>
  </si>
  <si>
    <t>Espresso</t>
  </si>
  <si>
    <t>Galao</t>
  </si>
  <si>
    <t>Irish</t>
  </si>
  <si>
    <t xml:space="preserve">  Latte</t>
  </si>
  <si>
    <t xml:space="preserve">  Macchiato</t>
  </si>
  <si>
    <t xml:space="preserve">  Panna</t>
  </si>
  <si>
    <t xml:space="preserve">  Mocha</t>
  </si>
  <si>
    <t>20mil</t>
  </si>
  <si>
    <t>Rigid Core - SPC</t>
  </si>
  <si>
    <t>94" x 1-3/4" x 5/16"</t>
  </si>
  <si>
    <t>Reducer</t>
  </si>
  <si>
    <t>94" x 2" x 3/4"</t>
  </si>
  <si>
    <t>APRES - Evolux Luxury Vinyl Plank</t>
  </si>
  <si>
    <t>FUME - Evolux Luxury Vinyl Plank</t>
  </si>
  <si>
    <t>ROFU</t>
  </si>
  <si>
    <t>7" x 48" x 4.5mm</t>
  </si>
  <si>
    <t>12mil</t>
  </si>
  <si>
    <t>28.68 SF/CTN</t>
  </si>
  <si>
    <t>IRIS - Evolux Luxury Vinyl Plank</t>
  </si>
  <si>
    <t>ROIR</t>
  </si>
  <si>
    <t>7" x 48" x 5mm</t>
  </si>
  <si>
    <t>23.90 SF/CTN</t>
  </si>
  <si>
    <t>94" x 3" x 1"</t>
  </si>
  <si>
    <t>Almond</t>
  </si>
  <si>
    <t>Maple</t>
  </si>
  <si>
    <t>Oak</t>
  </si>
  <si>
    <t>LOTUS - Evolux Luxury Vinyl Plank</t>
  </si>
  <si>
    <t>ROLO</t>
  </si>
  <si>
    <t>Glue Down</t>
  </si>
  <si>
    <t>7" x 48" x 2mm</t>
  </si>
  <si>
    <t>32.70 SF/CTN</t>
  </si>
  <si>
    <t>Ash          Blonde          Cocoa          Maple          Snow          Taupe</t>
  </si>
  <si>
    <t>7" x 48" x 2.5mm</t>
  </si>
  <si>
    <t>POWELL - Evolux Luxury Vinyl Plank</t>
  </si>
  <si>
    <t>ROPW</t>
  </si>
  <si>
    <t>44.18 SF/CTN</t>
  </si>
  <si>
    <t>Driftwood</t>
  </si>
  <si>
    <t>Oregon</t>
  </si>
  <si>
    <t>Ridge</t>
  </si>
  <si>
    <t xml:space="preserve">     Silver</t>
  </si>
  <si>
    <t xml:space="preserve">     Weath</t>
  </si>
  <si>
    <t>Itbm # Lookup:</t>
  </si>
  <si>
    <t>Apres</t>
  </si>
  <si>
    <t>Evolux Luxury Vinyl Plank</t>
  </si>
  <si>
    <t>Fume</t>
  </si>
  <si>
    <t>Iris</t>
  </si>
  <si>
    <t>Lotus</t>
  </si>
  <si>
    <t>Lotus+</t>
  </si>
  <si>
    <t>Powell</t>
  </si>
  <si>
    <t>14-15</t>
  </si>
  <si>
    <t>Evolux Luxury Vinyl Plank.</t>
  </si>
  <si>
    <t>AVENUE - Glazed Porcelain</t>
  </si>
  <si>
    <t>ROAN</t>
  </si>
  <si>
    <t>Gold          Gray</t>
  </si>
  <si>
    <t>Avenue</t>
  </si>
  <si>
    <t>Mixed Gray, Taupe &amp; White (Glossy)          White (Glossy)          White (Matte)</t>
  </si>
  <si>
    <t>1" x 4" 3D Picket Mosaic in colors Mixed Gray, Taupe &amp; White (Glossy) and White (Glossy) back in the collection again.</t>
  </si>
  <si>
    <t xml:space="preserve">  </t>
  </si>
  <si>
    <t>c) Not available in color U274 Biscuit.</t>
  </si>
  <si>
    <t>c)  Not available in color U074 Biscuit.</t>
  </si>
  <si>
    <t>d) Available in color U081 White Ice only.</t>
  </si>
  <si>
    <t>b) Color U081 White Ice is going through a change of thickness.  Packaging is changing from 10.00 SF/CTN to 11.30 SF/CTN</t>
  </si>
  <si>
    <t>AT3610 6" x 6" Universal Cove Base in color U789 Taupe only.  S4269 2" x 6" Bullnose in colors U759 Black &amp; U072 Snow White only.</t>
  </si>
  <si>
    <t>a) Not available in color U072 Snow White.</t>
  </si>
  <si>
    <t xml:space="preserve">S4369 Bullnose w/6" edge in color U711 Spring Green and S4639 Bullnose w/3" edge in color U745 Mustard. </t>
  </si>
  <si>
    <t>LAGOM - Glazed Porcelain</t>
  </si>
  <si>
    <t>ROLG</t>
  </si>
  <si>
    <t>Almond          Natural          Roble</t>
  </si>
  <si>
    <t>13.46 SF/CTN</t>
  </si>
  <si>
    <t>Lagom</t>
  </si>
  <si>
    <t>a) This format is going through a change of thickness.  Packaging is changing from 13.56 SF/CTN to 11.63 SF/CTN as inventory</t>
  </si>
  <si>
    <t>24" x 48" Rectified Field Tile format added.</t>
  </si>
  <si>
    <t>22.86 SF/CTN</t>
  </si>
  <si>
    <t>NORTHWOOD - Glazed Ceramic Floor</t>
  </si>
  <si>
    <t>RONW</t>
  </si>
  <si>
    <t>Beige          Gray          White</t>
  </si>
  <si>
    <t>Northwood</t>
  </si>
  <si>
    <t>Glazed Ceramic Floor.</t>
  </si>
  <si>
    <t>https://rocatileusa.com/collections/northwood</t>
  </si>
  <si>
    <t>https://rocatileusa.com/collections/lagom</t>
  </si>
  <si>
    <t>18.19 SF/CTN</t>
  </si>
  <si>
    <t>7" x 22"</t>
  </si>
  <si>
    <t>Colors Green Leaf and Warm Gray only in all formats, and the S4269 2" x 6" Bullnose in all colors.</t>
  </si>
  <si>
    <t>S4312 3" x 12" Unpolished Bullose only in all colors.</t>
  </si>
  <si>
    <t>Color Blanco only in the 12" x 24" Rectified Polished Field Tile format.</t>
  </si>
  <si>
    <t>a) Not available in color Sand.</t>
  </si>
  <si>
    <t>b) Not available in colors Concrete and Sand.</t>
  </si>
  <si>
    <t>10" x 10"</t>
  </si>
  <si>
    <t>Oval - Calacatta Gold</t>
  </si>
  <si>
    <t>Oval - Calacatta</t>
  </si>
  <si>
    <t>0.75 SF/SHEET</t>
  </si>
  <si>
    <t>Seven new patterns added.</t>
  </si>
  <si>
    <t>0.72 SF/SHEET</t>
  </si>
  <si>
    <t>11" x 9-1/2"</t>
  </si>
  <si>
    <t>Picket - Statuary</t>
  </si>
  <si>
    <t>Brick - Calacatta</t>
  </si>
  <si>
    <t>Brick - Calacatta Gold</t>
  </si>
  <si>
    <t>Terrazo Scales Gray Mosaic only.</t>
  </si>
  <si>
    <t>48" x 48" Rectified Field Tile format added.</t>
  </si>
  <si>
    <t>31.00 SF/CTN</t>
  </si>
  <si>
    <t>Color Collection - Colors of the Year</t>
  </si>
  <si>
    <t>S4112 1/2" x 12" Pencil in all colors.</t>
  </si>
  <si>
    <t>b,c</t>
  </si>
  <si>
    <t>SLABS - Glazed Porcelain</t>
  </si>
  <si>
    <t>22.92 SF/CTN</t>
  </si>
  <si>
    <t>a) This format is going through a change of thickness.  Packaging is changing from 22.92 SF/CTN to 22.96 SF/CTN as inventory</t>
  </si>
  <si>
    <t>3" x 6" Bullnose format added and is available in all colors.</t>
  </si>
  <si>
    <t>WESTON - Glazed Ceramic Floor</t>
  </si>
  <si>
    <t>ROWE</t>
  </si>
  <si>
    <t>Beige          Brown          Gray          White</t>
  </si>
  <si>
    <t>16.47 SF/CTN</t>
  </si>
  <si>
    <t>17" x 17"</t>
  </si>
  <si>
    <t>16.58 SF/CTN</t>
  </si>
  <si>
    <t>Weston</t>
  </si>
  <si>
    <r>
      <t xml:space="preserve">CC MOSAICS Plus+ </t>
    </r>
    <r>
      <rPr>
        <u/>
        <sz val="8"/>
        <rFont val="Arial"/>
        <family val="2"/>
      </rPr>
      <t xml:space="preserve">(Glazed Porcelain </t>
    </r>
    <r>
      <rPr>
        <u/>
        <sz val="7"/>
        <rFont val="Arial"/>
        <family val="2"/>
      </rPr>
      <t>Mesh-Mounted</t>
    </r>
    <r>
      <rPr>
        <u/>
        <sz val="8"/>
        <rFont val="Arial"/>
        <family val="2"/>
      </rPr>
      <t xml:space="preserve"> Mosaics)</t>
    </r>
  </si>
  <si>
    <t xml:space="preserve">  b) Available in color U789 Taupe only.</t>
  </si>
  <si>
    <t xml:space="preserve">  c) Not available in color U759 Black.</t>
  </si>
  <si>
    <t>(Trim colors are coordinating)</t>
  </si>
  <si>
    <t xml:space="preserve">            Walnut</t>
  </si>
  <si>
    <t>https://rocatileusa.com/collections/avenue</t>
  </si>
  <si>
    <t>https://rocatileusa.com/collections/weston</t>
  </si>
  <si>
    <t>10-1/2" x 64"</t>
  </si>
  <si>
    <t>Black &amp; White (Matte)          Gray &amp; White (Matte)</t>
  </si>
  <si>
    <r>
      <t xml:space="preserve">All colors, </t>
    </r>
    <r>
      <rPr>
        <b/>
        <i/>
        <sz val="10"/>
        <rFont val="Arial"/>
        <family val="2"/>
      </rPr>
      <t>except Blanco</t>
    </r>
    <r>
      <rPr>
        <b/>
        <sz val="10"/>
        <rFont val="Arial"/>
        <family val="2"/>
      </rPr>
      <t>, are no longer being "Stocked".</t>
    </r>
  </si>
  <si>
    <t>Bullnose - Crackled</t>
  </si>
  <si>
    <t>3" x 12" Crackled Bullnose format added back to the series again.</t>
  </si>
  <si>
    <t>AT3610 6" x 6" Universal Cove Base in color U759 Black only.</t>
  </si>
  <si>
    <t xml:space="preserve"> Sky Blue (Glossy)</t>
  </si>
  <si>
    <t xml:space="preserve">Penny Round Mosaic in color Sand (Glossy) only. </t>
  </si>
  <si>
    <t>8" x 8" Tender Gray Decorative Pattern Field Tile format only.</t>
  </si>
  <si>
    <t>Color Beige only in all formats and finishes.</t>
  </si>
  <si>
    <t>b) This format is going through a change of thickness.  Packaging is changing from 5.38 SF/CTN to 12.65 SF/CTN as inventory</t>
  </si>
  <si>
    <t>c) Stocked in colors Biscuit and White only.</t>
  </si>
  <si>
    <t>e) Available in color Tender Gray only.</t>
  </si>
  <si>
    <t>d) Stocked in color White only.</t>
  </si>
  <si>
    <t>f) Available in color Biscuit only.</t>
  </si>
  <si>
    <t>Colors Aqua, Biscuit and Taupe only in the 3" x 6" Field Tile format.</t>
  </si>
  <si>
    <t>a) Not available in colors Aqua and Biscuit.</t>
  </si>
  <si>
    <t>a) This format is going through a change of thickness.  Packaging is changing from 10.08 SF/CTN to either 12.59 SF/CTN, 12.92 SF/CTN</t>
  </si>
  <si>
    <t>or 20.13 SF/CTN as inventory with old packaging is depleted.  Check with Customer Service to be sure which packaging amount you will be receiving.</t>
  </si>
  <si>
    <t>old packaging is depleted.  Check with Customer Service to be sure which packaging amount you will be receiving.</t>
  </si>
  <si>
    <t>b) This format is going through a change of thickness.  Packaging is changing from 15.50 SF/CTN to 11.63 SF/CTN as inventory with</t>
  </si>
  <si>
    <t>c) This format is going through a change of thickness.  Packaging is changing from 23.25 SF/CTN to 15.50 SF/CTN as inventory with</t>
  </si>
  <si>
    <t>BALTIC - Color Body Porcelain</t>
  </si>
  <si>
    <t>ROBI</t>
  </si>
  <si>
    <t>Granite          Sand          Tan</t>
  </si>
  <si>
    <r>
      <rPr>
        <sz val="8"/>
        <rFont val="Arial Narrow"/>
        <family val="2"/>
      </rPr>
      <t xml:space="preserve">Stripe </t>
    </r>
    <r>
      <rPr>
        <sz val="7"/>
        <rFont val="Arial Narrow"/>
        <family val="2"/>
      </rPr>
      <t>(Mesh-Mounted)</t>
    </r>
  </si>
  <si>
    <t>13.37 SF/CTN</t>
  </si>
  <si>
    <t>15.38 SF/CTN</t>
  </si>
  <si>
    <t>Baltic</t>
  </si>
  <si>
    <t xml:space="preserve">a) This format is going through a change of thickness.  Packaging is changing from 15.28 SF/CTN to 22.96 SF/CTN as inventory </t>
  </si>
  <si>
    <t xml:space="preserve">c) This format is going through a change of thickness.  Packaging is changing from 15.28 SF/CTN to 22.93 SF/CTN as inventory </t>
  </si>
  <si>
    <t>Unpolished 2" x 2" Mosaic and 3" x 12" Bullnose only.</t>
  </si>
  <si>
    <t>Cararra</t>
  </si>
  <si>
    <t>e)  Not available in color U761 Tender Gray.</t>
  </si>
  <si>
    <t>Color Collection - Matte Group 0 Colors</t>
  </si>
  <si>
    <t>S4449 Bullnose and SN4669 Bullnose Corner formats in color U761 Tender Gray only.</t>
  </si>
  <si>
    <t>a) Not available in color U769 Dark Gray.</t>
  </si>
  <si>
    <t>Colors U726 Cobalt and U769 Dark Gray in 6" x 6" Field Tile and S4369 Bullnose w/6" Edge formats only.</t>
  </si>
  <si>
    <t>Color Collection - Bright Group 4 Color</t>
  </si>
  <si>
    <t>S4449 Bullnose and S4369 Bullnose w/6" edge only.</t>
  </si>
  <si>
    <t>S4639 Bullnose w/3" Edge and S4310 Bullnose formats only in color U289 Taupe.</t>
  </si>
  <si>
    <r>
      <t xml:space="preserve">S4449 Bullnose, S4669 Bullnose and S4169 Bullnose formats in color U289 Taupe.  </t>
    </r>
    <r>
      <rPr>
        <strike/>
        <sz val="10"/>
        <rFont val="Arial"/>
        <family val="2"/>
      </rPr>
      <t>AT3401</t>
    </r>
    <r>
      <rPr>
        <sz val="10"/>
        <rFont val="Arial"/>
        <family val="2"/>
      </rPr>
      <t xml:space="preserve"> Flat Top Cove Base and AT3410 Round Top Cove Base format in color U289 Taupe.  AT3610 Universal Cove Base format in color U289 Taupe.  AK106 Quarter Round format in color U289 Taupe.  </t>
    </r>
  </si>
  <si>
    <t>inventory with old packaging is depleted.</t>
  </si>
  <si>
    <t>Color Antracita in the 12" x 24" Field tile format.</t>
  </si>
  <si>
    <t>Blanco          Grey</t>
  </si>
  <si>
    <t>a) This format is going through a change of thickness.  Packaging is changing from 15.11 SF/CTN to 17.38 SF/CTN as</t>
  </si>
  <si>
    <t>4" x 16" Field Tile format in colors Dark Gray, Frost, Lavender, Peacock Green, Tender Gray and White only.</t>
  </si>
  <si>
    <t>HARMONY - Glazed Ceramic Wall</t>
  </si>
  <si>
    <t>ROHR</t>
  </si>
  <si>
    <t>Bone          Indigo          Moka          Silver          Sky</t>
  </si>
  <si>
    <t>Harmony</t>
  </si>
  <si>
    <t>https://rocatileusa.com/collections/harmony</t>
  </si>
  <si>
    <t>https://rocatileusa.com/collections/baltic</t>
  </si>
  <si>
    <t>Check with Customer Service to be sure which packaging amount you will be receiving.</t>
  </si>
  <si>
    <t xml:space="preserve">2" x 10" Victorian Chair Rail and the 2-3/4" x 10" Cornice Listello only in all colors.  1/2" x 10" Pencil Liner in colors Blue Steel and Taupe only.  </t>
  </si>
  <si>
    <t>g) Available in colors Aqua and Tender Gray only.</t>
  </si>
  <si>
    <t>h) Available in color Taupe only.</t>
  </si>
  <si>
    <t>i) Available in color Blue Steel only.</t>
  </si>
  <si>
    <t>Color White only in the 8" x 8" Matte Field Tile format.</t>
  </si>
  <si>
    <t>Perla</t>
  </si>
  <si>
    <t>a) Packaging is changing from 22.86 SF/CTN to 15.50 SF/CTN as inventory with old packaging is depleted.  Check with</t>
  </si>
  <si>
    <t>Colors Desert Sand, Pure Black and Sable Blanc only in all formats.</t>
  </si>
  <si>
    <t>ONICE SUPREME - Glazed Porcelain</t>
  </si>
  <si>
    <t>ROOS</t>
  </si>
  <si>
    <t>Marfil</t>
  </si>
  <si>
    <t>Onice Supreme</t>
  </si>
  <si>
    <t>a) Packaging is changing from 15.50 SF/CTN to 18.89 SF/CTN as inventory with old packaging is depleted.</t>
  </si>
  <si>
    <t>Colors Cortona Antracita, Cortona Gris, Piamonte Gris and Toscana Arena added.</t>
  </si>
  <si>
    <t>Color Archstone Silver only.</t>
  </si>
  <si>
    <t>Color Platinum only.</t>
  </si>
  <si>
    <t>Cortona Antracita          Cortona Gris          Piamonte Gris          Toscana Arena</t>
  </si>
  <si>
    <t>7.75 SF/CTN</t>
  </si>
  <si>
    <t>24" x 48" Polished and Unpolished Field Tile formats in all colors.  12" x 24" Unpolished Field Tile format in color Smoke only.</t>
  </si>
  <si>
    <t>SERENA - Glazed Porcelain</t>
  </si>
  <si>
    <t>ROSR</t>
  </si>
  <si>
    <t>Crosscut Bone          Crosscut Moka          Veincut Bone          Veincut Moka</t>
  </si>
  <si>
    <t>12" x 24" x 9mm</t>
  </si>
  <si>
    <t>24" x 48" x 9mm</t>
  </si>
  <si>
    <t>48" x 48" x 9mm</t>
  </si>
  <si>
    <t>Serena</t>
  </si>
  <si>
    <t>24" x 24" Unpolished/Rectified Field Tile format in all colors.  24" x 48" Polished/Rectified and Unpolished/Rectified Field Tile formats in all colors.</t>
  </si>
  <si>
    <t>b) Available in color Marble Nouveau only.</t>
  </si>
  <si>
    <t>a) Not available in color Marble Lassa.</t>
  </si>
  <si>
    <t>Marble Parana</t>
  </si>
  <si>
    <t>b) Packaging is changing from 15.50 SF/CTN to 22.86 SF/CTN as inventory with old packaging is depleted.</t>
  </si>
  <si>
    <t>3" x 9-1/2" S439 Bullnose only.</t>
  </si>
  <si>
    <t>Natural          Silver          Walnut (Nogal)          Wenge</t>
  </si>
  <si>
    <t>a) Packaging is changing from 10.01 SF/CTN to 10.25 SF/CTN as inventory with old packaging is depleted.</t>
  </si>
  <si>
    <t>b) This format is going through a change of thickness.  Packaging is changing from 23.25 SF/CTN to 15.50 SF/CTN as inventory</t>
  </si>
  <si>
    <t>b) This format is going through a change of thickness from 8.2mm to 7.0mm.  Packaging is changing from 10.36 SF/CTN to 12.16 SF/CTN</t>
  </si>
  <si>
    <t>https://rocatileusa.com/collections/onice-supreme</t>
  </si>
  <si>
    <t>https://rocatileusa.com/collections/serena</t>
  </si>
  <si>
    <t>https://rocatileusa.com/collections/zen-stone</t>
  </si>
  <si>
    <t>https://rocatileusa.com/collections/maiolica-tile</t>
  </si>
  <si>
    <t>https://rocatileusa.com/collections/magnolia</t>
  </si>
  <si>
    <t>https://rocatileusa.com/collections/downtown</t>
  </si>
  <si>
    <t>https://rocatileusa.com/collections/cc-mosaics</t>
  </si>
  <si>
    <t>https://rocatileusa.com/collections/cc-porcelain-mosaics-plus</t>
  </si>
  <si>
    <t>https://rocatileusa.com/collections/color-collection</t>
  </si>
  <si>
    <t>https://rocatileusa.com/collections/cc-porcelain</t>
  </si>
  <si>
    <t>https://rocatileusa.com/collections/nolita</t>
  </si>
  <si>
    <t>https://rocatileusa.com/collections/piasentina</t>
  </si>
  <si>
    <t>https://rocatileusa.com/collections/positano</t>
  </si>
  <si>
    <t>https://rocatileusa.com/collections/rockart</t>
  </si>
  <si>
    <t>https://rocatileusa.com/collections/bianco-venatino</t>
  </si>
  <si>
    <t>https://rocatileusa.com</t>
  </si>
  <si>
    <t>https://rocatileusa.com/collections/decorative-accent-wall-tile</t>
  </si>
  <si>
    <r>
      <t xml:space="preserve">12" x 24" Polished/Rectified Field Tile, 2" x 2" Unpolished Mosaic and the S43C9 3" x 12" Bullnose formats in all colors.  </t>
    </r>
    <r>
      <rPr>
        <b/>
        <sz val="10"/>
        <color rgb="FF0000FF"/>
        <rFont val="Arial"/>
        <family val="2"/>
      </rPr>
      <t>12" x 24" Gris Unpolished Field Tile format.</t>
    </r>
  </si>
  <si>
    <t>Color Collection - Bright (Colors of the Year)</t>
  </si>
  <si>
    <t>Color U709 Sage Green 3" x 12" Field Tile format.</t>
  </si>
  <si>
    <t>WINTER - Glazed Ceramic Wall</t>
  </si>
  <si>
    <t>ROWN</t>
  </si>
  <si>
    <t>Beige          Blanco          Gris</t>
  </si>
  <si>
    <t>https://rocatileusa.com/collections/winter</t>
  </si>
  <si>
    <t>4/1/26</t>
  </si>
  <si>
    <t>Alba</t>
  </si>
  <si>
    <t>ROAW</t>
  </si>
  <si>
    <t>Glazed Porcelain &amp; Ceramic</t>
  </si>
  <si>
    <t>ALBA - Glazed Porcelain &amp; Ceramic</t>
  </si>
  <si>
    <t>BLOCK - Glazed Porcelain &amp; Ceramic</t>
  </si>
  <si>
    <t>14.45 SF/CTN</t>
  </si>
  <si>
    <t>Avorio          Bianco          Crema          Nero</t>
  </si>
  <si>
    <t>AMBER - Glazed Ceramic Wall</t>
  </si>
  <si>
    <t>ROAM</t>
  </si>
  <si>
    <t>Copper</t>
  </si>
  <si>
    <t>Emerald</t>
  </si>
  <si>
    <t>Opal</t>
  </si>
  <si>
    <t>Ruby</t>
  </si>
  <si>
    <t xml:space="preserve">   Sandstone</t>
  </si>
  <si>
    <t xml:space="preserve">   Sapphire</t>
  </si>
  <si>
    <t>Amber</t>
  </si>
  <si>
    <t>Glazed Porcelain &amp; Ceramic.</t>
  </si>
  <si>
    <t>2" x 20"</t>
  </si>
  <si>
    <t>24" x 36" x 20mm</t>
  </si>
  <si>
    <t>5.81 SF/CTN</t>
  </si>
  <si>
    <t>Suite Baltic</t>
  </si>
  <si>
    <t>CALACATTA ORO - Glazed Porcelain</t>
  </si>
  <si>
    <t>ROCL</t>
  </si>
  <si>
    <t>Calacatta Oro</t>
  </si>
  <si>
    <t>https://rocatileusa.com/collections/alba</t>
  </si>
  <si>
    <t>https://rocatileusa.com/collections/amber</t>
  </si>
  <si>
    <t>https://rocatileusa.com/collections/calacatta-oro</t>
  </si>
  <si>
    <t>The following 8" x 8" Field Tile patterns only:  Breeze, Spice, Terrazzo Fun Gray and Terrazzo Fun White.</t>
  </si>
  <si>
    <t>Stacked Mosaic only in color Forest Green.</t>
  </si>
  <si>
    <t>Black (Glossy)          Blue (Glossy)          Taupe (Glossy)          White (Glossy)</t>
  </si>
  <si>
    <t>Oval</t>
  </si>
  <si>
    <t>3" x 3" Hexagon</t>
  </si>
  <si>
    <t>Black (Glossy)          Tender Gray (Glossy)          White (Glossy)</t>
  </si>
  <si>
    <t>Black (Glossy)          Celest (Glossy)          Tender Gray (Glossy)          White (Glossy)</t>
  </si>
  <si>
    <t>Celest (Glossy)</t>
  </si>
  <si>
    <t>2" x 2" Hex</t>
  </si>
  <si>
    <t>Black (Glossy)          Celest (Glossy)          White (Glossy)</t>
  </si>
  <si>
    <t>Feather</t>
  </si>
  <si>
    <t>U259 Black          U272 Snow White          U289 Taupe          U261 Tender Grey</t>
  </si>
  <si>
    <r>
      <t xml:space="preserve">2" x 2" </t>
    </r>
    <r>
      <rPr>
        <sz val="7"/>
        <rFont val="Arial Narrow"/>
        <family val="2"/>
      </rPr>
      <t>(Dot Mounted)</t>
    </r>
  </si>
  <si>
    <r>
      <t xml:space="preserve">Penny Round </t>
    </r>
    <r>
      <rPr>
        <sz val="7"/>
        <rFont val="Arial Narrow"/>
        <family val="2"/>
      </rPr>
      <t>(Mesh-Mounted)</t>
    </r>
  </si>
  <si>
    <r>
      <t xml:space="preserve">Stacked </t>
    </r>
    <r>
      <rPr>
        <sz val="7"/>
        <rFont val="Arial Narrow"/>
        <family val="2"/>
      </rPr>
      <t>(Mesh-Mounted)</t>
    </r>
  </si>
  <si>
    <t>U261 Tender Gray (Matte)          U081 White Ice (Bright)          U281 White Ice (Matte)</t>
  </si>
  <si>
    <t>a) This format is going through a change of thickness.  Packaging is changing from 10.12 SF/CTN to 12.92 SF/CTN to 20.13 SF/CTN</t>
  </si>
  <si>
    <t xml:space="preserve">   </t>
  </si>
  <si>
    <t>6" x 6" AT3610ST Flat Top Cove Base in color U081 White Ice.  2-1/8" x 2-5/8 x 6" AT8262 V-Cap (Counter Trim) in colors U074 Biscuit and U761 Tender Gray only.</t>
  </si>
  <si>
    <t>U708 Mist          U706 Petrol</t>
  </si>
  <si>
    <t>9" x 60" x 7mm</t>
  </si>
  <si>
    <t>22mil</t>
  </si>
  <si>
    <t>22.58 SF/CTN</t>
  </si>
  <si>
    <t>ROCN</t>
  </si>
  <si>
    <t>Alabaster          Burgundy          Cobalt          Mocha</t>
  </si>
  <si>
    <t>8" x 12"</t>
  </si>
  <si>
    <t>Contour</t>
  </si>
  <si>
    <t>Glazed Ceramic Wall Mosaic</t>
  </si>
  <si>
    <t>CONTOUR - Glazed Ceramic Wall Mosaic</t>
  </si>
  <si>
    <t>Glazed Ceramic Wall Mosaic.</t>
  </si>
  <si>
    <t>https://rocatileusa.com/collections/contour</t>
  </si>
  <si>
    <t>Dolce &amp; Vita</t>
  </si>
  <si>
    <t>https://rocatileusa.com/collections/dolce-vita</t>
  </si>
  <si>
    <t>DOLCE &amp; VITA - Glazed Porcelain &amp; Ceramic</t>
  </si>
  <si>
    <t>RODV</t>
  </si>
  <si>
    <t>Dolce Beige          Dolce Gris</t>
  </si>
  <si>
    <t>Vita Beige          Vita Gris</t>
  </si>
  <si>
    <t>Suite Vita</t>
  </si>
  <si>
    <t>FORGE- Quarry Tile</t>
  </si>
  <si>
    <t>ROFO</t>
  </si>
  <si>
    <t>Spanish Red</t>
  </si>
  <si>
    <t>Smooth</t>
  </si>
  <si>
    <t>Cove Base Inside Corner</t>
  </si>
  <si>
    <t>Cove Base Outside Corner</t>
  </si>
  <si>
    <t>1" x 6"</t>
  </si>
  <si>
    <t>Abrasive (ABS)</t>
  </si>
  <si>
    <t>Cotton          Honey          Tobacco</t>
  </si>
  <si>
    <t>Forge</t>
  </si>
  <si>
    <t>Quarry Tile</t>
  </si>
  <si>
    <t>https://rocatileusa.com/collections/forge</t>
  </si>
  <si>
    <t>ROGL</t>
  </si>
  <si>
    <t>GRAND LUX SoftSound - Evolux Luxury Vinyl Plank</t>
  </si>
  <si>
    <t>Eleanor</t>
  </si>
  <si>
    <t>Emma</t>
  </si>
  <si>
    <t>Harrison</t>
  </si>
  <si>
    <t>Jasper</t>
  </si>
  <si>
    <t>9" x 60" x 5mm</t>
  </si>
  <si>
    <t>22.50 SF/CTN</t>
  </si>
  <si>
    <t xml:space="preserve">          Sterling</t>
  </si>
  <si>
    <t xml:space="preserve">          Theodore</t>
  </si>
  <si>
    <t>Nora Crema          Owen Concrete</t>
  </si>
  <si>
    <t>18" x 18" x 5mm</t>
  </si>
  <si>
    <t>Silas Stone</t>
  </si>
  <si>
    <t>18" x 36" x 5mm</t>
  </si>
  <si>
    <t>27.00 SF/CTN</t>
  </si>
  <si>
    <t>Off White</t>
  </si>
  <si>
    <t xml:space="preserve">            Oil</t>
  </si>
  <si>
    <t>Iris 8mm</t>
  </si>
  <si>
    <t>https://evoluxflooring.com/collections/iris-8mm-1969-12-31</t>
  </si>
  <si>
    <t>Quarry Tile.</t>
  </si>
  <si>
    <t>IRIS 8mm - Evolux Luxury Vinyl Plank</t>
  </si>
  <si>
    <t>Carmel Coast</t>
  </si>
  <si>
    <t>Harvest Plank</t>
  </si>
  <si>
    <t xml:space="preserve">     Pacific Dune</t>
  </si>
  <si>
    <t xml:space="preserve">     Hill Country</t>
  </si>
  <si>
    <t xml:space="preserve">      Sand Bar</t>
  </si>
  <si>
    <t xml:space="preserve">      Palm Coast</t>
  </si>
  <si>
    <t>9" x 60" x 8mm</t>
  </si>
  <si>
    <t>18.82 SF/CTN</t>
  </si>
  <si>
    <t>a) Not available in color Therry Cream.</t>
  </si>
  <si>
    <t>b) Not available in color Laurent White.</t>
  </si>
  <si>
    <t xml:space="preserve">          Polaris White</t>
  </si>
  <si>
    <t xml:space="preserve">  Vesta Sand</t>
  </si>
  <si>
    <t>a) Packaging is changing from 32.70 SF/CTN to 61.06 SF/CTN as inventory with old packaging is depleted.  Check with</t>
  </si>
  <si>
    <t>a) This format is going through a change of thickness.  Packaging is changing from 15.50 SF/CTN to 11.63 SF/CTN as inventory</t>
  </si>
  <si>
    <t>Color Grafito in all formats and the 24x48 Rectified In/Out Format in all colors.</t>
  </si>
  <si>
    <t>12.92 SF/CTN</t>
  </si>
  <si>
    <t>b) This is a glazed ceramic tile and is for wall use only.</t>
  </si>
  <si>
    <t>a) This format is going through a change of thickness.  Packaging is changing from 15.50 SF/CTN to 11.63 SF/CTN as inventory with</t>
  </si>
  <si>
    <t>d) This format is going through a change of thickness.  Packaging is changing from 31.00 SF/CTN to 15.50 SF/CTN as inventory with</t>
  </si>
  <si>
    <t xml:space="preserve">Colors Mist and Petrol in all formats. </t>
  </si>
  <si>
    <t>Neu Gray          Sage Green          White Ice</t>
  </si>
  <si>
    <t xml:space="preserve">Color Petrol in all formats. </t>
  </si>
  <si>
    <t>Mist          Neu Gray          Teal          White Ice</t>
  </si>
  <si>
    <t>Black (Matte)          White (Matte)          White &amp; Black (Matte)</t>
  </si>
  <si>
    <t>Gray (Matte)</t>
  </si>
  <si>
    <t>U072 Snow White (Bright)</t>
  </si>
  <si>
    <t xml:space="preserve">3" x 6" Mondrian (Reversed Beveled Edge) Field tile in colors U759 Black (Bright) and U761 Tender Gray (Bright) only.  3" x 6" Beveled Edge and 4-1/4" x 10" Beveled Edge Field tile in color U759 Black (Bright) only.  Color U761 Tender Gray (Bright) in the 4-1/4" x 10" Beveled Edge Field Tile format. </t>
  </si>
  <si>
    <t>e) Not available in color U261 Tender Gray.</t>
  </si>
  <si>
    <t>d) Not available in color U281 White Ice.</t>
  </si>
  <si>
    <t>c,d</t>
  </si>
  <si>
    <t>4-1/4" x 4-1/4" S4449 Bullnose in colors U274 Biscuit and U281 White Ice only.</t>
  </si>
  <si>
    <t>d) Not available in color U789 Taupe.</t>
  </si>
  <si>
    <t xml:space="preserve">   e) Available in color U759 Black only.</t>
  </si>
  <si>
    <t>0.65 SF/SHEET</t>
  </si>
  <si>
    <t>Color Neu Gray only in all formats.</t>
  </si>
  <si>
    <t>Color Burgundy only in all formats.  4" x 16" Field Tile format only in all colors.</t>
  </si>
  <si>
    <t xml:space="preserve">          Peacock Green</t>
  </si>
  <si>
    <t xml:space="preserve">   Velvet Pink</t>
  </si>
  <si>
    <t xml:space="preserve">          Living Green</t>
  </si>
  <si>
    <t>a) This format is going through a change of thickness.  Packaging is changing from 27.13 SF/CTN to11.63 SF/CTN as inventory</t>
  </si>
  <si>
    <t>d) This format is going through a change of thickness.  Packaging is changing from 14.53 SF/CTN to 11.63 SF/CTN as inventory</t>
  </si>
  <si>
    <t>c) Not available in color Gris.</t>
  </si>
  <si>
    <t>e) Not available in color Grafito.</t>
  </si>
  <si>
    <t>d,e</t>
  </si>
  <si>
    <t>Color Gris only in the 24" x 48" Field Tile format.  Color Grafito only in the 12" x 36" Suite Field Tile format.</t>
  </si>
  <si>
    <t>24" x 48" Rectified Field Tile format only in all colors.  Color Moscato Taupe only in all formats.</t>
  </si>
  <si>
    <t>a) Not available in color Blanco.</t>
  </si>
  <si>
    <t xml:space="preserve">Color Blanco in the 12" x 24" Polished Field Tile format.  Colors Blanco, Cinza and Gris in the 12" x 24" Unpolished Field Tile format.  Color Cinza in the 24" x 24" Polished Field Tile format.  Colors Blanco and Cinza in the 24" x 24" Unpolished Field Tile format.  Color Gris in the 24" x 48" Polished Field Tile format. </t>
  </si>
  <si>
    <t>c,f</t>
  </si>
  <si>
    <t>c) This format is going through a change of thickness.  Packaging is changing from 15.28 SF/CTN to 22.93 SF/CTN as inventory</t>
  </si>
  <si>
    <t>d) Not available in colors Grafito and Gris.</t>
  </si>
  <si>
    <t>f) Available in color Cinza only.</t>
  </si>
  <si>
    <t xml:space="preserve">   e) Available in color Grafito only.</t>
  </si>
  <si>
    <t xml:space="preserve">   b) Not available in color Cinza.</t>
  </si>
  <si>
    <t>Color Blue Steel only in the 3" x 6" Field Tile format.  Colors Aqua, Biscuit, Taupe and White only in the 4-1/4" x 10" Matte Field Tile format.  All 4-1/4" x 10" Decorative Field Tiles.</t>
  </si>
  <si>
    <t>8" x 8" Matte Field Tile format in colors Blue Steel and Taupe only.</t>
  </si>
  <si>
    <t>a) This format is going through a change of thickness.  Packaging is changing from 15.50 SF/CTN to 13.56 SF/CTN as inventory</t>
  </si>
  <si>
    <t>a) This format is going through a change of thickness.  Packaging is changing from 14.85 SF/CTN to 17.33 SF/CTN as inventory</t>
  </si>
  <si>
    <t>Color Rose Gold Penny Round Mosaic and color Silver 1" x 2" Brick Mosaic only.</t>
  </si>
  <si>
    <t>18" x 36" Rectified Field Tile format and 6" x 12" Cove Base only in all colors.</t>
  </si>
  <si>
    <t>Rye</t>
  </si>
  <si>
    <t>Colors Bourbon and Scotch only in the 8" x 48" Rectified Field Tile format.</t>
  </si>
  <si>
    <t>PANAMA - Glazed Porcelain</t>
  </si>
  <si>
    <t>ROPM</t>
  </si>
  <si>
    <t>Suite Panama</t>
  </si>
  <si>
    <t>Panama</t>
  </si>
  <si>
    <t>https://rocatileusa.com/collections/panama</t>
  </si>
  <si>
    <t>Colors Evolve Light Gray, Evolve Oxford and Mason Gray only in the 24" x 24" x 2cm Field Tile format.</t>
  </si>
  <si>
    <t>Color Silver in the 12" x 24" Polished Field Tile format only.</t>
  </si>
  <si>
    <t>b) Available in color Silver only.</t>
  </si>
  <si>
    <t>a) Available in color Smoke only.</t>
  </si>
  <si>
    <t>POSITANO - Glazed Porcelain</t>
  </si>
  <si>
    <t>RIVIERE - Glazed Porcelain</t>
  </si>
  <si>
    <t>RORI</t>
  </si>
  <si>
    <t>Beige          Gris</t>
  </si>
  <si>
    <t>Rigato</t>
  </si>
  <si>
    <t>10" x 11"</t>
  </si>
  <si>
    <t>Circle - Blue Mix</t>
  </si>
  <si>
    <t>Fan - Blue Mix</t>
  </si>
  <si>
    <t>Stacked - Blue Mix</t>
  </si>
  <si>
    <t>Penny Round - Blue Mix</t>
  </si>
  <si>
    <t>Picket - Blue Mix</t>
  </si>
  <si>
    <t>Circle - Green Mix</t>
  </si>
  <si>
    <t>Hexagon - Green Marble</t>
  </si>
  <si>
    <t>Stacked - Green Mix</t>
  </si>
  <si>
    <t>Penny Round - Green Mix</t>
  </si>
  <si>
    <t>0.89 SF/SHEET</t>
  </si>
  <si>
    <t>0.83 SF/SHEET</t>
  </si>
  <si>
    <t>089 SF/SHEET</t>
  </si>
  <si>
    <t>0.17 SF/PIECE</t>
  </si>
  <si>
    <t>Calacatta Gold Hexagon, Statuary Hexagon, Juliano Beige, Juliano Blanco, Juliano Negro and Thassos Square Mosaics.</t>
  </si>
  <si>
    <t>Brick - Green Marble</t>
  </si>
  <si>
    <t>a) Packaging is changing from 15.18 SF/CTN to 22.82 SF/CTN as inventory with old packaging is depleted.</t>
  </si>
  <si>
    <t>2" x 2" Mosaic and a 24" x 36" x 20mm Paver formats added.</t>
  </si>
  <si>
    <t>Agata</t>
  </si>
  <si>
    <t>8" x 9" Hexagon Unpolished, 13" x 13" Unpolished and 3" x 6" Beveled Edge Bright Field Tile formats only.</t>
  </si>
  <si>
    <t>Color Pantheon in the 48" x 48" Polished format only.</t>
  </si>
  <si>
    <t>Color Althos Polished in the 48" x 48" Rectified Field Tile format.  Color Agata Arena in all formats.</t>
  </si>
  <si>
    <t>Color Negro in all formats only.</t>
  </si>
  <si>
    <t>a) This format is going through a change of thickness.  Packaging is changing from 13.56 SF/CTN to 19.38 SF/CTN to</t>
  </si>
  <si>
    <t>17.44 SF/CTN to 11.63 SF/CTN as inventory with old packaging is depleted.  Check with Customer Service to be sure which</t>
  </si>
  <si>
    <t>packaging amount you will be receiving.</t>
  </si>
  <si>
    <t>b) Not available in color Grafito.</t>
  </si>
  <si>
    <t>c) This format is going through a change of thickness.  Packaging is changing from 23.25 SF/CTN to 15.50 SF/CTN as inventory</t>
  </si>
  <si>
    <t>ROTM</t>
  </si>
  <si>
    <t>TAJ MAHAL - Glazed Porcelain</t>
  </si>
  <si>
    <t>Taj Mahal</t>
  </si>
  <si>
    <t>a) This format is going through a change of thickness.  Packaging is changing from 15.50 SF/CTN to 17.44 SF/CTN to 11.63 SF/CTN</t>
  </si>
  <si>
    <t>a) Packaging is changing from 13.56 SF/CTN to 17.44 SF/CTN as inventory with old packaging is depleted.</t>
  </si>
  <si>
    <t>b) Not available in color Almond.</t>
  </si>
  <si>
    <t>3" x 12" S43C9 Bullnose in color Almond only.</t>
  </si>
  <si>
    <t>a) Packaging is changing from 15.18 SF/CTN to 22.83 SF/CTN as inventory with old packaging is depleted.</t>
  </si>
  <si>
    <t>2-1/2" x 16"</t>
  </si>
  <si>
    <t>16" x 48" Rectified Field Tile format in color Black only.</t>
  </si>
  <si>
    <t>WHISPER WOODS LITE - Evolux Luxury Vinyl Plank</t>
  </si>
  <si>
    <t>ROWH</t>
  </si>
  <si>
    <t>Berlin Loft</t>
  </si>
  <si>
    <t>Bordeaux Wine</t>
  </si>
  <si>
    <t>Cenote Hickory</t>
  </si>
  <si>
    <t xml:space="preserve">       Madagascar Oak</t>
  </si>
  <si>
    <t xml:space="preserve">       Coastal Mist</t>
  </si>
  <si>
    <t xml:space="preserve">       Loire Valley</t>
  </si>
  <si>
    <t>Nordic Shadow</t>
  </si>
  <si>
    <t>Oslo Ash</t>
  </si>
  <si>
    <t>Sevilla Oak</t>
  </si>
  <si>
    <t>22.64 SF/CTN</t>
  </si>
  <si>
    <t>T-Mold</t>
  </si>
  <si>
    <t>Stair Nose (Overlapping)</t>
  </si>
  <si>
    <t>Stair Nose (Flush)</t>
  </si>
  <si>
    <t>Whisper Woods Lite</t>
  </si>
  <si>
    <t>https://evoluxflooring.com/collections/whisper-woods-lite-1969-12-31</t>
  </si>
  <si>
    <t>94" x 2-3/4" x 3/4"</t>
  </si>
  <si>
    <r>
      <t xml:space="preserve">CC MOSAICS </t>
    </r>
    <r>
      <rPr>
        <u/>
        <sz val="8"/>
        <rFont val="Arial"/>
        <family val="2"/>
      </rPr>
      <t xml:space="preserve">(Glazed Porcelain </t>
    </r>
    <r>
      <rPr>
        <u/>
        <sz val="7"/>
        <rFont val="Arial"/>
        <family val="2"/>
      </rPr>
      <t>Mesh-Mounted</t>
    </r>
    <r>
      <rPr>
        <u/>
        <sz val="8"/>
        <rFont val="Arial"/>
        <family val="2"/>
      </rPr>
      <t xml:space="preserve"> Mosaics)</t>
    </r>
    <r>
      <rPr>
        <i/>
        <u/>
        <sz val="8"/>
        <rFont val="Arial"/>
        <family val="2"/>
      </rPr>
      <t xml:space="preserve"> - continued</t>
    </r>
  </si>
  <si>
    <r>
      <t>GRAND LUX SoftSound - Evolux Luxury Vinyl Plank</t>
    </r>
    <r>
      <rPr>
        <i/>
        <u/>
        <sz val="8"/>
        <rFont val="Arial"/>
        <family val="2"/>
      </rPr>
      <t xml:space="preserve"> - continued</t>
    </r>
  </si>
  <si>
    <r>
      <t>LASSA - Glazed &amp; Polished Porcelain</t>
    </r>
    <r>
      <rPr>
        <i/>
        <u/>
        <sz val="8"/>
        <rFont val="Arial"/>
        <family val="2"/>
      </rPr>
      <t xml:space="preserve"> - continued</t>
    </r>
  </si>
  <si>
    <r>
      <t>MAIOLICA - Glazed Ceramic Wall</t>
    </r>
    <r>
      <rPr>
        <i/>
        <u/>
        <sz val="8"/>
        <rFont val="Arial"/>
        <family val="2"/>
      </rPr>
      <t xml:space="preserve"> - continued</t>
    </r>
  </si>
  <si>
    <r>
      <t>ROCK ART - Natural Stone &amp; Glass Mosaics</t>
    </r>
    <r>
      <rPr>
        <i/>
        <u/>
        <sz val="8"/>
        <rFont val="Arial"/>
        <family val="2"/>
      </rPr>
      <t xml:space="preserve"> - continued</t>
    </r>
  </si>
  <si>
    <r>
      <t>SLABS - Glazed Porcelain</t>
    </r>
    <r>
      <rPr>
        <i/>
        <u/>
        <sz val="8"/>
        <rFont val="Arial"/>
        <family val="2"/>
      </rPr>
      <t xml:space="preserve"> - continued</t>
    </r>
  </si>
  <si>
    <t>Arena          Gris</t>
  </si>
  <si>
    <t>Grass          Sea Grass          Wool</t>
  </si>
  <si>
    <t>3-4</t>
  </si>
  <si>
    <t>5-6</t>
  </si>
  <si>
    <t>8-9</t>
  </si>
  <si>
    <t>Grand Lux</t>
  </si>
  <si>
    <t>https://evoluxflooring.com/collections/grand-lux</t>
  </si>
  <si>
    <t>https://evoluxflooring.com/collections/fume-1969-12-31</t>
  </si>
  <si>
    <t>https://evoluxflooring.com/collections/apres-1969-12-31</t>
  </si>
  <si>
    <t>https://evoluxflooring.com/collections/iris-2025-10-10</t>
  </si>
  <si>
    <t>9-10</t>
  </si>
  <si>
    <t>https://evoluxflooring.com/collections/lu</t>
  </si>
  <si>
    <t>10-11</t>
  </si>
  <si>
    <t>https://evoluxflooring.com/collections/powell</t>
  </si>
  <si>
    <t>Riviere</t>
  </si>
  <si>
    <t>13-14</t>
  </si>
  <si>
    <t>https://rocatileusa.com/collections/riviere</t>
  </si>
  <si>
    <t>4-1/4" x 16" Field Tile format only in color U289 Taupe.</t>
  </si>
  <si>
    <t>4-1/4" x 16" Field Tile format only in color U789 Taupe.</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</si>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</sst>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5" formatCode="0.0%"/>
    <numFmt numFmtId="167" formatCode="mm/dd/yy"/>
    <numFmt numFmtId="168" formatCode="m/d/yy;@"/>
  </numFmts>
  <fonts count="3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i/>
      <u/>
      <sz val="8"/>
      <name val="Arial"/>
      <family val="2"/>
    </font>
    <font>
      <sz val="7"/>
      <name val="Arial Narrow"/>
      <family val="2"/>
    </font>
    <font>
      <b/>
      <i/>
      <sz val="10"/>
      <name val="Arial"/>
      <family val="2"/>
    </font>
    <font>
      <sz val="7"/>
      <name val="Arial"/>
      <family val="2"/>
    </font>
    <font>
      <sz val="10"/>
      <name val="Cambria"/>
      <family val="1"/>
    </font>
    <font>
      <u/>
      <sz val="7"/>
      <name val="Arial"/>
      <family val="2"/>
    </font>
    <font>
      <sz val="11"/>
      <color theme="1"/>
      <name val="Calibri"/>
      <family val="2"/>
      <scheme val="minor"/>
    </font>
    <font>
      <sz val="10"/>
      <color rgb="FFFF0000"/>
      <name val="Arial"/>
      <family val="2"/>
    </font>
    <font>
      <sz val="10"/>
      <color rgb="FF0000FF"/>
      <name val="Arial"/>
      <family val="2"/>
    </font>
    <font>
      <b/>
      <sz val="10"/>
      <color rgb="FF0000FF"/>
      <name val="Arial"/>
      <family val="2"/>
    </font>
    <font>
      <sz val="10"/>
      <color rgb="FF000000"/>
      <name val="Arial"/>
      <family val="2"/>
    </font>
    <font>
      <b/>
      <sz val="10"/>
      <color rgb="FFFF0000"/>
      <name val="Arial"/>
      <family val="2"/>
    </font>
    <font>
      <b/>
      <sz val="7"/>
      <name val="Arial Narrow"/>
      <family val="2"/>
    </font>
    <font>
      <strike/>
      <sz val="10"/>
      <name val="Arial"/>
      <family val="2"/>
    </font>
    <font>
      <b/>
      <strike/>
      <sz val="10"/>
      <name val="Cambria"/>
      <family val="1"/>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0" fontId="27" fillId="0" borderId="0"/>
    <xf numFmtId="0" fontId="27" fillId="0" borderId="0"/>
    <xf numFmtId="9" fontId="1" fillId="0" borderId="0" applyFont="0" applyFill="0" applyBorder="0" applyAlignment="0" applyProtection="0"/>
  </cellStyleXfs>
  <cellXfs count="25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4" fillId="0" borderId="0" xfId="0"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1" xfId="0" applyFill="1" applyBorder="1"/>
    <xf numFmtId="2" fontId="7" fillId="0" borderId="0" xfId="1" applyNumberFormat="1" applyFont="1" applyFill="1" applyAlignment="1">
      <alignmen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7"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20" fillId="0" borderId="0" xfId="0" applyFont="1"/>
    <xf numFmtId="0" fontId="3" fillId="0" borderId="0" xfId="0" applyFont="1" applyAlignment="1">
      <alignment vertical="center"/>
    </xf>
    <xf numFmtId="43" fontId="4" fillId="0" borderId="0" xfId="1" applyFont="1" applyFill="1" applyAlignment="1">
      <alignment vertical="center"/>
    </xf>
    <xf numFmtId="0" fontId="2" fillId="0" borderId="0" xfId="0" applyFont="1"/>
    <xf numFmtId="0" fontId="2" fillId="0" borderId="0" xfId="0" applyFont="1" applyAlignment="1">
      <alignment vertical="center"/>
    </xf>
    <xf numFmtId="0" fontId="4" fillId="9" borderId="0" xfId="0" applyFont="1" applyFill="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center" vertical="center"/>
    </xf>
    <xf numFmtId="167" fontId="3" fillId="10" borderId="4" xfId="0" applyNumberFormat="1" applyFont="1" applyFill="1" applyBorder="1" applyAlignment="1">
      <alignment horizontal="center"/>
    </xf>
    <xf numFmtId="167" fontId="3" fillId="10" borderId="5" xfId="0" applyNumberFormat="1" applyFont="1" applyFill="1" applyBorder="1" applyAlignment="1">
      <alignment horizontal="center"/>
    </xf>
    <xf numFmtId="167" fontId="4" fillId="0" borderId="0" xfId="0" applyNumberFormat="1" applyFont="1" applyAlignment="1">
      <alignment vertical="center"/>
    </xf>
    <xf numFmtId="167" fontId="3" fillId="0" borderId="0" xfId="0" applyNumberFormat="1" applyFont="1" applyAlignment="1">
      <alignment horizontal="left"/>
    </xf>
    <xf numFmtId="49" fontId="4" fillId="0" borderId="0" xfId="0" quotePrefix="1" applyNumberFormat="1" applyFont="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8" fillId="0" borderId="0" xfId="0" applyFont="1"/>
    <xf numFmtId="167" fontId="3" fillId="0" borderId="7" xfId="0" applyNumberFormat="1" applyFont="1" applyBorder="1" applyAlignment="1">
      <alignment horizontal="left" vertical="center"/>
    </xf>
    <xf numFmtId="0" fontId="2" fillId="0" borderId="7" xfId="0" applyFont="1" applyBorder="1" applyAlignment="1">
      <alignment vertical="center"/>
    </xf>
    <xf numFmtId="167" fontId="2" fillId="0" borderId="0" xfId="0" applyNumberFormat="1" applyFont="1" applyAlignment="1">
      <alignment horizontal="left" vertical="center"/>
    </xf>
    <xf numFmtId="167" fontId="3" fillId="0" borderId="0" xfId="0" applyNumberFormat="1" applyFont="1" applyAlignment="1">
      <alignment horizontal="left" vertical="center"/>
    </xf>
    <xf numFmtId="168" fontId="3" fillId="0" borderId="0" xfId="0" applyNumberFormat="1" applyFont="1" applyAlignment="1">
      <alignment horizontal="left" vertical="center"/>
    </xf>
    <xf numFmtId="0" fontId="3" fillId="0" borderId="0" xfId="0" applyFont="1" applyAlignment="1">
      <alignment vertical="center" wrapText="1"/>
    </xf>
    <xf numFmtId="168" fontId="2" fillId="0" borderId="0" xfId="0" applyNumberFormat="1" applyFont="1" applyAlignment="1">
      <alignment horizontal="left" vertical="center"/>
    </xf>
    <xf numFmtId="49" fontId="4" fillId="0" borderId="0" xfId="0" applyNumberFormat="1" applyFont="1" applyAlignment="1">
      <alignment horizontal="left"/>
    </xf>
    <xf numFmtId="0" fontId="2" fillId="0" borderId="0" xfId="0" applyFont="1" applyAlignment="1">
      <alignment vertical="top"/>
    </xf>
    <xf numFmtId="0" fontId="2" fillId="0" borderId="0" xfId="0" applyFont="1" applyAlignment="1">
      <alignment vertical="top" wrapText="1"/>
    </xf>
    <xf numFmtId="168"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167" fontId="3" fillId="0" borderId="0" xfId="0" applyNumberFormat="1" applyFont="1" applyAlignment="1">
      <alignment horizontal="left" vertical="top"/>
    </xf>
    <xf numFmtId="0" fontId="2" fillId="0" borderId="0" xfId="0" applyFont="1" applyAlignment="1">
      <alignment vertical="center" wrapText="1"/>
    </xf>
    <xf numFmtId="1" fontId="4" fillId="0" borderId="0" xfId="0" quotePrefix="1" applyNumberFormat="1" applyFont="1" applyAlignment="1">
      <alignment horizontal="center" vertical="center"/>
    </xf>
    <xf numFmtId="168" fontId="2" fillId="0" borderId="0" xfId="0" applyNumberFormat="1" applyFont="1" applyAlignment="1">
      <alignment horizontal="left" vertical="top"/>
    </xf>
    <xf numFmtId="4" fontId="6" fillId="0" borderId="2" xfId="1" applyNumberFormat="1" applyFont="1" applyFill="1" applyBorder="1" applyAlignment="1">
      <alignment vertical="center"/>
    </xf>
    <xf numFmtId="0" fontId="29" fillId="0" borderId="0" xfId="0" applyFont="1" applyAlignment="1">
      <alignment vertical="top"/>
    </xf>
    <xf numFmtId="0" fontId="2" fillId="0" borderId="0" xfId="0" quotePrefix="1" applyFont="1" applyAlignment="1">
      <alignment vertical="top"/>
    </xf>
    <xf numFmtId="0" fontId="24" fillId="0" borderId="0" xfId="0" applyFont="1" applyAlignment="1">
      <alignment vertical="center"/>
    </xf>
    <xf numFmtId="0" fontId="4" fillId="0" borderId="0" xfId="0" quotePrefix="1" applyFont="1" applyAlignment="1">
      <alignment horizontal="center" vertical="center"/>
    </xf>
    <xf numFmtId="0" fontId="30" fillId="0" borderId="0" xfId="0" applyFont="1" applyAlignment="1">
      <alignment vertical="top"/>
    </xf>
    <xf numFmtId="4" fontId="4" fillId="2" borderId="0" xfId="1" applyNumberFormat="1" applyFont="1" applyFill="1" applyBorder="1" applyAlignment="1">
      <alignment horizontal="left" vertical="center"/>
    </xf>
    <xf numFmtId="0" fontId="28" fillId="0" borderId="0" xfId="0" applyFont="1" applyAlignment="1">
      <alignment vertical="top"/>
    </xf>
    <xf numFmtId="0" fontId="30" fillId="0" borderId="0" xfId="0" applyFont="1" applyAlignment="1">
      <alignment vertical="center"/>
    </xf>
    <xf numFmtId="0" fontId="25" fillId="0" borderId="0" xfId="0" applyFont="1" applyAlignment="1">
      <alignment vertical="top"/>
    </xf>
    <xf numFmtId="0" fontId="4" fillId="14" borderId="0" xfId="0" applyFont="1" applyFill="1" applyAlignment="1">
      <alignment vertical="center"/>
    </xf>
    <xf numFmtId="0" fontId="4" fillId="14" borderId="0" xfId="0" applyFont="1" applyFill="1"/>
    <xf numFmtId="0" fontId="4" fillId="14" borderId="0" xfId="0" applyFont="1" applyFill="1" applyAlignment="1">
      <alignment horizontal="left" vertical="center" wrapText="1"/>
    </xf>
    <xf numFmtId="0" fontId="3" fillId="0" borderId="0" xfId="0" applyFont="1" applyAlignment="1">
      <alignment horizontal="left" vertical="top"/>
    </xf>
    <xf numFmtId="0" fontId="3" fillId="0" borderId="0" xfId="0" applyFont="1" applyAlignment="1">
      <alignment horizontal="left" vertical="top" wrapText="1"/>
    </xf>
    <xf numFmtId="0" fontId="11" fillId="0" borderId="1" xfId="2" applyFill="1" applyBorder="1" applyAlignment="1" applyProtection="1"/>
    <xf numFmtId="0" fontId="2" fillId="0" borderId="0" xfId="0" applyFont="1" applyAlignment="1">
      <alignment horizontal="left" vertical="top"/>
    </xf>
    <xf numFmtId="0" fontId="2" fillId="0" borderId="0" xfId="0" applyFont="1" applyAlignment="1">
      <alignment horizontal="left" vertical="top" wrapText="1"/>
    </xf>
    <xf numFmtId="0" fontId="29" fillId="0" borderId="0" xfId="0" applyFont="1" applyAlignment="1">
      <alignment horizontal="left" vertical="top"/>
    </xf>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168"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167" fontId="30" fillId="0" borderId="7" xfId="0" applyNumberFormat="1" applyFont="1" applyBorder="1" applyAlignment="1">
      <alignment horizontal="left" vertical="center"/>
    </xf>
    <xf numFmtId="167" fontId="32" fillId="0" borderId="7" xfId="0" applyNumberFormat="1" applyFont="1" applyBorder="1" applyAlignment="1">
      <alignment horizontal="left" vertical="center"/>
    </xf>
    <xf numFmtId="4" fontId="6" fillId="0" borderId="0" xfId="1" applyNumberFormat="1" applyFont="1" applyFill="1" applyBorder="1" applyAlignment="1">
      <alignment vertical="center"/>
    </xf>
    <xf numFmtId="0" fontId="1" fillId="0" borderId="0" xfId="0" applyFont="1"/>
    <xf numFmtId="168" fontId="30" fillId="0" borderId="0" xfId="0" applyNumberFormat="1" applyFont="1" applyAlignment="1">
      <alignment horizontal="left" vertical="top"/>
    </xf>
    <xf numFmtId="0" fontId="1" fillId="0" borderId="8" xfId="0" applyFont="1" applyBorder="1" applyAlignment="1">
      <alignment vertical="center"/>
    </xf>
    <xf numFmtId="0" fontId="1" fillId="0" borderId="0" xfId="0" applyFont="1" applyAlignment="1">
      <alignment horizontal="center" vertical="center"/>
    </xf>
    <xf numFmtId="0" fontId="1" fillId="13" borderId="2" xfId="0" applyFont="1" applyFill="1" applyBorder="1"/>
    <xf numFmtId="0" fontId="1" fillId="13" borderId="1" xfId="0" applyFont="1" applyFill="1" applyBorder="1"/>
    <xf numFmtId="168" fontId="35" fillId="0" borderId="0" xfId="0" applyNumberFormat="1" applyFont="1" applyAlignment="1">
      <alignment horizontal="left" vertical="top"/>
    </xf>
    <xf numFmtId="0" fontId="35" fillId="0" borderId="0" xfId="0" applyFont="1" applyAlignment="1">
      <alignment vertical="top"/>
    </xf>
    <xf numFmtId="0" fontId="35" fillId="0" borderId="0" xfId="0" applyFont="1" applyAlignment="1">
      <alignment vertical="top" wrapText="1"/>
    </xf>
    <xf numFmtId="168" fontId="2" fillId="0" borderId="0" xfId="0" applyNumberFormat="1" applyFont="1" applyAlignment="1">
      <alignment horizontal="left" vertical="top" wrapText="1"/>
    </xf>
    <xf numFmtId="0" fontId="8" fillId="0" borderId="0" xfId="0" applyFont="1" applyAlignment="1">
      <alignment horizontal="right" vertical="center"/>
    </xf>
    <xf numFmtId="0" fontId="5" fillId="0" borderId="0" xfId="0" applyFont="1" applyAlignment="1">
      <alignment horizontal="right" vertical="center"/>
    </xf>
    <xf numFmtId="4" fontId="4" fillId="0" borderId="0" xfId="0" applyNumberFormat="1" applyFont="1" applyAlignment="1">
      <alignment horizontal="center" vertic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14" fontId="3" fillId="0" borderId="0" xfId="0" quotePrefix="1" applyNumberFormat="1" applyFont="1" applyAlignment="1">
      <alignment horizontal="right" vertical="center"/>
    </xf>
    <xf numFmtId="0" fontId="10" fillId="0" borderId="0" xfId="0" applyFont="1" applyAlignment="1">
      <alignment horizontal="righ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12" fillId="0" borderId="0" xfId="0" applyFont="1" applyAlignment="1">
      <alignment vertical="center"/>
    </xf>
    <xf numFmtId="0" fontId="19" fillId="0" borderId="0" xfId="0" applyFont="1" applyAlignment="1">
      <alignment vertical="center"/>
    </xf>
    <xf numFmtId="49" fontId="4" fillId="0" borderId="0" xfId="0" applyNumberFormat="1" applyFont="1" applyAlignment="1">
      <alignment horizontal="right" vertical="center"/>
    </xf>
    <xf numFmtId="0" fontId="6" fillId="0" borderId="6" xfId="0" applyFont="1" applyBorder="1" applyAlignment="1">
      <alignment vertical="center"/>
    </xf>
    <xf numFmtId="0" fontId="16" fillId="0" borderId="0" xfId="0" applyFont="1" applyAlignment="1">
      <alignment vertical="center"/>
    </xf>
    <xf numFmtId="0" fontId="16" fillId="0" borderId="0" xfId="0" applyFont="1" applyAlignment="1">
      <alignment horizontal="right" vertical="center"/>
    </xf>
    <xf numFmtId="0" fontId="22" fillId="0" borderId="0" xfId="0" applyFont="1" applyAlignment="1">
      <alignment horizontal="left" vertical="center"/>
    </xf>
    <xf numFmtId="0" fontId="22" fillId="0" borderId="0" xfId="0" applyFont="1" applyAlignment="1">
      <alignment vertical="center"/>
    </xf>
    <xf numFmtId="0" fontId="16" fillId="0" borderId="0" xfId="3" applyFont="1" applyAlignment="1">
      <alignment vertical="center"/>
    </xf>
    <xf numFmtId="0" fontId="9" fillId="0" borderId="0" xfId="0" applyFont="1" applyAlignment="1">
      <alignment vertical="center"/>
    </xf>
    <xf numFmtId="0" fontId="5" fillId="0" borderId="0" xfId="0" applyFont="1" applyAlignment="1">
      <alignment vertical="center"/>
    </xf>
    <xf numFmtId="0" fontId="33" fillId="0" borderId="0" xfId="0" applyFont="1" applyAlignment="1">
      <alignment horizontal="left" vertical="center"/>
    </xf>
    <xf numFmtId="0" fontId="22" fillId="0" borderId="0" xfId="0" applyFont="1" applyAlignment="1">
      <alignment horizontal="right" vertical="center"/>
    </xf>
    <xf numFmtId="3" fontId="7" fillId="0" borderId="0" xfId="0" quotePrefix="1" applyNumberFormat="1" applyFont="1" applyAlignment="1">
      <alignment vertical="center"/>
    </xf>
    <xf numFmtId="0" fontId="5" fillId="0" borderId="0" xfId="0" applyFont="1" applyAlignment="1">
      <alignment horizontal="left" vertical="center"/>
    </xf>
    <xf numFmtId="4" fontId="4" fillId="0" borderId="0" xfId="0" applyNumberFormat="1" applyFont="1" applyAlignment="1">
      <alignment horizontal="center"/>
    </xf>
    <xf numFmtId="4" fontId="4" fillId="0" borderId="1" xfId="0" applyNumberFormat="1" applyFont="1" applyBorder="1" applyAlignment="1">
      <alignment horizontal="right"/>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4" fillId="0" borderId="0" xfId="0" applyFont="1" applyAlignment="1">
      <alignment horizontal="left" vertical="top" wrapText="1"/>
    </xf>
    <xf numFmtId="0" fontId="8" fillId="0" borderId="0" xfId="0" applyFont="1" applyAlignment="1">
      <alignment horizontal="right" vertical="center"/>
    </xf>
    <xf numFmtId="0" fontId="8" fillId="0" borderId="0" xfId="0" applyFont="1" applyAlignment="1">
      <alignment horizontal="center" vertical="center"/>
    </xf>
    <xf numFmtId="0" fontId="4" fillId="0" borderId="0" xfId="0" applyFont="1" applyAlignment="1">
      <alignment horizontal="center" vertical="top" wrapText="1"/>
    </xf>
    <xf numFmtId="9" fontId="6" fillId="0" borderId="9" xfId="5" applyFont="1" applyFill="1" applyBorder="1" applyAlignment="1">
      <alignment horizontal="center" vertical="center"/>
    </xf>
    <xf numFmtId="0" fontId="8" fillId="0" borderId="0" xfId="5" applyNumberFormat="1" applyFont="1" applyAlignment="1">
      <alignment horizontal="right" vertical="center"/>
    </xf>
    <xf numFmtId="4" fontId="6" fillId="0" borderId="1" xfId="1" applyNumberFormat="1" applyFont="1" applyFill="1" applyBorder="1" applyAlignment="1">
      <alignment horizontal="center" vertical="center"/>
    </xf>
    <xf numFmtId="0" fontId="15" fillId="0" borderId="0" xfId="0"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14" fontId="6" fillId="0" borderId="0" xfId="0"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2" fontId="7" fillId="0" borderId="0" xfId="0" applyNumberFormat="1" applyFont="1" applyAlignment="1">
      <alignment horizontal="center" vertical="center" wrapText="1"/>
    </xf>
    <xf numFmtId="0" fontId="13" fillId="0" borderId="0" xfId="0" applyFont="1" applyAlignment="1">
      <alignment horizontal="center" vertical="center"/>
    </xf>
  </cellXfs>
  <cellStyles count="6">
    <cellStyle name="Comma" xfId="1" builtinId="3"/>
    <cellStyle name="Hyperlink" xfId="2" builtinId="8"/>
    <cellStyle name="Normal" xfId="0" builtinId="0"/>
    <cellStyle name="Normal 2" xfId="3" xr:uid="{00000000-0005-0000-0000-000003000000}"/>
    <cellStyle name="Normal 4" xfId="4" xr:uid="{00000000-0005-0000-0000-000004000000}"/>
    <cellStyle name="Percent" xfId="5" builtinId="5"/>
  </cellStyles>
  <dxfs count="0"/>
  <tableStyles count="0" defaultTableStyle="TableStyleMedium2" defaultPivotStyle="PivotStyleLight16"/>
  <colors>
    <mruColors>
      <color rgb="FF0000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1247775</xdr:colOff>
          <xdr:row>1</xdr:row>
          <xdr:rowOff>9525</xdr:rowOff>
        </xdr:from>
        <xdr:to>
          <xdr:col>9</xdr:col>
          <xdr:colOff>28575</xdr:colOff>
          <xdr:row>3</xdr:row>
          <xdr:rowOff>85725</xdr:rowOff>
        </xdr:to>
        <xdr:sp macro="" textlink="">
          <xdr:nvSpPr>
            <xdr:cNvPr id="3083" name="Object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9525</xdr:colOff>
      <xdr:row>1</xdr:row>
      <xdr:rowOff>0</xdr:rowOff>
    </xdr:from>
    <xdr:to>
      <xdr:col>4</xdr:col>
      <xdr:colOff>9525</xdr:colOff>
      <xdr:row>2</xdr:row>
      <xdr:rowOff>0</xdr:rowOff>
    </xdr:to>
    <xdr:pic>
      <xdr:nvPicPr>
        <xdr:cNvPr id="23191" name="Picture 335">
          <a:extLst>
            <a:ext uri="{FF2B5EF4-FFF2-40B4-BE49-F238E27FC236}">
              <a16:creationId xmlns:a16="http://schemas.microsoft.com/office/drawing/2014/main" id="{00000000-0008-0000-0100-0000975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1619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25541" name="Line 118">
          <a:extLst>
            <a:ext uri="{FF2B5EF4-FFF2-40B4-BE49-F238E27FC236}">
              <a16:creationId xmlns:a16="http://schemas.microsoft.com/office/drawing/2014/main" id="{00000000-0008-0000-0200-0000C563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25542" name="Line 192">
          <a:extLst>
            <a:ext uri="{FF2B5EF4-FFF2-40B4-BE49-F238E27FC236}">
              <a16:creationId xmlns:a16="http://schemas.microsoft.com/office/drawing/2014/main" id="{00000000-0008-0000-0200-0000C663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9</xdr:col>
          <xdr:colOff>285750</xdr:colOff>
          <xdr:row>12</xdr:row>
          <xdr:rowOff>19050</xdr:rowOff>
        </xdr:from>
        <xdr:to>
          <xdr:col>12</xdr:col>
          <xdr:colOff>276225</xdr:colOff>
          <xdr:row>14</xdr:row>
          <xdr:rowOff>95250</xdr:rowOff>
        </xdr:to>
        <xdr:sp macro="" textlink="">
          <xdr:nvSpPr>
            <xdr:cNvPr id="1360" name="Object 336" hidden="1">
              <a:extLst>
                <a:ext uri="{63B3BB69-23CF-44E3-9099-C40C66FF867C}">
                  <a14:compatExt spid="_x0000_s1360"/>
                </a:ext>
                <a:ext uri="{FF2B5EF4-FFF2-40B4-BE49-F238E27FC236}">
                  <a16:creationId xmlns:a16="http://schemas.microsoft.com/office/drawing/2014/main" id="{00000000-0008-0000-0200-00005005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9525</xdr:colOff>
      <xdr:row>12</xdr:row>
      <xdr:rowOff>9525</xdr:rowOff>
    </xdr:from>
    <xdr:to>
      <xdr:col>7</xdr:col>
      <xdr:colOff>19050</xdr:colOff>
      <xdr:row>13</xdr:row>
      <xdr:rowOff>9525</xdr:rowOff>
    </xdr:to>
    <xdr:pic>
      <xdr:nvPicPr>
        <xdr:cNvPr id="25543" name="Picture 335">
          <a:extLst>
            <a:ext uri="{FF2B5EF4-FFF2-40B4-BE49-F238E27FC236}">
              <a16:creationId xmlns:a16="http://schemas.microsoft.com/office/drawing/2014/main" id="{00000000-0008-0000-0200-0000C763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26" Type="http://schemas.openxmlformats.org/officeDocument/2006/relationships/hyperlink" Target="https://rocatileusa.com/collections/marble-platinum/" TargetMode="External"/><Relationship Id="rId21" Type="http://schemas.openxmlformats.org/officeDocument/2006/relationships/hyperlink" Target="https://rocatileusa.com/collections/seattle/" TargetMode="External"/><Relationship Id="rId34" Type="http://schemas.openxmlformats.org/officeDocument/2006/relationships/hyperlink" Target="https://rocatileusa.com/collections/june/" TargetMode="External"/><Relationship Id="rId42" Type="http://schemas.openxmlformats.org/officeDocument/2006/relationships/hyperlink" Target="https://rocatileusa.com/collections/bartile/" TargetMode="External"/><Relationship Id="rId47" Type="http://schemas.openxmlformats.org/officeDocument/2006/relationships/hyperlink" Target="https://rocatileusa.com/collections/savoy/" TargetMode="External"/><Relationship Id="rId50" Type="http://schemas.openxmlformats.org/officeDocument/2006/relationships/hyperlink" Target="https://rocatileusa.com/category/floor-tile/lithology" TargetMode="External"/><Relationship Id="rId55" Type="http://schemas.openxmlformats.org/officeDocument/2006/relationships/hyperlink" Target="https://rocatileusa.com/collections/groove" TargetMode="External"/><Relationship Id="rId63" Type="http://schemas.openxmlformats.org/officeDocument/2006/relationships/hyperlink" Target="https://rocatileusa.com/collections/weston" TargetMode="External"/><Relationship Id="rId68" Type="http://schemas.openxmlformats.org/officeDocument/2006/relationships/hyperlink" Target="https://rocatileusa.com/collections/zen-stone" TargetMode="External"/><Relationship Id="rId76" Type="http://schemas.openxmlformats.org/officeDocument/2006/relationships/hyperlink" Target="https://rocatileusa.com/collections/nolita" TargetMode="External"/><Relationship Id="rId84" Type="http://schemas.openxmlformats.org/officeDocument/2006/relationships/hyperlink" Target="https://rocatileusa.com/collections/alba" TargetMode="External"/><Relationship Id="rId89" Type="http://schemas.openxmlformats.org/officeDocument/2006/relationships/hyperlink" Target="https://rocatileusa.com/collections/forge" TargetMode="External"/><Relationship Id="rId97" Type="http://schemas.openxmlformats.org/officeDocument/2006/relationships/hyperlink" Target="https://evoluxflooring.com/collections/lu" TargetMode="External"/><Relationship Id="rId7" Type="http://schemas.openxmlformats.org/officeDocument/2006/relationships/hyperlink" Target="http://rocatileusa.com/collections/trevi/" TargetMode="External"/><Relationship Id="rId71" Type="http://schemas.openxmlformats.org/officeDocument/2006/relationships/hyperlink" Target="https://rocatileusa.com/collections/downtown" TargetMode="External"/><Relationship Id="rId92" Type="http://schemas.openxmlformats.org/officeDocument/2006/relationships/hyperlink" Target="https://evoluxflooring.com/collections/whisper-woods-lite-1969-12-31" TargetMode="External"/><Relationship Id="rId2" Type="http://schemas.openxmlformats.org/officeDocument/2006/relationships/hyperlink" Target="http://rocatileusa.com/collections/brickell/" TargetMode="External"/><Relationship Id="rId16" Type="http://schemas.openxmlformats.org/officeDocument/2006/relationships/hyperlink" Target="https://rocatileusa.com/collections/slabs/" TargetMode="External"/><Relationship Id="rId29" Type="http://schemas.openxmlformats.org/officeDocument/2006/relationships/hyperlink" Target="https://rocatileusa.com/collections/terranova/" TargetMode="External"/><Relationship Id="rId11" Type="http://schemas.openxmlformats.org/officeDocument/2006/relationships/hyperlink" Target="http://rocatileusa.com/collections/pro/" TargetMode="External"/><Relationship Id="rId24" Type="http://schemas.openxmlformats.org/officeDocument/2006/relationships/hyperlink" Target="https://rocatileusa.com/collections/alaska/" TargetMode="External"/><Relationship Id="rId32" Type="http://schemas.openxmlformats.org/officeDocument/2006/relationships/hyperlink" Target="https://rocatileusa.com/collections/nordico/" TargetMode="External"/><Relationship Id="rId37" Type="http://schemas.openxmlformats.org/officeDocument/2006/relationships/hyperlink" Target="https://rocatileusa.com/collections/zellige/" TargetMode="External"/><Relationship Id="rId40" Type="http://schemas.openxmlformats.org/officeDocument/2006/relationships/hyperlink" Target="https://rocatileusa.com/collections/feathers/" TargetMode="External"/><Relationship Id="rId45" Type="http://schemas.openxmlformats.org/officeDocument/2006/relationships/hyperlink" Target="https://rocatileusa.com/collections/mayne/" TargetMode="External"/><Relationship Id="rId53" Type="http://schemas.openxmlformats.org/officeDocument/2006/relationships/hyperlink" Target="https://rocatileusa.com/collections/avalon" TargetMode="External"/><Relationship Id="rId58" Type="http://schemas.openxmlformats.org/officeDocument/2006/relationships/hyperlink" Target="https://rocatileusa.com/collections/port-noir" TargetMode="External"/><Relationship Id="rId66" Type="http://schemas.openxmlformats.org/officeDocument/2006/relationships/hyperlink" Target="https://rocatileusa.com/collections/onice-supreme" TargetMode="External"/><Relationship Id="rId74" Type="http://schemas.openxmlformats.org/officeDocument/2006/relationships/hyperlink" Target="https://rocatileusa.com/collections/color-collection" TargetMode="External"/><Relationship Id="rId79" Type="http://schemas.openxmlformats.org/officeDocument/2006/relationships/hyperlink" Target="https://rocatileusa.com/collections/rockart" TargetMode="External"/><Relationship Id="rId87" Type="http://schemas.openxmlformats.org/officeDocument/2006/relationships/hyperlink" Target="https://rocatileusa.com/collections/contour" TargetMode="External"/><Relationship Id="rId5" Type="http://schemas.openxmlformats.org/officeDocument/2006/relationships/hyperlink" Target="http://rocatileusa.com/collections/metals/" TargetMode="External"/><Relationship Id="rId61" Type="http://schemas.openxmlformats.org/officeDocument/2006/relationships/hyperlink" Target="https://rocatileusa.com/collections/lagom" TargetMode="External"/><Relationship Id="rId82" Type="http://schemas.openxmlformats.org/officeDocument/2006/relationships/hyperlink" Target="https://rocatileusa.com/collections/decorative-accent-wall-tile" TargetMode="External"/><Relationship Id="rId90" Type="http://schemas.openxmlformats.org/officeDocument/2006/relationships/hyperlink" Target="https://evoluxflooring.com/collections/iris-8mm-1969-12-31" TargetMode="External"/><Relationship Id="rId95" Type="http://schemas.openxmlformats.org/officeDocument/2006/relationships/hyperlink" Target="https://evoluxflooring.com/collections/apres-1969-12-31" TargetMode="External"/><Relationship Id="rId19" Type="http://schemas.openxmlformats.org/officeDocument/2006/relationships/hyperlink" Target="https://rocatileusa.com/collections/block/" TargetMode="External"/><Relationship Id="rId14" Type="http://schemas.openxmlformats.org/officeDocument/2006/relationships/hyperlink" Target="https://rocatileusa.com/collections/st-tropez/" TargetMode="External"/><Relationship Id="rId22" Type="http://schemas.openxmlformats.org/officeDocument/2006/relationships/hyperlink" Target="https://rocatileusa.com/collections/carve/" TargetMode="External"/><Relationship Id="rId27" Type="http://schemas.openxmlformats.org/officeDocument/2006/relationships/hyperlink" Target="https://rocatileusa.com/collections/onyx/" TargetMode="External"/><Relationship Id="rId30" Type="http://schemas.openxmlformats.org/officeDocument/2006/relationships/hyperlink" Target="https://rocatileusa.com/collections/venato/" TargetMode="External"/><Relationship Id="rId35" Type="http://schemas.openxmlformats.org/officeDocument/2006/relationships/hyperlink" Target="https://rocatileusa.com/collections/lassa/" TargetMode="External"/><Relationship Id="rId43" Type="http://schemas.openxmlformats.org/officeDocument/2006/relationships/hyperlink" Target="https://rocatileusa.com/collections/cc-cosmos/" TargetMode="External"/><Relationship Id="rId48" Type="http://schemas.openxmlformats.org/officeDocument/2006/relationships/hyperlink" Target="https://rocatileusa.com/collections/unique-ground/" TargetMode="External"/><Relationship Id="rId56" Type="http://schemas.openxmlformats.org/officeDocument/2006/relationships/hyperlink" Target="https://rocatileusa.com/collections/marble-dolomita" TargetMode="External"/><Relationship Id="rId64" Type="http://schemas.openxmlformats.org/officeDocument/2006/relationships/hyperlink" Target="https://rocatileusa.com/collections/harmony" TargetMode="External"/><Relationship Id="rId69" Type="http://schemas.openxmlformats.org/officeDocument/2006/relationships/hyperlink" Target="https://rocatileusa.com/collections/maiolica-tile" TargetMode="External"/><Relationship Id="rId77" Type="http://schemas.openxmlformats.org/officeDocument/2006/relationships/hyperlink" Target="https://rocatileusa.com/collections/piasentina" TargetMode="External"/><Relationship Id="rId100" Type="http://schemas.openxmlformats.org/officeDocument/2006/relationships/printerSettings" Target="../printerSettings/printerSettings4.bin"/><Relationship Id="rId8" Type="http://schemas.openxmlformats.org/officeDocument/2006/relationships/hyperlink" Target="http://rocatileusa.com/collections/abbey/" TargetMode="External"/><Relationship Id="rId51" Type="http://schemas.openxmlformats.org/officeDocument/2006/relationships/hyperlink" Target="https://rocatileusa.dfsoft.mx/collections/jewels" TargetMode="External"/><Relationship Id="rId72" Type="http://schemas.openxmlformats.org/officeDocument/2006/relationships/hyperlink" Target="https://rocatileusa.com/collections/cc-mosaics" TargetMode="External"/><Relationship Id="rId80" Type="http://schemas.openxmlformats.org/officeDocument/2006/relationships/hyperlink" Target="https://rocatileusa.com/collections/bianco-venatino" TargetMode="External"/><Relationship Id="rId85" Type="http://schemas.openxmlformats.org/officeDocument/2006/relationships/hyperlink" Target="https://rocatileusa.com/collections/amber" TargetMode="External"/><Relationship Id="rId93" Type="http://schemas.openxmlformats.org/officeDocument/2006/relationships/hyperlink" Target="https://evoluxflooring.com/collections/grand-lux" TargetMode="External"/><Relationship Id="rId98" Type="http://schemas.openxmlformats.org/officeDocument/2006/relationships/hyperlink" Target="https://evoluxflooring.com/collections/powell" TargetMode="External"/><Relationship Id="rId3" Type="http://schemas.openxmlformats.org/officeDocument/2006/relationships/hyperlink" Target="http://rocatileusa.com/collections/cc-textures/" TargetMode="External"/><Relationship Id="rId12" Type="http://schemas.openxmlformats.org/officeDocument/2006/relationships/hyperlink" Target="http://rocatileusa.com/collections/pro-max/" TargetMode="External"/><Relationship Id="rId17" Type="http://schemas.openxmlformats.org/officeDocument/2006/relationships/hyperlink" Target="https://rocatileusa.com/collections/tissue/" TargetMode="External"/><Relationship Id="rId25" Type="http://schemas.openxmlformats.org/officeDocument/2006/relationships/hyperlink" Target="https://rocatileusa.com/collections/colonial/" TargetMode="External"/><Relationship Id="rId33" Type="http://schemas.openxmlformats.org/officeDocument/2006/relationships/hyperlink" Target="https://rocatileusa.com/collections/calacata-gold/" TargetMode="External"/><Relationship Id="rId38" Type="http://schemas.openxmlformats.org/officeDocument/2006/relationships/hyperlink" Target="https://rocatileusa.com/essence/" TargetMode="External"/><Relationship Id="rId46" Type="http://schemas.openxmlformats.org/officeDocument/2006/relationships/hyperlink" Target="https://rocatileusa.com/collections/old-fashioned/" TargetMode="External"/><Relationship Id="rId59" Type="http://schemas.openxmlformats.org/officeDocument/2006/relationships/hyperlink" Target="https://rocatileusa.com/collections/tegel" TargetMode="External"/><Relationship Id="rId67" Type="http://schemas.openxmlformats.org/officeDocument/2006/relationships/hyperlink" Target="https://rocatileusa.com/collections/serena" TargetMode="External"/><Relationship Id="rId20" Type="http://schemas.openxmlformats.org/officeDocument/2006/relationships/hyperlink" Target="https://rocatileusa.com/collections/crystal/" TargetMode="External"/><Relationship Id="rId41" Type="http://schemas.openxmlformats.org/officeDocument/2006/relationships/hyperlink" Target="https://rocatileusa.com/collections/artesano/" TargetMode="External"/><Relationship Id="rId54" Type="http://schemas.openxmlformats.org/officeDocument/2006/relationships/hyperlink" Target="https://rocatileusa.com/collections/boheme" TargetMode="External"/><Relationship Id="rId62" Type="http://schemas.openxmlformats.org/officeDocument/2006/relationships/hyperlink" Target="https://rocatileusa.com/collections/avenue" TargetMode="External"/><Relationship Id="rId70" Type="http://schemas.openxmlformats.org/officeDocument/2006/relationships/hyperlink" Target="https://rocatileusa.com/collections/magnolia" TargetMode="External"/><Relationship Id="rId75" Type="http://schemas.openxmlformats.org/officeDocument/2006/relationships/hyperlink" Target="https://rocatileusa.com/collections/cc-porcelain" TargetMode="External"/><Relationship Id="rId83" Type="http://schemas.openxmlformats.org/officeDocument/2006/relationships/hyperlink" Target="https://rocatileusa.com/collections/winter" TargetMode="External"/><Relationship Id="rId88" Type="http://schemas.openxmlformats.org/officeDocument/2006/relationships/hyperlink" Target="https://rocatileusa.com/collections/dolce-vita" TargetMode="External"/><Relationship Id="rId91" Type="http://schemas.openxmlformats.org/officeDocument/2006/relationships/hyperlink" Target="https://rocatileusa.com/collections/panama" TargetMode="External"/><Relationship Id="rId96" Type="http://schemas.openxmlformats.org/officeDocument/2006/relationships/hyperlink" Target="https://evoluxflooring.com/collections/iris-2025-10-10" TargetMode="External"/><Relationship Id="rId1" Type="http://schemas.openxmlformats.org/officeDocument/2006/relationships/hyperlink" Target="http://www.conestogatile.com/" TargetMode="External"/><Relationship Id="rId6" Type="http://schemas.openxmlformats.org/officeDocument/2006/relationships/hyperlink" Target="http://rocatileusa.com/collections/statuary-marble-look-tile/" TargetMode="External"/><Relationship Id="rId15" Type="http://schemas.openxmlformats.org/officeDocument/2006/relationships/hyperlink" Target="https://rocatileusa.com/collections/stone-basel/" TargetMode="External"/><Relationship Id="rId23" Type="http://schemas.openxmlformats.org/officeDocument/2006/relationships/hyperlink" Target="https://rocatileusa.com/collections/abaco/" TargetMode="External"/><Relationship Id="rId28" Type="http://schemas.openxmlformats.org/officeDocument/2006/relationships/hyperlink" Target="https://rocatileusa.com/collections/pigment/" TargetMode="External"/><Relationship Id="rId36" Type="http://schemas.openxmlformats.org/officeDocument/2006/relationships/hyperlink" Target="https://rocatileusa.com/collections/marble-lincoln/" TargetMode="External"/><Relationship Id="rId49" Type="http://schemas.openxmlformats.org/officeDocument/2006/relationships/hyperlink" Target="https://rocatileusa.com/collections/zen/" TargetMode="External"/><Relationship Id="rId57" Type="http://schemas.openxmlformats.org/officeDocument/2006/relationships/hyperlink" Target="https://rocatileusa.com/collections/pine" TargetMode="External"/><Relationship Id="rId10" Type="http://schemas.openxmlformats.org/officeDocument/2006/relationships/hyperlink" Target="http://rocatileusa.com/collections/maiolica-floor/" TargetMode="External"/><Relationship Id="rId31" Type="http://schemas.openxmlformats.org/officeDocument/2006/relationships/hyperlink" Target="https://rocatileusa.com/collections/liverpool/" TargetMode="External"/><Relationship Id="rId44" Type="http://schemas.openxmlformats.org/officeDocument/2006/relationships/hyperlink" Target="https://rocatileusa.com/collections/cc-frames/" TargetMode="External"/><Relationship Id="rId52" Type="http://schemas.openxmlformats.org/officeDocument/2006/relationships/hyperlink" Target="https://rocatileusa.com/collections/aura" TargetMode="External"/><Relationship Id="rId60" Type="http://schemas.openxmlformats.org/officeDocument/2006/relationships/hyperlink" Target="https://rocatileusa.com/collections/northwood" TargetMode="External"/><Relationship Id="rId65" Type="http://schemas.openxmlformats.org/officeDocument/2006/relationships/hyperlink" Target="https://rocatileusa.com/collections/baltic" TargetMode="External"/><Relationship Id="rId73" Type="http://schemas.openxmlformats.org/officeDocument/2006/relationships/hyperlink" Target="https://rocatileusa.com/collections/cc-porcelain-mosaics-plus" TargetMode="External"/><Relationship Id="rId78" Type="http://schemas.openxmlformats.org/officeDocument/2006/relationships/hyperlink" Target="https://rocatileusa.com/collections/positano" TargetMode="External"/><Relationship Id="rId81" Type="http://schemas.openxmlformats.org/officeDocument/2006/relationships/hyperlink" Target="https://rocatileusa.com/" TargetMode="External"/><Relationship Id="rId86" Type="http://schemas.openxmlformats.org/officeDocument/2006/relationships/hyperlink" Target="https://rocatileusa.com/collections/calacatta-oro" TargetMode="External"/><Relationship Id="rId94" Type="http://schemas.openxmlformats.org/officeDocument/2006/relationships/hyperlink" Target="https://evoluxflooring.com/collections/fume-1969-12-31" TargetMode="External"/><Relationship Id="rId99" Type="http://schemas.openxmlformats.org/officeDocument/2006/relationships/hyperlink" Target="https://rocatileusa.com/collections/riviere" TargetMode="External"/><Relationship Id="rId4" Type="http://schemas.openxmlformats.org/officeDocument/2006/relationships/hyperlink" Target="http://rocatileusa.com/collections/flow/" TargetMode="External"/><Relationship Id="rId9" Type="http://schemas.openxmlformats.org/officeDocument/2006/relationships/hyperlink" Target="http://rocatileusa.com/collections/casablanca/" TargetMode="External"/><Relationship Id="rId13" Type="http://schemas.openxmlformats.org/officeDocument/2006/relationships/hyperlink" Target="https://rocatileusa.com/collections/pavers/" TargetMode="External"/><Relationship Id="rId18" Type="http://schemas.openxmlformats.org/officeDocument/2006/relationships/hyperlink" Target="https://rocatileusa.com/collections/wind/" TargetMode="External"/><Relationship Id="rId39" Type="http://schemas.openxmlformats.org/officeDocument/2006/relationships/hyperlink" Target="https://rocatileusa.com/collections/everglad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1"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88" t="s">
        <v>129</v>
      </c>
    </row>
    <row r="2" spans="1:13" x14ac:dyDescent="0.2">
      <c r="A2" s="7" t="s">
        <v>87</v>
      </c>
      <c r="B2" s="86" t="s">
        <v>130</v>
      </c>
      <c r="D2" s="162"/>
      <c r="I2" s="162"/>
    </row>
    <row r="3" spans="1:13" x14ac:dyDescent="0.2">
      <c r="A3" s="7" t="s">
        <v>75</v>
      </c>
      <c r="B3" s="86" t="s">
        <v>93</v>
      </c>
      <c r="C3" s="86"/>
      <c r="D3" s="162"/>
    </row>
    <row r="4" spans="1:13" x14ac:dyDescent="0.2">
      <c r="A4" s="7" t="s">
        <v>28</v>
      </c>
      <c r="B4" s="87" t="s">
        <v>1447</v>
      </c>
      <c r="C4" s="87"/>
      <c r="D4" s="87"/>
      <c r="E4" s="200" t="s">
        <v>89</v>
      </c>
    </row>
    <row r="6" spans="1:13" x14ac:dyDescent="0.2">
      <c r="A6" s="72"/>
      <c r="B6" s="72"/>
      <c r="C6" s="72"/>
      <c r="D6" s="72"/>
      <c r="E6" s="72"/>
      <c r="F6" s="72"/>
      <c r="G6" s="72"/>
      <c r="H6" s="72"/>
    </row>
    <row r="8" spans="1:13" x14ac:dyDescent="0.2">
      <c r="A8" s="39" t="s">
        <v>41</v>
      </c>
      <c r="B8" s="40"/>
      <c r="C8" s="237"/>
      <c r="D8" s="237"/>
      <c r="E8" s="237"/>
      <c r="F8" s="237"/>
      <c r="G8" s="237"/>
      <c r="H8" s="238"/>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37" t="s">
        <v>34</v>
      </c>
      <c r="C20" s="37"/>
      <c r="D20" s="3"/>
      <c r="E20" s="3"/>
      <c r="F20" s="3"/>
      <c r="G20" s="3"/>
      <c r="H20" s="3"/>
      <c r="I20" s="3"/>
      <c r="J20" s="3"/>
      <c r="K20" s="3"/>
      <c r="L20" s="3"/>
      <c r="M20" s="3"/>
    </row>
    <row r="21" spans="1:13" x14ac:dyDescent="0.2">
      <c r="B21" s="38" t="s">
        <v>16</v>
      </c>
      <c r="C21" s="38" t="s">
        <v>35</v>
      </c>
      <c r="D21" s="3"/>
      <c r="E21" s="3"/>
      <c r="F21" s="3"/>
      <c r="G21" s="3"/>
      <c r="H21" s="3"/>
      <c r="I21" s="3"/>
      <c r="J21" s="3"/>
      <c r="K21" s="3"/>
      <c r="L21" s="3"/>
      <c r="M21" s="3"/>
    </row>
    <row r="22" spans="1:13" x14ac:dyDescent="0.2">
      <c r="B22" s="36" t="str">
        <f>+B3</f>
        <v xml:space="preserve">G </v>
      </c>
      <c r="C22" s="52"/>
      <c r="D22" s="3"/>
      <c r="E22" s="3"/>
      <c r="F22" s="3"/>
      <c r="G22" s="3"/>
      <c r="H22" s="3"/>
      <c r="I22" s="3"/>
      <c r="J22" s="3"/>
      <c r="K22" s="3"/>
      <c r="L22" s="3"/>
      <c r="M22" s="3"/>
    </row>
    <row r="23" spans="1:13" x14ac:dyDescent="0.2">
      <c r="B23" s="6"/>
      <c r="C23" s="89"/>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64" t="s">
        <v>66</v>
      </c>
      <c r="B28" s="3" t="s">
        <v>37</v>
      </c>
      <c r="C28" s="3"/>
      <c r="D28" s="3"/>
      <c r="E28" s="3"/>
      <c r="F28" s="3"/>
      <c r="G28" s="3"/>
      <c r="H28" s="3"/>
      <c r="I28" s="3"/>
      <c r="J28" s="3"/>
      <c r="K28" s="3"/>
      <c r="L28" s="3"/>
      <c r="M28" s="3"/>
    </row>
    <row r="29" spans="1:13" x14ac:dyDescent="0.2">
      <c r="A29" s="64"/>
      <c r="B29" s="3" t="s">
        <v>7</v>
      </c>
      <c r="C29" s="3"/>
      <c r="D29" s="3"/>
      <c r="E29" s="3"/>
      <c r="F29" s="3"/>
      <c r="G29" s="3"/>
      <c r="H29" s="3"/>
      <c r="I29" s="3"/>
      <c r="J29" s="3"/>
      <c r="K29" s="3"/>
      <c r="L29" s="3"/>
      <c r="M29" s="3"/>
    </row>
    <row r="30" spans="1:13" x14ac:dyDescent="0.2">
      <c r="A30" s="64"/>
      <c r="B30" s="3"/>
      <c r="C30" s="3"/>
      <c r="D30" s="3"/>
      <c r="E30" s="3"/>
      <c r="F30" s="3"/>
      <c r="G30" s="3"/>
      <c r="H30" s="3"/>
      <c r="I30" s="3"/>
      <c r="J30" s="3"/>
      <c r="K30" s="3"/>
      <c r="L30" s="3"/>
      <c r="M30" s="3"/>
    </row>
    <row r="31" spans="1:13" x14ac:dyDescent="0.2">
      <c r="A31" s="64" t="s">
        <v>67</v>
      </c>
      <c r="B31" s="3" t="s">
        <v>68</v>
      </c>
      <c r="C31" s="3"/>
      <c r="D31" s="3"/>
      <c r="E31" s="3"/>
      <c r="F31" s="3"/>
      <c r="G31" s="3"/>
      <c r="H31" s="3"/>
      <c r="I31" s="3"/>
      <c r="J31" s="3"/>
      <c r="K31" s="3"/>
      <c r="L31" s="3"/>
      <c r="M31" s="3"/>
    </row>
    <row r="32" spans="1:13" x14ac:dyDescent="0.2">
      <c r="A32" s="64"/>
      <c r="B32" s="3" t="s">
        <v>80</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64" t="s">
        <v>69</v>
      </c>
      <c r="B34" s="3" t="s">
        <v>42</v>
      </c>
      <c r="C34" s="3"/>
      <c r="D34" s="3"/>
      <c r="E34" s="3"/>
      <c r="F34" s="3"/>
      <c r="G34" s="3"/>
      <c r="H34" s="3"/>
      <c r="I34" s="3"/>
      <c r="J34" s="3"/>
      <c r="K34" s="3"/>
      <c r="L34" s="3"/>
      <c r="M34" s="3"/>
    </row>
    <row r="35" spans="1:13" x14ac:dyDescent="0.2">
      <c r="A35" s="64"/>
      <c r="B35" s="3" t="s">
        <v>81</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83" t="s">
        <v>53</v>
      </c>
      <c r="C37" s="83" t="s">
        <v>70</v>
      </c>
      <c r="D37" s="239" t="s">
        <v>54</v>
      </c>
      <c r="E37" s="240"/>
      <c r="F37" s="83" t="s">
        <v>71</v>
      </c>
      <c r="G37" s="83" t="s">
        <v>72</v>
      </c>
      <c r="H37" s="83" t="s">
        <v>73</v>
      </c>
      <c r="I37" s="3"/>
      <c r="J37" s="3"/>
      <c r="K37" s="3"/>
      <c r="L37" s="3"/>
      <c r="M37" s="3"/>
    </row>
    <row r="38" spans="1:13" x14ac:dyDescent="0.2">
      <c r="B38" s="84">
        <v>1</v>
      </c>
      <c r="C38" s="103"/>
      <c r="D38" s="85" t="s">
        <v>55</v>
      </c>
      <c r="E38" s="82"/>
      <c r="F38" s="104" t="s">
        <v>74</v>
      </c>
      <c r="G38" s="104">
        <v>0</v>
      </c>
      <c r="H38" s="104"/>
      <c r="I38" s="3"/>
      <c r="J38" s="3"/>
      <c r="K38" s="3"/>
      <c r="L38" s="3"/>
      <c r="M38" s="3"/>
    </row>
    <row r="39" spans="1:13" x14ac:dyDescent="0.2">
      <c r="B39" s="84">
        <v>2</v>
      </c>
      <c r="C39" s="103"/>
      <c r="D39" s="85" t="s">
        <v>45</v>
      </c>
      <c r="E39" s="82"/>
      <c r="F39" s="104" t="s">
        <v>74</v>
      </c>
      <c r="G39" s="104">
        <v>0</v>
      </c>
      <c r="H39" s="104"/>
      <c r="I39" s="3"/>
      <c r="J39" s="3"/>
      <c r="K39" s="3"/>
      <c r="L39" s="3"/>
      <c r="M39" s="3"/>
    </row>
    <row r="40" spans="1:13" x14ac:dyDescent="0.2">
      <c r="B40" s="84">
        <v>3</v>
      </c>
      <c r="C40" s="103"/>
      <c r="D40" s="85" t="s">
        <v>8</v>
      </c>
      <c r="E40" s="82"/>
      <c r="F40" s="104" t="s">
        <v>74</v>
      </c>
      <c r="G40" s="104">
        <v>0</v>
      </c>
      <c r="H40" s="104"/>
      <c r="I40" s="3"/>
      <c r="J40" s="3"/>
      <c r="K40" s="3"/>
      <c r="L40" s="3"/>
      <c r="M40" s="3"/>
    </row>
    <row r="41" spans="1:13" x14ac:dyDescent="0.2">
      <c r="B41" s="84">
        <v>4</v>
      </c>
      <c r="C41" s="103"/>
      <c r="D41" s="85">
        <v>0</v>
      </c>
      <c r="E41" s="82"/>
      <c r="F41" s="104" t="s">
        <v>74</v>
      </c>
      <c r="G41" s="104">
        <v>0</v>
      </c>
      <c r="H41" s="104"/>
      <c r="I41" s="3"/>
      <c r="J41" s="3"/>
      <c r="K41" s="3"/>
      <c r="L41" s="3"/>
      <c r="M41" s="3"/>
    </row>
    <row r="42" spans="1:13" x14ac:dyDescent="0.2">
      <c r="B42" s="84">
        <v>5</v>
      </c>
      <c r="C42" s="103"/>
      <c r="D42" s="85">
        <v>0</v>
      </c>
      <c r="E42" s="82"/>
      <c r="F42" s="104" t="s">
        <v>74</v>
      </c>
      <c r="G42" s="104">
        <v>0</v>
      </c>
      <c r="H42" s="104"/>
      <c r="I42" s="3"/>
      <c r="J42" s="3"/>
      <c r="K42" s="3"/>
      <c r="L42" s="3"/>
      <c r="M42" s="3"/>
    </row>
    <row r="43" spans="1:13" x14ac:dyDescent="0.2">
      <c r="B43" s="84">
        <v>6</v>
      </c>
      <c r="C43" s="103"/>
      <c r="D43" s="85">
        <v>0</v>
      </c>
      <c r="E43" s="82"/>
      <c r="F43" s="104" t="s">
        <v>74</v>
      </c>
      <c r="G43" s="104">
        <v>0</v>
      </c>
      <c r="H43" s="104"/>
      <c r="I43" s="3"/>
      <c r="J43" s="3"/>
      <c r="K43" s="3"/>
      <c r="L43" s="3"/>
      <c r="M43" s="3"/>
    </row>
    <row r="44" spans="1:13" x14ac:dyDescent="0.2">
      <c r="B44" s="84">
        <v>7</v>
      </c>
      <c r="C44" s="103"/>
      <c r="D44" s="85">
        <v>0</v>
      </c>
      <c r="E44" s="82"/>
      <c r="F44" s="104" t="s">
        <v>74</v>
      </c>
      <c r="G44" s="104">
        <v>0</v>
      </c>
      <c r="H44" s="104"/>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90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70" t="s">
        <v>88</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72"/>
      <c r="B60" s="72"/>
      <c r="C60" s="72"/>
      <c r="D60" s="72"/>
      <c r="E60" s="72"/>
      <c r="F60" s="72"/>
      <c r="G60" s="72"/>
      <c r="H60" s="72"/>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2:T70"/>
  <sheetViews>
    <sheetView zoomScaleNormal="100" workbookViewId="0">
      <selection activeCell="E7" sqref="E7"/>
    </sheetView>
  </sheetViews>
  <sheetFormatPr defaultRowHeight="12.75" x14ac:dyDescent="0.2"/>
  <cols>
    <col min="1" max="1" width="3.7109375" style="1" customWidth="1"/>
    <col min="2" max="2" width="1" style="9" customWidth="1"/>
    <col min="3" max="3" width="17.7109375" style="2" customWidth="1"/>
    <col min="4" max="4" width="1" style="2" customWidth="1"/>
    <col min="5" max="5" width="23.85546875" style="2" customWidth="1"/>
    <col min="6" max="7" width="2" style="200" customWidth="1"/>
    <col min="8" max="8" width="3.7109375" style="1" customWidth="1"/>
    <col min="9" max="9" width="1" style="9" customWidth="1"/>
    <col min="10" max="10" width="17.7109375" style="2" customWidth="1"/>
    <col min="11" max="11" width="1" style="2" customWidth="1"/>
    <col min="12" max="12" width="23.85546875" style="2" customWidth="1"/>
    <col min="13" max="16384" width="9.140625" style="200"/>
  </cols>
  <sheetData>
    <row r="2" spans="1:20" ht="15.75" x14ac:dyDescent="0.2">
      <c r="A2" s="67"/>
      <c r="B2" s="67"/>
      <c r="C2" s="67"/>
      <c r="D2" s="67"/>
      <c r="E2" s="67"/>
      <c r="F2" s="67"/>
      <c r="G2" s="242" t="str">
        <f>"File '"&amp;Instructions!B2&amp;"' - "&amp;Instructions!B1</f>
        <v>File 'R' - Roca Tile Group</v>
      </c>
      <c r="H2" s="242"/>
      <c r="I2" s="242"/>
      <c r="J2" s="242"/>
      <c r="K2" s="242"/>
      <c r="L2" s="242"/>
      <c r="R2" s="10"/>
      <c r="S2" s="6"/>
      <c r="T2" s="26"/>
    </row>
    <row r="3" spans="1:20" ht="15.75" customHeight="1" x14ac:dyDescent="0.25">
      <c r="A3" s="67"/>
      <c r="B3" s="67"/>
      <c r="C3" s="67"/>
      <c r="D3" s="67"/>
      <c r="E3" s="132"/>
      <c r="R3" s="10"/>
      <c r="S3" s="6"/>
      <c r="T3" s="26"/>
    </row>
    <row r="4" spans="1:20" ht="15.75" customHeight="1" x14ac:dyDescent="0.2">
      <c r="A4" s="67"/>
      <c r="B4" s="67"/>
      <c r="C4" s="67"/>
      <c r="D4" s="67"/>
      <c r="E4" s="67"/>
      <c r="F4" s="67"/>
      <c r="G4" s="67"/>
      <c r="H4" s="67"/>
      <c r="I4" s="67"/>
      <c r="J4" s="67"/>
      <c r="K4" s="67"/>
      <c r="L4" s="67"/>
      <c r="M4" s="3" t="s">
        <v>89</v>
      </c>
      <c r="N4" s="3"/>
      <c r="O4" s="3"/>
      <c r="P4" s="3"/>
      <c r="Q4" s="4"/>
      <c r="R4" s="10"/>
      <c r="S4" s="6"/>
      <c r="T4" s="26"/>
    </row>
    <row r="5" spans="1:20" ht="15.75" customHeight="1" x14ac:dyDescent="0.2">
      <c r="A5" s="243" t="str">
        <f>"Price List Index - "&amp;Instructions!B4</f>
        <v>Price List Index - 4/1/26</v>
      </c>
      <c r="B5" s="243"/>
      <c r="C5" s="243"/>
      <c r="D5" s="243"/>
      <c r="E5" s="243"/>
      <c r="F5" s="243"/>
      <c r="G5" s="243"/>
      <c r="H5" s="243"/>
      <c r="I5" s="243"/>
      <c r="J5" s="243"/>
      <c r="K5" s="243"/>
      <c r="L5" s="243"/>
      <c r="M5" s="3"/>
      <c r="N5" s="3"/>
      <c r="O5" s="3"/>
      <c r="P5" s="3"/>
      <c r="Q5" s="4"/>
      <c r="R5" s="10"/>
      <c r="S5" s="6"/>
      <c r="T5" s="26"/>
    </row>
    <row r="6" spans="1:20" ht="3" customHeight="1" x14ac:dyDescent="0.2">
      <c r="A6" s="67"/>
      <c r="B6" s="67"/>
      <c r="C6" s="67"/>
      <c r="D6" s="67"/>
      <c r="E6" s="67"/>
      <c r="F6" s="67"/>
      <c r="G6" s="67"/>
      <c r="H6" s="67"/>
      <c r="I6" s="67"/>
      <c r="J6" s="67"/>
      <c r="K6" s="67"/>
      <c r="L6" s="67"/>
      <c r="M6" s="3"/>
      <c r="N6" s="3"/>
      <c r="O6" s="3"/>
      <c r="P6" s="3"/>
      <c r="Q6" s="4"/>
      <c r="R6" s="10"/>
      <c r="S6" s="6"/>
      <c r="T6" s="26"/>
    </row>
    <row r="7" spans="1:20" ht="3" customHeight="1" x14ac:dyDescent="0.2">
      <c r="A7" s="137"/>
      <c r="B7" s="68"/>
      <c r="C7" s="68"/>
      <c r="D7" s="68"/>
      <c r="E7" s="68"/>
      <c r="F7" s="68"/>
      <c r="G7" s="68"/>
      <c r="H7" s="137"/>
      <c r="I7" s="68"/>
      <c r="J7" s="68"/>
      <c r="K7" s="68"/>
      <c r="L7" s="68"/>
    </row>
    <row r="8" spans="1:20" ht="3" customHeight="1" x14ac:dyDescent="0.2">
      <c r="A8" s="138"/>
      <c r="B8" s="69"/>
      <c r="C8" s="69"/>
      <c r="D8" s="69"/>
      <c r="E8" s="69"/>
      <c r="F8" s="69"/>
      <c r="G8" s="69"/>
      <c r="H8" s="138"/>
      <c r="I8" s="69"/>
      <c r="J8" s="69"/>
      <c r="K8" s="69"/>
      <c r="L8" s="69"/>
    </row>
    <row r="9" spans="1:20" ht="3" customHeight="1" x14ac:dyDescent="0.2"/>
    <row r="10" spans="1:20" ht="14.1" customHeight="1" x14ac:dyDescent="0.2">
      <c r="A10" s="66" t="s">
        <v>9</v>
      </c>
      <c r="B10" s="65"/>
      <c r="C10" s="66" t="s">
        <v>49</v>
      </c>
      <c r="D10" s="65"/>
      <c r="E10" s="66" t="s">
        <v>50</v>
      </c>
      <c r="H10" s="66" t="s">
        <v>9</v>
      </c>
      <c r="I10" s="65"/>
      <c r="J10" s="66" t="s">
        <v>49</v>
      </c>
      <c r="K10" s="65"/>
      <c r="L10" s="66" t="s">
        <v>50</v>
      </c>
    </row>
    <row r="11" spans="1:20" s="192" customFormat="1" ht="11.85" customHeight="1" x14ac:dyDescent="0.2">
      <c r="A11" s="76">
        <v>1</v>
      </c>
      <c r="B11" s="64"/>
      <c r="C11" s="3" t="s">
        <v>794</v>
      </c>
      <c r="D11" s="3"/>
      <c r="E11" s="3" t="s">
        <v>386</v>
      </c>
      <c r="G11" s="202"/>
      <c r="H11" s="170">
        <v>10</v>
      </c>
      <c r="I11" s="3"/>
      <c r="J11" s="3" t="s">
        <v>1258</v>
      </c>
      <c r="K11" s="3"/>
      <c r="L11" s="3" t="s">
        <v>1255</v>
      </c>
    </row>
    <row r="12" spans="1:20" s="192" customFormat="1" ht="11.85" customHeight="1" x14ac:dyDescent="0.2">
      <c r="A12" s="76" t="s">
        <v>210</v>
      </c>
      <c r="B12" s="64"/>
      <c r="C12" s="3" t="s">
        <v>516</v>
      </c>
      <c r="D12" s="3"/>
      <c r="E12" s="3" t="s">
        <v>386</v>
      </c>
      <c r="G12" s="202"/>
      <c r="H12" s="170">
        <v>10</v>
      </c>
      <c r="I12" s="3"/>
      <c r="J12" s="3" t="s">
        <v>366</v>
      </c>
      <c r="K12" s="3"/>
      <c r="L12" s="3" t="s">
        <v>209</v>
      </c>
    </row>
    <row r="13" spans="1:20" s="192" customFormat="1" ht="11.85" customHeight="1" x14ac:dyDescent="0.2">
      <c r="A13" s="76" t="s">
        <v>210</v>
      </c>
      <c r="B13" s="64"/>
      <c r="C13" s="3" t="s">
        <v>799</v>
      </c>
      <c r="D13" s="3"/>
      <c r="E13" s="3" t="s">
        <v>430</v>
      </c>
      <c r="G13" s="202"/>
      <c r="H13" s="170" t="s">
        <v>1696</v>
      </c>
      <c r="J13" s="3" t="s">
        <v>342</v>
      </c>
      <c r="K13" s="3"/>
      <c r="L13" s="3" t="s">
        <v>209</v>
      </c>
    </row>
    <row r="14" spans="1:20" s="192" customFormat="1" ht="11.85" customHeight="1" x14ac:dyDescent="0.2">
      <c r="A14" s="76" t="s">
        <v>210</v>
      </c>
      <c r="B14" s="64"/>
      <c r="C14" s="3" t="s">
        <v>1448</v>
      </c>
      <c r="D14" s="3"/>
      <c r="E14" s="3" t="s">
        <v>1450</v>
      </c>
      <c r="G14" s="202"/>
      <c r="H14" s="76">
        <v>11</v>
      </c>
      <c r="J14" s="3" t="s">
        <v>536</v>
      </c>
      <c r="K14" s="3"/>
      <c r="L14" s="3" t="s">
        <v>110</v>
      </c>
    </row>
    <row r="15" spans="1:20" s="192" customFormat="1" ht="11.85" customHeight="1" x14ac:dyDescent="0.2">
      <c r="A15" s="76">
        <v>1</v>
      </c>
      <c r="B15" s="64"/>
      <c r="C15" s="3" t="s">
        <v>1463</v>
      </c>
      <c r="D15" s="3"/>
      <c r="E15" s="3" t="s">
        <v>209</v>
      </c>
      <c r="G15" s="202"/>
      <c r="H15" s="76">
        <v>11</v>
      </c>
      <c r="J15" s="3" t="s">
        <v>1169</v>
      </c>
      <c r="K15" s="3"/>
      <c r="L15" s="3" t="s">
        <v>110</v>
      </c>
    </row>
    <row r="16" spans="1:20" s="192" customFormat="1" ht="11.85" customHeight="1" x14ac:dyDescent="0.2">
      <c r="A16" s="76">
        <v>1</v>
      </c>
      <c r="B16" s="64"/>
      <c r="C16" s="3" t="s">
        <v>1254</v>
      </c>
      <c r="D16" s="3"/>
      <c r="E16" s="3" t="s">
        <v>1255</v>
      </c>
      <c r="G16" s="202"/>
      <c r="H16" s="76">
        <v>11</v>
      </c>
      <c r="J16" s="3" t="s">
        <v>992</v>
      </c>
      <c r="K16" s="3"/>
      <c r="L16" s="3" t="s">
        <v>110</v>
      </c>
    </row>
    <row r="17" spans="1:18" s="192" customFormat="1" ht="11.85" customHeight="1" x14ac:dyDescent="0.2">
      <c r="A17" s="76">
        <v>1</v>
      </c>
      <c r="B17" s="64"/>
      <c r="C17" s="3" t="s">
        <v>951</v>
      </c>
      <c r="D17" s="3"/>
      <c r="E17" s="3" t="s">
        <v>209</v>
      </c>
      <c r="G17" s="202"/>
      <c r="H17" s="76">
        <v>11</v>
      </c>
      <c r="J17" s="3" t="s">
        <v>828</v>
      </c>
      <c r="K17" s="3"/>
      <c r="L17" s="3" t="s">
        <v>110</v>
      </c>
      <c r="P17" s="192" t="s">
        <v>89</v>
      </c>
    </row>
    <row r="18" spans="1:18" s="192" customFormat="1" ht="11.85" customHeight="1" x14ac:dyDescent="0.2">
      <c r="A18" s="76"/>
      <c r="B18" s="64"/>
      <c r="C18" s="3" t="s">
        <v>1094</v>
      </c>
      <c r="D18" s="3"/>
      <c r="E18" s="3"/>
      <c r="G18" s="202"/>
      <c r="H18" s="76">
        <v>11</v>
      </c>
      <c r="J18" s="3" t="s">
        <v>1060</v>
      </c>
      <c r="K18" s="3"/>
      <c r="L18" s="3" t="s">
        <v>110</v>
      </c>
    </row>
    <row r="19" spans="1:18" s="192" customFormat="1" ht="11.85" customHeight="1" x14ac:dyDescent="0.2">
      <c r="A19" s="6">
        <v>1</v>
      </c>
      <c r="B19" s="64"/>
      <c r="C19" s="3" t="s">
        <v>1122</v>
      </c>
      <c r="D19" s="3"/>
      <c r="E19" s="3" t="s">
        <v>209</v>
      </c>
      <c r="G19" s="202"/>
      <c r="H19" s="76">
        <v>11</v>
      </c>
      <c r="J19" s="3" t="s">
        <v>501</v>
      </c>
      <c r="K19" s="3"/>
      <c r="L19" s="3" t="s">
        <v>503</v>
      </c>
    </row>
    <row r="20" spans="1:18" s="192" customFormat="1" ht="11.85" customHeight="1" x14ac:dyDescent="0.2">
      <c r="A20" s="76">
        <v>1</v>
      </c>
      <c r="B20" s="64"/>
      <c r="C20" s="3" t="s">
        <v>1123</v>
      </c>
      <c r="D20" s="3"/>
      <c r="E20" s="3" t="s">
        <v>110</v>
      </c>
      <c r="G20" s="202"/>
      <c r="H20" s="76"/>
      <c r="J20" s="3" t="s">
        <v>1101</v>
      </c>
      <c r="K20" s="3"/>
      <c r="L20" s="3"/>
      <c r="N20" s="3"/>
    </row>
    <row r="21" spans="1:18" s="192" customFormat="1" ht="11.85" customHeight="1" x14ac:dyDescent="0.2">
      <c r="A21" s="76">
        <v>2</v>
      </c>
      <c r="B21" s="64"/>
      <c r="C21" s="3" t="s">
        <v>1266</v>
      </c>
      <c r="D21" s="3"/>
      <c r="E21" s="3" t="s">
        <v>110</v>
      </c>
      <c r="G21" s="202"/>
      <c r="H21" s="76">
        <v>11</v>
      </c>
      <c r="I21" s="64"/>
      <c r="J21" s="3" t="s">
        <v>406</v>
      </c>
      <c r="K21" s="3"/>
      <c r="L21" s="3" t="s">
        <v>386</v>
      </c>
      <c r="N21" s="3"/>
    </row>
    <row r="22" spans="1:18" s="192" customFormat="1" ht="11.85" customHeight="1" x14ac:dyDescent="0.2">
      <c r="A22" s="170">
        <v>2</v>
      </c>
      <c r="B22" s="64"/>
      <c r="C22" s="3" t="s">
        <v>1361</v>
      </c>
      <c r="D22" s="3"/>
      <c r="E22" s="3" t="s">
        <v>386</v>
      </c>
      <c r="G22" s="202"/>
      <c r="H22" s="6">
        <v>11</v>
      </c>
      <c r="J22" s="3" t="s">
        <v>173</v>
      </c>
      <c r="K22" s="3"/>
      <c r="L22" s="3" t="s">
        <v>110</v>
      </c>
      <c r="N22" s="3"/>
    </row>
    <row r="23" spans="1:18" s="192" customFormat="1" ht="11.85" customHeight="1" x14ac:dyDescent="0.2">
      <c r="A23" s="6">
        <v>2</v>
      </c>
      <c r="B23" s="64"/>
      <c r="C23" s="3" t="s">
        <v>957</v>
      </c>
      <c r="D23" s="3"/>
      <c r="E23" s="3" t="s">
        <v>209</v>
      </c>
      <c r="G23" s="202"/>
      <c r="H23" s="6">
        <v>12</v>
      </c>
      <c r="J23" s="3" t="s">
        <v>1288</v>
      </c>
      <c r="K23" s="3"/>
      <c r="L23" s="3" t="s">
        <v>497</v>
      </c>
      <c r="N23" s="3"/>
    </row>
    <row r="24" spans="1:18" s="192" customFormat="1" ht="11.85" customHeight="1" x14ac:dyDescent="0.2">
      <c r="A24" s="6"/>
      <c r="B24" s="64"/>
      <c r="C24" s="3" t="s">
        <v>1096</v>
      </c>
      <c r="D24" s="3"/>
      <c r="E24" s="3"/>
      <c r="G24" s="202"/>
      <c r="H24" s="6">
        <v>12</v>
      </c>
      <c r="J24" s="3" t="s">
        <v>1065</v>
      </c>
      <c r="K24" s="3"/>
      <c r="L24" s="3" t="s">
        <v>110</v>
      </c>
    </row>
    <row r="25" spans="1:18" s="192" customFormat="1" ht="11.85" customHeight="1" x14ac:dyDescent="0.2">
      <c r="A25" s="176">
        <v>2</v>
      </c>
      <c r="B25" s="64"/>
      <c r="C25" s="3" t="s">
        <v>381</v>
      </c>
      <c r="D25" s="3"/>
      <c r="E25" s="3" t="s">
        <v>110</v>
      </c>
      <c r="G25" s="202"/>
      <c r="H25" s="6">
        <v>12</v>
      </c>
      <c r="J25" s="3" t="s">
        <v>1398</v>
      </c>
      <c r="K25" s="3"/>
      <c r="L25" s="3" t="s">
        <v>110</v>
      </c>
      <c r="N25" s="6"/>
      <c r="P25" s="3"/>
      <c r="Q25" s="3"/>
      <c r="R25" s="3"/>
    </row>
    <row r="26" spans="1:18" s="192" customFormat="1" ht="11.85" customHeight="1" x14ac:dyDescent="0.2">
      <c r="A26" s="76">
        <v>2</v>
      </c>
      <c r="B26" s="64"/>
      <c r="C26" s="3" t="s">
        <v>659</v>
      </c>
      <c r="D26" s="3"/>
      <c r="E26" s="3" t="s">
        <v>1450</v>
      </c>
      <c r="G26" s="202"/>
      <c r="H26" s="176">
        <v>12</v>
      </c>
      <c r="J26" s="3" t="s">
        <v>833</v>
      </c>
      <c r="K26" s="3"/>
      <c r="L26" s="3" t="s">
        <v>656</v>
      </c>
    </row>
    <row r="27" spans="1:18" s="192" customFormat="1" ht="11.85" customHeight="1" x14ac:dyDescent="0.2">
      <c r="A27" s="76">
        <v>2</v>
      </c>
      <c r="B27" s="64"/>
      <c r="C27" s="3" t="s">
        <v>1127</v>
      </c>
      <c r="D27" s="3"/>
      <c r="E27" s="3" t="s">
        <v>110</v>
      </c>
      <c r="G27" s="202"/>
      <c r="H27" s="176">
        <v>12</v>
      </c>
      <c r="J27" s="3" t="s">
        <v>1611</v>
      </c>
      <c r="K27" s="3"/>
      <c r="L27" s="3" t="s">
        <v>110</v>
      </c>
    </row>
    <row r="28" spans="1:18" s="192" customFormat="1" ht="11.85" customHeight="1" x14ac:dyDescent="0.2">
      <c r="A28" s="170">
        <v>2</v>
      </c>
      <c r="B28" s="64"/>
      <c r="C28" s="3" t="s">
        <v>493</v>
      </c>
      <c r="D28" s="3"/>
      <c r="E28" s="3" t="s">
        <v>209</v>
      </c>
      <c r="G28" s="202"/>
      <c r="H28" s="176">
        <v>12</v>
      </c>
      <c r="I28" s="64"/>
      <c r="J28" s="3" t="s">
        <v>582</v>
      </c>
      <c r="L28" s="3" t="s">
        <v>597</v>
      </c>
    </row>
    <row r="29" spans="1:18" s="192" customFormat="1" ht="11.85" customHeight="1" x14ac:dyDescent="0.2">
      <c r="A29" s="170">
        <v>2</v>
      </c>
      <c r="B29" s="64"/>
      <c r="C29" s="3" t="s">
        <v>634</v>
      </c>
      <c r="D29" s="3"/>
      <c r="E29" s="3" t="s">
        <v>656</v>
      </c>
      <c r="G29" s="202"/>
      <c r="H29" s="176">
        <v>12</v>
      </c>
      <c r="I29" s="64"/>
      <c r="J29" s="3" t="s">
        <v>409</v>
      </c>
      <c r="K29" s="3"/>
      <c r="L29" s="3" t="s">
        <v>110</v>
      </c>
    </row>
    <row r="30" spans="1:18" s="192" customFormat="1" ht="11.85" customHeight="1" x14ac:dyDescent="0.2">
      <c r="A30" s="170">
        <v>3</v>
      </c>
      <c r="B30" s="64"/>
      <c r="C30" s="3" t="s">
        <v>1471</v>
      </c>
      <c r="D30" s="3"/>
      <c r="E30" s="3" t="s">
        <v>110</v>
      </c>
      <c r="G30" s="202"/>
      <c r="H30" s="176">
        <v>12</v>
      </c>
      <c r="I30" s="64"/>
      <c r="J30" s="3" t="s">
        <v>838</v>
      </c>
      <c r="K30" s="3"/>
      <c r="L30" s="3" t="s">
        <v>386</v>
      </c>
      <c r="P30" s="192" t="s">
        <v>89</v>
      </c>
    </row>
    <row r="31" spans="1:18" s="192" customFormat="1" ht="11.85" customHeight="1" x14ac:dyDescent="0.2">
      <c r="A31" s="170">
        <v>3</v>
      </c>
      <c r="B31" s="64"/>
      <c r="C31" s="3" t="s">
        <v>785</v>
      </c>
      <c r="D31" s="3"/>
      <c r="E31" s="3" t="s">
        <v>110</v>
      </c>
      <c r="G31" s="202"/>
      <c r="H31" s="6">
        <v>12</v>
      </c>
      <c r="J31" s="3" t="s">
        <v>1175</v>
      </c>
      <c r="K31" s="3"/>
      <c r="L31" s="3" t="s">
        <v>110</v>
      </c>
    </row>
    <row r="32" spans="1:18" s="192" customFormat="1" ht="11.85" customHeight="1" x14ac:dyDescent="0.2">
      <c r="A32" s="170">
        <v>3</v>
      </c>
      <c r="B32" s="64"/>
      <c r="C32" s="3" t="s">
        <v>526</v>
      </c>
      <c r="D32" s="3"/>
      <c r="E32" s="3" t="s">
        <v>110</v>
      </c>
      <c r="G32" s="202"/>
      <c r="H32" s="6"/>
      <c r="J32" s="3" t="s">
        <v>1103</v>
      </c>
      <c r="K32" s="3"/>
      <c r="L32" s="3"/>
    </row>
    <row r="33" spans="1:20" s="192" customFormat="1" ht="11.85" customHeight="1" x14ac:dyDescent="0.2">
      <c r="A33" s="170">
        <v>3</v>
      </c>
      <c r="B33" s="64"/>
      <c r="C33" s="3" t="s">
        <v>964</v>
      </c>
      <c r="D33" s="3"/>
      <c r="E33" s="3" t="s">
        <v>110</v>
      </c>
      <c r="G33" s="202"/>
      <c r="H33" s="6">
        <v>12</v>
      </c>
      <c r="J33" s="3" t="s">
        <v>1191</v>
      </c>
      <c r="K33" s="3"/>
      <c r="L33" s="3" t="s">
        <v>110</v>
      </c>
      <c r="M33" s="3"/>
    </row>
    <row r="34" spans="1:20" s="192" customFormat="1" ht="11.85" customHeight="1" x14ac:dyDescent="0.2">
      <c r="A34" s="170">
        <v>3</v>
      </c>
      <c r="B34" s="64"/>
      <c r="C34" s="3" t="s">
        <v>965</v>
      </c>
      <c r="D34" s="3"/>
      <c r="E34" s="3" t="s">
        <v>110</v>
      </c>
      <c r="G34" s="202"/>
      <c r="H34" s="6">
        <v>12</v>
      </c>
      <c r="J34" s="3" t="s">
        <v>347</v>
      </c>
      <c r="K34" s="3"/>
      <c r="L34" s="3" t="s">
        <v>110</v>
      </c>
    </row>
    <row r="35" spans="1:20" s="192" customFormat="1" ht="11.85" customHeight="1" x14ac:dyDescent="0.2">
      <c r="A35" s="170" t="s">
        <v>1686</v>
      </c>
      <c r="B35" s="64"/>
      <c r="C35" s="3" t="s">
        <v>237</v>
      </c>
      <c r="D35" s="3"/>
      <c r="E35" s="3" t="s">
        <v>429</v>
      </c>
      <c r="G35" s="202"/>
      <c r="H35" s="6">
        <v>12</v>
      </c>
      <c r="J35" s="3" t="s">
        <v>1260</v>
      </c>
      <c r="K35" s="3"/>
      <c r="L35" s="3" t="s">
        <v>1255</v>
      </c>
    </row>
    <row r="36" spans="1:20" s="192" customFormat="1" ht="11.85" customHeight="1" x14ac:dyDescent="0.2">
      <c r="A36" s="170">
        <v>4</v>
      </c>
      <c r="B36" s="64"/>
      <c r="C36" s="3" t="s">
        <v>365</v>
      </c>
      <c r="D36" s="3"/>
      <c r="E36" s="3" t="s">
        <v>429</v>
      </c>
      <c r="G36" s="202"/>
      <c r="H36" s="176">
        <v>13</v>
      </c>
      <c r="I36" s="64"/>
      <c r="J36" s="3" t="s">
        <v>543</v>
      </c>
      <c r="K36" s="3"/>
      <c r="L36" s="3" t="s">
        <v>110</v>
      </c>
    </row>
    <row r="37" spans="1:20" s="192" customFormat="1" ht="11.85" customHeight="1" x14ac:dyDescent="0.2">
      <c r="A37" s="170">
        <v>4</v>
      </c>
      <c r="B37" s="64"/>
      <c r="C37" s="3" t="s">
        <v>211</v>
      </c>
      <c r="D37" s="3"/>
      <c r="E37" s="3" t="s">
        <v>242</v>
      </c>
      <c r="G37" s="202"/>
      <c r="H37" s="176">
        <v>13</v>
      </c>
      <c r="J37" s="3" t="s">
        <v>544</v>
      </c>
      <c r="K37" s="3"/>
      <c r="L37" s="3" t="s">
        <v>110</v>
      </c>
    </row>
    <row r="38" spans="1:20" s="192" customFormat="1" ht="11.85" customHeight="1" x14ac:dyDescent="0.2">
      <c r="A38" s="76">
        <v>4</v>
      </c>
      <c r="B38" s="64"/>
      <c r="C38" s="3" t="s">
        <v>495</v>
      </c>
      <c r="D38" s="3"/>
      <c r="E38" s="3" t="s">
        <v>209</v>
      </c>
      <c r="G38" s="202"/>
      <c r="H38" s="176">
        <v>13</v>
      </c>
      <c r="J38" s="3" t="s">
        <v>1698</v>
      </c>
      <c r="K38" s="3"/>
      <c r="L38" s="3" t="s">
        <v>110</v>
      </c>
      <c r="Q38" s="192" t="s">
        <v>89</v>
      </c>
      <c r="T38" s="192" t="s">
        <v>89</v>
      </c>
    </row>
    <row r="39" spans="1:20" s="192" customFormat="1" ht="11.85" customHeight="1" x14ac:dyDescent="0.2">
      <c r="A39" s="170">
        <v>5</v>
      </c>
      <c r="B39" s="64"/>
      <c r="C39" s="3" t="s">
        <v>816</v>
      </c>
      <c r="D39" s="3"/>
      <c r="E39" s="3" t="s">
        <v>386</v>
      </c>
      <c r="G39" s="202"/>
      <c r="H39" s="176" t="s">
        <v>1699</v>
      </c>
      <c r="J39" s="3" t="s">
        <v>176</v>
      </c>
      <c r="K39" s="3"/>
      <c r="L39" s="3" t="s">
        <v>178</v>
      </c>
    </row>
    <row r="40" spans="1:20" s="192" customFormat="1" ht="11.85" customHeight="1" x14ac:dyDescent="0.2">
      <c r="A40" s="170" t="s">
        <v>1687</v>
      </c>
      <c r="B40" s="64"/>
      <c r="C40" s="3" t="s">
        <v>187</v>
      </c>
      <c r="D40" s="3"/>
      <c r="E40" s="3" t="s">
        <v>209</v>
      </c>
      <c r="G40" s="202"/>
      <c r="H40" s="170"/>
      <c r="I40" s="3"/>
      <c r="J40" s="3" t="s">
        <v>1106</v>
      </c>
      <c r="K40" s="3"/>
      <c r="L40" s="3"/>
    </row>
    <row r="41" spans="1:20" s="192" customFormat="1" ht="11.85" customHeight="1" x14ac:dyDescent="0.2">
      <c r="A41" s="170" t="s">
        <v>906</v>
      </c>
      <c r="B41" s="64"/>
      <c r="C41" s="3" t="s">
        <v>188</v>
      </c>
      <c r="D41" s="3"/>
      <c r="E41" s="3" t="s">
        <v>209</v>
      </c>
      <c r="G41" s="202"/>
      <c r="H41" s="170">
        <v>14</v>
      </c>
      <c r="I41" s="3"/>
      <c r="J41" s="3" t="s">
        <v>1071</v>
      </c>
      <c r="K41" s="3"/>
      <c r="L41" s="3" t="s">
        <v>110</v>
      </c>
    </row>
    <row r="42" spans="1:20" s="192" customFormat="1" ht="11.85" customHeight="1" x14ac:dyDescent="0.2">
      <c r="A42" s="170">
        <v>7</v>
      </c>
      <c r="B42" s="64"/>
      <c r="C42" s="3" t="s">
        <v>1501</v>
      </c>
      <c r="D42" s="3"/>
      <c r="E42" s="3" t="s">
        <v>1502</v>
      </c>
      <c r="G42" s="202"/>
      <c r="H42" s="170">
        <v>14</v>
      </c>
      <c r="I42" s="3"/>
      <c r="J42" s="3" t="s">
        <v>633</v>
      </c>
      <c r="K42" s="3"/>
      <c r="L42" s="3" t="s">
        <v>110</v>
      </c>
      <c r="O42" s="144"/>
      <c r="P42" s="64"/>
      <c r="Q42" s="3"/>
      <c r="R42" s="3"/>
      <c r="S42" s="3"/>
    </row>
    <row r="43" spans="1:20" s="192" customFormat="1" ht="11.85" customHeight="1" x14ac:dyDescent="0.2">
      <c r="A43" s="170">
        <v>7</v>
      </c>
      <c r="B43" s="64"/>
      <c r="C43" s="3" t="s">
        <v>706</v>
      </c>
      <c r="D43" s="3"/>
      <c r="E43" s="3" t="s">
        <v>430</v>
      </c>
      <c r="G43" s="202"/>
      <c r="H43" s="6">
        <v>14</v>
      </c>
      <c r="J43" s="3" t="s">
        <v>1412</v>
      </c>
      <c r="L43" s="3" t="s">
        <v>110</v>
      </c>
    </row>
    <row r="44" spans="1:20" s="192" customFormat="1" ht="11.85" customHeight="1" x14ac:dyDescent="0.2">
      <c r="A44" s="6">
        <v>7</v>
      </c>
      <c r="C44" s="3" t="s">
        <v>169</v>
      </c>
      <c r="D44" s="3"/>
      <c r="E44" s="3" t="s">
        <v>209</v>
      </c>
      <c r="G44" s="202"/>
      <c r="H44" s="176" t="s">
        <v>1261</v>
      </c>
      <c r="I44" s="64"/>
      <c r="J44" s="3" t="s">
        <v>732</v>
      </c>
      <c r="K44" s="3"/>
      <c r="L44" s="3" t="s">
        <v>110</v>
      </c>
    </row>
    <row r="45" spans="1:20" s="192" customFormat="1" ht="11.85" customHeight="1" x14ac:dyDescent="0.2">
      <c r="A45" s="6">
        <v>8</v>
      </c>
      <c r="C45" s="3" t="s">
        <v>1506</v>
      </c>
      <c r="D45" s="3"/>
      <c r="E45" s="3" t="s">
        <v>1450</v>
      </c>
      <c r="G45" s="202"/>
      <c r="H45" s="176">
        <v>15</v>
      </c>
      <c r="I45" s="64"/>
      <c r="J45" s="3" t="s">
        <v>598</v>
      </c>
      <c r="K45" s="3"/>
      <c r="L45" s="3" t="s">
        <v>209</v>
      </c>
    </row>
    <row r="46" spans="1:20" s="192" customFormat="1" ht="11.85" customHeight="1" x14ac:dyDescent="0.2">
      <c r="A46" s="6">
        <v>8</v>
      </c>
      <c r="C46" s="3" t="s">
        <v>337</v>
      </c>
      <c r="D46" s="3"/>
      <c r="E46" s="3" t="s">
        <v>386</v>
      </c>
      <c r="G46" s="202"/>
      <c r="H46" s="176">
        <v>15</v>
      </c>
      <c r="I46" s="64"/>
      <c r="J46" s="3" t="s">
        <v>355</v>
      </c>
      <c r="K46" s="3"/>
      <c r="L46" s="3" t="s">
        <v>656</v>
      </c>
    </row>
    <row r="47" spans="1:20" s="192" customFormat="1" ht="11.85" customHeight="1" x14ac:dyDescent="0.2">
      <c r="A47" s="6"/>
      <c r="C47" s="3" t="s">
        <v>1098</v>
      </c>
      <c r="D47" s="3"/>
      <c r="E47" s="3"/>
      <c r="G47" s="202"/>
      <c r="H47" s="176">
        <v>15</v>
      </c>
      <c r="I47" s="64"/>
      <c r="J47" s="3" t="s">
        <v>355</v>
      </c>
      <c r="K47" s="3"/>
      <c r="L47" s="3" t="s">
        <v>209</v>
      </c>
    </row>
    <row r="48" spans="1:20" s="192" customFormat="1" ht="11.85" customHeight="1" x14ac:dyDescent="0.2">
      <c r="A48" s="176">
        <v>8</v>
      </c>
      <c r="C48" s="3" t="s">
        <v>1025</v>
      </c>
      <c r="D48" s="3"/>
      <c r="E48" s="3" t="s">
        <v>110</v>
      </c>
      <c r="G48" s="202"/>
      <c r="H48" s="6">
        <v>15</v>
      </c>
      <c r="I48" s="64"/>
      <c r="J48" s="3" t="s">
        <v>593</v>
      </c>
      <c r="K48" s="3"/>
      <c r="L48" s="3" t="s">
        <v>386</v>
      </c>
    </row>
    <row r="49" spans="1:15" s="192" customFormat="1" ht="11.85" customHeight="1" x14ac:dyDescent="0.2">
      <c r="A49" s="170">
        <v>8</v>
      </c>
      <c r="C49" s="3" t="s">
        <v>711</v>
      </c>
      <c r="D49" s="3"/>
      <c r="E49" s="3" t="s">
        <v>110</v>
      </c>
      <c r="G49" s="202"/>
      <c r="H49" s="176">
        <v>15</v>
      </c>
      <c r="I49" s="64"/>
      <c r="J49" s="3" t="s">
        <v>1652</v>
      </c>
      <c r="K49" s="3"/>
      <c r="L49" s="3" t="s">
        <v>110</v>
      </c>
    </row>
    <row r="50" spans="1:15" s="192" customFormat="1" ht="11.85" customHeight="1" x14ac:dyDescent="0.2">
      <c r="A50" s="170">
        <v>8</v>
      </c>
      <c r="C50" s="3" t="s">
        <v>983</v>
      </c>
      <c r="D50" s="3"/>
      <c r="E50" s="3" t="s">
        <v>110</v>
      </c>
      <c r="G50" s="202"/>
      <c r="H50" s="176">
        <v>16</v>
      </c>
      <c r="I50" s="64"/>
      <c r="J50" s="3" t="s">
        <v>1186</v>
      </c>
      <c r="K50" s="3"/>
      <c r="L50" s="3" t="s">
        <v>209</v>
      </c>
    </row>
    <row r="51" spans="1:15" s="192" customFormat="1" ht="11.85" customHeight="1" x14ac:dyDescent="0.2">
      <c r="A51" s="76">
        <v>8</v>
      </c>
      <c r="C51" s="3" t="s">
        <v>498</v>
      </c>
      <c r="E51" s="3" t="s">
        <v>209</v>
      </c>
      <c r="G51" s="202"/>
      <c r="H51" s="6">
        <v>16</v>
      </c>
      <c r="I51" s="64"/>
      <c r="J51" s="3" t="s">
        <v>847</v>
      </c>
      <c r="K51" s="3"/>
      <c r="L51" s="3" t="s">
        <v>386</v>
      </c>
    </row>
    <row r="52" spans="1:15" s="192" customFormat="1" ht="11.85" customHeight="1" x14ac:dyDescent="0.2">
      <c r="A52" s="76">
        <v>8</v>
      </c>
      <c r="C52" s="3" t="s">
        <v>1522</v>
      </c>
      <c r="E52" s="3" t="s">
        <v>1523</v>
      </c>
      <c r="G52" s="202"/>
      <c r="H52" s="6">
        <v>16</v>
      </c>
      <c r="I52" s="64"/>
      <c r="J52" s="3" t="s">
        <v>741</v>
      </c>
      <c r="K52" s="3"/>
      <c r="L52" s="3" t="s">
        <v>209</v>
      </c>
    </row>
    <row r="53" spans="1:15" s="192" customFormat="1" ht="11.85" customHeight="1" x14ac:dyDescent="0.2">
      <c r="A53" s="76">
        <v>8</v>
      </c>
      <c r="C53" s="3" t="s">
        <v>1256</v>
      </c>
      <c r="E53" s="3" t="s">
        <v>1255</v>
      </c>
      <c r="G53" s="202"/>
      <c r="H53" s="176">
        <v>16</v>
      </c>
      <c r="I53" s="64"/>
      <c r="J53" s="3" t="s">
        <v>506</v>
      </c>
      <c r="K53" s="3"/>
      <c r="L53" s="3" t="s">
        <v>386</v>
      </c>
    </row>
    <row r="54" spans="1:15" s="192" customFormat="1" ht="11.85" customHeight="1" x14ac:dyDescent="0.2">
      <c r="A54" s="170" t="s">
        <v>1688</v>
      </c>
      <c r="C54" s="3" t="s">
        <v>1689</v>
      </c>
      <c r="E54" s="3" t="s">
        <v>1255</v>
      </c>
      <c r="G54" s="202"/>
      <c r="H54" s="6">
        <v>16</v>
      </c>
      <c r="J54" s="3" t="s">
        <v>1083</v>
      </c>
      <c r="K54" s="3"/>
      <c r="L54" s="3" t="s">
        <v>110</v>
      </c>
    </row>
    <row r="55" spans="1:15" s="192" customFormat="1" ht="11.85" customHeight="1" x14ac:dyDescent="0.2">
      <c r="A55" s="76">
        <v>9</v>
      </c>
      <c r="C55" s="3" t="s">
        <v>1145</v>
      </c>
      <c r="E55" s="3" t="s">
        <v>209</v>
      </c>
      <c r="G55" s="202"/>
      <c r="H55" s="6"/>
      <c r="J55" s="3" t="s">
        <v>1107</v>
      </c>
      <c r="K55" s="3"/>
      <c r="L55" s="3"/>
    </row>
    <row r="56" spans="1:15" s="192" customFormat="1" ht="11.85" customHeight="1" x14ac:dyDescent="0.2">
      <c r="A56" s="76">
        <v>9</v>
      </c>
      <c r="C56" s="3" t="s">
        <v>1383</v>
      </c>
      <c r="E56" s="3" t="s">
        <v>209</v>
      </c>
      <c r="G56" s="202"/>
      <c r="H56" s="6">
        <v>16</v>
      </c>
      <c r="J56" s="3" t="s">
        <v>850</v>
      </c>
      <c r="K56" s="3"/>
      <c r="L56" s="3" t="s">
        <v>656</v>
      </c>
    </row>
    <row r="57" spans="1:15" s="192" customFormat="1" ht="11.85" customHeight="1" x14ac:dyDescent="0.2">
      <c r="A57" s="170"/>
      <c r="C57" s="3" t="s">
        <v>1100</v>
      </c>
      <c r="E57" s="3"/>
      <c r="G57" s="202"/>
      <c r="H57" s="6"/>
      <c r="J57" s="3" t="s">
        <v>1109</v>
      </c>
      <c r="K57" s="3"/>
      <c r="L57" s="3"/>
      <c r="O57" s="192" t="s">
        <v>89</v>
      </c>
    </row>
    <row r="58" spans="1:15" s="192" customFormat="1" ht="11.85" customHeight="1" x14ac:dyDescent="0.2">
      <c r="A58" s="76">
        <v>9</v>
      </c>
      <c r="C58" s="3" t="s">
        <v>1257</v>
      </c>
      <c r="E58" s="3" t="s">
        <v>1255</v>
      </c>
      <c r="G58" s="202"/>
      <c r="H58" s="6">
        <v>16</v>
      </c>
      <c r="J58" s="3" t="s">
        <v>1325</v>
      </c>
      <c r="K58" s="3"/>
      <c r="L58" s="3" t="s">
        <v>497</v>
      </c>
    </row>
    <row r="59" spans="1:15" s="192" customFormat="1" ht="11.85" customHeight="1" x14ac:dyDescent="0.2">
      <c r="A59" s="76">
        <v>9</v>
      </c>
      <c r="C59" s="3" t="s">
        <v>1542</v>
      </c>
      <c r="E59" s="3" t="s">
        <v>1255</v>
      </c>
      <c r="G59" s="202"/>
      <c r="H59" s="6">
        <v>16</v>
      </c>
      <c r="J59" s="3" t="s">
        <v>1675</v>
      </c>
      <c r="L59" s="3" t="s">
        <v>1255</v>
      </c>
    </row>
    <row r="60" spans="1:15" s="192" customFormat="1" ht="11.85" customHeight="1" x14ac:dyDescent="0.2">
      <c r="A60" s="76">
        <v>9</v>
      </c>
      <c r="C60" s="3" t="s">
        <v>1038</v>
      </c>
      <c r="E60" s="3" t="s">
        <v>656</v>
      </c>
      <c r="G60" s="202"/>
      <c r="H60" s="6">
        <v>16</v>
      </c>
      <c r="J60" s="3" t="s">
        <v>747</v>
      </c>
      <c r="K60" s="3"/>
      <c r="L60" s="3" t="s">
        <v>209</v>
      </c>
    </row>
    <row r="61" spans="1:15" s="192" customFormat="1" ht="11.85" customHeight="1" x14ac:dyDescent="0.2">
      <c r="A61" s="76">
        <v>9</v>
      </c>
      <c r="C61" s="3" t="s">
        <v>885</v>
      </c>
      <c r="E61" s="3" t="s">
        <v>110</v>
      </c>
      <c r="G61" s="202"/>
      <c r="H61" s="6">
        <v>16</v>
      </c>
      <c r="J61" s="3" t="s">
        <v>749</v>
      </c>
      <c r="K61" s="3"/>
      <c r="L61" s="3" t="s">
        <v>209</v>
      </c>
    </row>
    <row r="62" spans="1:15" s="192" customFormat="1" ht="11.85" customHeight="1" x14ac:dyDescent="0.2">
      <c r="A62" s="76">
        <v>9</v>
      </c>
      <c r="C62" s="3" t="s">
        <v>1281</v>
      </c>
      <c r="D62" s="3"/>
      <c r="E62" s="3" t="s">
        <v>110</v>
      </c>
      <c r="G62" s="202"/>
      <c r="H62" s="6">
        <v>17</v>
      </c>
      <c r="J62" s="3" t="s">
        <v>907</v>
      </c>
      <c r="K62" s="3"/>
      <c r="L62" s="3" t="s">
        <v>209</v>
      </c>
    </row>
    <row r="63" spans="1:15" s="192" customFormat="1" ht="11.85" customHeight="1" x14ac:dyDescent="0.2">
      <c r="A63" s="170" t="s">
        <v>1694</v>
      </c>
      <c r="C63" s="3" t="s">
        <v>889</v>
      </c>
      <c r="D63" s="3"/>
      <c r="E63" s="3" t="s">
        <v>656</v>
      </c>
      <c r="G63" s="202"/>
      <c r="H63" s="6">
        <v>17</v>
      </c>
      <c r="I63" s="64"/>
      <c r="J63" s="3" t="s">
        <v>753</v>
      </c>
      <c r="K63" s="3"/>
      <c r="L63" s="3" t="s">
        <v>209</v>
      </c>
    </row>
    <row r="64" spans="1:15" s="192" customFormat="1" ht="11.85" customHeight="1" x14ac:dyDescent="0.2">
      <c r="A64" s="170">
        <v>10</v>
      </c>
      <c r="C64" s="3" t="s">
        <v>923</v>
      </c>
      <c r="D64" s="3"/>
      <c r="E64" s="3" t="s">
        <v>110</v>
      </c>
      <c r="G64" s="202"/>
      <c r="H64" s="6">
        <v>17</v>
      </c>
      <c r="I64" s="64"/>
      <c r="J64" s="3" t="s">
        <v>1090</v>
      </c>
      <c r="K64" s="3"/>
      <c r="L64" s="3" t="s">
        <v>110</v>
      </c>
    </row>
    <row r="65" spans="1:12" s="192" customFormat="1" ht="11.85" customHeight="1" x14ac:dyDescent="0.2">
      <c r="A65" s="170">
        <v>10</v>
      </c>
      <c r="C65" s="3" t="s">
        <v>612</v>
      </c>
      <c r="D65" s="3"/>
      <c r="E65" s="3" t="s">
        <v>110</v>
      </c>
      <c r="G65" s="202"/>
      <c r="H65" s="6"/>
      <c r="I65" s="64"/>
      <c r="J65" s="3"/>
      <c r="K65" s="3"/>
      <c r="L65" s="3"/>
    </row>
    <row r="66" spans="1:12" s="192" customFormat="1" ht="2.85" customHeight="1" x14ac:dyDescent="0.2">
      <c r="A66" s="6"/>
      <c r="B66" s="64"/>
      <c r="C66" s="3"/>
      <c r="D66" s="3"/>
      <c r="E66" s="3"/>
      <c r="H66" s="203"/>
    </row>
    <row r="67" spans="1:12" s="175" customFormat="1" ht="9.9499999999999993" customHeight="1" x14ac:dyDescent="0.2">
      <c r="A67" s="244" t="s">
        <v>596</v>
      </c>
      <c r="B67" s="244"/>
      <c r="C67" s="244"/>
      <c r="D67" s="244"/>
      <c r="E67" s="244"/>
      <c r="F67" s="244"/>
      <c r="G67" s="244"/>
      <c r="H67" s="244"/>
      <c r="I67" s="244"/>
      <c r="J67" s="244"/>
      <c r="K67" s="244"/>
      <c r="L67" s="244"/>
    </row>
    <row r="68" spans="1:12" s="192" customFormat="1" ht="3.95" customHeight="1" x14ac:dyDescent="0.2">
      <c r="A68" s="6"/>
      <c r="B68" s="64"/>
      <c r="C68" s="3"/>
      <c r="D68" s="3"/>
      <c r="E68" s="3"/>
      <c r="H68" s="203"/>
    </row>
    <row r="69" spans="1:12" s="192" customFormat="1" ht="36.75" hidden="1" customHeight="1" x14ac:dyDescent="0.2">
      <c r="A69" s="241" t="s">
        <v>112</v>
      </c>
      <c r="B69" s="241"/>
      <c r="C69" s="241"/>
      <c r="D69" s="241"/>
      <c r="E69" s="241"/>
      <c r="F69" s="241"/>
      <c r="G69" s="241"/>
      <c r="H69" s="241"/>
      <c r="I69" s="241"/>
      <c r="J69" s="241"/>
      <c r="K69" s="241"/>
      <c r="L69" s="241"/>
    </row>
    <row r="70" spans="1:12" x14ac:dyDescent="0.2">
      <c r="A70" s="139"/>
      <c r="B70" s="24"/>
      <c r="C70" s="24"/>
      <c r="D70" s="24"/>
      <c r="E70" s="24"/>
      <c r="F70" s="24"/>
      <c r="G70" s="24"/>
      <c r="H70" s="139"/>
      <c r="I70" s="24"/>
      <c r="J70" s="24"/>
      <c r="K70" s="24"/>
      <c r="L70" s="24"/>
    </row>
  </sheetData>
  <sortState xmlns:xlrd2="http://schemas.microsoft.com/office/spreadsheetml/2017/richdata2" ref="C14:E15">
    <sortCondition ref="C14:C15"/>
  </sortState>
  <mergeCells count="4">
    <mergeCell ref="A69:L69"/>
    <mergeCell ref="G2:L2"/>
    <mergeCell ref="A5:L5"/>
    <mergeCell ref="A67:L67"/>
  </mergeCells>
  <phoneticPr fontId="0" type="noConversion"/>
  <printOptions horizontalCentered="1"/>
  <pageMargins left="0.17" right="0.17" top="0.35" bottom="0.35" header="0.5" footer="0.5"/>
  <pageSetup orientation="portrait" r:id="rId1"/>
  <headerFooter alignWithMargins="0"/>
  <ignoredErrors>
    <ignoredError sqref="A12:A14" numberStoredAsText="1"/>
  </ignoredErrors>
  <drawing r:id="rId2"/>
  <legacyDrawing r:id="rId3"/>
  <oleObjects>
    <mc:AlternateContent xmlns:mc="http://schemas.openxmlformats.org/markup-compatibility/2006">
      <mc:Choice Requires="x14">
        <oleObject progId="MSPhotoEd.3" shapeId="3083" r:id="rId4">
          <objectPr defaultSize="0" autoPict="0" r:id="rId5">
            <anchor moveWithCells="1">
              <from>
                <xdr:col>4</xdr:col>
                <xdr:colOff>1247775</xdr:colOff>
                <xdr:row>1</xdr:row>
                <xdr:rowOff>9525</xdr:rowOff>
              </from>
              <to>
                <xdr:col>9</xdr:col>
                <xdr:colOff>28575</xdr:colOff>
                <xdr:row>3</xdr:row>
                <xdr:rowOff>85725</xdr:rowOff>
              </to>
            </anchor>
          </objectPr>
        </oleObject>
      </mc:Choice>
      <mc:Fallback>
        <oleObject progId="MSPhotoEd.3" shapeId="3083"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906"/>
  <sheetViews>
    <sheetView tabSelected="1" zoomScale="130" zoomScaleNormal="130" workbookViewId="0">
      <pane xSplit="14" ySplit="11" topLeftCell="O13" activePane="bottomRight" state="frozen"/>
      <selection pane="topRight" activeCell="O1" sqref="O1"/>
      <selection pane="bottomLeft" activeCell="A12" sqref="A12"/>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74" customWidth="1"/>
    <col min="17" max="17" width="4.5703125" style="1" customWidth="1"/>
    <col min="18" max="18" width="3" style="2" customWidth="1"/>
    <col min="19" max="19" width="6.7109375" style="235" customWidth="1"/>
    <col min="20" max="20" width="3.7109375" style="2" customWidth="1"/>
    <col min="21" max="21" width="4" style="8" customWidth="1"/>
    <col min="22" max="22" width="3.28515625" style="74" customWidth="1"/>
    <col min="23" max="23" width="3.85546875" style="46" customWidth="1"/>
    <col min="24" max="24" width="6.7109375" style="14" customWidth="1"/>
    <col min="25" max="25" width="1" style="74" customWidth="1"/>
    <col min="26" max="26" width="3.7109375" style="31" customWidth="1"/>
    <col min="27" max="27" width="6.7109375" style="31" customWidth="1"/>
    <col min="28" max="28" width="5.140625" style="50" customWidth="1"/>
    <col min="29" max="29" width="6.7109375" style="16" customWidth="1"/>
    <col min="30" max="30" width="5.140625" style="14" customWidth="1"/>
    <col min="31" max="31" width="4.5703125" style="56" customWidth="1"/>
    <col min="32" max="32" width="4.140625" style="56" customWidth="1"/>
    <col min="33" max="33" width="6.7109375" style="16" customWidth="1"/>
    <col min="34" max="34" width="1" style="74" customWidth="1"/>
    <col min="35" max="35" width="4.28515625" style="108" customWidth="1"/>
    <col min="36" max="39" width="6.7109375" style="16" customWidth="1"/>
    <col min="40" max="40" width="1" style="2" customWidth="1"/>
    <col min="41" max="41" width="2" style="2" customWidth="1"/>
    <col min="42" max="16384" width="9.140625" style="2"/>
  </cols>
  <sheetData>
    <row r="1" spans="2:41" s="3" customFormat="1" ht="9.75" hidden="1" customHeight="1" x14ac:dyDescent="0.2">
      <c r="B1" s="95" t="s">
        <v>55</v>
      </c>
      <c r="D1" s="211"/>
      <c r="E1" s="61" t="s">
        <v>24</v>
      </c>
      <c r="F1" s="61"/>
      <c r="G1" s="23" t="s">
        <v>48</v>
      </c>
      <c r="H1" s="23"/>
      <c r="I1" s="23"/>
      <c r="J1" s="23"/>
      <c r="K1" s="23"/>
      <c r="L1" s="23"/>
      <c r="M1" s="23"/>
      <c r="N1" s="23"/>
      <c r="P1" s="61" t="s">
        <v>25</v>
      </c>
      <c r="Q1" s="73"/>
      <c r="R1" s="22"/>
      <c r="S1" s="29">
        <f>IF(Suggested="Yes",AA1,AG1)</f>
        <v>0.05</v>
      </c>
      <c r="T1" s="27" t="s">
        <v>47</v>
      </c>
      <c r="U1" s="5" t="str">
        <f>+Instructions!$B$3</f>
        <v xml:space="preserve">G </v>
      </c>
      <c r="V1" s="41"/>
      <c r="W1" s="45">
        <f>+Instructions!$C$22</f>
        <v>0</v>
      </c>
      <c r="X1" s="15">
        <f t="shared" ref="X1:X7" si="0">ROUND($AA1*(1-W1)+0.004999,2)</f>
        <v>0.05</v>
      </c>
      <c r="Y1" s="41"/>
      <c r="Z1" s="6" t="s">
        <v>1703</v>
      </c>
      <c r="AA1" s="29">
        <v>0.05</v>
      </c>
      <c r="AB1" s="49">
        <f t="shared" ref="AB1:AC7" si="1">+W1</f>
        <v>0</v>
      </c>
      <c r="AC1" s="15">
        <f t="shared" si="1"/>
        <v>0.05</v>
      </c>
      <c r="AD1" s="11">
        <f t="shared" ref="AD1:AD7" si="2">(AG1-AC1)/AG1</f>
        <v>0</v>
      </c>
      <c r="AE1" s="102"/>
      <c r="AF1" s="109">
        <v>1</v>
      </c>
      <c r="AG1" s="28">
        <f t="shared" ref="AG1:AG7" si="3">SUM(AJ1:AL1)+AE1</f>
        <v>0.05</v>
      </c>
      <c r="AH1" s="41"/>
      <c r="AJ1" s="15">
        <f t="shared" ref="AJ1:AJ7" si="4">ROUND(AC1/(1-VLOOKUP(AF1,Group,2,FALSE)),2)</f>
        <v>0.05</v>
      </c>
      <c r="AK1" s="15">
        <f t="shared" ref="AK1:AK7" si="5">IF(VLOOKUP(AF1,Group,5,FALSE)="YES",VLOOKUP(ROUND(ROUND(AJ1,1)-AJ1,2),Round,2,FALSE)+VLOOKUP(AF1,Group,6,FALSE),0)</f>
        <v>0</v>
      </c>
      <c r="AL1" s="15">
        <f t="shared" ref="AL1:AL7" si="6">IF(VLOOKUP(AF1,Group,7,FALSE)="",0,ROUND(AJ1-0.04999,1)-AJ1+AM1)</f>
        <v>0</v>
      </c>
      <c r="AM1" s="15" t="str">
        <f t="shared" ref="AM1:AM7" si="7">IF(VLOOKUP(AF1,Group,7,FALSE)="","",VLOOKUP(AF1,Group,7,FALSE))</f>
        <v/>
      </c>
      <c r="AO1" s="81" t="s">
        <v>59</v>
      </c>
    </row>
    <row r="2" spans="2:41" s="3" customFormat="1" ht="9.9499999999999993" hidden="1" customHeight="1" x14ac:dyDescent="0.2">
      <c r="B2" s="96" t="s">
        <v>45</v>
      </c>
      <c r="D2" s="211"/>
      <c r="E2" s="61" t="s">
        <v>24</v>
      </c>
      <c r="F2" s="61"/>
      <c r="G2" s="23" t="s">
        <v>26</v>
      </c>
      <c r="H2" s="23"/>
      <c r="I2" s="23" t="s">
        <v>27</v>
      </c>
      <c r="J2" s="23"/>
      <c r="K2" s="23"/>
      <c r="L2" s="23"/>
      <c r="M2" s="23"/>
      <c r="N2" s="23"/>
      <c r="P2" s="61"/>
      <c r="Q2" s="73"/>
      <c r="R2" s="22"/>
      <c r="S2" s="29">
        <f>IF(Suggested="Yes",AA2,AG2)</f>
        <v>0.05</v>
      </c>
      <c r="T2" s="27" t="s">
        <v>46</v>
      </c>
      <c r="U2" s="5" t="str">
        <f>+Instructions!$B$3</f>
        <v xml:space="preserve">G </v>
      </c>
      <c r="V2" s="41"/>
      <c r="W2" s="45">
        <f>+Instructions!$C$22</f>
        <v>0</v>
      </c>
      <c r="X2" s="29">
        <f t="shared" si="0"/>
        <v>0.05</v>
      </c>
      <c r="Y2" s="41"/>
      <c r="Z2" s="6" t="s">
        <v>1703</v>
      </c>
      <c r="AA2" s="29">
        <v>0.05</v>
      </c>
      <c r="AB2" s="49">
        <f t="shared" si="1"/>
        <v>0</v>
      </c>
      <c r="AC2" s="29">
        <f t="shared" si="1"/>
        <v>0.05</v>
      </c>
      <c r="AD2" s="49">
        <f t="shared" si="2"/>
        <v>0</v>
      </c>
      <c r="AE2" s="102"/>
      <c r="AF2" s="111">
        <v>2</v>
      </c>
      <c r="AG2" s="33">
        <f t="shared" si="3"/>
        <v>0.05</v>
      </c>
      <c r="AH2" s="41"/>
      <c r="AJ2" s="15">
        <f t="shared" si="4"/>
        <v>0.05</v>
      </c>
      <c r="AK2" s="15">
        <f t="shared" si="5"/>
        <v>0</v>
      </c>
      <c r="AL2" s="15">
        <f t="shared" si="6"/>
        <v>0</v>
      </c>
      <c r="AM2" s="15" t="str">
        <f t="shared" si="7"/>
        <v/>
      </c>
      <c r="AO2" s="81" t="s">
        <v>59</v>
      </c>
    </row>
    <row r="3" spans="2:41" s="3" customFormat="1" ht="9.9499999999999993" hidden="1" customHeight="1" x14ac:dyDescent="0.2">
      <c r="B3" s="94" t="s">
        <v>8</v>
      </c>
      <c r="D3" s="211"/>
      <c r="E3" s="61" t="s">
        <v>24</v>
      </c>
      <c r="F3" s="61"/>
      <c r="G3" s="23" t="s">
        <v>26</v>
      </c>
      <c r="H3" s="23"/>
      <c r="I3" s="23" t="s">
        <v>27</v>
      </c>
      <c r="J3" s="23"/>
      <c r="K3" s="23"/>
      <c r="L3" s="23"/>
      <c r="M3" s="23"/>
      <c r="N3" s="23"/>
      <c r="P3" s="61"/>
      <c r="Q3" s="73"/>
      <c r="R3" s="22"/>
      <c r="S3" s="29">
        <f>IF(Suggested="Yes",AA3,AG3)</f>
        <v>0.05</v>
      </c>
      <c r="T3" s="27" t="s">
        <v>46</v>
      </c>
      <c r="U3" s="5" t="str">
        <f>+Instructions!$B$3</f>
        <v xml:space="preserve">G </v>
      </c>
      <c r="V3" s="41"/>
      <c r="W3" s="45">
        <f>+Instructions!$C$22</f>
        <v>0</v>
      </c>
      <c r="X3" s="15">
        <f t="shared" si="0"/>
        <v>0.05</v>
      </c>
      <c r="Y3" s="41"/>
      <c r="Z3" s="6" t="s">
        <v>1703</v>
      </c>
      <c r="AA3" s="29">
        <v>0.05</v>
      </c>
      <c r="AB3" s="49">
        <f t="shared" si="1"/>
        <v>0</v>
      </c>
      <c r="AC3" s="15">
        <f t="shared" si="1"/>
        <v>0.05</v>
      </c>
      <c r="AD3" s="11">
        <f t="shared" si="2"/>
        <v>0</v>
      </c>
      <c r="AE3" s="102"/>
      <c r="AF3" s="110">
        <v>3</v>
      </c>
      <c r="AG3" s="42">
        <f t="shared" si="3"/>
        <v>0.05</v>
      </c>
      <c r="AH3" s="41"/>
      <c r="AJ3" s="15">
        <f t="shared" si="4"/>
        <v>0.05</v>
      </c>
      <c r="AK3" s="15">
        <f t="shared" si="5"/>
        <v>0</v>
      </c>
      <c r="AL3" s="15">
        <f t="shared" si="6"/>
        <v>0</v>
      </c>
      <c r="AM3" s="15" t="str">
        <f t="shared" si="7"/>
        <v/>
      </c>
      <c r="AO3" s="81" t="s">
        <v>59</v>
      </c>
    </row>
    <row r="4" spans="2:41" s="3" customFormat="1" ht="9.9499999999999993" hidden="1" customHeight="1" x14ac:dyDescent="0.2">
      <c r="B4" s="97">
        <v>0</v>
      </c>
      <c r="D4" s="211"/>
      <c r="E4" s="61" t="s">
        <v>24</v>
      </c>
      <c r="F4" s="61"/>
      <c r="G4" s="23" t="s">
        <v>26</v>
      </c>
      <c r="H4" s="23"/>
      <c r="I4" s="23" t="s">
        <v>27</v>
      </c>
      <c r="J4" s="23"/>
      <c r="K4" s="23"/>
      <c r="L4" s="23"/>
      <c r="M4" s="23"/>
      <c r="N4" s="23"/>
      <c r="P4" s="61"/>
      <c r="Q4" s="73"/>
      <c r="R4" s="22"/>
      <c r="S4" s="29">
        <f>IF(Suggested="Yes",'Price List'!AA4,'Price List'!AG4)</f>
        <v>0</v>
      </c>
      <c r="T4" s="27" t="s">
        <v>46</v>
      </c>
      <c r="U4" s="5" t="str">
        <f>+Instructions!$B$3</f>
        <v xml:space="preserve">G </v>
      </c>
      <c r="V4" s="41"/>
      <c r="W4" s="45">
        <f>+Instructions!$C$22</f>
        <v>0</v>
      </c>
      <c r="X4" s="15">
        <f t="shared" si="0"/>
        <v>0</v>
      </c>
      <c r="Y4" s="41"/>
      <c r="Z4" s="6" t="s">
        <v>1703</v>
      </c>
      <c r="AA4" s="29">
        <v>0</v>
      </c>
      <c r="AB4" s="49">
        <f t="shared" si="1"/>
        <v>0</v>
      </c>
      <c r="AC4" s="15">
        <f t="shared" si="1"/>
        <v>0</v>
      </c>
      <c r="AD4" s="11" t="e">
        <f t="shared" si="2"/>
        <v>#DIV/0!</v>
      </c>
      <c r="AE4" s="102"/>
      <c r="AF4" s="112">
        <v>4</v>
      </c>
      <c r="AG4" s="90">
        <f t="shared" si="3"/>
        <v>0</v>
      </c>
      <c r="AH4" s="41"/>
      <c r="AJ4" s="15">
        <f t="shared" si="4"/>
        <v>0</v>
      </c>
      <c r="AK4" s="15">
        <f t="shared" si="5"/>
        <v>0</v>
      </c>
      <c r="AL4" s="15">
        <f t="shared" si="6"/>
        <v>0</v>
      </c>
      <c r="AM4" s="15" t="str">
        <f t="shared" si="7"/>
        <v/>
      </c>
      <c r="AO4" s="81" t="s">
        <v>59</v>
      </c>
    </row>
    <row r="5" spans="2:41" s="3" customFormat="1" ht="9.9499999999999993" hidden="1" customHeight="1" x14ac:dyDescent="0.2">
      <c r="B5" s="98">
        <v>0</v>
      </c>
      <c r="D5" s="211"/>
      <c r="E5" s="61" t="s">
        <v>24</v>
      </c>
      <c r="F5" s="61"/>
      <c r="G5" s="23" t="s">
        <v>26</v>
      </c>
      <c r="H5" s="23"/>
      <c r="I5" s="23" t="s">
        <v>27</v>
      </c>
      <c r="J5" s="23"/>
      <c r="K5" s="23"/>
      <c r="L5" s="23"/>
      <c r="M5" s="23"/>
      <c r="N5" s="23"/>
      <c r="P5" s="61"/>
      <c r="Q5" s="73"/>
      <c r="R5" s="22"/>
      <c r="S5" s="29">
        <f>IF(Suggested="Yes",'Price List'!AA5,'Price List'!AG5)</f>
        <v>0</v>
      </c>
      <c r="T5" s="27" t="s">
        <v>46</v>
      </c>
      <c r="U5" s="5" t="str">
        <f>+Instructions!$B$3</f>
        <v xml:space="preserve">G </v>
      </c>
      <c r="V5" s="41"/>
      <c r="W5" s="45">
        <f>+Instructions!$C$22</f>
        <v>0</v>
      </c>
      <c r="X5" s="15">
        <f t="shared" si="0"/>
        <v>0</v>
      </c>
      <c r="Y5" s="41"/>
      <c r="Z5" s="6" t="s">
        <v>1703</v>
      </c>
      <c r="AA5" s="29">
        <v>0</v>
      </c>
      <c r="AB5" s="49">
        <f t="shared" si="1"/>
        <v>0</v>
      </c>
      <c r="AC5" s="15">
        <f t="shared" si="1"/>
        <v>0</v>
      </c>
      <c r="AD5" s="11" t="e">
        <f t="shared" si="2"/>
        <v>#DIV/0!</v>
      </c>
      <c r="AE5" s="102"/>
      <c r="AF5" s="113">
        <v>5</v>
      </c>
      <c r="AG5" s="91">
        <f t="shared" si="3"/>
        <v>0</v>
      </c>
      <c r="AH5" s="41"/>
      <c r="AJ5" s="15">
        <f t="shared" si="4"/>
        <v>0</v>
      </c>
      <c r="AK5" s="15">
        <f t="shared" si="5"/>
        <v>0</v>
      </c>
      <c r="AL5" s="15">
        <f t="shared" si="6"/>
        <v>0</v>
      </c>
      <c r="AM5" s="15" t="str">
        <f t="shared" si="7"/>
        <v/>
      </c>
      <c r="AO5" s="81" t="s">
        <v>59</v>
      </c>
    </row>
    <row r="6" spans="2:41" s="3" customFormat="1" ht="9.9499999999999993" hidden="1" customHeight="1" x14ac:dyDescent="0.2">
      <c r="B6" s="99">
        <v>0</v>
      </c>
      <c r="D6" s="211"/>
      <c r="E6" s="61" t="s">
        <v>24</v>
      </c>
      <c r="F6" s="61"/>
      <c r="G6" s="23" t="s">
        <v>26</v>
      </c>
      <c r="H6" s="23"/>
      <c r="I6" s="23" t="s">
        <v>27</v>
      </c>
      <c r="J6" s="23"/>
      <c r="K6" s="23"/>
      <c r="L6" s="23"/>
      <c r="M6" s="23"/>
      <c r="N6" s="23"/>
      <c r="P6" s="61"/>
      <c r="Q6" s="73"/>
      <c r="R6" s="22"/>
      <c r="S6" s="29">
        <f>IF(Suggested="Yes",'Price List'!AA6,'Price List'!AG6)</f>
        <v>0</v>
      </c>
      <c r="T6" s="27" t="s">
        <v>46</v>
      </c>
      <c r="U6" s="5" t="str">
        <f>+Instructions!$B$3</f>
        <v xml:space="preserve">G </v>
      </c>
      <c r="V6" s="41"/>
      <c r="W6" s="45">
        <f>+Instructions!$C$22</f>
        <v>0</v>
      </c>
      <c r="X6" s="15">
        <f t="shared" si="0"/>
        <v>0</v>
      </c>
      <c r="Y6" s="41"/>
      <c r="Z6" s="6" t="s">
        <v>1703</v>
      </c>
      <c r="AA6" s="29">
        <v>0</v>
      </c>
      <c r="AB6" s="49">
        <f t="shared" si="1"/>
        <v>0</v>
      </c>
      <c r="AC6" s="15">
        <f t="shared" si="1"/>
        <v>0</v>
      </c>
      <c r="AD6" s="11" t="e">
        <f t="shared" si="2"/>
        <v>#DIV/0!</v>
      </c>
      <c r="AE6" s="102"/>
      <c r="AF6" s="114">
        <v>6</v>
      </c>
      <c r="AG6" s="92">
        <f t="shared" si="3"/>
        <v>0</v>
      </c>
      <c r="AH6" s="41"/>
      <c r="AJ6" s="15">
        <f t="shared" si="4"/>
        <v>0</v>
      </c>
      <c r="AK6" s="15">
        <f t="shared" si="5"/>
        <v>0</v>
      </c>
      <c r="AL6" s="15">
        <f t="shared" si="6"/>
        <v>0</v>
      </c>
      <c r="AM6" s="15" t="str">
        <f t="shared" si="7"/>
        <v/>
      </c>
      <c r="AO6" s="81" t="s">
        <v>59</v>
      </c>
    </row>
    <row r="7" spans="2:41" s="3" customFormat="1" ht="9.9499999999999993" hidden="1" customHeight="1" x14ac:dyDescent="0.2">
      <c r="B7" s="100">
        <v>0</v>
      </c>
      <c r="D7" s="211"/>
      <c r="E7" s="61" t="s">
        <v>24</v>
      </c>
      <c r="F7" s="61"/>
      <c r="G7" s="23" t="s">
        <v>26</v>
      </c>
      <c r="H7" s="23"/>
      <c r="I7" s="23" t="s">
        <v>27</v>
      </c>
      <c r="J7" s="23"/>
      <c r="K7" s="23"/>
      <c r="L7" s="23"/>
      <c r="M7" s="23"/>
      <c r="N7" s="23"/>
      <c r="P7" s="61"/>
      <c r="Q7" s="73"/>
      <c r="R7" s="22"/>
      <c r="S7" s="29">
        <f>IF(Suggested="Yes",'Price List'!AA7,'Price List'!AG7)</f>
        <v>0</v>
      </c>
      <c r="T7" s="27" t="s">
        <v>46</v>
      </c>
      <c r="U7" s="5" t="str">
        <f>+Instructions!$B$3</f>
        <v xml:space="preserve">G </v>
      </c>
      <c r="V7" s="41"/>
      <c r="W7" s="45">
        <f>+Instructions!$C$22</f>
        <v>0</v>
      </c>
      <c r="X7" s="15">
        <f t="shared" si="0"/>
        <v>0</v>
      </c>
      <c r="Y7" s="41"/>
      <c r="Z7" s="6" t="s">
        <v>1703</v>
      </c>
      <c r="AA7" s="29">
        <v>0</v>
      </c>
      <c r="AB7" s="49">
        <f t="shared" si="1"/>
        <v>0</v>
      </c>
      <c r="AC7" s="15">
        <f t="shared" si="1"/>
        <v>0</v>
      </c>
      <c r="AD7" s="11" t="e">
        <f t="shared" si="2"/>
        <v>#DIV/0!</v>
      </c>
      <c r="AE7" s="102"/>
      <c r="AF7" s="115">
        <v>7</v>
      </c>
      <c r="AG7" s="93">
        <f t="shared" si="3"/>
        <v>0</v>
      </c>
      <c r="AH7" s="41"/>
      <c r="AJ7" s="15">
        <f t="shared" si="4"/>
        <v>0</v>
      </c>
      <c r="AK7" s="15">
        <f t="shared" si="5"/>
        <v>0</v>
      </c>
      <c r="AL7" s="15">
        <f t="shared" si="6"/>
        <v>0</v>
      </c>
      <c r="AM7" s="15" t="str">
        <f t="shared" si="7"/>
        <v/>
      </c>
      <c r="AO7" s="81" t="s">
        <v>59</v>
      </c>
    </row>
    <row r="8" spans="2:41" s="3" customFormat="1" ht="9.9499999999999993" hidden="1" customHeight="1" x14ac:dyDescent="0.2">
      <c r="B8" s="101" t="s">
        <v>57</v>
      </c>
      <c r="D8" s="211"/>
      <c r="E8" s="61"/>
      <c r="F8" s="61"/>
      <c r="G8" s="23"/>
      <c r="H8" s="23"/>
      <c r="I8" s="23"/>
      <c r="J8" s="23"/>
      <c r="K8" s="23"/>
      <c r="L8" s="23"/>
      <c r="M8" s="23"/>
      <c r="N8" s="23"/>
      <c r="P8" s="61"/>
      <c r="Q8" s="73" t="s">
        <v>14</v>
      </c>
      <c r="R8" s="22" t="s">
        <v>52</v>
      </c>
      <c r="S8" s="29">
        <v>1000</v>
      </c>
      <c r="T8" s="27" t="s">
        <v>58</v>
      </c>
      <c r="U8" s="27"/>
      <c r="V8" s="41"/>
      <c r="W8" s="45">
        <v>0.1</v>
      </c>
      <c r="X8" s="29">
        <v>1000</v>
      </c>
      <c r="Y8" s="41"/>
      <c r="Z8" s="29" t="s">
        <v>58</v>
      </c>
      <c r="AA8" s="29">
        <v>1000</v>
      </c>
      <c r="AB8" s="49">
        <v>0.1</v>
      </c>
      <c r="AC8" s="29">
        <v>1000</v>
      </c>
      <c r="AD8" s="49">
        <v>0.1</v>
      </c>
      <c r="AE8" s="62">
        <v>10</v>
      </c>
      <c r="AF8" s="62"/>
      <c r="AG8" s="29">
        <v>1000</v>
      </c>
      <c r="AH8" s="41"/>
      <c r="AI8" s="106"/>
      <c r="AJ8" s="29"/>
      <c r="AK8" s="29"/>
      <c r="AL8" s="29"/>
      <c r="AM8" s="29"/>
      <c r="AO8" s="81" t="s">
        <v>59</v>
      </c>
    </row>
    <row r="9" spans="2:41" s="3" customFormat="1" ht="12.75" hidden="1" x14ac:dyDescent="0.2">
      <c r="P9" s="134"/>
      <c r="Q9" s="6"/>
      <c r="S9" s="212"/>
      <c r="U9" s="32"/>
      <c r="V9" s="41"/>
      <c r="W9" s="75"/>
      <c r="X9" s="35"/>
      <c r="Y9" s="41"/>
      <c r="Z9" s="33"/>
      <c r="AA9" s="33"/>
      <c r="AB9" s="34"/>
      <c r="AC9" s="33"/>
      <c r="AD9" s="35"/>
      <c r="AE9" s="51"/>
      <c r="AF9" s="51"/>
      <c r="AG9" s="33"/>
      <c r="AH9" s="41"/>
      <c r="AI9" s="107"/>
      <c r="AJ9" s="33"/>
      <c r="AK9" s="33"/>
      <c r="AL9" s="33"/>
      <c r="AM9" s="33"/>
      <c r="AN9" s="25"/>
      <c r="AO9" s="81" t="s">
        <v>59</v>
      </c>
    </row>
    <row r="10" spans="2:41" s="3" customFormat="1" ht="9.9499999999999993" hidden="1" customHeight="1" x14ac:dyDescent="0.2">
      <c r="I10" s="6"/>
      <c r="J10" s="6"/>
      <c r="K10" s="6"/>
      <c r="L10" s="6"/>
      <c r="M10" s="6"/>
      <c r="N10" s="6"/>
      <c r="O10" s="254" t="s">
        <v>23</v>
      </c>
      <c r="P10" s="255"/>
      <c r="Q10" s="255"/>
      <c r="R10" s="255"/>
      <c r="S10" s="255"/>
      <c r="T10" s="256"/>
      <c r="U10" s="17"/>
      <c r="V10" s="41"/>
      <c r="W10" s="245" t="s">
        <v>43</v>
      </c>
      <c r="X10" s="245"/>
      <c r="Y10" s="41"/>
      <c r="Z10" s="247" t="s">
        <v>44</v>
      </c>
      <c r="AA10" s="247"/>
      <c r="AB10" s="247"/>
      <c r="AC10" s="247"/>
      <c r="AD10" s="247"/>
      <c r="AE10" s="247"/>
      <c r="AF10" s="247"/>
      <c r="AG10" s="247"/>
      <c r="AH10" s="41"/>
      <c r="AI10" s="76"/>
      <c r="AO10" s="81" t="s">
        <v>59</v>
      </c>
    </row>
    <row r="11" spans="2:41" s="23" customFormat="1" ht="9.9499999999999993" hidden="1" customHeight="1" x14ac:dyDescent="0.2">
      <c r="D11" s="213" t="s">
        <v>11</v>
      </c>
      <c r="E11" s="214"/>
      <c r="F11" s="214"/>
      <c r="G11" s="214"/>
      <c r="H11" s="214"/>
      <c r="I11" s="215"/>
      <c r="J11" s="215"/>
      <c r="K11" s="215"/>
      <c r="L11" s="215"/>
      <c r="M11" s="215"/>
      <c r="N11" s="215"/>
      <c r="O11" s="249" t="s">
        <v>51</v>
      </c>
      <c r="P11" s="250"/>
      <c r="Q11" s="19" t="s">
        <v>14</v>
      </c>
      <c r="R11" s="19" t="s">
        <v>18</v>
      </c>
      <c r="S11" s="20" t="str">
        <f>IF(Suggested="Yes",AA11,AG11)</f>
        <v>List Price</v>
      </c>
      <c r="T11" s="19" t="s">
        <v>17</v>
      </c>
      <c r="U11" s="21" t="s">
        <v>16</v>
      </c>
      <c r="V11" s="41"/>
      <c r="W11" s="43" t="s">
        <v>19</v>
      </c>
      <c r="X11" s="12" t="s">
        <v>15</v>
      </c>
      <c r="Y11" s="41"/>
      <c r="Z11" s="57" t="s">
        <v>61</v>
      </c>
      <c r="AA11" s="57" t="s">
        <v>13</v>
      </c>
      <c r="AB11" s="30" t="s">
        <v>20</v>
      </c>
      <c r="AC11" s="21" t="s">
        <v>21</v>
      </c>
      <c r="AD11" s="21" t="s">
        <v>29</v>
      </c>
      <c r="AE11" s="53" t="s">
        <v>62</v>
      </c>
      <c r="AF11" s="77" t="s">
        <v>53</v>
      </c>
      <c r="AG11" s="53" t="s">
        <v>4</v>
      </c>
      <c r="AH11" s="41"/>
      <c r="AJ11" s="21" t="s">
        <v>76</v>
      </c>
      <c r="AK11" s="116" t="s">
        <v>77</v>
      </c>
      <c r="AL11" s="21" t="s">
        <v>78</v>
      </c>
      <c r="AM11" s="21" t="s">
        <v>79</v>
      </c>
      <c r="AN11" s="3"/>
      <c r="AO11" s="81" t="s">
        <v>59</v>
      </c>
    </row>
    <row r="12" spans="2:41" s="3" customFormat="1" ht="9.9499999999999993" hidden="1" customHeight="1" x14ac:dyDescent="0.2">
      <c r="P12" s="134"/>
      <c r="Q12" s="6"/>
      <c r="S12" s="212"/>
      <c r="U12" s="32"/>
      <c r="V12" s="41"/>
      <c r="W12" s="75"/>
      <c r="X12" s="35"/>
      <c r="Y12" s="41"/>
      <c r="Z12" s="33"/>
      <c r="AA12" s="33"/>
      <c r="AB12" s="34"/>
      <c r="AC12" s="33"/>
      <c r="AD12" s="35"/>
      <c r="AE12" s="51"/>
      <c r="AF12" s="51"/>
      <c r="AG12" s="33"/>
      <c r="AH12" s="41"/>
      <c r="AI12" s="107"/>
      <c r="AJ12" s="33"/>
      <c r="AK12" s="33"/>
      <c r="AL12" s="33"/>
      <c r="AM12" s="33"/>
      <c r="AN12" s="25"/>
      <c r="AO12" s="81" t="s">
        <v>59</v>
      </c>
    </row>
    <row r="13" spans="2:41" s="10" customFormat="1" ht="15.95" customHeight="1" x14ac:dyDescent="0.2">
      <c r="I13" s="133"/>
      <c r="O13" s="242" t="str">
        <f>"File '"&amp;Instructions!B2&amp;"' - "&amp;Instructions!B1</f>
        <v>File 'R' - Roca Tile Group</v>
      </c>
      <c r="P13" s="242"/>
      <c r="Q13" s="242"/>
      <c r="R13" s="242"/>
      <c r="S13" s="242"/>
      <c r="T13" s="242"/>
      <c r="U13" s="60"/>
      <c r="V13" s="41"/>
      <c r="W13" s="246" t="s">
        <v>12</v>
      </c>
      <c r="X13" s="246"/>
      <c r="Y13" s="41"/>
      <c r="Z13" s="18"/>
      <c r="AA13" s="18"/>
      <c r="AB13" s="48"/>
      <c r="AD13" s="18"/>
      <c r="AE13" s="55"/>
      <c r="AF13" s="55"/>
      <c r="AG13" s="18" t="s">
        <v>22</v>
      </c>
      <c r="AH13" s="41"/>
      <c r="AI13" s="78"/>
      <c r="AN13" s="3"/>
      <c r="AO13" s="24" t="s">
        <v>59</v>
      </c>
    </row>
    <row r="14" spans="2:41" s="10" customFormat="1" ht="15.95" customHeight="1" x14ac:dyDescent="0.2">
      <c r="G14" s="133"/>
      <c r="O14" s="210"/>
      <c r="P14" s="210"/>
      <c r="Q14" s="210"/>
      <c r="R14" s="210"/>
      <c r="S14" s="212"/>
      <c r="T14" s="216" t="str">
        <f>+Instructions!B4</f>
        <v>4/1/26</v>
      </c>
      <c r="U14" s="60"/>
      <c r="V14" s="41"/>
      <c r="W14" s="59"/>
      <c r="X14" s="59"/>
      <c r="Y14" s="41"/>
      <c r="Z14" s="47"/>
      <c r="AA14" s="47"/>
      <c r="AB14" s="48"/>
      <c r="AD14" s="18"/>
      <c r="AE14" s="251">
        <f ca="1">TODAY()</f>
        <v>46085</v>
      </c>
      <c r="AF14" s="251"/>
      <c r="AG14" s="251"/>
      <c r="AH14" s="41"/>
      <c r="AI14" s="78"/>
      <c r="AN14" s="3"/>
      <c r="AO14" s="24" t="s">
        <v>59</v>
      </c>
    </row>
    <row r="15" spans="2:41" s="10" customFormat="1" ht="9.9499999999999993" customHeight="1" x14ac:dyDescent="0.2">
      <c r="N15" s="248" t="str">
        <f>IF(Instructions!C8="","",+Instructions!C8)</f>
        <v/>
      </c>
      <c r="O15" s="248"/>
      <c r="P15" s="248"/>
      <c r="Q15" s="248"/>
      <c r="R15" s="248"/>
      <c r="S15" s="248"/>
      <c r="T15" s="248"/>
      <c r="U15" s="60"/>
      <c r="V15" s="41"/>
      <c r="W15" s="59"/>
      <c r="X15" s="59"/>
      <c r="Y15" s="41"/>
      <c r="Z15" s="47"/>
      <c r="AA15" s="47"/>
      <c r="AB15" s="48"/>
      <c r="AD15" s="18"/>
      <c r="AE15" s="55"/>
      <c r="AF15" s="55"/>
      <c r="AH15" s="41"/>
      <c r="AI15" s="78"/>
      <c r="AN15" s="3"/>
      <c r="AO15" s="24" t="s">
        <v>59</v>
      </c>
    </row>
    <row r="16" spans="2:41" s="3" customFormat="1" ht="12" customHeight="1" x14ac:dyDescent="0.2">
      <c r="C16" s="133" t="str">
        <f>"Product Code '"&amp;Instructions!B3&amp;"'"</f>
        <v>Product Code 'G '</v>
      </c>
      <c r="I16" s="3" t="s">
        <v>89</v>
      </c>
      <c r="N16" s="248"/>
      <c r="O16" s="248"/>
      <c r="P16" s="248"/>
      <c r="Q16" s="248"/>
      <c r="R16" s="248"/>
      <c r="S16" s="248"/>
      <c r="T16" s="248"/>
      <c r="U16" s="5"/>
      <c r="V16" s="41"/>
      <c r="W16" s="58"/>
      <c r="X16" s="58"/>
      <c r="Y16" s="41"/>
      <c r="Z16" s="29"/>
      <c r="AA16" s="29"/>
      <c r="AB16" s="44"/>
      <c r="AC16" s="15"/>
      <c r="AD16" s="13"/>
      <c r="AE16" s="54"/>
      <c r="AF16" s="54"/>
      <c r="AG16" s="71" t="str">
        <f>IF(Instructions!$C$8="","",Instructions!$C$8)</f>
        <v/>
      </c>
      <c r="AH16" s="41"/>
      <c r="AI16" s="105"/>
      <c r="AJ16" s="15"/>
      <c r="AK16" s="15"/>
      <c r="AL16" s="15"/>
      <c r="AM16" s="15"/>
      <c r="AO16" s="24" t="s">
        <v>59</v>
      </c>
    </row>
    <row r="17" spans="2:41" s="3" customFormat="1" ht="3.75" customHeight="1" x14ac:dyDescent="0.2">
      <c r="C17" s="133"/>
      <c r="P17" s="134"/>
      <c r="Q17" s="6"/>
      <c r="S17" s="212"/>
      <c r="T17" s="217"/>
      <c r="U17" s="5"/>
      <c r="V17" s="41"/>
      <c r="W17" s="58"/>
      <c r="X17" s="58"/>
      <c r="Y17" s="41"/>
      <c r="Z17" s="29"/>
      <c r="AA17" s="29"/>
      <c r="AB17" s="44"/>
      <c r="AC17" s="15"/>
      <c r="AD17" s="13"/>
      <c r="AE17" s="54"/>
      <c r="AF17" s="54"/>
      <c r="AG17" s="15"/>
      <c r="AH17" s="41"/>
      <c r="AI17" s="105"/>
      <c r="AJ17" s="15"/>
      <c r="AK17" s="15"/>
      <c r="AL17" s="15"/>
      <c r="AM17" s="15"/>
      <c r="AO17" s="24" t="s">
        <v>59</v>
      </c>
    </row>
    <row r="18" spans="2:41" s="23" customFormat="1" ht="9.9499999999999993" customHeight="1" x14ac:dyDescent="0.2">
      <c r="C18" s="218" t="s">
        <v>11</v>
      </c>
      <c r="D18" s="219"/>
      <c r="E18" s="219"/>
      <c r="F18" s="219"/>
      <c r="G18" s="215"/>
      <c r="H18" s="215"/>
      <c r="I18" s="215"/>
      <c r="J18" s="215"/>
      <c r="K18" s="215"/>
      <c r="L18" s="215"/>
      <c r="M18" s="215"/>
      <c r="N18" s="215"/>
      <c r="O18" s="249" t="s">
        <v>51</v>
      </c>
      <c r="P18" s="250"/>
      <c r="Q18" s="19" t="s">
        <v>14</v>
      </c>
      <c r="R18" s="19" t="s">
        <v>18</v>
      </c>
      <c r="S18" s="20" t="str">
        <f>+S$11</f>
        <v>List Price</v>
      </c>
      <c r="T18" s="19" t="s">
        <v>17</v>
      </c>
      <c r="U18" s="19" t="str">
        <f>+U$11</f>
        <v>Code</v>
      </c>
      <c r="V18" s="41"/>
      <c r="W18" s="63" t="s">
        <v>19</v>
      </c>
      <c r="X18" s="20" t="s">
        <v>15</v>
      </c>
      <c r="Y18" s="41"/>
      <c r="Z18" s="30" t="s">
        <v>61</v>
      </c>
      <c r="AA18" s="30" t="s">
        <v>13</v>
      </c>
      <c r="AB18" s="30" t="str">
        <f t="shared" ref="AB18:AG18" si="8">+AB$11</f>
        <v>Disc</v>
      </c>
      <c r="AC18" s="21" t="str">
        <f t="shared" si="8"/>
        <v>Act. Cost</v>
      </c>
      <c r="AD18" s="21" t="str">
        <f t="shared" si="8"/>
        <v>GP%</v>
      </c>
      <c r="AE18" s="53" t="str">
        <f t="shared" si="8"/>
        <v>Adj.</v>
      </c>
      <c r="AF18" s="77" t="str">
        <f t="shared" si="8"/>
        <v>Group</v>
      </c>
      <c r="AG18" s="21" t="str">
        <f t="shared" si="8"/>
        <v>Price</v>
      </c>
      <c r="AH18" s="41"/>
      <c r="AJ18" s="21" t="str">
        <f>+AJ$11</f>
        <v>Calc Price</v>
      </c>
      <c r="AK18" s="21" t="str">
        <f>+AK$11</f>
        <v>.05 Round</v>
      </c>
      <c r="AL18" s="21" t="str">
        <f>+AL$11</f>
        <v>Cents</v>
      </c>
      <c r="AM18" s="21" t="str">
        <f>+AM$11</f>
        <v>Round to</v>
      </c>
      <c r="AN18" s="3"/>
      <c r="AO18" s="24" t="s">
        <v>59</v>
      </c>
    </row>
    <row r="19" spans="2:41" s="145" customFormat="1" ht="9.9499999999999993" customHeight="1" x14ac:dyDescent="0.2">
      <c r="C19" s="258" t="s">
        <v>65</v>
      </c>
      <c r="D19" s="258"/>
      <c r="E19" s="258"/>
      <c r="F19" s="258"/>
      <c r="G19" s="258"/>
      <c r="H19" s="258"/>
      <c r="I19" s="258"/>
      <c r="J19" s="258"/>
      <c r="K19" s="258"/>
      <c r="L19" s="258"/>
      <c r="M19" s="258"/>
      <c r="N19" s="258"/>
      <c r="O19" s="258"/>
      <c r="P19" s="258"/>
      <c r="Q19" s="258"/>
      <c r="R19" s="258"/>
      <c r="S19" s="258"/>
      <c r="T19" s="258"/>
      <c r="U19" s="146" t="s">
        <v>89</v>
      </c>
      <c r="V19" s="41"/>
      <c r="W19" s="149"/>
      <c r="X19" s="149"/>
      <c r="Y19" s="41"/>
      <c r="Z19" s="150"/>
      <c r="AA19" s="150"/>
      <c r="AB19" s="151"/>
      <c r="AC19" s="147"/>
      <c r="AD19" s="148"/>
      <c r="AE19" s="152"/>
      <c r="AF19" s="153"/>
      <c r="AG19" s="147"/>
      <c r="AH19" s="41"/>
      <c r="AJ19" s="147"/>
      <c r="AK19" s="147"/>
      <c r="AL19" s="147"/>
      <c r="AM19" s="147"/>
      <c r="AN19" s="3"/>
      <c r="AO19" s="24" t="s">
        <v>59</v>
      </c>
    </row>
    <row r="20" spans="2:41" s="3" customFormat="1" ht="3.95" customHeight="1" x14ac:dyDescent="0.2">
      <c r="L20" s="3" t="s">
        <v>89</v>
      </c>
      <c r="P20" s="61"/>
      <c r="Q20" s="73"/>
      <c r="R20" s="6"/>
      <c r="S20" s="29"/>
      <c r="T20" s="6"/>
      <c r="U20" s="5"/>
      <c r="V20" s="41"/>
      <c r="W20" s="45"/>
      <c r="X20" s="13"/>
      <c r="Y20" s="41"/>
      <c r="Z20" s="29"/>
      <c r="AA20" s="29"/>
      <c r="AB20" s="44"/>
      <c r="AC20" s="15"/>
      <c r="AD20" s="13"/>
      <c r="AE20" s="54"/>
      <c r="AF20" s="105"/>
      <c r="AG20" s="29"/>
      <c r="AH20" s="41"/>
      <c r="AJ20" s="15"/>
      <c r="AK20" s="15"/>
      <c r="AL20" s="15"/>
      <c r="AM20" s="15"/>
      <c r="AO20" s="24" t="s">
        <v>59</v>
      </c>
    </row>
    <row r="21" spans="2:41" s="3" customFormat="1" ht="9.9499999999999993" customHeight="1" x14ac:dyDescent="0.2">
      <c r="C21" s="220" t="s">
        <v>791</v>
      </c>
      <c r="E21" s="221"/>
      <c r="K21" s="3" t="s">
        <v>89</v>
      </c>
      <c r="L21" s="3" t="s">
        <v>89</v>
      </c>
      <c r="N21" s="3" t="s">
        <v>89</v>
      </c>
      <c r="O21" s="3" t="s">
        <v>89</v>
      </c>
      <c r="P21" s="134"/>
      <c r="Q21" s="6"/>
      <c r="R21" s="222" t="s">
        <v>370</v>
      </c>
      <c r="S21" s="172" t="s">
        <v>1188</v>
      </c>
      <c r="T21" s="223"/>
      <c r="U21" s="5"/>
      <c r="V21" s="41"/>
      <c r="W21" s="58"/>
      <c r="X21" s="58"/>
      <c r="Y21" s="41"/>
      <c r="Z21" s="29"/>
      <c r="AA21" s="29"/>
      <c r="AB21" s="44"/>
      <c r="AC21" s="15"/>
      <c r="AD21" s="13"/>
      <c r="AE21" s="54"/>
      <c r="AF21" s="105"/>
      <c r="AG21" s="15"/>
      <c r="AH21" s="41"/>
      <c r="AJ21" s="15"/>
      <c r="AK21" s="15"/>
      <c r="AL21" s="15"/>
      <c r="AM21" s="15"/>
      <c r="AO21" s="24" t="s">
        <v>59</v>
      </c>
    </row>
    <row r="22" spans="2:41" s="3" customFormat="1" ht="2.4500000000000002" customHeight="1" x14ac:dyDescent="0.2">
      <c r="P22" s="61"/>
      <c r="Q22" s="73"/>
      <c r="R22" s="6"/>
      <c r="S22" s="29"/>
      <c r="T22" s="6"/>
      <c r="U22" s="5"/>
      <c r="V22" s="41"/>
      <c r="W22" s="45"/>
      <c r="X22" s="13"/>
      <c r="Y22" s="41"/>
      <c r="Z22" s="29"/>
      <c r="AA22" s="29"/>
      <c r="AB22" s="44"/>
      <c r="AC22" s="15"/>
      <c r="AD22" s="13"/>
      <c r="AE22" s="54"/>
      <c r="AF22" s="105"/>
      <c r="AG22" s="29"/>
      <c r="AH22" s="41"/>
      <c r="AJ22" s="15"/>
      <c r="AK22" s="15"/>
      <c r="AL22" s="15"/>
      <c r="AM22" s="15"/>
      <c r="AO22" s="24" t="s">
        <v>59</v>
      </c>
    </row>
    <row r="23" spans="2:41" s="3" customFormat="1" ht="9.9499999999999993" customHeight="1" x14ac:dyDescent="0.2">
      <c r="C23" s="133"/>
      <c r="D23" s="211" t="s">
        <v>10</v>
      </c>
      <c r="E23" s="224" t="s">
        <v>1684</v>
      </c>
      <c r="F23" s="224"/>
      <c r="G23" s="224"/>
      <c r="H23" s="224"/>
      <c r="I23" s="224"/>
      <c r="J23" s="224"/>
      <c r="K23" s="224"/>
      <c r="L23" s="224"/>
      <c r="M23" s="224"/>
      <c r="N23" s="224"/>
      <c r="O23" s="23"/>
      <c r="P23" s="23"/>
      <c r="Q23" s="23"/>
      <c r="R23" s="23"/>
      <c r="S23" s="29"/>
      <c r="T23" s="23"/>
      <c r="U23" s="5"/>
      <c r="V23" s="41"/>
      <c r="W23" s="58"/>
      <c r="X23" s="58"/>
      <c r="Y23" s="41"/>
      <c r="Z23" s="29"/>
      <c r="AA23" s="29"/>
      <c r="AB23" s="44"/>
      <c r="AC23" s="15"/>
      <c r="AD23" s="13"/>
      <c r="AE23" s="54"/>
      <c r="AF23" s="105"/>
      <c r="AG23" s="15"/>
      <c r="AH23" s="41"/>
      <c r="AJ23" s="15"/>
      <c r="AK23" s="15"/>
      <c r="AL23" s="15"/>
      <c r="AM23" s="15"/>
      <c r="AO23" s="24" t="s">
        <v>59</v>
      </c>
    </row>
    <row r="24" spans="2:41" s="3" customFormat="1" ht="0.95" customHeight="1" x14ac:dyDescent="0.2">
      <c r="P24" s="61"/>
      <c r="Q24" s="73"/>
      <c r="R24" s="6"/>
      <c r="S24" s="29"/>
      <c r="T24" s="6"/>
      <c r="U24" s="5"/>
      <c r="V24" s="41"/>
      <c r="W24" s="45"/>
      <c r="X24" s="13"/>
      <c r="Y24" s="41"/>
      <c r="Z24" s="29"/>
      <c r="AA24" s="29"/>
      <c r="AB24" s="44"/>
      <c r="AC24" s="15"/>
      <c r="AD24" s="13"/>
      <c r="AE24" s="54"/>
      <c r="AF24" s="105"/>
      <c r="AG24" s="29"/>
      <c r="AH24" s="41"/>
      <c r="AJ24" s="15"/>
      <c r="AK24" s="15"/>
      <c r="AL24" s="15"/>
      <c r="AM24" s="15"/>
      <c r="AO24" s="24" t="s">
        <v>59</v>
      </c>
    </row>
    <row r="25" spans="2:41" s="3" customFormat="1" ht="9.9499999999999993" customHeight="1" x14ac:dyDescent="0.2">
      <c r="B25" s="95" t="s">
        <v>55</v>
      </c>
      <c r="D25" s="211"/>
      <c r="E25" s="61" t="s">
        <v>108</v>
      </c>
      <c r="F25" s="61"/>
      <c r="G25" s="23" t="s">
        <v>48</v>
      </c>
      <c r="H25" s="23"/>
      <c r="I25" s="23" t="s">
        <v>258</v>
      </c>
      <c r="J25" s="23"/>
      <c r="K25" s="23" t="s">
        <v>474</v>
      </c>
      <c r="L25" s="23"/>
      <c r="M25" s="23"/>
      <c r="N25" s="23"/>
      <c r="P25" s="61" t="s">
        <v>206</v>
      </c>
      <c r="Q25" s="73"/>
      <c r="R25" s="22" t="s">
        <v>52</v>
      </c>
      <c r="S25" s="29">
        <f>IF(Suggested="Yes",AA25,AG25)</f>
        <v>8.8000000000000007</v>
      </c>
      <c r="T25" s="27" t="s">
        <v>47</v>
      </c>
      <c r="U25" s="5" t="str">
        <f>+Instructions!$B$3</f>
        <v xml:space="preserve">G </v>
      </c>
      <c r="V25" s="41"/>
      <c r="W25" s="45">
        <f>+Instructions!$C$22</f>
        <v>0</v>
      </c>
      <c r="X25" s="15">
        <f>ROUND($AA25*(1-W25)+0.004999,2)</f>
        <v>8.8000000000000007</v>
      </c>
      <c r="Y25" s="41"/>
      <c r="Z25" s="6" t="s">
        <v>1704</v>
      </c>
      <c r="AA25" s="29">
        <v>8.8000000000000007</v>
      </c>
      <c r="AB25" s="49">
        <f>+W25</f>
        <v>0</v>
      </c>
      <c r="AC25" s="15">
        <f>+X25</f>
        <v>8.8000000000000007</v>
      </c>
      <c r="AD25" s="11">
        <f>(AG25-AC25)/AG25</f>
        <v>0</v>
      </c>
      <c r="AE25" s="102"/>
      <c r="AF25" s="109">
        <v>1</v>
      </c>
      <c r="AG25" s="28">
        <f>SUM(AJ25:AL25)+AE25</f>
        <v>8.8000000000000007</v>
      </c>
      <c r="AH25" s="41"/>
      <c r="AJ25" s="15">
        <f>ROUND(AC25/(1-VLOOKUP(AF25,Group,2,FALSE)),2)</f>
        <v>8.8000000000000007</v>
      </c>
      <c r="AK25" s="15">
        <f>IF(VLOOKUP(AF25,Group,5,FALSE)="YES",VLOOKUP(ROUND(ROUND(AJ25,1)-AJ25,2),Round,2,FALSE)+VLOOKUP(AF25,Group,6,FALSE),0)</f>
        <v>0</v>
      </c>
      <c r="AL25" s="15">
        <f>IF(VLOOKUP(AF25,Group,7,FALSE)="",0,ROUND(AJ25-0.04999,1)-AJ25+AM25)</f>
        <v>0</v>
      </c>
      <c r="AM25" s="15" t="str">
        <f>IF(VLOOKUP(AF25,Group,7,FALSE)="","",VLOOKUP(AF25,Group,7,FALSE))</f>
        <v/>
      </c>
      <c r="AO25" s="81" t="s">
        <v>59</v>
      </c>
    </row>
    <row r="26" spans="2:41" s="3" customFormat="1" ht="0.95" customHeight="1" x14ac:dyDescent="0.2">
      <c r="P26" s="61"/>
      <c r="Q26" s="73"/>
      <c r="R26" s="6"/>
      <c r="S26" s="29"/>
      <c r="T26" s="6"/>
      <c r="U26" s="5"/>
      <c r="V26" s="41"/>
      <c r="W26" s="45"/>
      <c r="X26" s="13"/>
      <c r="Y26" s="41"/>
      <c r="Z26" s="29"/>
      <c r="AA26" s="29"/>
      <c r="AB26" s="44"/>
      <c r="AC26" s="15"/>
      <c r="AD26" s="13"/>
      <c r="AE26" s="54"/>
      <c r="AF26" s="105"/>
      <c r="AG26" s="29"/>
      <c r="AH26" s="41"/>
      <c r="AJ26" s="15"/>
      <c r="AK26" s="15"/>
      <c r="AL26" s="15"/>
      <c r="AM26" s="15"/>
      <c r="AO26" s="24" t="s">
        <v>59</v>
      </c>
    </row>
    <row r="27" spans="2:41" s="3" customFormat="1" ht="9.6" customHeight="1" x14ac:dyDescent="0.2">
      <c r="D27" s="225" t="s">
        <v>113</v>
      </c>
      <c r="E27" s="226" t="s">
        <v>1559</v>
      </c>
      <c r="F27" s="129"/>
      <c r="G27" s="129"/>
      <c r="H27" s="129"/>
      <c r="I27" s="129"/>
      <c r="K27" s="129"/>
      <c r="L27" s="129"/>
      <c r="M27" s="129"/>
      <c r="N27" s="129"/>
      <c r="O27" s="130"/>
      <c r="P27" s="129"/>
      <c r="Q27" s="131"/>
      <c r="R27" s="22"/>
      <c r="S27" s="29"/>
      <c r="T27" s="27"/>
      <c r="U27" s="27"/>
      <c r="V27" s="41"/>
      <c r="W27" s="45"/>
      <c r="X27" s="29"/>
      <c r="Y27" s="41"/>
      <c r="Z27" s="29"/>
      <c r="AA27" s="29"/>
      <c r="AB27" s="49"/>
      <c r="AC27" s="29"/>
      <c r="AD27" s="49"/>
      <c r="AE27" s="62"/>
      <c r="AF27" s="106"/>
      <c r="AG27" s="29"/>
      <c r="AH27" s="41"/>
      <c r="AJ27" s="29"/>
      <c r="AK27" s="29"/>
      <c r="AL27" s="29"/>
      <c r="AM27" s="29"/>
      <c r="AO27" s="24" t="s">
        <v>59</v>
      </c>
    </row>
    <row r="28" spans="2:41" s="3" customFormat="1" ht="9.6" customHeight="1" x14ac:dyDescent="0.2">
      <c r="D28" s="225"/>
      <c r="E28" s="226" t="s">
        <v>944</v>
      </c>
      <c r="F28" s="129"/>
      <c r="G28" s="129"/>
      <c r="H28" s="129"/>
      <c r="I28" s="129"/>
      <c r="K28" s="129"/>
      <c r="L28" s="129"/>
      <c r="M28" s="129"/>
      <c r="N28" s="129"/>
      <c r="O28" s="130"/>
      <c r="P28" s="129"/>
      <c r="Q28" s="131"/>
      <c r="R28" s="22"/>
      <c r="S28" s="29"/>
      <c r="T28" s="27"/>
      <c r="U28" s="27"/>
      <c r="V28" s="41"/>
      <c r="W28" s="45"/>
      <c r="X28" s="29"/>
      <c r="Y28" s="41"/>
      <c r="Z28" s="29"/>
      <c r="AA28" s="29"/>
      <c r="AB28" s="49"/>
      <c r="AC28" s="29"/>
      <c r="AD28" s="49"/>
      <c r="AE28" s="62"/>
      <c r="AF28" s="106"/>
      <c r="AG28" s="29"/>
      <c r="AH28" s="41"/>
      <c r="AJ28" s="29"/>
      <c r="AK28" s="29"/>
      <c r="AL28" s="29"/>
      <c r="AM28" s="29"/>
      <c r="AO28" s="24" t="s">
        <v>59</v>
      </c>
    </row>
    <row r="29" spans="2:41" s="3" customFormat="1" ht="3.95" customHeight="1" x14ac:dyDescent="0.2">
      <c r="P29" s="61"/>
      <c r="Q29" s="73"/>
      <c r="R29" s="6"/>
      <c r="S29" s="29"/>
      <c r="T29" s="6"/>
      <c r="U29" s="5"/>
      <c r="V29" s="41"/>
      <c r="W29" s="45"/>
      <c r="X29" s="13"/>
      <c r="Y29" s="41"/>
      <c r="Z29" s="29"/>
      <c r="AA29" s="29"/>
      <c r="AB29" s="44"/>
      <c r="AC29" s="15"/>
      <c r="AD29" s="13"/>
      <c r="AE29" s="54"/>
      <c r="AF29" s="105"/>
      <c r="AG29" s="29"/>
      <c r="AH29" s="41"/>
      <c r="AJ29" s="15"/>
      <c r="AK29" s="15"/>
      <c r="AL29" s="15"/>
      <c r="AM29" s="15"/>
      <c r="AO29" s="24" t="s">
        <v>59</v>
      </c>
    </row>
    <row r="30" spans="2:41" s="3" customFormat="1" ht="9.9499999999999993" customHeight="1" x14ac:dyDescent="0.2">
      <c r="C30" s="220" t="s">
        <v>514</v>
      </c>
      <c r="E30" s="221"/>
      <c r="K30" s="3" t="s">
        <v>89</v>
      </c>
      <c r="L30" s="3" t="s">
        <v>89</v>
      </c>
      <c r="P30" s="134"/>
      <c r="Q30" s="6"/>
      <c r="R30" s="222" t="s">
        <v>370</v>
      </c>
      <c r="S30" s="172" t="s">
        <v>515</v>
      </c>
      <c r="T30" s="223"/>
      <c r="U30" s="5"/>
      <c r="V30" s="41"/>
      <c r="W30" s="58"/>
      <c r="X30" s="58"/>
      <c r="Y30" s="41"/>
      <c r="Z30" s="29"/>
      <c r="AA30" s="29"/>
      <c r="AB30" s="44"/>
      <c r="AC30" s="15"/>
      <c r="AD30" s="13"/>
      <c r="AE30" s="54"/>
      <c r="AF30" s="105"/>
      <c r="AG30" s="15"/>
      <c r="AH30" s="41"/>
      <c r="AJ30" s="15"/>
      <c r="AK30" s="15"/>
      <c r="AL30" s="15"/>
      <c r="AM30" s="15"/>
      <c r="AO30" s="24" t="s">
        <v>59</v>
      </c>
    </row>
    <row r="31" spans="2:41" s="3" customFormat="1" ht="2.4500000000000002" customHeight="1" x14ac:dyDescent="0.2">
      <c r="P31" s="61"/>
      <c r="Q31" s="73"/>
      <c r="R31" s="6"/>
      <c r="S31" s="29"/>
      <c r="T31" s="6"/>
      <c r="U31" s="5"/>
      <c r="V31" s="41"/>
      <c r="W31" s="45"/>
      <c r="X31" s="13"/>
      <c r="Y31" s="41"/>
      <c r="Z31" s="29"/>
      <c r="AA31" s="29"/>
      <c r="AB31" s="44"/>
      <c r="AC31" s="15"/>
      <c r="AD31" s="13"/>
      <c r="AE31" s="54"/>
      <c r="AF31" s="105"/>
      <c r="AG31" s="29"/>
      <c r="AH31" s="41"/>
      <c r="AJ31" s="15"/>
      <c r="AK31" s="15"/>
      <c r="AL31" s="15"/>
      <c r="AM31" s="15"/>
      <c r="AO31" s="24" t="s">
        <v>59</v>
      </c>
    </row>
    <row r="32" spans="2:41" s="3" customFormat="1" ht="9.9499999999999993" customHeight="1" x14ac:dyDescent="0.2">
      <c r="C32" s="133"/>
      <c r="D32" s="211" t="s">
        <v>10</v>
      </c>
      <c r="E32" s="224" t="s">
        <v>517</v>
      </c>
      <c r="F32" s="224"/>
      <c r="G32" s="224"/>
      <c r="H32" s="224"/>
      <c r="I32" s="224"/>
      <c r="J32" s="224"/>
      <c r="K32" s="224"/>
      <c r="L32" s="224"/>
      <c r="M32" s="224"/>
      <c r="N32" s="224"/>
      <c r="O32" s="23"/>
      <c r="P32" s="23"/>
      <c r="Q32" s="23"/>
      <c r="R32" s="23"/>
      <c r="S32" s="29"/>
      <c r="T32" s="23"/>
      <c r="U32" s="5"/>
      <c r="V32" s="41"/>
      <c r="W32" s="58"/>
      <c r="X32" s="58"/>
      <c r="Y32" s="41"/>
      <c r="Z32" s="29"/>
      <c r="AA32" s="29"/>
      <c r="AB32" s="44"/>
      <c r="AC32" s="15"/>
      <c r="AD32" s="13"/>
      <c r="AE32" s="54"/>
      <c r="AF32" s="105"/>
      <c r="AG32" s="15"/>
      <c r="AH32" s="41"/>
      <c r="AJ32" s="15"/>
      <c r="AK32" s="15"/>
      <c r="AL32" s="15"/>
      <c r="AM32" s="15"/>
      <c r="AO32" s="24" t="s">
        <v>59</v>
      </c>
    </row>
    <row r="33" spans="2:41" s="3" customFormat="1" ht="0.95" customHeight="1" x14ac:dyDescent="0.2">
      <c r="P33" s="61"/>
      <c r="Q33" s="73"/>
      <c r="R33" s="6"/>
      <c r="S33" s="29"/>
      <c r="T33" s="6"/>
      <c r="U33" s="5"/>
      <c r="V33" s="41"/>
      <c r="W33" s="45"/>
      <c r="X33" s="13"/>
      <c r="Y33" s="41"/>
      <c r="Z33" s="29"/>
      <c r="AA33" s="29"/>
      <c r="AB33" s="44"/>
      <c r="AC33" s="15"/>
      <c r="AD33" s="13"/>
      <c r="AE33" s="54"/>
      <c r="AF33" s="105"/>
      <c r="AG33" s="29"/>
      <c r="AH33" s="41"/>
      <c r="AJ33" s="15"/>
      <c r="AK33" s="15"/>
      <c r="AL33" s="15"/>
      <c r="AM33" s="15"/>
      <c r="AO33" s="24" t="s">
        <v>59</v>
      </c>
    </row>
    <row r="34" spans="2:41" s="3" customFormat="1" ht="9.9499999999999993" customHeight="1" x14ac:dyDescent="0.2">
      <c r="B34" s="95" t="s">
        <v>55</v>
      </c>
      <c r="D34" s="211" t="s">
        <v>63</v>
      </c>
      <c r="E34" s="61" t="s">
        <v>448</v>
      </c>
      <c r="F34" s="61"/>
      <c r="G34" s="23" t="s">
        <v>48</v>
      </c>
      <c r="H34" s="23"/>
      <c r="I34" s="23" t="s">
        <v>258</v>
      </c>
      <c r="J34" s="23"/>
      <c r="K34" s="23"/>
      <c r="L34" s="23"/>
      <c r="M34" s="23"/>
      <c r="N34" s="23"/>
      <c r="P34" s="61" t="s">
        <v>449</v>
      </c>
      <c r="Q34" s="73"/>
      <c r="R34" s="22" t="s">
        <v>52</v>
      </c>
      <c r="S34" s="29">
        <f>IF(Suggested="Yes",AA34,AG34)</f>
        <v>8.35</v>
      </c>
      <c r="T34" s="27" t="s">
        <v>47</v>
      </c>
      <c r="U34" s="5" t="str">
        <f>+Instructions!$B$3</f>
        <v xml:space="preserve">G </v>
      </c>
      <c r="V34" s="41"/>
      <c r="W34" s="45">
        <f>+Instructions!$C$22</f>
        <v>0</v>
      </c>
      <c r="X34" s="15">
        <f>ROUND($AA34*(1-W34)+0.004999,2)</f>
        <v>8.35</v>
      </c>
      <c r="Y34" s="41"/>
      <c r="Z34" s="6" t="s">
        <v>1704</v>
      </c>
      <c r="AA34" s="29">
        <v>8.35</v>
      </c>
      <c r="AB34" s="49">
        <f>+W34</f>
        <v>0</v>
      </c>
      <c r="AC34" s="15">
        <f>+X34</f>
        <v>8.35</v>
      </c>
      <c r="AD34" s="11">
        <f>(AG34-AC34)/AG34</f>
        <v>0</v>
      </c>
      <c r="AE34" s="102"/>
      <c r="AF34" s="109">
        <v>1</v>
      </c>
      <c r="AG34" s="28">
        <f>SUM(AJ34:AL34)+AE34</f>
        <v>8.35</v>
      </c>
      <c r="AH34" s="41"/>
      <c r="AJ34" s="15">
        <f>ROUND(AC34/(1-VLOOKUP(AF34,Group,2,FALSE)),2)</f>
        <v>8.35</v>
      </c>
      <c r="AK34" s="15">
        <f>IF(VLOOKUP(AF34,Group,5,FALSE)="YES",VLOOKUP(ROUND(ROUND(AJ34,1)-AJ34,2),Round,2,FALSE)+VLOOKUP(AF34,Group,6,FALSE),0)</f>
        <v>0</v>
      </c>
      <c r="AL34" s="15">
        <f>IF(VLOOKUP(AF34,Group,7,FALSE)="",0,ROUND(AJ34-0.04999,1)-AJ34+AM34)</f>
        <v>0</v>
      </c>
      <c r="AM34" s="15" t="str">
        <f>IF(VLOOKUP(AF34,Group,7,FALSE)="","",VLOOKUP(AF34,Group,7,FALSE))</f>
        <v/>
      </c>
      <c r="AO34" s="81" t="s">
        <v>59</v>
      </c>
    </row>
    <row r="35" spans="2:41" s="3" customFormat="1" ht="9.9499999999999993" customHeight="1" x14ac:dyDescent="0.2">
      <c r="B35" s="95" t="s">
        <v>55</v>
      </c>
      <c r="D35" s="211"/>
      <c r="E35" s="61" t="s">
        <v>448</v>
      </c>
      <c r="F35" s="61"/>
      <c r="G35" s="23" t="s">
        <v>48</v>
      </c>
      <c r="H35" s="23"/>
      <c r="I35" s="23" t="s">
        <v>258</v>
      </c>
      <c r="J35" s="23"/>
      <c r="K35" s="23" t="s">
        <v>655</v>
      </c>
      <c r="L35" s="23"/>
      <c r="M35" s="23"/>
      <c r="N35" s="23"/>
      <c r="P35" s="61" t="s">
        <v>1561</v>
      </c>
      <c r="Q35" s="73"/>
      <c r="R35" s="22"/>
      <c r="S35" s="29">
        <f>IF(Suggested="Yes",AA35,AG35)</f>
        <v>8.8000000000000007</v>
      </c>
      <c r="T35" s="27" t="s">
        <v>47</v>
      </c>
      <c r="U35" s="5" t="str">
        <f>+Instructions!$B$3</f>
        <v xml:space="preserve">G </v>
      </c>
      <c r="V35" s="41"/>
      <c r="W35" s="45">
        <f>+Instructions!$C$22</f>
        <v>0</v>
      </c>
      <c r="X35" s="15">
        <f>ROUND($AA35*(1-W35)+0.004999,2)</f>
        <v>8.8000000000000007</v>
      </c>
      <c r="Y35" s="41"/>
      <c r="Z35" s="6" t="s">
        <v>1704</v>
      </c>
      <c r="AA35" s="29">
        <v>8.8000000000000007</v>
      </c>
      <c r="AB35" s="49">
        <f>+W35</f>
        <v>0</v>
      </c>
      <c r="AC35" s="15">
        <f>+X35</f>
        <v>8.8000000000000007</v>
      </c>
      <c r="AD35" s="11">
        <f>(AG35-AC35)/AG35</f>
        <v>0</v>
      </c>
      <c r="AE35" s="102"/>
      <c r="AF35" s="109">
        <v>1</v>
      </c>
      <c r="AG35" s="28">
        <f>SUM(AJ35:AL35)+AE35</f>
        <v>8.8000000000000007</v>
      </c>
      <c r="AH35" s="41"/>
      <c r="AJ35" s="15">
        <f>ROUND(AC35/(1-VLOOKUP(AF35,Group,2,FALSE)),2)</f>
        <v>8.8000000000000007</v>
      </c>
      <c r="AK35" s="15">
        <f>IF(VLOOKUP(AF35,Group,5,FALSE)="YES",VLOOKUP(ROUND(ROUND(AJ35,1)-AJ35,2),Round,2,FALSE)+VLOOKUP(AF35,Group,6,FALSE),0)</f>
        <v>0</v>
      </c>
      <c r="AL35" s="15">
        <f>IF(VLOOKUP(AF35,Group,7,FALSE)="",0,ROUND(AJ35-0.04999,1)-AJ35+AM35)</f>
        <v>0</v>
      </c>
      <c r="AM35" s="15" t="str">
        <f>IF(VLOOKUP(AF35,Group,7,FALSE)="","",VLOOKUP(AF35,Group,7,FALSE))</f>
        <v/>
      </c>
      <c r="AO35" s="81" t="s">
        <v>59</v>
      </c>
    </row>
    <row r="36" spans="2:41" s="3" customFormat="1" ht="2.4500000000000002" customHeight="1" x14ac:dyDescent="0.2">
      <c r="P36" s="61"/>
      <c r="Q36" s="73"/>
      <c r="R36" s="6"/>
      <c r="S36" s="29"/>
      <c r="T36" s="6"/>
      <c r="U36" s="5"/>
      <c r="V36" s="41"/>
      <c r="W36" s="45"/>
      <c r="X36" s="13"/>
      <c r="Y36" s="41"/>
      <c r="Z36" s="29"/>
      <c r="AA36" s="29"/>
      <c r="AB36" s="44"/>
      <c r="AC36" s="15"/>
      <c r="AD36" s="13"/>
      <c r="AE36" s="54"/>
      <c r="AF36" s="105"/>
      <c r="AG36" s="29"/>
      <c r="AH36" s="41"/>
      <c r="AJ36" s="15"/>
      <c r="AK36" s="15"/>
      <c r="AL36" s="15"/>
      <c r="AM36" s="15"/>
      <c r="AO36" s="24" t="s">
        <v>59</v>
      </c>
    </row>
    <row r="37" spans="2:41" s="3" customFormat="1" ht="9.9499999999999993" customHeight="1" x14ac:dyDescent="0.2">
      <c r="C37" s="133"/>
      <c r="D37" s="211" t="s">
        <v>165</v>
      </c>
      <c r="E37" s="224" t="s">
        <v>946</v>
      </c>
      <c r="F37" s="224"/>
      <c r="G37" s="224"/>
      <c r="H37" s="224"/>
      <c r="I37" s="224"/>
      <c r="J37" s="224"/>
      <c r="K37" s="224"/>
      <c r="L37" s="224"/>
      <c r="M37" s="224"/>
      <c r="N37" s="224"/>
      <c r="O37" s="23"/>
      <c r="P37" s="23"/>
      <c r="Q37" s="23"/>
      <c r="R37" s="23"/>
      <c r="S37" s="29"/>
      <c r="T37" s="23"/>
      <c r="U37" s="5"/>
      <c r="V37" s="41"/>
      <c r="W37" s="58"/>
      <c r="X37" s="58"/>
      <c r="Y37" s="41"/>
      <c r="Z37" s="29"/>
      <c r="AA37" s="29"/>
      <c r="AB37" s="44"/>
      <c r="AC37" s="15"/>
      <c r="AD37" s="13"/>
      <c r="AE37" s="54"/>
      <c r="AF37" s="105"/>
      <c r="AG37" s="15"/>
      <c r="AH37" s="41"/>
      <c r="AJ37" s="15"/>
      <c r="AK37" s="15"/>
      <c r="AL37" s="15"/>
      <c r="AM37" s="15"/>
      <c r="AO37" s="24" t="s">
        <v>59</v>
      </c>
    </row>
    <row r="38" spans="2:41" s="3" customFormat="1" ht="0.95" customHeight="1" x14ac:dyDescent="0.2">
      <c r="P38" s="61"/>
      <c r="Q38" s="73"/>
      <c r="R38" s="6"/>
      <c r="S38" s="29"/>
      <c r="T38" s="6"/>
      <c r="U38" s="5"/>
      <c r="V38" s="41"/>
      <c r="W38" s="45"/>
      <c r="X38" s="13"/>
      <c r="Y38" s="41"/>
      <c r="Z38" s="29"/>
      <c r="AA38" s="29"/>
      <c r="AB38" s="44"/>
      <c r="AC38" s="15"/>
      <c r="AD38" s="13"/>
      <c r="AE38" s="54"/>
      <c r="AF38" s="105"/>
      <c r="AG38" s="29"/>
      <c r="AH38" s="41"/>
      <c r="AJ38" s="15"/>
      <c r="AK38" s="15"/>
      <c r="AL38" s="15"/>
      <c r="AM38" s="15"/>
      <c r="AO38" s="24" t="s">
        <v>59</v>
      </c>
    </row>
    <row r="39" spans="2:41" s="3" customFormat="1" ht="9.9499999999999993" customHeight="1" x14ac:dyDescent="0.2">
      <c r="B39" s="95" t="s">
        <v>55</v>
      </c>
      <c r="D39" s="211" t="s">
        <v>64</v>
      </c>
      <c r="E39" s="61" t="s">
        <v>792</v>
      </c>
      <c r="F39" s="61"/>
      <c r="G39" s="23" t="s">
        <v>48</v>
      </c>
      <c r="H39" s="23"/>
      <c r="I39" s="23" t="s">
        <v>258</v>
      </c>
      <c r="J39" s="23"/>
      <c r="K39" s="23" t="s">
        <v>793</v>
      </c>
      <c r="L39" s="23"/>
      <c r="M39" s="23"/>
      <c r="N39" s="23"/>
      <c r="P39" s="61" t="s">
        <v>206</v>
      </c>
      <c r="Q39" s="73"/>
      <c r="R39" s="22" t="s">
        <v>172</v>
      </c>
      <c r="S39" s="29">
        <f>IF(Suggested="Yes",AA39,AG39)</f>
        <v>9.75</v>
      </c>
      <c r="T39" s="27" t="s">
        <v>47</v>
      </c>
      <c r="U39" s="5" t="str">
        <f>+Instructions!$B$3</f>
        <v xml:space="preserve">G </v>
      </c>
      <c r="V39" s="41"/>
      <c r="W39" s="45">
        <f>+Instructions!$C$22</f>
        <v>0</v>
      </c>
      <c r="X39" s="15">
        <f>ROUND($AA39*(1-W39)+0.004999,2)</f>
        <v>9.75</v>
      </c>
      <c r="Y39" s="41"/>
      <c r="Z39" s="6" t="s">
        <v>1704</v>
      </c>
      <c r="AA39" s="29">
        <v>9.75</v>
      </c>
      <c r="AB39" s="49">
        <f>+W39</f>
        <v>0</v>
      </c>
      <c r="AC39" s="15">
        <f>+X39</f>
        <v>9.75</v>
      </c>
      <c r="AD39" s="11">
        <f>(AG39-AC39)/AG39</f>
        <v>0</v>
      </c>
      <c r="AE39" s="102"/>
      <c r="AF39" s="109">
        <v>1</v>
      </c>
      <c r="AG39" s="28">
        <f>SUM(AJ39:AL39)+AE39</f>
        <v>9.75</v>
      </c>
      <c r="AH39" s="41"/>
      <c r="AJ39" s="15">
        <f>ROUND(AC39/(1-VLOOKUP(AF39,Group,2,FALSE)),2)</f>
        <v>9.75</v>
      </c>
      <c r="AK39" s="15">
        <f>IF(VLOOKUP(AF39,Group,5,FALSE)="YES",VLOOKUP(ROUND(ROUND(AJ39,1)-AJ39,2),Round,2,FALSE)+VLOOKUP(AF39,Group,6,FALSE),0)</f>
        <v>0</v>
      </c>
      <c r="AL39" s="15">
        <f>IF(VLOOKUP(AF39,Group,7,FALSE)="",0,ROUND(AJ39-0.04999,1)-AJ39+AM39)</f>
        <v>0</v>
      </c>
      <c r="AM39" s="15" t="str">
        <f>IF(VLOOKUP(AF39,Group,7,FALSE)="","",VLOOKUP(AF39,Group,7,FALSE))</f>
        <v/>
      </c>
      <c r="AO39" s="81" t="s">
        <v>59</v>
      </c>
    </row>
    <row r="40" spans="2:41" s="3" customFormat="1" ht="0.95" customHeight="1" x14ac:dyDescent="0.2">
      <c r="P40" s="61"/>
      <c r="Q40" s="73"/>
      <c r="R40" s="6"/>
      <c r="S40" s="29"/>
      <c r="T40" s="6"/>
      <c r="U40" s="5"/>
      <c r="V40" s="41"/>
      <c r="W40" s="45"/>
      <c r="X40" s="13"/>
      <c r="Y40" s="41"/>
      <c r="Z40" s="29"/>
      <c r="AA40" s="29"/>
      <c r="AB40" s="44"/>
      <c r="AC40" s="15"/>
      <c r="AD40" s="13"/>
      <c r="AE40" s="54"/>
      <c r="AF40" s="105"/>
      <c r="AG40" s="29"/>
      <c r="AH40" s="41"/>
      <c r="AJ40" s="15"/>
      <c r="AK40" s="15"/>
      <c r="AL40" s="15"/>
      <c r="AM40" s="15"/>
      <c r="AO40" s="24" t="s">
        <v>59</v>
      </c>
    </row>
    <row r="41" spans="2:41" s="3" customFormat="1" ht="9.6" customHeight="1" x14ac:dyDescent="0.2">
      <c r="D41" s="225" t="s">
        <v>179</v>
      </c>
      <c r="E41" s="226" t="s">
        <v>1350</v>
      </c>
      <c r="F41" s="129"/>
      <c r="G41" s="129"/>
      <c r="H41" s="129"/>
      <c r="I41" s="129"/>
      <c r="K41" s="129"/>
      <c r="L41" s="129"/>
      <c r="M41" s="129"/>
      <c r="N41" s="129"/>
      <c r="O41" s="130"/>
      <c r="P41" s="129"/>
      <c r="Q41" s="131"/>
      <c r="R41" s="22"/>
      <c r="S41" s="29"/>
      <c r="T41" s="27"/>
      <c r="U41" s="27"/>
      <c r="V41" s="41"/>
      <c r="W41" s="45"/>
      <c r="X41" s="29"/>
      <c r="Y41" s="41"/>
      <c r="Z41" s="29"/>
      <c r="AA41" s="29"/>
      <c r="AB41" s="49"/>
      <c r="AC41" s="29"/>
      <c r="AD41" s="49"/>
      <c r="AE41" s="62"/>
      <c r="AF41" s="106"/>
      <c r="AG41" s="29"/>
      <c r="AH41" s="41"/>
      <c r="AJ41" s="29"/>
      <c r="AK41" s="29"/>
      <c r="AL41" s="29"/>
      <c r="AM41" s="29"/>
      <c r="AO41" s="24" t="s">
        <v>59</v>
      </c>
    </row>
    <row r="42" spans="2:41" s="3" customFormat="1" ht="9.6" customHeight="1" x14ac:dyDescent="0.2">
      <c r="D42" s="225"/>
      <c r="E42" s="226" t="s">
        <v>1351</v>
      </c>
      <c r="F42" s="129"/>
      <c r="G42" s="129"/>
      <c r="H42" s="129"/>
      <c r="I42" s="129"/>
      <c r="K42" s="129"/>
      <c r="L42" s="129"/>
      <c r="M42" s="129"/>
      <c r="N42" s="129"/>
      <c r="O42" s="130"/>
      <c r="P42" s="129"/>
      <c r="Q42" s="131"/>
      <c r="R42" s="22"/>
      <c r="S42" s="29"/>
      <c r="T42" s="27"/>
      <c r="U42" s="27"/>
      <c r="V42" s="41"/>
      <c r="W42" s="45"/>
      <c r="X42" s="29"/>
      <c r="Y42" s="41"/>
      <c r="Z42" s="29"/>
      <c r="AA42" s="29"/>
      <c r="AB42" s="49"/>
      <c r="AC42" s="29"/>
      <c r="AD42" s="49"/>
      <c r="AE42" s="62"/>
      <c r="AF42" s="106"/>
      <c r="AG42" s="29"/>
      <c r="AH42" s="41"/>
      <c r="AJ42" s="29"/>
      <c r="AK42" s="29"/>
      <c r="AL42" s="29"/>
      <c r="AM42" s="29"/>
      <c r="AO42" s="24" t="s">
        <v>59</v>
      </c>
    </row>
    <row r="43" spans="2:41" s="3" customFormat="1" ht="9.6" customHeight="1" x14ac:dyDescent="0.2">
      <c r="D43" s="225"/>
      <c r="E43" s="226" t="s">
        <v>1562</v>
      </c>
      <c r="F43" s="129"/>
      <c r="G43" s="129"/>
      <c r="H43" s="129"/>
      <c r="I43" s="129"/>
      <c r="K43" s="226"/>
      <c r="L43" s="129"/>
      <c r="M43" s="129"/>
      <c r="N43" s="129"/>
      <c r="O43" s="130"/>
      <c r="P43" s="129"/>
      <c r="Q43" s="131"/>
      <c r="R43" s="22"/>
      <c r="S43" s="29"/>
      <c r="T43" s="27"/>
      <c r="U43" s="27"/>
      <c r="V43" s="41"/>
      <c r="W43" s="45"/>
      <c r="X43" s="29"/>
      <c r="Y43" s="41"/>
      <c r="Z43" s="29"/>
      <c r="AA43" s="29"/>
      <c r="AB43" s="49"/>
      <c r="AC43" s="29"/>
      <c r="AD43" s="49"/>
      <c r="AE43" s="62"/>
      <c r="AF43" s="106"/>
      <c r="AG43" s="29"/>
      <c r="AH43" s="41"/>
      <c r="AJ43" s="29"/>
      <c r="AK43" s="29"/>
      <c r="AL43" s="29"/>
      <c r="AM43" s="29"/>
      <c r="AO43" s="24" t="s">
        <v>59</v>
      </c>
    </row>
    <row r="44" spans="2:41" s="3" customFormat="1" ht="3.95" customHeight="1" x14ac:dyDescent="0.2">
      <c r="P44" s="61"/>
      <c r="Q44" s="73"/>
      <c r="R44" s="6"/>
      <c r="S44" s="29"/>
      <c r="T44" s="6"/>
      <c r="U44" s="5"/>
      <c r="V44" s="41"/>
      <c r="W44" s="45"/>
      <c r="X44" s="13"/>
      <c r="Y44" s="41"/>
      <c r="Z44" s="29"/>
      <c r="AA44" s="29"/>
      <c r="AB44" s="44"/>
      <c r="AC44" s="15"/>
      <c r="AD44" s="13"/>
      <c r="AE44" s="54"/>
      <c r="AF44" s="105"/>
      <c r="AG44" s="29"/>
      <c r="AH44" s="41"/>
      <c r="AJ44" s="15"/>
      <c r="AK44" s="15"/>
      <c r="AL44" s="15"/>
      <c r="AM44" s="15"/>
      <c r="AO44" s="24" t="s">
        <v>59</v>
      </c>
    </row>
    <row r="45" spans="2:41" s="3" customFormat="1" ht="9.9499999999999993" customHeight="1" x14ac:dyDescent="0.2">
      <c r="C45" s="220" t="s">
        <v>796</v>
      </c>
      <c r="E45" s="221"/>
      <c r="K45" s="3" t="s">
        <v>89</v>
      </c>
      <c r="L45" s="3" t="s">
        <v>89</v>
      </c>
      <c r="P45" s="134"/>
      <c r="Q45" s="6"/>
      <c r="R45" s="222" t="s">
        <v>370</v>
      </c>
      <c r="S45" s="172" t="s">
        <v>797</v>
      </c>
      <c r="T45" s="223"/>
      <c r="U45" s="5"/>
      <c r="V45" s="41"/>
      <c r="W45" s="58"/>
      <c r="X45" s="58"/>
      <c r="Y45" s="41"/>
      <c r="Z45" s="29"/>
      <c r="AA45" s="29"/>
      <c r="AB45" s="44"/>
      <c r="AC45" s="15"/>
      <c r="AD45" s="13"/>
      <c r="AE45" s="54"/>
      <c r="AF45" s="105"/>
      <c r="AG45" s="15"/>
      <c r="AH45" s="41"/>
      <c r="AJ45" s="15"/>
      <c r="AK45" s="15"/>
      <c r="AL45" s="15"/>
      <c r="AM45" s="15"/>
      <c r="AO45" s="24" t="s">
        <v>59</v>
      </c>
    </row>
    <row r="46" spans="2:41" s="3" customFormat="1" ht="2.4500000000000002" customHeight="1" x14ac:dyDescent="0.2">
      <c r="P46" s="61"/>
      <c r="Q46" s="73"/>
      <c r="R46" s="6"/>
      <c r="S46" s="29"/>
      <c r="T46" s="6"/>
      <c r="U46" s="5"/>
      <c r="V46" s="41"/>
      <c r="W46" s="45"/>
      <c r="X46" s="13"/>
      <c r="Y46" s="41"/>
      <c r="Z46" s="29"/>
      <c r="AA46" s="29"/>
      <c r="AB46" s="44"/>
      <c r="AC46" s="15"/>
      <c r="AD46" s="13"/>
      <c r="AE46" s="54"/>
      <c r="AF46" s="105"/>
      <c r="AG46" s="29"/>
      <c r="AH46" s="41"/>
      <c r="AJ46" s="15"/>
      <c r="AK46" s="15"/>
      <c r="AL46" s="15"/>
      <c r="AM46" s="15"/>
      <c r="AO46" s="24" t="s">
        <v>59</v>
      </c>
    </row>
    <row r="47" spans="2:41" s="3" customFormat="1" ht="9.9499999999999993" customHeight="1" x14ac:dyDescent="0.2">
      <c r="C47" s="133"/>
      <c r="D47" s="211" t="s">
        <v>165</v>
      </c>
      <c r="E47" s="224" t="s">
        <v>798</v>
      </c>
      <c r="F47" s="224"/>
      <c r="G47" s="224"/>
      <c r="H47" s="224"/>
      <c r="I47" s="224"/>
      <c r="J47" s="224"/>
      <c r="K47" s="224"/>
      <c r="L47" s="224"/>
      <c r="M47" s="224"/>
      <c r="N47" s="224"/>
      <c r="O47" s="23"/>
      <c r="P47" s="23"/>
      <c r="Q47" s="23"/>
      <c r="R47" s="23"/>
      <c r="S47" s="29"/>
      <c r="T47" s="23"/>
      <c r="U47" s="5"/>
      <c r="V47" s="41"/>
      <c r="W47" s="58"/>
      <c r="X47" s="58"/>
      <c r="Y47" s="41"/>
      <c r="Z47" s="29"/>
      <c r="AA47" s="29"/>
      <c r="AB47" s="44"/>
      <c r="AC47" s="15"/>
      <c r="AD47" s="13"/>
      <c r="AE47" s="54"/>
      <c r="AF47" s="105"/>
      <c r="AG47" s="15"/>
      <c r="AH47" s="41"/>
      <c r="AJ47" s="15"/>
      <c r="AK47" s="15"/>
      <c r="AL47" s="15"/>
      <c r="AM47" s="15"/>
      <c r="AO47" s="24" t="s">
        <v>59</v>
      </c>
    </row>
    <row r="48" spans="2:41" s="3" customFormat="1" ht="1.5" customHeight="1" x14ac:dyDescent="0.2">
      <c r="P48" s="61"/>
      <c r="Q48" s="73"/>
      <c r="R48" s="6"/>
      <c r="S48" s="29"/>
      <c r="T48" s="6"/>
      <c r="U48" s="5"/>
      <c r="V48" s="41"/>
      <c r="W48" s="45"/>
      <c r="X48" s="13"/>
      <c r="Y48" s="41"/>
      <c r="Z48" s="29"/>
      <c r="AA48" s="29"/>
      <c r="AB48" s="44"/>
      <c r="AC48" s="15"/>
      <c r="AD48" s="13"/>
      <c r="AE48" s="54"/>
      <c r="AF48" s="105"/>
      <c r="AG48" s="29"/>
      <c r="AH48" s="41"/>
      <c r="AJ48" s="15"/>
      <c r="AK48" s="15"/>
      <c r="AL48" s="15"/>
      <c r="AM48" s="15"/>
      <c r="AO48" s="24" t="s">
        <v>59</v>
      </c>
    </row>
    <row r="49" spans="2:41" s="3" customFormat="1" ht="9.9499999999999993" customHeight="1" x14ac:dyDescent="0.2">
      <c r="B49" s="95" t="s">
        <v>55</v>
      </c>
      <c r="D49" s="211"/>
      <c r="E49" s="61" t="s">
        <v>398</v>
      </c>
      <c r="F49" s="61"/>
      <c r="G49" s="23" t="s">
        <v>48</v>
      </c>
      <c r="H49" s="23"/>
      <c r="I49" s="23" t="s">
        <v>258</v>
      </c>
      <c r="J49" s="23"/>
      <c r="K49" s="23" t="s">
        <v>341</v>
      </c>
      <c r="L49" s="23"/>
      <c r="M49" s="23"/>
      <c r="N49" s="23"/>
      <c r="P49" s="61" t="s">
        <v>107</v>
      </c>
      <c r="Q49" s="73"/>
      <c r="R49" s="22"/>
      <c r="S49" s="29">
        <f>IF(Suggested="Yes",AA49,AG49)</f>
        <v>6.5</v>
      </c>
      <c r="T49" s="27" t="s">
        <v>47</v>
      </c>
      <c r="U49" s="5" t="str">
        <f>+Instructions!$B$3</f>
        <v xml:space="preserve">G </v>
      </c>
      <c r="V49" s="41"/>
      <c r="W49" s="45">
        <f>+Instructions!$C$22</f>
        <v>0</v>
      </c>
      <c r="X49" s="15">
        <f>ROUND($AA49*(1-W49)+0.004999,2)</f>
        <v>6.5</v>
      </c>
      <c r="Y49" s="41"/>
      <c r="Z49" s="6" t="s">
        <v>1704</v>
      </c>
      <c r="AA49" s="29">
        <v>6.5</v>
      </c>
      <c r="AB49" s="49">
        <f>+W49</f>
        <v>0</v>
      </c>
      <c r="AC49" s="15">
        <f>+X49</f>
        <v>6.5</v>
      </c>
      <c r="AD49" s="11">
        <f>(AG49-AC49)/AG49</f>
        <v>0</v>
      </c>
      <c r="AE49" s="102"/>
      <c r="AF49" s="109">
        <v>1</v>
      </c>
      <c r="AG49" s="28">
        <f>SUM(AJ49:AL49)+AE49</f>
        <v>6.5</v>
      </c>
      <c r="AH49" s="41"/>
      <c r="AJ49" s="15">
        <f>ROUND(AC49/(1-VLOOKUP(AF49,Group,2,FALSE)),2)</f>
        <v>6.5</v>
      </c>
      <c r="AK49" s="15">
        <f>IF(VLOOKUP(AF49,Group,5,FALSE)="YES",VLOOKUP(ROUND(ROUND(AJ49,1)-AJ49,2),Round,2,FALSE)+VLOOKUP(AF49,Group,6,FALSE),0)</f>
        <v>0</v>
      </c>
      <c r="AL49" s="15">
        <f>IF(VLOOKUP(AF49,Group,7,FALSE)="",0,ROUND(AJ49-0.04999,1)-AJ49+AM49)</f>
        <v>0</v>
      </c>
      <c r="AM49" s="15" t="str">
        <f>IF(VLOOKUP(AF49,Group,7,FALSE)="","",VLOOKUP(AF49,Group,7,FALSE))</f>
        <v/>
      </c>
      <c r="AO49" s="81" t="s">
        <v>59</v>
      </c>
    </row>
    <row r="50" spans="2:41" s="3" customFormat="1" ht="3.95" customHeight="1" x14ac:dyDescent="0.2">
      <c r="P50" s="61"/>
      <c r="Q50" s="73"/>
      <c r="R50" s="6"/>
      <c r="S50" s="29"/>
      <c r="T50" s="6"/>
      <c r="U50" s="5"/>
      <c r="V50" s="41"/>
      <c r="W50" s="45"/>
      <c r="X50" s="13"/>
      <c r="Y50" s="41"/>
      <c r="Z50" s="29"/>
      <c r="AA50" s="29"/>
      <c r="AB50" s="44"/>
      <c r="AC50" s="15"/>
      <c r="AD50" s="13"/>
      <c r="AE50" s="54"/>
      <c r="AF50" s="105"/>
      <c r="AG50" s="29"/>
      <c r="AH50" s="41"/>
      <c r="AJ50" s="15"/>
      <c r="AK50" s="15"/>
      <c r="AL50" s="15"/>
      <c r="AM50" s="15"/>
      <c r="AO50" s="24" t="s">
        <v>59</v>
      </c>
    </row>
    <row r="51" spans="2:41" s="3" customFormat="1" ht="9.9499999999999993" customHeight="1" x14ac:dyDescent="0.2">
      <c r="C51" s="220" t="s">
        <v>1451</v>
      </c>
      <c r="E51" s="221"/>
      <c r="K51" s="3" t="s">
        <v>89</v>
      </c>
      <c r="L51" s="3" t="s">
        <v>89</v>
      </c>
      <c r="P51" s="134"/>
      <c r="Q51" s="6"/>
      <c r="R51" s="222" t="s">
        <v>370</v>
      </c>
      <c r="S51" s="172" t="s">
        <v>1449</v>
      </c>
      <c r="T51" s="223"/>
      <c r="U51" s="5"/>
      <c r="V51" s="41"/>
      <c r="W51" s="58"/>
      <c r="X51" s="58"/>
      <c r="Y51" s="41"/>
      <c r="Z51" s="29"/>
      <c r="AA51" s="29"/>
      <c r="AB51" s="44"/>
      <c r="AC51" s="15"/>
      <c r="AD51" s="13"/>
      <c r="AE51" s="54"/>
      <c r="AF51" s="105"/>
      <c r="AG51" s="15"/>
      <c r="AH51" s="41"/>
      <c r="AJ51" s="15"/>
      <c r="AK51" s="15"/>
      <c r="AL51" s="15"/>
      <c r="AM51" s="15"/>
      <c r="AO51" s="24" t="s">
        <v>59</v>
      </c>
    </row>
    <row r="52" spans="2:41" s="3" customFormat="1" ht="2.4500000000000002" customHeight="1" x14ac:dyDescent="0.2">
      <c r="P52" s="61"/>
      <c r="Q52" s="73"/>
      <c r="R52" s="6"/>
      <c r="S52" s="29"/>
      <c r="T52" s="6"/>
      <c r="U52" s="5"/>
      <c r="V52" s="41"/>
      <c r="W52" s="45"/>
      <c r="X52" s="13"/>
      <c r="Y52" s="41"/>
      <c r="Z52" s="29"/>
      <c r="AA52" s="29"/>
      <c r="AB52" s="44"/>
      <c r="AC52" s="15"/>
      <c r="AD52" s="13"/>
      <c r="AE52" s="54"/>
      <c r="AF52" s="105"/>
      <c r="AG52" s="29"/>
      <c r="AH52" s="41"/>
      <c r="AJ52" s="15"/>
      <c r="AK52" s="15"/>
      <c r="AL52" s="15"/>
      <c r="AM52" s="15"/>
      <c r="AO52" s="24" t="s">
        <v>59</v>
      </c>
    </row>
    <row r="53" spans="2:41" s="3" customFormat="1" ht="9.9499999999999993" customHeight="1" x14ac:dyDescent="0.2">
      <c r="C53" s="133"/>
      <c r="D53" s="211" t="s">
        <v>10</v>
      </c>
      <c r="E53" s="224" t="s">
        <v>1454</v>
      </c>
      <c r="F53" s="224"/>
      <c r="G53" s="224"/>
      <c r="H53" s="224"/>
      <c r="I53" s="224"/>
      <c r="K53" s="224"/>
      <c r="L53" s="224"/>
      <c r="M53" s="224"/>
      <c r="N53" s="224"/>
      <c r="O53" s="23"/>
      <c r="P53" s="23"/>
      <c r="Q53" s="23"/>
      <c r="R53" s="23"/>
      <c r="S53" s="29"/>
      <c r="T53" s="23"/>
      <c r="U53" s="5"/>
      <c r="V53" s="41"/>
      <c r="W53" s="58"/>
      <c r="X53" s="58"/>
      <c r="Y53" s="41"/>
      <c r="Z53" s="29"/>
      <c r="AA53" s="29"/>
      <c r="AB53" s="44"/>
      <c r="AC53" s="15"/>
      <c r="AD53" s="13"/>
      <c r="AE53" s="54"/>
      <c r="AF53" s="105"/>
      <c r="AG53" s="15"/>
      <c r="AH53" s="41"/>
      <c r="AJ53" s="15"/>
      <c r="AK53" s="15"/>
      <c r="AL53" s="15"/>
      <c r="AM53" s="15"/>
      <c r="AO53" s="24" t="s">
        <v>59</v>
      </c>
    </row>
    <row r="54" spans="2:41" s="3" customFormat="1" ht="0.95" customHeight="1" x14ac:dyDescent="0.2">
      <c r="P54" s="61"/>
      <c r="Q54" s="73"/>
      <c r="R54" s="6"/>
      <c r="S54" s="29"/>
      <c r="T54" s="6"/>
      <c r="U54" s="5"/>
      <c r="V54" s="41"/>
      <c r="W54" s="45"/>
      <c r="X54" s="13"/>
      <c r="Y54" s="41"/>
      <c r="Z54" s="29"/>
      <c r="AA54" s="29"/>
      <c r="AB54" s="44"/>
      <c r="AC54" s="15"/>
      <c r="AD54" s="13"/>
      <c r="AE54" s="54"/>
      <c r="AF54" s="105"/>
      <c r="AG54" s="29"/>
      <c r="AH54" s="41"/>
      <c r="AJ54" s="15"/>
      <c r="AK54" s="15"/>
      <c r="AL54" s="15"/>
      <c r="AM54" s="15"/>
      <c r="AO54" s="24" t="s">
        <v>59</v>
      </c>
    </row>
    <row r="55" spans="2:41" s="3" customFormat="1" ht="9.75" customHeight="1" x14ac:dyDescent="0.2">
      <c r="B55" s="95" t="s">
        <v>55</v>
      </c>
      <c r="D55" s="211" t="s">
        <v>63</v>
      </c>
      <c r="E55" s="61" t="s">
        <v>382</v>
      </c>
      <c r="F55" s="61"/>
      <c r="G55" s="23" t="s">
        <v>48</v>
      </c>
      <c r="H55" s="23"/>
      <c r="I55" s="23"/>
      <c r="J55" s="23"/>
      <c r="K55" s="23"/>
      <c r="L55" s="23"/>
      <c r="M55" s="23"/>
      <c r="N55" s="23"/>
      <c r="P55" s="61" t="s">
        <v>1453</v>
      </c>
      <c r="Q55" s="73"/>
      <c r="R55" s="22"/>
      <c r="S55" s="29">
        <f>IF(Suggested="Yes",AA55,AG55)</f>
        <v>9.5500000000000007</v>
      </c>
      <c r="T55" s="27" t="s">
        <v>47</v>
      </c>
      <c r="U55" s="5" t="str">
        <f>+Instructions!$B$3</f>
        <v xml:space="preserve">G </v>
      </c>
      <c r="V55" s="41"/>
      <c r="W55" s="45">
        <f>+Instructions!$C$22</f>
        <v>0</v>
      </c>
      <c r="X55" s="15">
        <f t="shared" ref="X55" si="9">ROUND($AA55*(1-W55)+0.004999,2)</f>
        <v>9.5500000000000007</v>
      </c>
      <c r="Y55" s="41"/>
      <c r="Z55" s="6" t="s">
        <v>1703</v>
      </c>
      <c r="AA55" s="29">
        <v>9.5500000000000007</v>
      </c>
      <c r="AB55" s="49">
        <f t="shared" ref="AB55" si="10">+W55</f>
        <v>0</v>
      </c>
      <c r="AC55" s="15">
        <f t="shared" ref="AC55" si="11">+X55</f>
        <v>9.5500000000000007</v>
      </c>
      <c r="AD55" s="11">
        <f t="shared" ref="AD55" si="12">(AG55-AC55)/AG55</f>
        <v>0</v>
      </c>
      <c r="AE55" s="102"/>
      <c r="AF55" s="109">
        <v>1</v>
      </c>
      <c r="AG55" s="28">
        <f t="shared" ref="AG55" si="13">SUM(AJ55:AL55)+AE55</f>
        <v>9.5500000000000007</v>
      </c>
      <c r="AH55" s="41"/>
      <c r="AJ55" s="15">
        <f t="shared" ref="AJ55" si="14">ROUND(AC55/(1-VLOOKUP(AF55,Group,2,FALSE)),2)</f>
        <v>9.5500000000000007</v>
      </c>
      <c r="AK55" s="15">
        <f t="shared" ref="AK55" si="15">IF(VLOOKUP(AF55,Group,5,FALSE)="YES",VLOOKUP(ROUND(ROUND(AJ55,1)-AJ55,2),Round,2,FALSE)+VLOOKUP(AF55,Group,6,FALSE),0)</f>
        <v>0</v>
      </c>
      <c r="AL55" s="15">
        <f t="shared" ref="AL55" si="16">IF(VLOOKUP(AF55,Group,7,FALSE)="",0,ROUND(AJ55-0.04999,1)-AJ55+AM55)</f>
        <v>0</v>
      </c>
      <c r="AM55" s="15" t="str">
        <f t="shared" ref="AM55" si="17">IF(VLOOKUP(AF55,Group,7,FALSE)="","",VLOOKUP(AF55,Group,7,FALSE))</f>
        <v/>
      </c>
      <c r="AO55" s="81" t="s">
        <v>59</v>
      </c>
    </row>
    <row r="56" spans="2:41" s="3" customFormat="1" ht="2.4500000000000002" customHeight="1" x14ac:dyDescent="0.2">
      <c r="P56" s="61"/>
      <c r="Q56" s="73"/>
      <c r="R56" s="6"/>
      <c r="S56" s="29"/>
      <c r="T56" s="6"/>
      <c r="U56" s="5"/>
      <c r="V56" s="41"/>
      <c r="W56" s="45"/>
      <c r="X56" s="13"/>
      <c r="Y56" s="41"/>
      <c r="Z56" s="29"/>
      <c r="AA56" s="29"/>
      <c r="AB56" s="44"/>
      <c r="AC56" s="15"/>
      <c r="AD56" s="13"/>
      <c r="AE56" s="54"/>
      <c r="AF56" s="105"/>
      <c r="AG56" s="29"/>
      <c r="AH56" s="41"/>
      <c r="AJ56" s="15"/>
      <c r="AK56" s="15"/>
      <c r="AL56" s="15"/>
      <c r="AM56" s="15"/>
      <c r="AO56" s="24" t="s">
        <v>59</v>
      </c>
    </row>
    <row r="57" spans="2:41" s="3" customFormat="1" ht="9.75" customHeight="1" x14ac:dyDescent="0.2">
      <c r="B57" s="95" t="s">
        <v>55</v>
      </c>
      <c r="D57" s="211" t="s">
        <v>64</v>
      </c>
      <c r="E57" s="61" t="s">
        <v>104</v>
      </c>
      <c r="F57" s="61"/>
      <c r="G57" s="23" t="s">
        <v>48</v>
      </c>
      <c r="H57" s="23"/>
      <c r="I57" s="23"/>
      <c r="J57" s="23"/>
      <c r="K57" s="23" t="s">
        <v>357</v>
      </c>
      <c r="L57" s="23"/>
      <c r="M57" s="23"/>
      <c r="N57" s="23"/>
      <c r="P57" s="61" t="s">
        <v>681</v>
      </c>
      <c r="Q57" s="73"/>
      <c r="R57" s="22"/>
      <c r="S57" s="29">
        <f>IF(Suggested="Yes",AA57,AG57)</f>
        <v>7.9</v>
      </c>
      <c r="T57" s="27" t="s">
        <v>47</v>
      </c>
      <c r="U57" s="5" t="str">
        <f>+Instructions!$B$3</f>
        <v xml:space="preserve">G </v>
      </c>
      <c r="V57" s="41"/>
      <c r="W57" s="45">
        <f>+Instructions!$C$22</f>
        <v>0</v>
      </c>
      <c r="X57" s="15">
        <f t="shared" ref="X57:X58" si="18">ROUND($AA57*(1-W57)+0.004999,2)</f>
        <v>7.9</v>
      </c>
      <c r="Y57" s="41"/>
      <c r="Z57" s="6" t="s">
        <v>1703</v>
      </c>
      <c r="AA57" s="29">
        <v>7.9</v>
      </c>
      <c r="AB57" s="49">
        <f t="shared" ref="AB57:AB58" si="19">+W57</f>
        <v>0</v>
      </c>
      <c r="AC57" s="15">
        <f t="shared" ref="AC57:AC58" si="20">+X57</f>
        <v>7.9</v>
      </c>
      <c r="AD57" s="11">
        <f t="shared" ref="AD57:AD58" si="21">(AG57-AC57)/AG57</f>
        <v>0</v>
      </c>
      <c r="AE57" s="102"/>
      <c r="AF57" s="109">
        <v>1</v>
      </c>
      <c r="AG57" s="28">
        <f t="shared" ref="AG57:AG58" si="22">SUM(AJ57:AL57)+AE57</f>
        <v>7.9</v>
      </c>
      <c r="AH57" s="41"/>
      <c r="AJ57" s="15">
        <f t="shared" ref="AJ57:AJ58" si="23">ROUND(AC57/(1-VLOOKUP(AF57,Group,2,FALSE)),2)</f>
        <v>7.9</v>
      </c>
      <c r="AK57" s="15">
        <f t="shared" ref="AK57:AK58" si="24">IF(VLOOKUP(AF57,Group,5,FALSE)="YES",VLOOKUP(ROUND(ROUND(AJ57,1)-AJ57,2),Round,2,FALSE)+VLOOKUP(AF57,Group,6,FALSE),0)</f>
        <v>0</v>
      </c>
      <c r="AL57" s="15">
        <f t="shared" ref="AL57:AL58" si="25">IF(VLOOKUP(AF57,Group,7,FALSE)="",0,ROUND(AJ57-0.04999,1)-AJ57+AM57)</f>
        <v>0</v>
      </c>
      <c r="AM57" s="15" t="str">
        <f t="shared" ref="AM57:AM58" si="26">IF(VLOOKUP(AF57,Group,7,FALSE)="","",VLOOKUP(AF57,Group,7,FALSE))</f>
        <v/>
      </c>
      <c r="AO57" s="81" t="s">
        <v>59</v>
      </c>
    </row>
    <row r="58" spans="2:41" s="3" customFormat="1" ht="9.75" customHeight="1" x14ac:dyDescent="0.2">
      <c r="B58" s="95" t="s">
        <v>55</v>
      </c>
      <c r="D58" s="211"/>
      <c r="E58" s="61" t="s">
        <v>115</v>
      </c>
      <c r="F58" s="61"/>
      <c r="G58" s="23" t="s">
        <v>48</v>
      </c>
      <c r="H58" s="23"/>
      <c r="I58" s="23"/>
      <c r="J58" s="23"/>
      <c r="K58" s="23" t="s">
        <v>357</v>
      </c>
      <c r="L58" s="23"/>
      <c r="M58" s="23"/>
      <c r="N58" s="23"/>
      <c r="P58" s="61" t="s">
        <v>451</v>
      </c>
      <c r="Q58" s="73"/>
      <c r="R58" s="22"/>
      <c r="S58" s="29">
        <f>IF(Suggested="Yes",AA58,AG58)</f>
        <v>7.95</v>
      </c>
      <c r="T58" s="27" t="s">
        <v>47</v>
      </c>
      <c r="U58" s="5" t="str">
        <f>+Instructions!$B$3</f>
        <v xml:space="preserve">G </v>
      </c>
      <c r="V58" s="41"/>
      <c r="W58" s="45">
        <f>+Instructions!$C$22</f>
        <v>0</v>
      </c>
      <c r="X58" s="15">
        <f t="shared" si="18"/>
        <v>7.95</v>
      </c>
      <c r="Y58" s="41"/>
      <c r="Z58" s="6" t="s">
        <v>1703</v>
      </c>
      <c r="AA58" s="29">
        <v>7.95</v>
      </c>
      <c r="AB58" s="49">
        <f t="shared" si="19"/>
        <v>0</v>
      </c>
      <c r="AC58" s="15">
        <f t="shared" si="20"/>
        <v>7.95</v>
      </c>
      <c r="AD58" s="11">
        <f t="shared" si="21"/>
        <v>0</v>
      </c>
      <c r="AE58" s="102"/>
      <c r="AF58" s="109">
        <v>1</v>
      </c>
      <c r="AG58" s="28">
        <f t="shared" si="22"/>
        <v>7.95</v>
      </c>
      <c r="AH58" s="41"/>
      <c r="AJ58" s="15">
        <f t="shared" si="23"/>
        <v>7.95</v>
      </c>
      <c r="AK58" s="15">
        <f t="shared" si="24"/>
        <v>0</v>
      </c>
      <c r="AL58" s="15">
        <f t="shared" si="25"/>
        <v>0</v>
      </c>
      <c r="AM58" s="15" t="str">
        <f t="shared" si="26"/>
        <v/>
      </c>
      <c r="AO58" s="81" t="s">
        <v>59</v>
      </c>
    </row>
    <row r="59" spans="2:41" s="3" customFormat="1" ht="2.4500000000000002" customHeight="1" x14ac:dyDescent="0.2">
      <c r="P59" s="61"/>
      <c r="Q59" s="73"/>
      <c r="R59" s="6"/>
      <c r="S59" s="29"/>
      <c r="T59" s="6"/>
      <c r="U59" s="5"/>
      <c r="V59" s="41"/>
      <c r="W59" s="45"/>
      <c r="X59" s="13"/>
      <c r="Y59" s="41"/>
      <c r="Z59" s="29"/>
      <c r="AA59" s="29"/>
      <c r="AB59" s="44"/>
      <c r="AC59" s="15"/>
      <c r="AD59" s="13"/>
      <c r="AE59" s="54"/>
      <c r="AF59" s="105"/>
      <c r="AG59" s="29"/>
      <c r="AH59" s="41"/>
      <c r="AJ59" s="15"/>
      <c r="AK59" s="15"/>
      <c r="AL59" s="15"/>
      <c r="AM59" s="15"/>
      <c r="AO59" s="24" t="s">
        <v>59</v>
      </c>
    </row>
    <row r="60" spans="2:41" s="3" customFormat="1" ht="9.75" customHeight="1" x14ac:dyDescent="0.2">
      <c r="B60" s="95" t="s">
        <v>55</v>
      </c>
      <c r="D60" s="211"/>
      <c r="E60" s="61" t="s">
        <v>104</v>
      </c>
      <c r="F60" s="61"/>
      <c r="G60" s="23" t="s">
        <v>48</v>
      </c>
      <c r="H60" s="23"/>
      <c r="I60" s="23"/>
      <c r="J60" s="23"/>
      <c r="K60" s="23" t="s">
        <v>358</v>
      </c>
      <c r="L60" s="23"/>
      <c r="M60" s="23"/>
      <c r="N60" s="23"/>
      <c r="P60" s="61" t="s">
        <v>681</v>
      </c>
      <c r="Q60" s="73"/>
      <c r="R60" s="22"/>
      <c r="S60" s="29">
        <f>IF(Suggested="Yes",AA60,AG60)</f>
        <v>7.9</v>
      </c>
      <c r="T60" s="27" t="s">
        <v>47</v>
      </c>
      <c r="U60" s="5" t="str">
        <f>+Instructions!$B$3</f>
        <v xml:space="preserve">G </v>
      </c>
      <c r="V60" s="41"/>
      <c r="W60" s="45">
        <f>+Instructions!$C$22</f>
        <v>0</v>
      </c>
      <c r="X60" s="15">
        <f t="shared" ref="X60:X61" si="27">ROUND($AA60*(1-W60)+0.004999,2)</f>
        <v>7.9</v>
      </c>
      <c r="Y60" s="41"/>
      <c r="Z60" s="6" t="s">
        <v>1703</v>
      </c>
      <c r="AA60" s="29">
        <v>7.9</v>
      </c>
      <c r="AB60" s="49">
        <f t="shared" ref="AB60:AB61" si="28">+W60</f>
        <v>0</v>
      </c>
      <c r="AC60" s="15">
        <f t="shared" ref="AC60:AC61" si="29">+X60</f>
        <v>7.9</v>
      </c>
      <c r="AD60" s="11">
        <f t="shared" ref="AD60:AD61" si="30">(AG60-AC60)/AG60</f>
        <v>0</v>
      </c>
      <c r="AE60" s="102"/>
      <c r="AF60" s="109">
        <v>1</v>
      </c>
      <c r="AG60" s="28">
        <f t="shared" ref="AG60:AG61" si="31">SUM(AJ60:AL60)+AE60</f>
        <v>7.9</v>
      </c>
      <c r="AH60" s="41"/>
      <c r="AJ60" s="15">
        <f t="shared" ref="AJ60:AJ61" si="32">ROUND(AC60/(1-VLOOKUP(AF60,Group,2,FALSE)),2)</f>
        <v>7.9</v>
      </c>
      <c r="AK60" s="15">
        <f t="shared" ref="AK60:AK61" si="33">IF(VLOOKUP(AF60,Group,5,FALSE)="YES",VLOOKUP(ROUND(ROUND(AJ60,1)-AJ60,2),Round,2,FALSE)+VLOOKUP(AF60,Group,6,FALSE),0)</f>
        <v>0</v>
      </c>
      <c r="AL60" s="15">
        <f t="shared" ref="AL60:AL61" si="34">IF(VLOOKUP(AF60,Group,7,FALSE)="",0,ROUND(AJ60-0.04999,1)-AJ60+AM60)</f>
        <v>0</v>
      </c>
      <c r="AM60" s="15" t="str">
        <f t="shared" ref="AM60:AM61" si="35">IF(VLOOKUP(AF60,Group,7,FALSE)="","",VLOOKUP(AF60,Group,7,FALSE))</f>
        <v/>
      </c>
      <c r="AO60" s="81" t="s">
        <v>59</v>
      </c>
    </row>
    <row r="61" spans="2:41" s="3" customFormat="1" ht="9.75" customHeight="1" x14ac:dyDescent="0.2">
      <c r="B61" s="95" t="s">
        <v>55</v>
      </c>
      <c r="D61" s="211"/>
      <c r="E61" s="61" t="s">
        <v>115</v>
      </c>
      <c r="F61" s="61"/>
      <c r="G61" s="23" t="s">
        <v>48</v>
      </c>
      <c r="H61" s="23"/>
      <c r="I61" s="23"/>
      <c r="J61" s="23"/>
      <c r="K61" s="23" t="s">
        <v>358</v>
      </c>
      <c r="L61" s="23"/>
      <c r="M61" s="23"/>
      <c r="N61" s="23"/>
      <c r="P61" s="61" t="s">
        <v>451</v>
      </c>
      <c r="Q61" s="73"/>
      <c r="R61" s="22"/>
      <c r="S61" s="29">
        <f>IF(Suggested="Yes",AA61,AG61)</f>
        <v>7.95</v>
      </c>
      <c r="T61" s="27" t="s">
        <v>47</v>
      </c>
      <c r="U61" s="5" t="str">
        <f>+Instructions!$B$3</f>
        <v xml:space="preserve">G </v>
      </c>
      <c r="V61" s="41"/>
      <c r="W61" s="45">
        <f>+Instructions!$C$22</f>
        <v>0</v>
      </c>
      <c r="X61" s="15">
        <f t="shared" si="27"/>
        <v>7.95</v>
      </c>
      <c r="Y61" s="41"/>
      <c r="Z61" s="6" t="s">
        <v>1703</v>
      </c>
      <c r="AA61" s="29">
        <v>7.95</v>
      </c>
      <c r="AB61" s="49">
        <f t="shared" si="28"/>
        <v>0</v>
      </c>
      <c r="AC61" s="15">
        <f t="shared" si="29"/>
        <v>7.95</v>
      </c>
      <c r="AD61" s="11">
        <f t="shared" si="30"/>
        <v>0</v>
      </c>
      <c r="AE61" s="102"/>
      <c r="AF61" s="109">
        <v>1</v>
      </c>
      <c r="AG61" s="28">
        <f t="shared" si="31"/>
        <v>7.95</v>
      </c>
      <c r="AH61" s="41"/>
      <c r="AJ61" s="15">
        <f t="shared" si="32"/>
        <v>7.95</v>
      </c>
      <c r="AK61" s="15">
        <f t="shared" si="33"/>
        <v>0</v>
      </c>
      <c r="AL61" s="15">
        <f t="shared" si="34"/>
        <v>0</v>
      </c>
      <c r="AM61" s="15" t="str">
        <f t="shared" si="35"/>
        <v/>
      </c>
      <c r="AO61" s="81" t="s">
        <v>59</v>
      </c>
    </row>
    <row r="62" spans="2:41" s="3" customFormat="1" ht="3.95" customHeight="1" x14ac:dyDescent="0.2">
      <c r="P62" s="61"/>
      <c r="Q62" s="73"/>
      <c r="R62" s="6"/>
      <c r="S62" s="29"/>
      <c r="T62" s="6"/>
      <c r="U62" s="5"/>
      <c r="V62" s="41"/>
      <c r="W62" s="45"/>
      <c r="X62" s="13"/>
      <c r="Y62" s="41"/>
      <c r="Z62" s="29"/>
      <c r="AA62" s="29"/>
      <c r="AB62" s="44"/>
      <c r="AC62" s="15"/>
      <c r="AD62" s="13"/>
      <c r="AE62" s="54"/>
      <c r="AF62" s="105"/>
      <c r="AG62" s="29"/>
      <c r="AH62" s="41"/>
      <c r="AJ62" s="15"/>
      <c r="AK62" s="15"/>
      <c r="AL62" s="15"/>
      <c r="AM62" s="15"/>
      <c r="AO62" s="24" t="s">
        <v>59</v>
      </c>
    </row>
    <row r="63" spans="2:41" s="3" customFormat="1" ht="9.9499999999999993" customHeight="1" x14ac:dyDescent="0.2">
      <c r="C63" s="220" t="s">
        <v>1455</v>
      </c>
      <c r="E63" s="221"/>
      <c r="K63" s="3" t="s">
        <v>89</v>
      </c>
      <c r="L63" s="3" t="s">
        <v>89</v>
      </c>
      <c r="P63" s="134"/>
      <c r="Q63" s="6"/>
      <c r="R63" s="222" t="s">
        <v>370</v>
      </c>
      <c r="S63" s="172" t="s">
        <v>1456</v>
      </c>
      <c r="T63" s="223"/>
      <c r="U63" s="5"/>
      <c r="V63" s="41"/>
      <c r="W63" s="58"/>
      <c r="X63" s="58"/>
      <c r="Y63" s="41"/>
      <c r="Z63" s="29"/>
      <c r="AA63" s="29"/>
      <c r="AB63" s="44"/>
      <c r="AC63" s="15"/>
      <c r="AD63" s="13"/>
      <c r="AE63" s="54"/>
      <c r="AF63" s="105"/>
      <c r="AG63" s="15"/>
      <c r="AH63" s="41"/>
      <c r="AJ63" s="15"/>
      <c r="AK63" s="15"/>
      <c r="AL63" s="15"/>
      <c r="AM63" s="15"/>
      <c r="AO63" s="24" t="s">
        <v>59</v>
      </c>
    </row>
    <row r="64" spans="2:41" s="3" customFormat="1" ht="2.4500000000000002" customHeight="1" x14ac:dyDescent="0.2">
      <c r="P64" s="61"/>
      <c r="Q64" s="73"/>
      <c r="R64" s="6"/>
      <c r="S64" s="29"/>
      <c r="T64" s="6"/>
      <c r="U64" s="5"/>
      <c r="V64" s="41"/>
      <c r="W64" s="45"/>
      <c r="X64" s="13"/>
      <c r="Y64" s="41"/>
      <c r="Z64" s="29"/>
      <c r="AA64" s="29"/>
      <c r="AB64" s="44"/>
      <c r="AC64" s="15"/>
      <c r="AD64" s="13"/>
      <c r="AE64" s="54"/>
      <c r="AF64" s="105"/>
      <c r="AG64" s="29"/>
      <c r="AH64" s="41"/>
      <c r="AJ64" s="15"/>
      <c r="AK64" s="15"/>
      <c r="AL64" s="15"/>
      <c r="AM64" s="15"/>
      <c r="AO64" s="24" t="s">
        <v>59</v>
      </c>
    </row>
    <row r="65" spans="2:41" s="3" customFormat="1" ht="9.9499999999999993" customHeight="1" x14ac:dyDescent="0.2">
      <c r="C65" s="133"/>
      <c r="D65" s="211" t="s">
        <v>10</v>
      </c>
      <c r="E65" s="224" t="s">
        <v>1457</v>
      </c>
      <c r="F65" s="224" t="s">
        <v>1459</v>
      </c>
      <c r="G65" s="224"/>
      <c r="H65" s="224"/>
      <c r="I65" s="224" t="s">
        <v>1461</v>
      </c>
      <c r="K65" s="224"/>
      <c r="L65" s="224"/>
      <c r="M65" s="224"/>
      <c r="N65" s="224"/>
      <c r="O65" s="23"/>
      <c r="P65" s="23"/>
      <c r="Q65" s="23"/>
      <c r="R65" s="23"/>
      <c r="S65" s="29"/>
      <c r="T65" s="23"/>
      <c r="U65" s="5"/>
      <c r="V65" s="41"/>
      <c r="W65" s="58"/>
      <c r="X65" s="58"/>
      <c r="Y65" s="41"/>
      <c r="Z65" s="29"/>
      <c r="AA65" s="29"/>
      <c r="AB65" s="44"/>
      <c r="AC65" s="15"/>
      <c r="AD65" s="13"/>
      <c r="AE65" s="54"/>
      <c r="AF65" s="105"/>
      <c r="AG65" s="15"/>
      <c r="AH65" s="41"/>
      <c r="AJ65" s="15"/>
      <c r="AK65" s="15"/>
      <c r="AL65" s="15"/>
      <c r="AM65" s="15"/>
      <c r="AO65" s="24" t="s">
        <v>59</v>
      </c>
    </row>
    <row r="66" spans="2:41" s="3" customFormat="1" ht="9.9499999999999993" customHeight="1" x14ac:dyDescent="0.2">
      <c r="C66" s="133"/>
      <c r="D66" s="211"/>
      <c r="E66" s="224" t="s">
        <v>1458</v>
      </c>
      <c r="F66" s="224" t="s">
        <v>1460</v>
      </c>
      <c r="G66" s="224"/>
      <c r="H66" s="224"/>
      <c r="I66" s="224" t="s">
        <v>1462</v>
      </c>
      <c r="K66" s="224"/>
      <c r="L66" s="224"/>
      <c r="M66" s="224"/>
      <c r="N66" s="224"/>
      <c r="O66" s="23"/>
      <c r="P66" s="23"/>
      <c r="Q66" s="23"/>
      <c r="R66" s="23"/>
      <c r="S66" s="29"/>
      <c r="T66" s="23"/>
      <c r="U66" s="5"/>
      <c r="V66" s="41"/>
      <c r="W66" s="58"/>
      <c r="X66" s="58"/>
      <c r="Y66" s="41"/>
      <c r="Z66" s="29"/>
      <c r="AA66" s="29"/>
      <c r="AB66" s="44"/>
      <c r="AC66" s="15"/>
      <c r="AD66" s="13"/>
      <c r="AE66" s="54"/>
      <c r="AF66" s="105"/>
      <c r="AG66" s="15"/>
      <c r="AH66" s="41"/>
      <c r="AJ66" s="15"/>
      <c r="AK66" s="15"/>
      <c r="AL66" s="15"/>
      <c r="AM66" s="15"/>
      <c r="AO66" s="24" t="s">
        <v>59</v>
      </c>
    </row>
    <row r="67" spans="2:41" s="3" customFormat="1" ht="0.95" customHeight="1" x14ac:dyDescent="0.2">
      <c r="P67" s="61"/>
      <c r="Q67" s="73"/>
      <c r="R67" s="6"/>
      <c r="S67" s="29"/>
      <c r="T67" s="6"/>
      <c r="U67" s="5"/>
      <c r="V67" s="41"/>
      <c r="W67" s="45"/>
      <c r="X67" s="13"/>
      <c r="Y67" s="41"/>
      <c r="Z67" s="29"/>
      <c r="AA67" s="29"/>
      <c r="AB67" s="44"/>
      <c r="AC67" s="15"/>
      <c r="AD67" s="13"/>
      <c r="AE67" s="54"/>
      <c r="AF67" s="105"/>
      <c r="AG67" s="29"/>
      <c r="AH67" s="41"/>
      <c r="AJ67" s="15"/>
      <c r="AK67" s="15"/>
      <c r="AL67" s="15"/>
      <c r="AM67" s="15"/>
      <c r="AO67" s="24" t="s">
        <v>59</v>
      </c>
    </row>
    <row r="68" spans="2:41" s="3" customFormat="1" ht="9.75" customHeight="1" x14ac:dyDescent="0.2">
      <c r="B68" s="95" t="s">
        <v>55</v>
      </c>
      <c r="D68" s="211"/>
      <c r="E68" s="61" t="s">
        <v>1465</v>
      </c>
      <c r="F68" s="61"/>
      <c r="G68" s="23" t="s">
        <v>48</v>
      </c>
      <c r="H68" s="23"/>
      <c r="I68" s="23"/>
      <c r="J68" s="23"/>
      <c r="K68" s="23" t="s">
        <v>357</v>
      </c>
      <c r="L68" s="23"/>
      <c r="M68" s="23"/>
      <c r="N68" s="23"/>
      <c r="P68" s="61" t="s">
        <v>681</v>
      </c>
      <c r="Q68" s="73"/>
      <c r="R68" s="22"/>
      <c r="S68" s="29">
        <f>IF(Suggested="Yes",AA68,AG68)</f>
        <v>11.85</v>
      </c>
      <c r="T68" s="27" t="s">
        <v>47</v>
      </c>
      <c r="U68" s="5" t="str">
        <f>+Instructions!$B$3</f>
        <v xml:space="preserve">G </v>
      </c>
      <c r="V68" s="41"/>
      <c r="W68" s="45">
        <f>+Instructions!$C$22</f>
        <v>0</v>
      </c>
      <c r="X68" s="15">
        <f t="shared" ref="X68" si="36">ROUND($AA68*(1-W68)+0.004999,2)</f>
        <v>11.85</v>
      </c>
      <c r="Y68" s="41"/>
      <c r="Z68" s="6" t="s">
        <v>1703</v>
      </c>
      <c r="AA68" s="29">
        <v>11.85</v>
      </c>
      <c r="AB68" s="49">
        <f t="shared" ref="AB68" si="37">+W68</f>
        <v>0</v>
      </c>
      <c r="AC68" s="15">
        <f t="shared" ref="AC68" si="38">+X68</f>
        <v>11.85</v>
      </c>
      <c r="AD68" s="11">
        <f t="shared" ref="AD68" si="39">(AG68-AC68)/AG68</f>
        <v>0</v>
      </c>
      <c r="AE68" s="102"/>
      <c r="AF68" s="109">
        <v>1</v>
      </c>
      <c r="AG68" s="28">
        <f t="shared" ref="AG68" si="40">SUM(AJ68:AL68)+AE68</f>
        <v>11.85</v>
      </c>
      <c r="AH68" s="41"/>
      <c r="AJ68" s="15">
        <f t="shared" ref="AJ68" si="41">ROUND(AC68/(1-VLOOKUP(AF68,Group,2,FALSE)),2)</f>
        <v>11.85</v>
      </c>
      <c r="AK68" s="15">
        <f t="shared" ref="AK68" si="42">IF(VLOOKUP(AF68,Group,5,FALSE)="YES",VLOOKUP(ROUND(ROUND(AJ68,1)-AJ68,2),Round,2,FALSE)+VLOOKUP(AF68,Group,6,FALSE),0)</f>
        <v>0</v>
      </c>
      <c r="AL68" s="15">
        <f t="shared" ref="AL68" si="43">IF(VLOOKUP(AF68,Group,7,FALSE)="",0,ROUND(AJ68-0.04999,1)-AJ68+AM68)</f>
        <v>0</v>
      </c>
      <c r="AM68" s="15" t="str">
        <f t="shared" ref="AM68" si="44">IF(VLOOKUP(AF68,Group,7,FALSE)="","",VLOOKUP(AF68,Group,7,FALSE))</f>
        <v/>
      </c>
      <c r="AO68" s="81" t="s">
        <v>59</v>
      </c>
    </row>
    <row r="69" spans="2:41" s="3" customFormat="1" ht="3.95" customHeight="1" x14ac:dyDescent="0.2">
      <c r="P69" s="61"/>
      <c r="Q69" s="73"/>
      <c r="R69" s="6"/>
      <c r="S69" s="29"/>
      <c r="T69" s="6"/>
      <c r="U69" s="5"/>
      <c r="V69" s="41"/>
      <c r="W69" s="45"/>
      <c r="X69" s="13"/>
      <c r="Y69" s="41"/>
      <c r="Z69" s="29"/>
      <c r="AA69" s="29"/>
      <c r="AB69" s="44"/>
      <c r="AC69" s="15"/>
      <c r="AD69" s="13"/>
      <c r="AE69" s="54"/>
      <c r="AF69" s="105"/>
      <c r="AG69" s="29"/>
      <c r="AH69" s="41"/>
      <c r="AJ69" s="15"/>
      <c r="AK69" s="15"/>
      <c r="AL69" s="15"/>
      <c r="AM69" s="15"/>
      <c r="AO69" s="24" t="s">
        <v>59</v>
      </c>
    </row>
    <row r="70" spans="2:41" s="3" customFormat="1" ht="9.9499999999999993" customHeight="1" x14ac:dyDescent="0.2">
      <c r="C70" s="220" t="s">
        <v>1224</v>
      </c>
      <c r="E70" s="221"/>
      <c r="P70" s="134"/>
      <c r="Q70" s="6"/>
      <c r="R70" s="222" t="s">
        <v>370</v>
      </c>
      <c r="S70" s="172" t="s">
        <v>1210</v>
      </c>
      <c r="T70" s="223"/>
      <c r="U70" s="5"/>
      <c r="V70" s="41"/>
      <c r="W70" s="58"/>
      <c r="X70" s="58"/>
      <c r="Y70" s="41"/>
      <c r="Z70" s="29"/>
      <c r="AA70" s="29"/>
      <c r="AB70" s="44"/>
      <c r="AC70" s="15"/>
      <c r="AD70" s="13"/>
      <c r="AE70" s="54"/>
      <c r="AF70" s="105"/>
      <c r="AG70" s="15"/>
      <c r="AH70" s="41"/>
      <c r="AJ70" s="15"/>
      <c r="AK70" s="15"/>
      <c r="AL70" s="15"/>
      <c r="AM70" s="15"/>
      <c r="AO70" s="24" t="s">
        <v>59</v>
      </c>
    </row>
    <row r="71" spans="2:41" s="3" customFormat="1" ht="2.4500000000000002" customHeight="1" x14ac:dyDescent="0.2">
      <c r="P71" s="61"/>
      <c r="Q71" s="73"/>
      <c r="R71" s="6"/>
      <c r="S71" s="29"/>
      <c r="T71" s="6"/>
      <c r="U71" s="5"/>
      <c r="V71" s="41"/>
      <c r="W71" s="45"/>
      <c r="X71" s="13"/>
      <c r="Y71" s="41"/>
      <c r="Z71" s="29"/>
      <c r="AA71" s="29"/>
      <c r="AB71" s="44"/>
      <c r="AC71" s="15"/>
      <c r="AD71" s="13"/>
      <c r="AE71" s="54"/>
      <c r="AF71" s="105"/>
      <c r="AG71" s="29"/>
      <c r="AH71" s="41"/>
      <c r="AJ71" s="15"/>
      <c r="AK71" s="15"/>
      <c r="AL71" s="15"/>
      <c r="AM71" s="15"/>
      <c r="AO71" s="24" t="s">
        <v>59</v>
      </c>
    </row>
    <row r="72" spans="2:41" s="3" customFormat="1" ht="9.9499999999999993" customHeight="1" x14ac:dyDescent="0.2">
      <c r="C72" s="133"/>
      <c r="D72" s="211" t="s">
        <v>10</v>
      </c>
      <c r="E72" s="224" t="s">
        <v>1211</v>
      </c>
      <c r="F72" s="224" t="s">
        <v>1213</v>
      </c>
      <c r="G72" s="224"/>
      <c r="H72" s="224"/>
      <c r="I72" s="224" t="s">
        <v>1215</v>
      </c>
      <c r="K72" s="224" t="s">
        <v>1218</v>
      </c>
      <c r="L72" s="224"/>
      <c r="M72" s="224"/>
      <c r="N72" s="224"/>
      <c r="O72" s="23"/>
      <c r="P72" s="23"/>
      <c r="Q72" s="23"/>
      <c r="R72" s="23"/>
      <c r="S72" s="29"/>
      <c r="T72" s="23"/>
      <c r="U72" s="5"/>
      <c r="V72" s="41"/>
      <c r="W72" s="58"/>
      <c r="X72" s="58"/>
      <c r="Y72" s="41"/>
      <c r="Z72" s="29"/>
      <c r="AA72" s="29"/>
      <c r="AB72" s="44"/>
      <c r="AC72" s="15"/>
      <c r="AD72" s="13"/>
      <c r="AE72" s="54"/>
      <c r="AF72" s="105"/>
      <c r="AG72" s="15"/>
      <c r="AH72" s="41"/>
      <c r="AJ72" s="15"/>
      <c r="AK72" s="15"/>
      <c r="AL72" s="15"/>
      <c r="AM72" s="15"/>
      <c r="AO72" s="24" t="s">
        <v>59</v>
      </c>
    </row>
    <row r="73" spans="2:41" s="3" customFormat="1" ht="9.9499999999999993" customHeight="1" x14ac:dyDescent="0.2">
      <c r="C73" s="133"/>
      <c r="D73" s="211"/>
      <c r="E73" s="224" t="s">
        <v>1212</v>
      </c>
      <c r="F73" s="224" t="s">
        <v>1214</v>
      </c>
      <c r="G73" s="224"/>
      <c r="H73" s="224"/>
      <c r="I73" s="224" t="s">
        <v>1216</v>
      </c>
      <c r="K73" s="224" t="s">
        <v>1217</v>
      </c>
      <c r="L73" s="224"/>
      <c r="M73" s="224"/>
      <c r="N73" s="224"/>
      <c r="O73" s="23"/>
      <c r="P73" s="23"/>
      <c r="Q73" s="23"/>
      <c r="R73" s="23"/>
      <c r="S73" s="29"/>
      <c r="T73" s="23"/>
      <c r="U73" s="5"/>
      <c r="V73" s="41"/>
      <c r="W73" s="58"/>
      <c r="X73" s="58"/>
      <c r="Y73" s="41"/>
      <c r="Z73" s="29"/>
      <c r="AA73" s="29"/>
      <c r="AB73" s="44"/>
      <c r="AC73" s="15"/>
      <c r="AD73" s="13"/>
      <c r="AE73" s="54"/>
      <c r="AF73" s="105"/>
      <c r="AG73" s="15"/>
      <c r="AH73" s="41"/>
      <c r="AJ73" s="15"/>
      <c r="AK73" s="15"/>
      <c r="AL73" s="15"/>
      <c r="AM73" s="15"/>
      <c r="AO73" s="24" t="s">
        <v>59</v>
      </c>
    </row>
    <row r="74" spans="2:41" s="3" customFormat="1" ht="0.95" customHeight="1" x14ac:dyDescent="0.2">
      <c r="P74" s="61"/>
      <c r="Q74" s="73"/>
      <c r="R74" s="6"/>
      <c r="S74" s="29"/>
      <c r="T74" s="6"/>
      <c r="U74" s="5"/>
      <c r="V74" s="41"/>
      <c r="W74" s="45"/>
      <c r="X74" s="13"/>
      <c r="Y74" s="41"/>
      <c r="Z74" s="29"/>
      <c r="AA74" s="29"/>
      <c r="AB74" s="44"/>
      <c r="AC74" s="15"/>
      <c r="AD74" s="13"/>
      <c r="AE74" s="54"/>
      <c r="AF74" s="105"/>
      <c r="AG74" s="29"/>
      <c r="AH74" s="41"/>
      <c r="AJ74" s="15"/>
      <c r="AK74" s="15"/>
      <c r="AL74" s="15"/>
      <c r="AM74" s="15"/>
      <c r="AO74" s="24" t="s">
        <v>59</v>
      </c>
    </row>
    <row r="75" spans="2:41" s="3" customFormat="1" ht="9.75" customHeight="1" x14ac:dyDescent="0.2">
      <c r="B75" s="95" t="s">
        <v>55</v>
      </c>
      <c r="D75" s="211"/>
      <c r="E75" s="61" t="s">
        <v>1495</v>
      </c>
      <c r="F75" s="61"/>
      <c r="G75" s="23" t="s">
        <v>1496</v>
      </c>
      <c r="H75" s="23"/>
      <c r="I75" s="23" t="s">
        <v>1220</v>
      </c>
      <c r="J75" s="23"/>
      <c r="K75" s="23"/>
      <c r="L75" s="23"/>
      <c r="M75" s="23"/>
      <c r="N75" s="23"/>
      <c r="P75" s="61" t="s">
        <v>1497</v>
      </c>
      <c r="Q75" s="73"/>
      <c r="R75" s="22"/>
      <c r="S75" s="29">
        <f>IF(Suggested="Yes",AA75,AG75)</f>
        <v>6.5</v>
      </c>
      <c r="T75" s="27" t="s">
        <v>47</v>
      </c>
      <c r="U75" s="5" t="str">
        <f>+Instructions!$B$3</f>
        <v xml:space="preserve">G </v>
      </c>
      <c r="V75" s="41"/>
      <c r="W75" s="45">
        <f>+Instructions!$C$22</f>
        <v>0</v>
      </c>
      <c r="X75" s="15">
        <f t="shared" ref="X75:X79" si="45">ROUND($AA75*(1-W75)+0.004999,2)</f>
        <v>6.5</v>
      </c>
      <c r="Y75" s="41"/>
      <c r="Z75" s="6" t="s">
        <v>1704</v>
      </c>
      <c r="AA75" s="29">
        <v>6.5</v>
      </c>
      <c r="AB75" s="49">
        <f t="shared" ref="AB75:AB79" si="46">+W75</f>
        <v>0</v>
      </c>
      <c r="AC75" s="15">
        <f t="shared" ref="AC75:AC79" si="47">+X75</f>
        <v>6.5</v>
      </c>
      <c r="AD75" s="11">
        <f t="shared" ref="AD75:AD79" si="48">(AG75-AC75)/AG75</f>
        <v>0</v>
      </c>
      <c r="AE75" s="102"/>
      <c r="AF75" s="109">
        <v>1</v>
      </c>
      <c r="AG75" s="28">
        <f t="shared" ref="AG75:AG79" si="49">SUM(AJ75:AL75)+AE75</f>
        <v>6.5</v>
      </c>
      <c r="AH75" s="41"/>
      <c r="AJ75" s="15">
        <f t="shared" ref="AJ75:AJ79" si="50">ROUND(AC75/(1-VLOOKUP(AF75,Group,2,FALSE)),2)</f>
        <v>6.5</v>
      </c>
      <c r="AK75" s="15">
        <f t="shared" ref="AK75:AK79" si="51">IF(VLOOKUP(AF75,Group,5,FALSE)="YES",VLOOKUP(ROUND(ROUND(AJ75,1)-AJ75,2),Round,2,FALSE)+VLOOKUP(AF75,Group,6,FALSE),0)</f>
        <v>0</v>
      </c>
      <c r="AL75" s="15">
        <f t="shared" ref="AL75:AL79" si="52">IF(VLOOKUP(AF75,Group,7,FALSE)="",0,ROUND(AJ75-0.04999,1)-AJ75+AM75)</f>
        <v>0</v>
      </c>
      <c r="AM75" s="15" t="str">
        <f t="shared" ref="AM75:AM79" si="53">IF(VLOOKUP(AF75,Group,7,FALSE)="","",VLOOKUP(AF75,Group,7,FALSE))</f>
        <v/>
      </c>
      <c r="AO75" s="81" t="s">
        <v>59</v>
      </c>
    </row>
    <row r="76" spans="2:41" s="3" customFormat="1" ht="0.95" customHeight="1" x14ac:dyDescent="0.2">
      <c r="P76" s="61"/>
      <c r="Q76" s="73"/>
      <c r="R76" s="6"/>
      <c r="S76" s="29"/>
      <c r="T76" s="6"/>
      <c r="U76" s="5"/>
      <c r="V76" s="41"/>
      <c r="W76" s="45"/>
      <c r="X76" s="13"/>
      <c r="Y76" s="41"/>
      <c r="Z76" s="29"/>
      <c r="AA76" s="29"/>
      <c r="AB76" s="44"/>
      <c r="AC76" s="15"/>
      <c r="AD76" s="13"/>
      <c r="AE76" s="54"/>
      <c r="AF76" s="105"/>
      <c r="AG76" s="29"/>
      <c r="AH76" s="41"/>
      <c r="AJ76" s="15"/>
      <c r="AK76" s="15"/>
      <c r="AL76" s="15"/>
      <c r="AM76" s="15"/>
      <c r="AO76" s="24" t="s">
        <v>59</v>
      </c>
    </row>
    <row r="77" spans="2:41" s="3" customFormat="1" ht="9.9499999999999993" customHeight="1" x14ac:dyDescent="0.2">
      <c r="B77" s="96" t="s">
        <v>45</v>
      </c>
      <c r="D77" s="211"/>
      <c r="E77" s="61" t="s">
        <v>1221</v>
      </c>
      <c r="F77" s="61"/>
      <c r="G77" s="23"/>
      <c r="H77" s="23"/>
      <c r="I77" s="23" t="s">
        <v>1672</v>
      </c>
      <c r="J77" s="23"/>
      <c r="K77" s="23"/>
      <c r="L77" s="224" t="s">
        <v>1329</v>
      </c>
      <c r="M77" s="23"/>
      <c r="N77" s="23"/>
      <c r="P77" s="61"/>
      <c r="Q77" s="73"/>
      <c r="R77" s="22"/>
      <c r="S77" s="29">
        <f>IF(Suggested="Yes",AA77,AG77)</f>
        <v>73.150000000000006</v>
      </c>
      <c r="T77" s="27" t="s">
        <v>46</v>
      </c>
      <c r="U77" s="5" t="str">
        <f>+Instructions!$B$3</f>
        <v xml:space="preserve">G </v>
      </c>
      <c r="V77" s="41"/>
      <c r="W77" s="45">
        <f>+Instructions!$C$22</f>
        <v>0</v>
      </c>
      <c r="X77" s="29">
        <f t="shared" si="45"/>
        <v>73.150000000000006</v>
      </c>
      <c r="Y77" s="41"/>
      <c r="Z77" s="6" t="s">
        <v>1704</v>
      </c>
      <c r="AA77" s="29">
        <v>73.150000000000006</v>
      </c>
      <c r="AB77" s="49">
        <f t="shared" si="46"/>
        <v>0</v>
      </c>
      <c r="AC77" s="29">
        <f t="shared" si="47"/>
        <v>73.150000000000006</v>
      </c>
      <c r="AD77" s="49">
        <f t="shared" si="48"/>
        <v>0</v>
      </c>
      <c r="AE77" s="102"/>
      <c r="AF77" s="111">
        <v>2</v>
      </c>
      <c r="AG77" s="33">
        <f t="shared" si="49"/>
        <v>73.150000000000006</v>
      </c>
      <c r="AH77" s="41"/>
      <c r="AJ77" s="15">
        <f t="shared" si="50"/>
        <v>73.150000000000006</v>
      </c>
      <c r="AK77" s="15">
        <f t="shared" si="51"/>
        <v>0</v>
      </c>
      <c r="AL77" s="15">
        <f t="shared" si="52"/>
        <v>0</v>
      </c>
      <c r="AM77" s="15" t="str">
        <f t="shared" si="53"/>
        <v/>
      </c>
      <c r="AO77" s="81" t="s">
        <v>59</v>
      </c>
    </row>
    <row r="78" spans="2:41" s="3" customFormat="1" ht="9.9499999999999993" customHeight="1" x14ac:dyDescent="0.2">
      <c r="B78" s="96" t="s">
        <v>45</v>
      </c>
      <c r="D78" s="211"/>
      <c r="E78" s="61" t="s">
        <v>1221</v>
      </c>
      <c r="F78" s="61"/>
      <c r="G78" s="23"/>
      <c r="H78" s="23"/>
      <c r="I78" s="23" t="s">
        <v>1222</v>
      </c>
      <c r="J78" s="23"/>
      <c r="K78" s="23"/>
      <c r="L78" s="224" t="s">
        <v>1329</v>
      </c>
      <c r="M78" s="23"/>
      <c r="N78" s="23"/>
      <c r="P78" s="61"/>
      <c r="Q78" s="73"/>
      <c r="R78" s="22"/>
      <c r="S78" s="29">
        <f>IF(Suggested="Yes",AA78,AG78)</f>
        <v>73.099999999999994</v>
      </c>
      <c r="T78" s="27" t="s">
        <v>46</v>
      </c>
      <c r="U78" s="5" t="str">
        <f>+Instructions!$B$3</f>
        <v xml:space="preserve">G </v>
      </c>
      <c r="V78" s="41"/>
      <c r="W78" s="45">
        <f>+Instructions!$C$22</f>
        <v>0</v>
      </c>
      <c r="X78" s="29">
        <f t="shared" ref="X78" si="54">ROUND($AA78*(1-W78)+0.004999,2)</f>
        <v>73.099999999999994</v>
      </c>
      <c r="Y78" s="41"/>
      <c r="Z78" s="6" t="s">
        <v>1704</v>
      </c>
      <c r="AA78" s="29">
        <v>73.099999999999994</v>
      </c>
      <c r="AB78" s="49">
        <f t="shared" ref="AB78" si="55">+W78</f>
        <v>0</v>
      </c>
      <c r="AC78" s="29">
        <f t="shared" ref="AC78" si="56">+X78</f>
        <v>73.099999999999994</v>
      </c>
      <c r="AD78" s="49">
        <f t="shared" ref="AD78" si="57">(AG78-AC78)/AG78</f>
        <v>0</v>
      </c>
      <c r="AE78" s="102"/>
      <c r="AF78" s="111">
        <v>2</v>
      </c>
      <c r="AG78" s="33">
        <f t="shared" ref="AG78" si="58">SUM(AJ78:AL78)+AE78</f>
        <v>73.099999999999994</v>
      </c>
      <c r="AH78" s="41"/>
      <c r="AJ78" s="15">
        <f t="shared" ref="AJ78" si="59">ROUND(AC78/(1-VLOOKUP(AF78,Group,2,FALSE)),2)</f>
        <v>73.099999999999994</v>
      </c>
      <c r="AK78" s="15">
        <f t="shared" ref="AK78" si="60">IF(VLOOKUP(AF78,Group,5,FALSE)="YES",VLOOKUP(ROUND(ROUND(AJ78,1)-AJ78,2),Round,2,FALSE)+VLOOKUP(AF78,Group,6,FALSE),0)</f>
        <v>0</v>
      </c>
      <c r="AL78" s="15">
        <f t="shared" ref="AL78" si="61">IF(VLOOKUP(AF78,Group,7,FALSE)="",0,ROUND(AJ78-0.04999,1)-AJ78+AM78)</f>
        <v>0</v>
      </c>
      <c r="AM78" s="15" t="str">
        <f t="shared" ref="AM78" si="62">IF(VLOOKUP(AF78,Group,7,FALSE)="","",VLOOKUP(AF78,Group,7,FALSE))</f>
        <v/>
      </c>
      <c r="AO78" s="81" t="s">
        <v>59</v>
      </c>
    </row>
    <row r="79" spans="2:41" s="3" customFormat="1" ht="9.9499999999999993" customHeight="1" x14ac:dyDescent="0.2">
      <c r="B79" s="96" t="s">
        <v>45</v>
      </c>
      <c r="D79" s="211"/>
      <c r="E79" s="61" t="s">
        <v>1223</v>
      </c>
      <c r="F79" s="61"/>
      <c r="G79" s="23"/>
      <c r="H79" s="23"/>
      <c r="I79" s="23" t="s">
        <v>1673</v>
      </c>
      <c r="J79" s="23"/>
      <c r="K79" s="23"/>
      <c r="L79" s="224" t="s">
        <v>1329</v>
      </c>
      <c r="M79" s="23"/>
      <c r="N79" s="23"/>
      <c r="P79" s="61"/>
      <c r="Q79" s="73"/>
      <c r="R79" s="22"/>
      <c r="S79" s="29">
        <f>IF(Suggested="Yes",AA79,AG79)</f>
        <v>73.400000000000006</v>
      </c>
      <c r="T79" s="27" t="s">
        <v>46</v>
      </c>
      <c r="U79" s="5" t="str">
        <f>+Instructions!$B$3</f>
        <v xml:space="preserve">G </v>
      </c>
      <c r="V79" s="41"/>
      <c r="W79" s="45">
        <f>+Instructions!$C$22</f>
        <v>0</v>
      </c>
      <c r="X79" s="29">
        <f t="shared" si="45"/>
        <v>73.400000000000006</v>
      </c>
      <c r="Y79" s="41"/>
      <c r="Z79" s="6" t="s">
        <v>1704</v>
      </c>
      <c r="AA79" s="29">
        <v>73.400000000000006</v>
      </c>
      <c r="AB79" s="49">
        <f t="shared" si="46"/>
        <v>0</v>
      </c>
      <c r="AC79" s="29">
        <f t="shared" si="47"/>
        <v>73.400000000000006</v>
      </c>
      <c r="AD79" s="49">
        <f t="shared" si="48"/>
        <v>0</v>
      </c>
      <c r="AE79" s="102"/>
      <c r="AF79" s="111">
        <v>2</v>
      </c>
      <c r="AG79" s="33">
        <f t="shared" si="49"/>
        <v>73.400000000000006</v>
      </c>
      <c r="AH79" s="41"/>
      <c r="AJ79" s="15">
        <f t="shared" si="50"/>
        <v>73.400000000000006</v>
      </c>
      <c r="AK79" s="15">
        <f t="shared" si="51"/>
        <v>0</v>
      </c>
      <c r="AL79" s="15">
        <f t="shared" si="52"/>
        <v>0</v>
      </c>
      <c r="AM79" s="15" t="str">
        <f t="shared" si="53"/>
        <v/>
      </c>
      <c r="AO79" s="81" t="s">
        <v>59</v>
      </c>
    </row>
    <row r="80" spans="2:41" s="3" customFormat="1" ht="3.95" customHeight="1" x14ac:dyDescent="0.2">
      <c r="P80" s="61"/>
      <c r="Q80" s="73"/>
      <c r="R80" s="6"/>
      <c r="S80" s="29"/>
      <c r="T80" s="6"/>
      <c r="U80" s="5"/>
      <c r="V80" s="41"/>
      <c r="W80" s="45"/>
      <c r="X80" s="13"/>
      <c r="Y80" s="41"/>
      <c r="Z80" s="29"/>
      <c r="AA80" s="29"/>
      <c r="AB80" s="44"/>
      <c r="AC80" s="15"/>
      <c r="AD80" s="13"/>
      <c r="AE80" s="54"/>
      <c r="AF80" s="105"/>
      <c r="AG80" s="29"/>
      <c r="AH80" s="41"/>
      <c r="AJ80" s="15"/>
      <c r="AK80" s="15"/>
      <c r="AL80" s="15"/>
      <c r="AM80" s="15"/>
      <c r="AO80" s="24" t="s">
        <v>59</v>
      </c>
    </row>
    <row r="81" spans="2:41" s="3" customFormat="1" ht="9.9499999999999993" customHeight="1" x14ac:dyDescent="0.2">
      <c r="C81" s="220" t="s">
        <v>947</v>
      </c>
      <c r="E81" s="221"/>
      <c r="K81" s="3" t="s">
        <v>89</v>
      </c>
      <c r="L81" s="3" t="s">
        <v>89</v>
      </c>
      <c r="P81" s="134"/>
      <c r="Q81" s="6"/>
      <c r="R81" s="222" t="s">
        <v>370</v>
      </c>
      <c r="S81" s="172" t="s">
        <v>948</v>
      </c>
      <c r="T81" s="223"/>
      <c r="U81" s="5"/>
      <c r="V81" s="41"/>
      <c r="W81" s="58"/>
      <c r="X81" s="58"/>
      <c r="Y81" s="41"/>
      <c r="Z81" s="29"/>
      <c r="AA81" s="29"/>
      <c r="AB81" s="44"/>
      <c r="AC81" s="15"/>
      <c r="AD81" s="13"/>
      <c r="AE81" s="54"/>
      <c r="AF81" s="105"/>
      <c r="AG81" s="15"/>
      <c r="AH81" s="41"/>
      <c r="AJ81" s="15"/>
      <c r="AK81" s="15"/>
      <c r="AL81" s="15"/>
      <c r="AM81" s="15"/>
      <c r="AO81" s="24" t="s">
        <v>59</v>
      </c>
    </row>
    <row r="82" spans="2:41" s="3" customFormat="1" ht="2.4500000000000002" customHeight="1" x14ac:dyDescent="0.2">
      <c r="P82" s="61"/>
      <c r="Q82" s="73"/>
      <c r="R82" s="6"/>
      <c r="S82" s="29"/>
      <c r="T82" s="6"/>
      <c r="U82" s="5"/>
      <c r="V82" s="41"/>
      <c r="W82" s="45"/>
      <c r="X82" s="13"/>
      <c r="Y82" s="41"/>
      <c r="Z82" s="29"/>
      <c r="AA82" s="29"/>
      <c r="AB82" s="44"/>
      <c r="AC82" s="15"/>
      <c r="AD82" s="13"/>
      <c r="AE82" s="54"/>
      <c r="AF82" s="105"/>
      <c r="AG82" s="29"/>
      <c r="AH82" s="41"/>
      <c r="AJ82" s="15"/>
      <c r="AK82" s="15"/>
      <c r="AL82" s="15"/>
      <c r="AM82" s="15"/>
      <c r="AO82" s="24" t="s">
        <v>59</v>
      </c>
    </row>
    <row r="83" spans="2:41" s="3" customFormat="1" ht="9.9499999999999993" customHeight="1" x14ac:dyDescent="0.2">
      <c r="C83" s="133"/>
      <c r="D83" s="211" t="s">
        <v>10</v>
      </c>
      <c r="E83" s="224" t="s">
        <v>949</v>
      </c>
      <c r="F83" s="224"/>
      <c r="G83" s="224" t="s">
        <v>952</v>
      </c>
      <c r="H83" s="224"/>
      <c r="I83" s="224"/>
      <c r="K83" s="224" t="s">
        <v>955</v>
      </c>
      <c r="L83" s="224"/>
      <c r="M83" s="224"/>
      <c r="N83" s="224"/>
      <c r="O83" s="23"/>
      <c r="P83" s="23"/>
      <c r="Q83" s="23"/>
      <c r="R83" s="23"/>
      <c r="S83" s="29"/>
      <c r="T83" s="23"/>
      <c r="U83" s="5"/>
      <c r="V83" s="41"/>
      <c r="W83" s="58"/>
      <c r="X83" s="58"/>
      <c r="Y83" s="41"/>
      <c r="Z83" s="29"/>
      <c r="AA83" s="29"/>
      <c r="AB83" s="44"/>
      <c r="AC83" s="15"/>
      <c r="AD83" s="13"/>
      <c r="AE83" s="54"/>
      <c r="AF83" s="105"/>
      <c r="AG83" s="15"/>
      <c r="AH83" s="41"/>
      <c r="AJ83" s="15"/>
      <c r="AK83" s="15"/>
      <c r="AL83" s="15"/>
      <c r="AM83" s="15"/>
      <c r="AO83" s="24" t="s">
        <v>59</v>
      </c>
    </row>
    <row r="84" spans="2:41" s="3" customFormat="1" ht="9.9499999999999993" customHeight="1" x14ac:dyDescent="0.2">
      <c r="C84" s="133"/>
      <c r="D84" s="211"/>
      <c r="E84" s="224" t="s">
        <v>950</v>
      </c>
      <c r="F84" s="224"/>
      <c r="G84" s="224" t="s">
        <v>953</v>
      </c>
      <c r="H84" s="224"/>
      <c r="I84" s="224"/>
      <c r="K84" s="224" t="s">
        <v>954</v>
      </c>
      <c r="L84" s="224"/>
      <c r="M84" s="224"/>
      <c r="N84" s="224"/>
      <c r="O84" s="23"/>
      <c r="P84" s="23"/>
      <c r="Q84" s="23"/>
      <c r="R84" s="23"/>
      <c r="S84" s="29"/>
      <c r="T84" s="23"/>
      <c r="U84" s="5"/>
      <c r="V84" s="41"/>
      <c r="W84" s="58"/>
      <c r="X84" s="58"/>
      <c r="Y84" s="41"/>
      <c r="Z84" s="29"/>
      <c r="AA84" s="29"/>
      <c r="AB84" s="44"/>
      <c r="AC84" s="15"/>
      <c r="AD84" s="13"/>
      <c r="AE84" s="54"/>
      <c r="AF84" s="105"/>
      <c r="AG84" s="15"/>
      <c r="AH84" s="41"/>
      <c r="AJ84" s="15"/>
      <c r="AK84" s="15"/>
      <c r="AL84" s="15"/>
      <c r="AM84" s="15"/>
      <c r="AO84" s="24" t="s">
        <v>59</v>
      </c>
    </row>
    <row r="85" spans="2:41" s="3" customFormat="1" ht="0.95" customHeight="1" x14ac:dyDescent="0.2">
      <c r="P85" s="61"/>
      <c r="Q85" s="73"/>
      <c r="R85" s="6"/>
      <c r="S85" s="29"/>
      <c r="T85" s="6"/>
      <c r="U85" s="5"/>
      <c r="V85" s="41"/>
      <c r="W85" s="45"/>
      <c r="X85" s="13"/>
      <c r="Y85" s="41"/>
      <c r="Z85" s="29"/>
      <c r="AA85" s="29"/>
      <c r="AB85" s="44"/>
      <c r="AC85" s="15"/>
      <c r="AD85" s="13"/>
      <c r="AE85" s="54"/>
      <c r="AF85" s="105"/>
      <c r="AG85" s="29"/>
      <c r="AH85" s="41"/>
      <c r="AJ85" s="15"/>
      <c r="AK85" s="15"/>
      <c r="AL85" s="15"/>
      <c r="AM85" s="15"/>
      <c r="AO85" s="24" t="s">
        <v>59</v>
      </c>
    </row>
    <row r="86" spans="2:41" s="3" customFormat="1" ht="9.9499999999999993" customHeight="1" x14ac:dyDescent="0.2">
      <c r="B86" s="95" t="s">
        <v>55</v>
      </c>
      <c r="D86" s="211"/>
      <c r="E86" s="61" t="s">
        <v>115</v>
      </c>
      <c r="F86" s="61"/>
      <c r="G86" s="23" t="s">
        <v>48</v>
      </c>
      <c r="H86" s="23"/>
      <c r="I86" s="23"/>
      <c r="J86" s="23"/>
      <c r="K86" s="23"/>
      <c r="L86" s="23"/>
      <c r="M86" s="23"/>
      <c r="N86" s="23"/>
      <c r="P86" s="61" t="s">
        <v>451</v>
      </c>
      <c r="Q86" s="73"/>
      <c r="R86" s="22"/>
      <c r="S86" s="29">
        <f>IF(Suggested="Yes",AA86,AG86)</f>
        <v>8.4</v>
      </c>
      <c r="T86" s="27" t="s">
        <v>47</v>
      </c>
      <c r="U86" s="5" t="str">
        <f>+Instructions!$B$3</f>
        <v xml:space="preserve">G </v>
      </c>
      <c r="V86" s="41"/>
      <c r="W86" s="45">
        <f>+Instructions!$C$22</f>
        <v>0</v>
      </c>
      <c r="X86" s="15">
        <f t="shared" ref="X86:X88" si="63">ROUND($AA86*(1-W86)+0.004999,2)</f>
        <v>8.4</v>
      </c>
      <c r="Y86" s="41"/>
      <c r="Z86" s="6" t="s">
        <v>1704</v>
      </c>
      <c r="AA86" s="29">
        <v>8.4</v>
      </c>
      <c r="AB86" s="49">
        <f t="shared" ref="AB86:AB88" si="64">+W86</f>
        <v>0</v>
      </c>
      <c r="AC86" s="15">
        <f t="shared" ref="AC86:AC88" si="65">+X86</f>
        <v>8.4</v>
      </c>
      <c r="AD86" s="11">
        <f t="shared" ref="AD86:AD88" si="66">(AG86-AC86)/AG86</f>
        <v>0</v>
      </c>
      <c r="AE86" s="102"/>
      <c r="AF86" s="109">
        <v>1</v>
      </c>
      <c r="AG86" s="28">
        <f t="shared" ref="AG86:AG88" si="67">SUM(AJ86:AL86)+AE86</f>
        <v>8.4</v>
      </c>
      <c r="AH86" s="41"/>
      <c r="AJ86" s="15">
        <f t="shared" ref="AJ86:AJ88" si="68">ROUND(AC86/(1-VLOOKUP(AF86,Group,2,FALSE)),2)</f>
        <v>8.4</v>
      </c>
      <c r="AK86" s="15">
        <f t="shared" ref="AK86:AK88" si="69">IF(VLOOKUP(AF86,Group,5,FALSE)="YES",VLOOKUP(ROUND(ROUND(AJ86,1)-AJ86,2),Round,2,FALSE)+VLOOKUP(AF86,Group,6,FALSE),0)</f>
        <v>0</v>
      </c>
      <c r="AL86" s="15">
        <f t="shared" ref="AL86:AL88" si="70">IF(VLOOKUP(AF86,Group,7,FALSE)="",0,ROUND(AJ86-0.04999,1)-AJ86+AM86)</f>
        <v>0</v>
      </c>
      <c r="AM86" s="15" t="str">
        <f t="shared" ref="AM86:AM88" si="71">IF(VLOOKUP(AF86,Group,7,FALSE)="","",VLOOKUP(AF86,Group,7,FALSE))</f>
        <v/>
      </c>
      <c r="AO86" s="81" t="s">
        <v>59</v>
      </c>
    </row>
    <row r="87" spans="2:41" s="3" customFormat="1" ht="0.95" customHeight="1" x14ac:dyDescent="0.2">
      <c r="P87" s="61"/>
      <c r="Q87" s="73"/>
      <c r="R87" s="6"/>
      <c r="S87" s="29"/>
      <c r="T87" s="6"/>
      <c r="U87" s="5"/>
      <c r="V87" s="41"/>
      <c r="W87" s="45"/>
      <c r="X87" s="13"/>
      <c r="Y87" s="41"/>
      <c r="Z87" s="29"/>
      <c r="AA87" s="29"/>
      <c r="AB87" s="44"/>
      <c r="AC87" s="15"/>
      <c r="AD87" s="13"/>
      <c r="AE87" s="54"/>
      <c r="AF87" s="105"/>
      <c r="AG87" s="29"/>
      <c r="AH87" s="41"/>
      <c r="AJ87" s="15"/>
      <c r="AK87" s="15"/>
      <c r="AL87" s="15"/>
      <c r="AM87" s="15"/>
      <c r="AO87" s="24" t="s">
        <v>59</v>
      </c>
    </row>
    <row r="88" spans="2:41" s="3" customFormat="1" ht="9.9499999999999993" customHeight="1" x14ac:dyDescent="0.2">
      <c r="B88" s="96" t="s">
        <v>45</v>
      </c>
      <c r="D88" s="211"/>
      <c r="E88" s="61" t="s">
        <v>115</v>
      </c>
      <c r="F88" s="61"/>
      <c r="G88" s="23" t="s">
        <v>97</v>
      </c>
      <c r="H88" s="23"/>
      <c r="I88" s="23"/>
      <c r="J88" s="23"/>
      <c r="K88" s="23"/>
      <c r="L88" s="23"/>
      <c r="M88" s="23"/>
      <c r="N88" s="23"/>
      <c r="P88" s="61"/>
      <c r="Q88" s="73"/>
      <c r="R88" s="22"/>
      <c r="S88" s="29">
        <f>IF(Suggested="Yes",AA88,AG88)</f>
        <v>11.15</v>
      </c>
      <c r="T88" s="27" t="s">
        <v>46</v>
      </c>
      <c r="U88" s="5" t="str">
        <f>+Instructions!$B$3</f>
        <v xml:space="preserve">G </v>
      </c>
      <c r="V88" s="41"/>
      <c r="W88" s="45">
        <f>+Instructions!$C$22</f>
        <v>0</v>
      </c>
      <c r="X88" s="29">
        <f t="shared" si="63"/>
        <v>11.15</v>
      </c>
      <c r="Y88" s="41"/>
      <c r="Z88" s="6" t="s">
        <v>1704</v>
      </c>
      <c r="AA88" s="29">
        <v>11.15</v>
      </c>
      <c r="AB88" s="49">
        <f t="shared" si="64"/>
        <v>0</v>
      </c>
      <c r="AC88" s="29">
        <f t="shared" si="65"/>
        <v>11.15</v>
      </c>
      <c r="AD88" s="49">
        <f t="shared" si="66"/>
        <v>0</v>
      </c>
      <c r="AE88" s="102"/>
      <c r="AF88" s="111">
        <v>2</v>
      </c>
      <c r="AG88" s="33">
        <f t="shared" si="67"/>
        <v>11.15</v>
      </c>
      <c r="AH88" s="41"/>
      <c r="AJ88" s="15">
        <f t="shared" si="68"/>
        <v>11.15</v>
      </c>
      <c r="AK88" s="15">
        <f t="shared" si="69"/>
        <v>0</v>
      </c>
      <c r="AL88" s="15">
        <f t="shared" si="70"/>
        <v>0</v>
      </c>
      <c r="AM88" s="15" t="str">
        <f t="shared" si="71"/>
        <v/>
      </c>
      <c r="AO88" s="81" t="s">
        <v>59</v>
      </c>
    </row>
    <row r="89" spans="2:41" s="3" customFormat="1" ht="3.95" customHeight="1" x14ac:dyDescent="0.2">
      <c r="P89" s="61"/>
      <c r="Q89" s="73"/>
      <c r="R89" s="6"/>
      <c r="S89" s="29"/>
      <c r="T89" s="6"/>
      <c r="U89" s="5"/>
      <c r="V89" s="41"/>
      <c r="W89" s="45"/>
      <c r="X89" s="13"/>
      <c r="Y89" s="41"/>
      <c r="Z89" s="29"/>
      <c r="AA89" s="29"/>
      <c r="AB89" s="44"/>
      <c r="AC89" s="15"/>
      <c r="AD89" s="13"/>
      <c r="AE89" s="54"/>
      <c r="AF89" s="105"/>
      <c r="AG89" s="29"/>
      <c r="AH89" s="41"/>
      <c r="AJ89" s="15"/>
      <c r="AK89" s="15"/>
      <c r="AL89" s="15"/>
      <c r="AM89" s="15"/>
      <c r="AO89" s="24" t="s">
        <v>59</v>
      </c>
    </row>
    <row r="90" spans="2:41" s="3" customFormat="1" ht="9.9499999999999993" customHeight="1" x14ac:dyDescent="0.2">
      <c r="C90" s="220" t="s">
        <v>1093</v>
      </c>
      <c r="E90" s="221"/>
      <c r="K90" s="3" t="s">
        <v>89</v>
      </c>
      <c r="L90" s="3" t="s">
        <v>89</v>
      </c>
      <c r="P90" s="134"/>
      <c r="Q90" s="6"/>
      <c r="R90" s="222"/>
      <c r="S90" s="199"/>
      <c r="T90" s="10"/>
      <c r="U90" s="5"/>
      <c r="V90" s="41"/>
      <c r="W90" s="58"/>
      <c r="X90" s="58"/>
      <c r="Y90" s="41"/>
      <c r="Z90" s="29"/>
      <c r="AA90" s="29"/>
      <c r="AB90" s="44"/>
      <c r="AC90" s="15"/>
      <c r="AD90" s="13"/>
      <c r="AE90" s="54"/>
      <c r="AF90" s="105"/>
      <c r="AG90" s="15"/>
      <c r="AH90" s="41"/>
      <c r="AJ90" s="15"/>
      <c r="AK90" s="15"/>
      <c r="AL90" s="15"/>
      <c r="AM90" s="15"/>
      <c r="AO90" s="24" t="s">
        <v>59</v>
      </c>
    </row>
    <row r="91" spans="2:41" s="3" customFormat="1" ht="3.95" customHeight="1" x14ac:dyDescent="0.2">
      <c r="P91" s="61"/>
      <c r="Q91" s="73"/>
      <c r="R91" s="6"/>
      <c r="S91" s="29"/>
      <c r="T91" s="6"/>
      <c r="U91" s="5"/>
      <c r="V91" s="41"/>
      <c r="W91" s="45"/>
      <c r="X91" s="13"/>
      <c r="Y91" s="41"/>
      <c r="Z91" s="29"/>
      <c r="AA91" s="29"/>
      <c r="AB91" s="44"/>
      <c r="AC91" s="15"/>
      <c r="AD91" s="13"/>
      <c r="AE91" s="54"/>
      <c r="AF91" s="105"/>
      <c r="AG91" s="29"/>
      <c r="AH91" s="41"/>
      <c r="AJ91" s="15"/>
      <c r="AK91" s="15"/>
      <c r="AL91" s="15"/>
      <c r="AM91" s="15"/>
      <c r="AO91" s="24" t="s">
        <v>59</v>
      </c>
    </row>
    <row r="92" spans="2:41" s="3" customFormat="1" ht="9.9499999999999993" customHeight="1" x14ac:dyDescent="0.2">
      <c r="C92" s="220" t="s">
        <v>1114</v>
      </c>
      <c r="E92" s="221"/>
      <c r="K92" s="3" t="s">
        <v>89</v>
      </c>
      <c r="L92" s="3" t="s">
        <v>89</v>
      </c>
      <c r="P92" s="134"/>
      <c r="Q92" s="6"/>
      <c r="R92" s="222" t="s">
        <v>370</v>
      </c>
      <c r="S92" s="172" t="s">
        <v>1115</v>
      </c>
      <c r="T92" s="223"/>
      <c r="U92" s="5"/>
      <c r="V92" s="41"/>
      <c r="W92" s="58"/>
      <c r="X92" s="58"/>
      <c r="Y92" s="41"/>
      <c r="Z92" s="29"/>
      <c r="AA92" s="29"/>
      <c r="AB92" s="44"/>
      <c r="AC92" s="15"/>
      <c r="AD92" s="13"/>
      <c r="AE92" s="54"/>
      <c r="AF92" s="105"/>
      <c r="AG92" s="15"/>
      <c r="AH92" s="41"/>
      <c r="AJ92" s="15"/>
      <c r="AK92" s="15"/>
      <c r="AL92" s="15"/>
      <c r="AM92" s="15"/>
      <c r="AO92" s="24" t="s">
        <v>59</v>
      </c>
    </row>
    <row r="93" spans="2:41" s="3" customFormat="1" ht="2.4500000000000002" customHeight="1" x14ac:dyDescent="0.2">
      <c r="P93" s="61"/>
      <c r="Q93" s="73"/>
      <c r="R93" s="6"/>
      <c r="S93" s="29"/>
      <c r="T93" s="6"/>
      <c r="U93" s="5"/>
      <c r="V93" s="41"/>
      <c r="W93" s="45"/>
      <c r="X93" s="13"/>
      <c r="Y93" s="41"/>
      <c r="Z93" s="29"/>
      <c r="AA93" s="29"/>
      <c r="AB93" s="44"/>
      <c r="AC93" s="15"/>
      <c r="AD93" s="13"/>
      <c r="AE93" s="54"/>
      <c r="AF93" s="105"/>
      <c r="AG93" s="29"/>
      <c r="AH93" s="41"/>
      <c r="AJ93" s="15"/>
      <c r="AK93" s="15"/>
      <c r="AL93" s="15"/>
      <c r="AM93" s="15"/>
      <c r="AO93" s="24" t="s">
        <v>59</v>
      </c>
    </row>
    <row r="94" spans="2:41" s="3" customFormat="1" ht="9.9499999999999993" customHeight="1" x14ac:dyDescent="0.2">
      <c r="C94" s="133"/>
      <c r="D94" s="211" t="s">
        <v>10</v>
      </c>
      <c r="E94" s="224" t="s">
        <v>1116</v>
      </c>
      <c r="F94" s="224"/>
      <c r="G94" s="224"/>
      <c r="H94" s="224"/>
      <c r="I94" s="224"/>
      <c r="K94" s="224"/>
      <c r="L94" s="224"/>
      <c r="M94" s="224"/>
      <c r="N94" s="224"/>
      <c r="O94" s="23"/>
      <c r="P94" s="23"/>
      <c r="Q94" s="23"/>
      <c r="R94" s="23"/>
      <c r="S94" s="29"/>
      <c r="T94" s="23"/>
      <c r="U94" s="5"/>
      <c r="V94" s="41"/>
      <c r="W94" s="58"/>
      <c r="X94" s="58"/>
      <c r="Y94" s="41"/>
      <c r="Z94" s="29"/>
      <c r="AA94" s="29"/>
      <c r="AB94" s="44"/>
      <c r="AC94" s="15"/>
      <c r="AD94" s="13"/>
      <c r="AE94" s="54"/>
      <c r="AF94" s="105"/>
      <c r="AG94" s="15"/>
      <c r="AH94" s="41"/>
      <c r="AJ94" s="15"/>
      <c r="AK94" s="15"/>
      <c r="AL94" s="15"/>
      <c r="AM94" s="15"/>
      <c r="AO94" s="24" t="s">
        <v>59</v>
      </c>
    </row>
    <row r="95" spans="2:41" s="3" customFormat="1" ht="0.95" customHeight="1" x14ac:dyDescent="0.2">
      <c r="P95" s="61"/>
      <c r="Q95" s="73"/>
      <c r="R95" s="6"/>
      <c r="S95" s="29"/>
      <c r="T95" s="6"/>
      <c r="U95" s="5"/>
      <c r="V95" s="41"/>
      <c r="W95" s="45"/>
      <c r="X95" s="13"/>
      <c r="Y95" s="41"/>
      <c r="Z95" s="29"/>
      <c r="AA95" s="29"/>
      <c r="AB95" s="44"/>
      <c r="AC95" s="15"/>
      <c r="AD95" s="13"/>
      <c r="AE95" s="54"/>
      <c r="AF95" s="105"/>
      <c r="AG95" s="29"/>
      <c r="AH95" s="41"/>
      <c r="AJ95" s="15"/>
      <c r="AK95" s="15"/>
      <c r="AL95" s="15"/>
      <c r="AM95" s="15"/>
      <c r="AO95" s="24" t="s">
        <v>59</v>
      </c>
    </row>
    <row r="96" spans="2:41" s="3" customFormat="1" ht="9.9499999999999993" customHeight="1" x14ac:dyDescent="0.2">
      <c r="B96" s="95" t="s">
        <v>55</v>
      </c>
      <c r="D96" s="211"/>
      <c r="E96" s="61" t="s">
        <v>910</v>
      </c>
      <c r="F96" s="61"/>
      <c r="G96" s="23" t="s">
        <v>48</v>
      </c>
      <c r="H96" s="23"/>
      <c r="I96" s="23"/>
      <c r="J96" s="23"/>
      <c r="K96" s="23" t="s">
        <v>357</v>
      </c>
      <c r="L96" s="23"/>
      <c r="M96" s="23"/>
      <c r="N96" s="23"/>
      <c r="P96" s="61" t="s">
        <v>968</v>
      </c>
      <c r="Q96" s="73"/>
      <c r="R96" s="22"/>
      <c r="S96" s="29">
        <f>IF(Suggested="Yes",AA96,AG96)</f>
        <v>8.6999999999999993</v>
      </c>
      <c r="T96" s="27" t="s">
        <v>47</v>
      </c>
      <c r="U96" s="5" t="str">
        <f>+Instructions!$B$3</f>
        <v xml:space="preserve">G </v>
      </c>
      <c r="V96" s="41"/>
      <c r="W96" s="45">
        <f>+Instructions!$C$22</f>
        <v>0</v>
      </c>
      <c r="X96" s="15">
        <f t="shared" ref="X96" si="72">ROUND($AA96*(1-W96)+0.004999,2)</f>
        <v>8.6999999999999993</v>
      </c>
      <c r="Y96" s="41"/>
      <c r="Z96" s="6" t="s">
        <v>1704</v>
      </c>
      <c r="AA96" s="29">
        <v>8.6999999999999993</v>
      </c>
      <c r="AB96" s="49">
        <f t="shared" ref="AB96" si="73">+W96</f>
        <v>0</v>
      </c>
      <c r="AC96" s="15">
        <f t="shared" ref="AC96" si="74">+X96</f>
        <v>8.6999999999999993</v>
      </c>
      <c r="AD96" s="11">
        <f t="shared" ref="AD96" si="75">(AG96-AC96)/AG96</f>
        <v>0</v>
      </c>
      <c r="AE96" s="102"/>
      <c r="AF96" s="109">
        <v>1</v>
      </c>
      <c r="AG96" s="28">
        <f t="shared" ref="AG96" si="76">SUM(AJ96:AL96)+AE96</f>
        <v>8.6999999999999993</v>
      </c>
      <c r="AH96" s="41"/>
      <c r="AJ96" s="15">
        <f t="shared" ref="AJ96" si="77">ROUND(AC96/(1-VLOOKUP(AF96,Group,2,FALSE)),2)</f>
        <v>8.6999999999999993</v>
      </c>
      <c r="AK96" s="15">
        <f t="shared" ref="AK96" si="78">IF(VLOOKUP(AF96,Group,5,FALSE)="YES",VLOOKUP(ROUND(ROUND(AJ96,1)-AJ96,2),Round,2,FALSE)+VLOOKUP(AF96,Group,6,FALSE),0)</f>
        <v>0</v>
      </c>
      <c r="AL96" s="15">
        <f t="shared" ref="AL96" si="79">IF(VLOOKUP(AF96,Group,7,FALSE)="",0,ROUND(AJ96-0.04999,1)-AJ96+AM96)</f>
        <v>0</v>
      </c>
      <c r="AM96" s="15" t="str">
        <f t="shared" ref="AM96" si="80">IF(VLOOKUP(AF96,Group,7,FALSE)="","",VLOOKUP(AF96,Group,7,FALSE))</f>
        <v/>
      </c>
      <c r="AO96" s="81" t="s">
        <v>59</v>
      </c>
    </row>
    <row r="97" spans="2:41" s="3" customFormat="1" ht="3.95" customHeight="1" x14ac:dyDescent="0.2">
      <c r="P97" s="61"/>
      <c r="Q97" s="73"/>
      <c r="R97" s="6"/>
      <c r="S97" s="29"/>
      <c r="T97" s="6"/>
      <c r="U97" s="5"/>
      <c r="V97" s="41"/>
      <c r="W97" s="45"/>
      <c r="X97" s="13"/>
      <c r="Y97" s="41"/>
      <c r="Z97" s="29"/>
      <c r="AA97" s="29"/>
      <c r="AB97" s="44"/>
      <c r="AC97" s="15"/>
      <c r="AD97" s="13"/>
      <c r="AE97" s="54"/>
      <c r="AF97" s="105"/>
      <c r="AG97" s="29"/>
      <c r="AH97" s="41"/>
      <c r="AJ97" s="15"/>
      <c r="AK97" s="15"/>
      <c r="AL97" s="15"/>
      <c r="AM97" s="15"/>
      <c r="AO97" s="24" t="s">
        <v>59</v>
      </c>
    </row>
    <row r="98" spans="2:41" s="3" customFormat="1" ht="9.9499999999999993" customHeight="1" x14ac:dyDescent="0.2">
      <c r="C98" s="220" t="s">
        <v>1118</v>
      </c>
      <c r="E98" s="221"/>
      <c r="P98" s="134"/>
      <c r="Q98" s="6"/>
      <c r="R98" s="222" t="s">
        <v>370</v>
      </c>
      <c r="S98" s="172" t="s">
        <v>1119</v>
      </c>
      <c r="T98" s="223"/>
      <c r="U98" s="5"/>
      <c r="V98" s="41"/>
      <c r="W98" s="58"/>
      <c r="X98" s="58"/>
      <c r="Y98" s="41"/>
      <c r="Z98" s="29"/>
      <c r="AA98" s="29"/>
      <c r="AB98" s="44"/>
      <c r="AC98" s="15"/>
      <c r="AD98" s="13"/>
      <c r="AE98" s="54"/>
      <c r="AF98" s="105"/>
      <c r="AG98" s="15"/>
      <c r="AH98" s="41"/>
      <c r="AJ98" s="15"/>
      <c r="AK98" s="15"/>
      <c r="AL98" s="15"/>
      <c r="AM98" s="15"/>
      <c r="AO98" s="24" t="s">
        <v>59</v>
      </c>
    </row>
    <row r="99" spans="2:41" s="3" customFormat="1" ht="2.85" customHeight="1" x14ac:dyDescent="0.2">
      <c r="P99" s="61"/>
      <c r="Q99" s="73"/>
      <c r="R99" s="6"/>
      <c r="S99" s="29"/>
      <c r="T99" s="6"/>
      <c r="U99" s="5"/>
      <c r="V99" s="41"/>
      <c r="W99" s="45"/>
      <c r="X99" s="13"/>
      <c r="Y99" s="41"/>
      <c r="Z99" s="29"/>
      <c r="AA99" s="29"/>
      <c r="AB99" s="44"/>
      <c r="AC99" s="15"/>
      <c r="AD99" s="13"/>
      <c r="AE99" s="54"/>
      <c r="AF99" s="105"/>
      <c r="AG99" s="29"/>
      <c r="AH99" s="41"/>
      <c r="AJ99" s="15"/>
      <c r="AK99" s="15"/>
      <c r="AL99" s="15"/>
      <c r="AM99" s="15"/>
      <c r="AO99" s="24" t="s">
        <v>59</v>
      </c>
    </row>
    <row r="100" spans="2:41" s="3" customFormat="1" ht="9.9499999999999993" customHeight="1" x14ac:dyDescent="0.2">
      <c r="C100" s="133"/>
      <c r="D100" s="211" t="s">
        <v>10</v>
      </c>
      <c r="E100" s="224" t="s">
        <v>1120</v>
      </c>
      <c r="F100" s="224"/>
      <c r="G100" s="224"/>
      <c r="H100" s="224"/>
      <c r="I100" s="224"/>
      <c r="J100" s="224"/>
      <c r="K100" s="224"/>
      <c r="L100" s="224"/>
      <c r="M100" s="224"/>
      <c r="N100" s="224"/>
      <c r="O100" s="23"/>
      <c r="P100" s="23"/>
      <c r="Q100" s="23"/>
      <c r="R100" s="23"/>
      <c r="S100" s="29"/>
      <c r="T100" s="23"/>
      <c r="U100" s="5"/>
      <c r="V100" s="41"/>
      <c r="W100" s="58"/>
      <c r="X100" s="58"/>
      <c r="Y100" s="41"/>
      <c r="Z100" s="29"/>
      <c r="AA100" s="29"/>
      <c r="AB100" s="44"/>
      <c r="AC100" s="15"/>
      <c r="AD100" s="13"/>
      <c r="AE100" s="54"/>
      <c r="AF100" s="105"/>
      <c r="AG100" s="15"/>
      <c r="AH100" s="41"/>
      <c r="AJ100" s="15"/>
      <c r="AK100" s="15"/>
      <c r="AL100" s="15"/>
      <c r="AM100" s="15"/>
      <c r="AO100" s="24" t="s">
        <v>59</v>
      </c>
    </row>
    <row r="101" spans="2:41" s="3" customFormat="1" ht="0.95" customHeight="1" x14ac:dyDescent="0.2">
      <c r="P101" s="61"/>
      <c r="Q101" s="73"/>
      <c r="R101" s="6"/>
      <c r="S101" s="29"/>
      <c r="T101" s="6"/>
      <c r="U101" s="5"/>
      <c r="V101" s="41"/>
      <c r="W101" s="45"/>
      <c r="X101" s="13"/>
      <c r="Y101" s="41"/>
      <c r="Z101" s="29"/>
      <c r="AA101" s="29"/>
      <c r="AB101" s="44"/>
      <c r="AC101" s="15"/>
      <c r="AD101" s="13"/>
      <c r="AE101" s="54"/>
      <c r="AF101" s="105"/>
      <c r="AG101" s="29"/>
      <c r="AH101" s="41"/>
      <c r="AJ101" s="15"/>
      <c r="AK101" s="15"/>
      <c r="AL101" s="15"/>
      <c r="AM101" s="15"/>
      <c r="AO101" s="24" t="s">
        <v>59</v>
      </c>
    </row>
    <row r="102" spans="2:41" s="3" customFormat="1" ht="9.9499999999999993" customHeight="1" x14ac:dyDescent="0.2">
      <c r="B102" s="95" t="s">
        <v>55</v>
      </c>
      <c r="D102" s="211" t="s">
        <v>63</v>
      </c>
      <c r="E102" s="61" t="s">
        <v>108</v>
      </c>
      <c r="F102" s="61"/>
      <c r="G102" s="23" t="s">
        <v>48</v>
      </c>
      <c r="H102" s="23"/>
      <c r="I102" s="23" t="s">
        <v>258</v>
      </c>
      <c r="J102" s="23"/>
      <c r="K102" s="23"/>
      <c r="L102" s="23"/>
      <c r="M102" s="23"/>
      <c r="N102" s="23"/>
      <c r="P102" s="61" t="s">
        <v>107</v>
      </c>
      <c r="Q102" s="73"/>
      <c r="R102" s="22" t="s">
        <v>52</v>
      </c>
      <c r="S102" s="29">
        <f>IF(Suggested="Yes",AA102,AG102)</f>
        <v>8.8000000000000007</v>
      </c>
      <c r="T102" s="27" t="s">
        <v>47</v>
      </c>
      <c r="U102" s="5" t="str">
        <f>+Instructions!$B$3</f>
        <v xml:space="preserve">G </v>
      </c>
      <c r="V102" s="41"/>
      <c r="W102" s="45">
        <f>+Instructions!$C$22</f>
        <v>0</v>
      </c>
      <c r="X102" s="15">
        <f t="shared" ref="X102" si="81">ROUND($AA102*(1-W102)+0.004999,2)</f>
        <v>8.8000000000000007</v>
      </c>
      <c r="Y102" s="41"/>
      <c r="Z102" s="6" t="s">
        <v>1704</v>
      </c>
      <c r="AA102" s="29">
        <v>8.8000000000000007</v>
      </c>
      <c r="AB102" s="49">
        <f t="shared" ref="AB102" si="82">+W102</f>
        <v>0</v>
      </c>
      <c r="AC102" s="15">
        <f t="shared" ref="AC102" si="83">+X102</f>
        <v>8.8000000000000007</v>
      </c>
      <c r="AD102" s="11">
        <f t="shared" ref="AD102" si="84">(AG102-AC102)/AG102</f>
        <v>0</v>
      </c>
      <c r="AE102" s="102"/>
      <c r="AF102" s="109">
        <v>1</v>
      </c>
      <c r="AG102" s="28">
        <f t="shared" ref="AG102" si="85">SUM(AJ102:AL102)+AE102</f>
        <v>8.8000000000000007</v>
      </c>
      <c r="AH102" s="41"/>
      <c r="AJ102" s="15">
        <f t="shared" ref="AJ102" si="86">ROUND(AC102/(1-VLOOKUP(AF102,Group,2,FALSE)),2)</f>
        <v>8.8000000000000007</v>
      </c>
      <c r="AK102" s="15">
        <f t="shared" ref="AK102" si="87">IF(VLOOKUP(AF102,Group,5,FALSE)="YES",VLOOKUP(ROUND(ROUND(AJ102,1)-AJ102,2),Round,2,FALSE)+VLOOKUP(AF102,Group,6,FALSE),0)</f>
        <v>0</v>
      </c>
      <c r="AL102" s="15">
        <f t="shared" ref="AL102" si="88">IF(VLOOKUP(AF102,Group,7,FALSE)="",0,ROUND(AJ102-0.04999,1)-AJ102+AM102)</f>
        <v>0</v>
      </c>
      <c r="AM102" s="15" t="str">
        <f t="shared" ref="AM102" si="89">IF(VLOOKUP(AF102,Group,7,FALSE)="","",VLOOKUP(AF102,Group,7,FALSE))</f>
        <v/>
      </c>
      <c r="AO102" s="81" t="s">
        <v>59</v>
      </c>
    </row>
    <row r="103" spans="2:41" s="3" customFormat="1" ht="9.9499999999999993" customHeight="1" x14ac:dyDescent="0.2">
      <c r="B103" s="95" t="s">
        <v>55</v>
      </c>
      <c r="D103" s="211"/>
      <c r="E103" s="61" t="s">
        <v>106</v>
      </c>
      <c r="F103" s="61"/>
      <c r="G103" s="23" t="s">
        <v>48</v>
      </c>
      <c r="H103" s="23"/>
      <c r="I103" s="23" t="s">
        <v>258</v>
      </c>
      <c r="J103" s="23"/>
      <c r="K103" s="23"/>
      <c r="L103" s="23"/>
      <c r="M103" s="23"/>
      <c r="N103" s="23"/>
      <c r="P103" s="61" t="s">
        <v>107</v>
      </c>
      <c r="Q103" s="73"/>
      <c r="R103" s="22" t="s">
        <v>172</v>
      </c>
      <c r="S103" s="29">
        <f>IF(Suggested="Yes",AA103,AG103)</f>
        <v>8.8000000000000007</v>
      </c>
      <c r="T103" s="27" t="s">
        <v>47</v>
      </c>
      <c r="U103" s="5" t="str">
        <f>+Instructions!$B$3</f>
        <v xml:space="preserve">G </v>
      </c>
      <c r="V103" s="41"/>
      <c r="W103" s="45">
        <f>+Instructions!$C$22</f>
        <v>0</v>
      </c>
      <c r="X103" s="15">
        <f t="shared" ref="X103:X105" si="90">ROUND($AA103*(1-W103)+0.004999,2)</f>
        <v>8.8000000000000007</v>
      </c>
      <c r="Y103" s="41"/>
      <c r="Z103" s="6" t="s">
        <v>1704</v>
      </c>
      <c r="AA103" s="29">
        <v>8.8000000000000007</v>
      </c>
      <c r="AB103" s="49">
        <f t="shared" ref="AB103:AB105" si="91">+W103</f>
        <v>0</v>
      </c>
      <c r="AC103" s="15">
        <f t="shared" ref="AC103:AC105" si="92">+X103</f>
        <v>8.8000000000000007</v>
      </c>
      <c r="AD103" s="11">
        <f t="shared" ref="AD103:AD105" si="93">(AG103-AC103)/AG103</f>
        <v>0</v>
      </c>
      <c r="AE103" s="102"/>
      <c r="AF103" s="109">
        <v>1</v>
      </c>
      <c r="AG103" s="28">
        <f t="shared" ref="AG103:AG105" si="94">SUM(AJ103:AL103)+AE103</f>
        <v>8.8000000000000007</v>
      </c>
      <c r="AH103" s="41"/>
      <c r="AJ103" s="15">
        <f t="shared" ref="AJ103:AJ105" si="95">ROUND(AC103/(1-VLOOKUP(AF103,Group,2,FALSE)),2)</f>
        <v>8.8000000000000007</v>
      </c>
      <c r="AK103" s="15">
        <f t="shared" ref="AK103:AK105" si="96">IF(VLOOKUP(AF103,Group,5,FALSE)="YES",VLOOKUP(ROUND(ROUND(AJ103,1)-AJ103,2),Round,2,FALSE)+VLOOKUP(AF103,Group,6,FALSE),0)</f>
        <v>0</v>
      </c>
      <c r="AL103" s="15">
        <f t="shared" ref="AL103:AL105" si="97">IF(VLOOKUP(AF103,Group,7,FALSE)="",0,ROUND(AJ103-0.04999,1)-AJ103+AM103)</f>
        <v>0</v>
      </c>
      <c r="AM103" s="15" t="str">
        <f t="shared" ref="AM103:AM105" si="98">IF(VLOOKUP(AF103,Group,7,FALSE)="","",VLOOKUP(AF103,Group,7,FALSE))</f>
        <v/>
      </c>
      <c r="AO103" s="81" t="s">
        <v>59</v>
      </c>
    </row>
    <row r="104" spans="2:41" s="3" customFormat="1" ht="9.9499999999999993" customHeight="1" x14ac:dyDescent="0.2">
      <c r="B104" s="95" t="s">
        <v>55</v>
      </c>
      <c r="D104" s="211"/>
      <c r="E104" s="61" t="s">
        <v>398</v>
      </c>
      <c r="F104" s="61"/>
      <c r="G104" s="23" t="s">
        <v>48</v>
      </c>
      <c r="H104" s="23"/>
      <c r="I104" s="23" t="s">
        <v>258</v>
      </c>
      <c r="J104" s="23"/>
      <c r="K104" s="23"/>
      <c r="L104" s="23"/>
      <c r="M104" s="23"/>
      <c r="N104" s="23"/>
      <c r="P104" s="61" t="s">
        <v>483</v>
      </c>
      <c r="Q104" s="73"/>
      <c r="R104" s="22" t="s">
        <v>323</v>
      </c>
      <c r="S104" s="29">
        <f>IF(Suggested="Yes",AA104,AG104)</f>
        <v>10.75</v>
      </c>
      <c r="T104" s="27" t="s">
        <v>47</v>
      </c>
      <c r="U104" s="5" t="str">
        <f>+Instructions!$B$3</f>
        <v xml:space="preserve">G </v>
      </c>
      <c r="V104" s="41"/>
      <c r="W104" s="45">
        <f>+Instructions!$C$22</f>
        <v>0</v>
      </c>
      <c r="X104" s="15">
        <f t="shared" si="90"/>
        <v>10.75</v>
      </c>
      <c r="Y104" s="41"/>
      <c r="Z104" s="6" t="s">
        <v>1704</v>
      </c>
      <c r="AA104" s="29">
        <v>10.75</v>
      </c>
      <c r="AB104" s="49">
        <f t="shared" si="91"/>
        <v>0</v>
      </c>
      <c r="AC104" s="15">
        <f t="shared" si="92"/>
        <v>10.75</v>
      </c>
      <c r="AD104" s="11">
        <f t="shared" si="93"/>
        <v>0</v>
      </c>
      <c r="AE104" s="102"/>
      <c r="AF104" s="109">
        <v>1</v>
      </c>
      <c r="AG104" s="28">
        <f t="shared" si="94"/>
        <v>10.75</v>
      </c>
      <c r="AH104" s="41"/>
      <c r="AJ104" s="15">
        <f t="shared" si="95"/>
        <v>10.75</v>
      </c>
      <c r="AK104" s="15">
        <f t="shared" si="96"/>
        <v>0</v>
      </c>
      <c r="AL104" s="15">
        <f t="shared" si="97"/>
        <v>0</v>
      </c>
      <c r="AM104" s="15" t="str">
        <f t="shared" si="98"/>
        <v/>
      </c>
      <c r="AO104" s="81" t="s">
        <v>59</v>
      </c>
    </row>
    <row r="105" spans="2:41" s="3" customFormat="1" ht="9.75" customHeight="1" x14ac:dyDescent="0.2">
      <c r="B105" s="95" t="s">
        <v>55</v>
      </c>
      <c r="D105" s="211"/>
      <c r="E105" s="61" t="s">
        <v>473</v>
      </c>
      <c r="F105" s="61"/>
      <c r="G105" s="23" t="s">
        <v>48</v>
      </c>
      <c r="H105" s="23"/>
      <c r="I105" s="23" t="s">
        <v>258</v>
      </c>
      <c r="J105" s="23"/>
      <c r="K105" s="23"/>
      <c r="L105" s="23"/>
      <c r="M105" s="23"/>
      <c r="N105" s="23"/>
      <c r="P105" s="61" t="s">
        <v>1311</v>
      </c>
      <c r="Q105" s="73"/>
      <c r="R105" s="22" t="s">
        <v>466</v>
      </c>
      <c r="S105" s="29">
        <f>IF(Suggested="Yes",AA105,AG105)</f>
        <v>13.15</v>
      </c>
      <c r="T105" s="27" t="s">
        <v>47</v>
      </c>
      <c r="U105" s="5" t="str">
        <f>+Instructions!$B$3</f>
        <v xml:space="preserve">G </v>
      </c>
      <c r="V105" s="41"/>
      <c r="W105" s="45">
        <f>+Instructions!$C$22</f>
        <v>0</v>
      </c>
      <c r="X105" s="15">
        <f t="shared" si="90"/>
        <v>13.15</v>
      </c>
      <c r="Y105" s="41"/>
      <c r="Z105" s="6" t="s">
        <v>1704</v>
      </c>
      <c r="AA105" s="29">
        <v>13.15</v>
      </c>
      <c r="AB105" s="49">
        <f t="shared" si="91"/>
        <v>0</v>
      </c>
      <c r="AC105" s="15">
        <f t="shared" si="92"/>
        <v>13.15</v>
      </c>
      <c r="AD105" s="11">
        <f t="shared" si="93"/>
        <v>0</v>
      </c>
      <c r="AE105" s="102"/>
      <c r="AF105" s="109">
        <v>1</v>
      </c>
      <c r="AG105" s="28">
        <f t="shared" si="94"/>
        <v>13.15</v>
      </c>
      <c r="AH105" s="41"/>
      <c r="AJ105" s="15">
        <f t="shared" si="95"/>
        <v>13.15</v>
      </c>
      <c r="AK105" s="15">
        <f t="shared" si="96"/>
        <v>0</v>
      </c>
      <c r="AL105" s="15">
        <f t="shared" si="97"/>
        <v>0</v>
      </c>
      <c r="AM105" s="15" t="str">
        <f t="shared" si="98"/>
        <v/>
      </c>
      <c r="AO105" s="81" t="s">
        <v>59</v>
      </c>
    </row>
    <row r="106" spans="2:41" s="3" customFormat="1" ht="0.95" customHeight="1" x14ac:dyDescent="0.2">
      <c r="P106" s="61"/>
      <c r="Q106" s="73"/>
      <c r="R106" s="6"/>
      <c r="S106" s="29"/>
      <c r="T106" s="6"/>
      <c r="U106" s="5"/>
      <c r="V106" s="41"/>
      <c r="W106" s="45"/>
      <c r="X106" s="13"/>
      <c r="Y106" s="41"/>
      <c r="Z106" s="29"/>
      <c r="AA106" s="29"/>
      <c r="AB106" s="44"/>
      <c r="AC106" s="15"/>
      <c r="AD106" s="13"/>
      <c r="AE106" s="54"/>
      <c r="AF106" s="105"/>
      <c r="AG106" s="29"/>
      <c r="AH106" s="41"/>
      <c r="AJ106" s="15"/>
      <c r="AK106" s="15"/>
      <c r="AL106" s="15"/>
      <c r="AM106" s="15"/>
      <c r="AO106" s="24" t="s">
        <v>59</v>
      </c>
    </row>
    <row r="107" spans="2:41" s="3" customFormat="1" ht="9.75" customHeight="1" x14ac:dyDescent="0.2">
      <c r="B107" s="95" t="s">
        <v>55</v>
      </c>
      <c r="D107" s="211"/>
      <c r="E107" s="61" t="s">
        <v>1466</v>
      </c>
      <c r="F107" s="61"/>
      <c r="G107" s="23" t="s">
        <v>48</v>
      </c>
      <c r="H107" s="23"/>
      <c r="I107" s="23" t="s">
        <v>258</v>
      </c>
      <c r="J107" s="23"/>
      <c r="K107" s="23"/>
      <c r="L107" s="23"/>
      <c r="M107" s="23"/>
      <c r="N107" s="23"/>
      <c r="P107" s="61" t="s">
        <v>1467</v>
      </c>
      <c r="Q107" s="73"/>
      <c r="R107" s="22"/>
      <c r="S107" s="29">
        <f>IF(Suggested="Yes",AA107,AG107)</f>
        <v>15.45</v>
      </c>
      <c r="T107" s="27" t="s">
        <v>47</v>
      </c>
      <c r="U107" s="5" t="str">
        <f>+Instructions!$B$3</f>
        <v xml:space="preserve">G </v>
      </c>
      <c r="V107" s="41"/>
      <c r="W107" s="45">
        <f>+Instructions!$C$22</f>
        <v>0</v>
      </c>
      <c r="X107" s="15">
        <f>ROUND($AA107*(1-W107)+0.004999,2)</f>
        <v>15.45</v>
      </c>
      <c r="Y107" s="41"/>
      <c r="Z107" s="6" t="s">
        <v>1703</v>
      </c>
      <c r="AA107" s="29">
        <v>15.45</v>
      </c>
      <c r="AB107" s="49">
        <f>+W107</f>
        <v>0</v>
      </c>
      <c r="AC107" s="15">
        <f>+X107</f>
        <v>15.45</v>
      </c>
      <c r="AD107" s="11">
        <f>(AG107-AC107)/AG107</f>
        <v>0</v>
      </c>
      <c r="AE107" s="102"/>
      <c r="AF107" s="109">
        <v>1</v>
      </c>
      <c r="AG107" s="28">
        <f>SUM(AJ107:AL107)+AE107</f>
        <v>15.45</v>
      </c>
      <c r="AH107" s="41"/>
      <c r="AJ107" s="15">
        <f>ROUND(AC107/(1-VLOOKUP(AF107,Group,2,FALSE)),2)</f>
        <v>15.45</v>
      </c>
      <c r="AK107" s="15">
        <f>IF(VLOOKUP(AF107,Group,5,FALSE)="YES",VLOOKUP(ROUND(ROUND(AJ107,1)-AJ107,2),Round,2,FALSE)+VLOOKUP(AF107,Group,6,FALSE),0)</f>
        <v>0</v>
      </c>
      <c r="AL107" s="15">
        <f>IF(VLOOKUP(AF107,Group,7,FALSE)="",0,ROUND(AJ107-0.04999,1)-AJ107+AM107)</f>
        <v>0</v>
      </c>
      <c r="AM107" s="15" t="str">
        <f>IF(VLOOKUP(AF107,Group,7,FALSE)="","",VLOOKUP(AF107,Group,7,FALSE))</f>
        <v/>
      </c>
      <c r="AO107" s="81" t="s">
        <v>59</v>
      </c>
    </row>
    <row r="108" spans="2:41" s="3" customFormat="1" ht="1.5" customHeight="1" x14ac:dyDescent="0.2">
      <c r="P108" s="61"/>
      <c r="Q108" s="73"/>
      <c r="R108" s="6"/>
      <c r="S108" s="29"/>
      <c r="T108" s="6"/>
      <c r="U108" s="5"/>
      <c r="V108" s="41"/>
      <c r="W108" s="45"/>
      <c r="X108" s="13"/>
      <c r="Y108" s="41"/>
      <c r="Z108" s="29"/>
      <c r="AA108" s="29"/>
      <c r="AB108" s="44"/>
      <c r="AC108" s="15"/>
      <c r="AD108" s="13"/>
      <c r="AE108" s="54"/>
      <c r="AF108" s="105"/>
      <c r="AG108" s="29"/>
      <c r="AH108" s="41"/>
      <c r="AJ108" s="15"/>
      <c r="AK108" s="15"/>
      <c r="AL108" s="15"/>
      <c r="AM108" s="15"/>
      <c r="AO108" s="24" t="s">
        <v>59</v>
      </c>
    </row>
    <row r="109" spans="2:41" s="3" customFormat="1" ht="9.9499999999999993" customHeight="1" x14ac:dyDescent="0.2">
      <c r="B109" s="95" t="s">
        <v>55</v>
      </c>
      <c r="D109" s="211" t="s">
        <v>64</v>
      </c>
      <c r="E109" s="61" t="s">
        <v>792</v>
      </c>
      <c r="F109" s="61"/>
      <c r="G109" s="23" t="s">
        <v>48</v>
      </c>
      <c r="H109" s="23"/>
      <c r="I109" s="23" t="s">
        <v>258</v>
      </c>
      <c r="J109" s="23"/>
      <c r="K109" s="23" t="s">
        <v>1121</v>
      </c>
      <c r="L109" s="23"/>
      <c r="M109" s="23"/>
      <c r="N109" s="23"/>
      <c r="P109" s="61" t="s">
        <v>206</v>
      </c>
      <c r="Q109" s="73"/>
      <c r="R109" s="22"/>
      <c r="S109" s="29">
        <f>IF(Suggested="Yes",AA109,AG109)</f>
        <v>9.75</v>
      </c>
      <c r="T109" s="27" t="s">
        <v>47</v>
      </c>
      <c r="U109" s="5" t="str">
        <f>+Instructions!$B$3</f>
        <v xml:space="preserve">G </v>
      </c>
      <c r="V109" s="41"/>
      <c r="W109" s="45">
        <f>+Instructions!$C$22</f>
        <v>0</v>
      </c>
      <c r="X109" s="15">
        <f t="shared" ref="X109" si="99">ROUND($AA109*(1-W109)+0.004999,2)</f>
        <v>9.75</v>
      </c>
      <c r="Y109" s="41"/>
      <c r="Z109" s="6" t="s">
        <v>1704</v>
      </c>
      <c r="AA109" s="29">
        <v>9.75</v>
      </c>
      <c r="AB109" s="49">
        <f t="shared" ref="AB109" si="100">+W109</f>
        <v>0</v>
      </c>
      <c r="AC109" s="15">
        <f t="shared" ref="AC109" si="101">+X109</f>
        <v>9.75</v>
      </c>
      <c r="AD109" s="11">
        <f t="shared" ref="AD109" si="102">(AG109-AC109)/AG109</f>
        <v>0</v>
      </c>
      <c r="AE109" s="102"/>
      <c r="AF109" s="109">
        <v>1</v>
      </c>
      <c r="AG109" s="28">
        <f t="shared" ref="AG109" si="103">SUM(AJ109:AL109)+AE109</f>
        <v>9.75</v>
      </c>
      <c r="AH109" s="41"/>
      <c r="AJ109" s="15">
        <f t="shared" ref="AJ109" si="104">ROUND(AC109/(1-VLOOKUP(AF109,Group,2,FALSE)),2)</f>
        <v>9.75</v>
      </c>
      <c r="AK109" s="15">
        <f t="shared" ref="AK109" si="105">IF(VLOOKUP(AF109,Group,5,FALSE)="YES",VLOOKUP(ROUND(ROUND(AJ109,1)-AJ109,2),Round,2,FALSE)+VLOOKUP(AF109,Group,6,FALSE),0)</f>
        <v>0</v>
      </c>
      <c r="AL109" s="15">
        <f t="shared" ref="AL109" si="106">IF(VLOOKUP(AF109,Group,7,FALSE)="",0,ROUND(AJ109-0.04999,1)-AJ109+AM109)</f>
        <v>0</v>
      </c>
      <c r="AM109" s="15" t="str">
        <f t="shared" ref="AM109" si="107">IF(VLOOKUP(AF109,Group,7,FALSE)="","",VLOOKUP(AF109,Group,7,FALSE))</f>
        <v/>
      </c>
      <c r="AO109" s="81" t="s">
        <v>59</v>
      </c>
    </row>
    <row r="110" spans="2:41" s="3" customFormat="1" ht="0.95" customHeight="1" x14ac:dyDescent="0.2">
      <c r="P110" s="61"/>
      <c r="Q110" s="73"/>
      <c r="R110" s="6"/>
      <c r="S110" s="29"/>
      <c r="T110" s="6"/>
      <c r="U110" s="5"/>
      <c r="V110" s="41"/>
      <c r="W110" s="45"/>
      <c r="X110" s="13"/>
      <c r="Y110" s="41"/>
      <c r="Z110" s="29"/>
      <c r="AA110" s="29"/>
      <c r="AB110" s="44"/>
      <c r="AC110" s="15"/>
      <c r="AD110" s="13"/>
      <c r="AE110" s="54"/>
      <c r="AF110" s="105"/>
      <c r="AG110" s="29"/>
      <c r="AH110" s="41"/>
      <c r="AJ110" s="15"/>
      <c r="AK110" s="15"/>
      <c r="AL110" s="15"/>
      <c r="AM110" s="15"/>
      <c r="AO110" s="24" t="s">
        <v>59</v>
      </c>
    </row>
    <row r="111" spans="2:41" s="3" customFormat="1" ht="9.6" customHeight="1" x14ac:dyDescent="0.2">
      <c r="D111" s="225" t="s">
        <v>179</v>
      </c>
      <c r="E111" s="226" t="s">
        <v>1563</v>
      </c>
      <c r="F111" s="129"/>
      <c r="G111" s="129"/>
      <c r="H111" s="129"/>
      <c r="I111" s="129"/>
      <c r="K111" s="129"/>
      <c r="L111" s="129"/>
      <c r="M111" s="129"/>
      <c r="N111" s="129"/>
      <c r="O111" s="130"/>
      <c r="P111" s="129"/>
      <c r="Q111" s="131"/>
      <c r="R111" s="22"/>
      <c r="S111" s="29"/>
      <c r="T111" s="27"/>
      <c r="U111" s="27"/>
      <c r="V111" s="41"/>
      <c r="W111" s="45"/>
      <c r="X111" s="29"/>
      <c r="Y111" s="41"/>
      <c r="Z111" s="29"/>
      <c r="AA111" s="29"/>
      <c r="AB111" s="49"/>
      <c r="AC111" s="29"/>
      <c r="AD111" s="49"/>
      <c r="AE111" s="62"/>
      <c r="AF111" s="106"/>
      <c r="AG111" s="29"/>
      <c r="AH111" s="41"/>
      <c r="AJ111" s="29"/>
      <c r="AK111" s="29"/>
      <c r="AL111" s="29"/>
      <c r="AM111" s="29"/>
      <c r="AO111" s="24" t="s">
        <v>59</v>
      </c>
    </row>
    <row r="112" spans="2:41" s="3" customFormat="1" ht="9.6" customHeight="1" x14ac:dyDescent="0.2">
      <c r="D112" s="225"/>
      <c r="E112" s="226" t="s">
        <v>1352</v>
      </c>
      <c r="F112" s="129"/>
      <c r="G112" s="129"/>
      <c r="H112" s="129"/>
      <c r="I112" s="129"/>
      <c r="K112" s="129"/>
      <c r="L112" s="129"/>
      <c r="M112" s="129"/>
      <c r="N112" s="129"/>
      <c r="O112" s="130"/>
      <c r="P112" s="129"/>
      <c r="Q112" s="131"/>
      <c r="R112" s="22"/>
      <c r="S112" s="29"/>
      <c r="T112" s="27"/>
      <c r="U112" s="27"/>
      <c r="V112" s="41"/>
      <c r="W112" s="45"/>
      <c r="X112" s="29"/>
      <c r="Y112" s="41"/>
      <c r="Z112" s="29"/>
      <c r="AA112" s="29"/>
      <c r="AB112" s="49"/>
      <c r="AC112" s="29"/>
      <c r="AD112" s="49"/>
      <c r="AE112" s="62"/>
      <c r="AF112" s="106"/>
      <c r="AG112" s="29"/>
      <c r="AH112" s="41"/>
      <c r="AJ112" s="29"/>
      <c r="AK112" s="29"/>
      <c r="AL112" s="29"/>
      <c r="AM112" s="29"/>
      <c r="AO112" s="24" t="s">
        <v>59</v>
      </c>
    </row>
    <row r="113" spans="2:41" s="3" customFormat="1" ht="9.6" customHeight="1" x14ac:dyDescent="0.2">
      <c r="D113" s="225"/>
      <c r="E113" s="226" t="s">
        <v>1353</v>
      </c>
      <c r="F113" s="129"/>
      <c r="G113" s="129"/>
      <c r="H113" s="129"/>
      <c r="I113" s="129"/>
      <c r="K113" s="129"/>
      <c r="L113" s="129"/>
      <c r="M113" s="129"/>
      <c r="N113" s="129"/>
      <c r="O113" s="130"/>
      <c r="P113" s="129"/>
      <c r="Q113" s="131"/>
      <c r="R113" s="22"/>
      <c r="S113" s="29"/>
      <c r="T113" s="27"/>
      <c r="U113" s="27"/>
      <c r="V113" s="41"/>
      <c r="W113" s="45"/>
      <c r="X113" s="29"/>
      <c r="Y113" s="41"/>
      <c r="Z113" s="29"/>
      <c r="AA113" s="29"/>
      <c r="AB113" s="49"/>
      <c r="AC113" s="29"/>
      <c r="AD113" s="49"/>
      <c r="AE113" s="62"/>
      <c r="AF113" s="106"/>
      <c r="AG113" s="29"/>
      <c r="AH113" s="41"/>
      <c r="AJ113" s="29"/>
      <c r="AK113" s="29"/>
      <c r="AL113" s="29"/>
      <c r="AM113" s="29"/>
      <c r="AO113" s="24" t="s">
        <v>59</v>
      </c>
    </row>
    <row r="114" spans="2:41" s="3" customFormat="1" ht="9.6" customHeight="1" x14ac:dyDescent="0.2">
      <c r="D114" s="225"/>
      <c r="E114" s="226" t="s">
        <v>1352</v>
      </c>
      <c r="F114" s="129"/>
      <c r="G114" s="129"/>
      <c r="H114" s="129"/>
      <c r="I114" s="129"/>
      <c r="K114" s="129"/>
      <c r="L114" s="129"/>
      <c r="M114" s="129"/>
      <c r="N114" s="129"/>
      <c r="O114" s="130"/>
      <c r="P114" s="129"/>
      <c r="Q114" s="131"/>
      <c r="R114" s="22"/>
      <c r="S114" s="29"/>
      <c r="T114" s="27"/>
      <c r="U114" s="27"/>
      <c r="V114" s="41"/>
      <c r="W114" s="45"/>
      <c r="X114" s="29"/>
      <c r="Y114" s="41"/>
      <c r="Z114" s="29"/>
      <c r="AA114" s="29"/>
      <c r="AB114" s="49"/>
      <c r="AC114" s="29"/>
      <c r="AD114" s="49"/>
      <c r="AE114" s="62"/>
      <c r="AF114" s="106"/>
      <c r="AG114" s="29"/>
      <c r="AH114" s="41"/>
      <c r="AJ114" s="29"/>
      <c r="AK114" s="29"/>
      <c r="AL114" s="29"/>
      <c r="AM114" s="29"/>
      <c r="AO114" s="24" t="s">
        <v>59</v>
      </c>
    </row>
    <row r="115" spans="2:41" s="3" customFormat="1" ht="9.6" customHeight="1" x14ac:dyDescent="0.2">
      <c r="D115" s="225"/>
      <c r="E115" s="226" t="s">
        <v>1354</v>
      </c>
      <c r="F115" s="129"/>
      <c r="G115" s="129"/>
      <c r="H115" s="129"/>
      <c r="I115" s="129"/>
      <c r="K115" s="129"/>
      <c r="L115" s="129"/>
      <c r="M115" s="129"/>
      <c r="N115" s="129"/>
      <c r="O115" s="130"/>
      <c r="P115" s="129"/>
      <c r="Q115" s="131"/>
      <c r="R115" s="22"/>
      <c r="S115" s="29"/>
      <c r="T115" s="27"/>
      <c r="U115" s="27"/>
      <c r="V115" s="41"/>
      <c r="W115" s="45"/>
      <c r="X115" s="29"/>
      <c r="Y115" s="41"/>
      <c r="Z115" s="29"/>
      <c r="AA115" s="29"/>
      <c r="AB115" s="49"/>
      <c r="AC115" s="29"/>
      <c r="AD115" s="49"/>
      <c r="AE115" s="62"/>
      <c r="AF115" s="106"/>
      <c r="AG115" s="29"/>
      <c r="AH115" s="41"/>
      <c r="AJ115" s="29"/>
      <c r="AK115" s="29"/>
      <c r="AL115" s="29"/>
      <c r="AM115" s="29"/>
      <c r="AO115" s="24" t="s">
        <v>59</v>
      </c>
    </row>
    <row r="116" spans="2:41" s="3" customFormat="1" ht="9.6" customHeight="1" x14ac:dyDescent="0.2">
      <c r="D116" s="225"/>
      <c r="E116" s="226" t="s">
        <v>1352</v>
      </c>
      <c r="F116" s="129"/>
      <c r="G116" s="129"/>
      <c r="H116" s="129"/>
      <c r="I116" s="129"/>
      <c r="K116" s="129"/>
      <c r="L116" s="129"/>
      <c r="M116" s="129"/>
      <c r="N116" s="129"/>
      <c r="O116" s="130"/>
      <c r="P116" s="129"/>
      <c r="Q116" s="131"/>
      <c r="R116" s="22"/>
      <c r="S116" s="29"/>
      <c r="T116" s="27"/>
      <c r="U116" s="27"/>
      <c r="V116" s="41"/>
      <c r="W116" s="45"/>
      <c r="X116" s="29"/>
      <c r="Y116" s="41"/>
      <c r="Z116" s="29"/>
      <c r="AA116" s="29"/>
      <c r="AB116" s="49"/>
      <c r="AC116" s="29"/>
      <c r="AD116" s="49"/>
      <c r="AE116" s="62"/>
      <c r="AF116" s="106"/>
      <c r="AG116" s="29"/>
      <c r="AH116" s="41"/>
      <c r="AJ116" s="29"/>
      <c r="AK116" s="29"/>
      <c r="AL116" s="29"/>
      <c r="AM116" s="29"/>
      <c r="AO116" s="24" t="s">
        <v>59</v>
      </c>
    </row>
    <row r="117" spans="2:41" s="3" customFormat="1" ht="9.6" customHeight="1" x14ac:dyDescent="0.2">
      <c r="D117" s="225"/>
      <c r="E117" s="226" t="s">
        <v>1564</v>
      </c>
      <c r="F117" s="129"/>
      <c r="G117" s="129"/>
      <c r="H117" s="129"/>
      <c r="I117" s="129"/>
      <c r="K117" s="129"/>
      <c r="L117" s="129"/>
      <c r="M117" s="129"/>
      <c r="N117" s="129"/>
      <c r="O117" s="130"/>
      <c r="P117" s="129"/>
      <c r="Q117" s="131"/>
      <c r="R117" s="22"/>
      <c r="S117" s="29"/>
      <c r="T117" s="27"/>
      <c r="U117" s="27"/>
      <c r="V117" s="41"/>
      <c r="W117" s="45"/>
      <c r="X117" s="29"/>
      <c r="Y117" s="41"/>
      <c r="Z117" s="29"/>
      <c r="AA117" s="29"/>
      <c r="AB117" s="49"/>
      <c r="AC117" s="29"/>
      <c r="AD117" s="49"/>
      <c r="AE117" s="62"/>
      <c r="AF117" s="106"/>
      <c r="AG117" s="29"/>
      <c r="AH117" s="41"/>
      <c r="AJ117" s="29"/>
      <c r="AK117" s="29"/>
      <c r="AL117" s="29"/>
      <c r="AM117" s="29"/>
      <c r="AO117" s="24" t="s">
        <v>59</v>
      </c>
    </row>
    <row r="118" spans="2:41" s="3" customFormat="1" ht="9.6" customHeight="1" x14ac:dyDescent="0.2">
      <c r="D118" s="225"/>
      <c r="E118" s="226" t="s">
        <v>1352</v>
      </c>
      <c r="F118" s="129"/>
      <c r="G118" s="129"/>
      <c r="H118" s="129"/>
      <c r="I118" s="129"/>
      <c r="K118" s="129"/>
      <c r="L118" s="129"/>
      <c r="M118" s="129"/>
      <c r="N118" s="129"/>
      <c r="O118" s="130"/>
      <c r="P118" s="129"/>
      <c r="Q118" s="131"/>
      <c r="R118" s="22"/>
      <c r="S118" s="29"/>
      <c r="T118" s="27"/>
      <c r="U118" s="27"/>
      <c r="V118" s="41"/>
      <c r="W118" s="45"/>
      <c r="X118" s="29"/>
      <c r="Y118" s="41"/>
      <c r="Z118" s="29"/>
      <c r="AA118" s="29"/>
      <c r="AB118" s="49"/>
      <c r="AC118" s="29"/>
      <c r="AD118" s="49"/>
      <c r="AE118" s="62"/>
      <c r="AF118" s="106"/>
      <c r="AG118" s="29"/>
      <c r="AH118" s="41"/>
      <c r="AJ118" s="29"/>
      <c r="AK118" s="29"/>
      <c r="AL118" s="29"/>
      <c r="AM118" s="29"/>
      <c r="AO118" s="24" t="s">
        <v>59</v>
      </c>
    </row>
    <row r="119" spans="2:41" s="3" customFormat="1" ht="9.9499999999999993" customHeight="1" x14ac:dyDescent="0.2">
      <c r="C119" s="220" t="s">
        <v>1263</v>
      </c>
      <c r="E119" s="221"/>
      <c r="P119" s="134"/>
      <c r="Q119" s="6"/>
      <c r="R119" s="222" t="s">
        <v>370</v>
      </c>
      <c r="S119" s="172" t="s">
        <v>1264</v>
      </c>
      <c r="T119" s="223"/>
      <c r="U119" s="5"/>
      <c r="V119" s="41"/>
      <c r="W119" s="58"/>
      <c r="X119" s="58"/>
      <c r="Y119" s="41"/>
      <c r="Z119" s="29"/>
      <c r="AA119" s="29"/>
      <c r="AB119" s="44"/>
      <c r="AC119" s="15"/>
      <c r="AD119" s="13"/>
      <c r="AE119" s="54"/>
      <c r="AF119" s="105"/>
      <c r="AG119" s="15"/>
      <c r="AH119" s="41"/>
      <c r="AJ119" s="15"/>
      <c r="AK119" s="15"/>
      <c r="AL119" s="15"/>
      <c r="AM119" s="15"/>
      <c r="AO119" s="24" t="s">
        <v>59</v>
      </c>
    </row>
    <row r="120" spans="2:41" s="3" customFormat="1" ht="2.85" customHeight="1" x14ac:dyDescent="0.2">
      <c r="P120" s="61"/>
      <c r="Q120" s="73"/>
      <c r="R120" s="6"/>
      <c r="S120" s="29"/>
      <c r="T120" s="6"/>
      <c r="U120" s="5"/>
      <c r="V120" s="41"/>
      <c r="W120" s="45"/>
      <c r="X120" s="13"/>
      <c r="Y120" s="41"/>
      <c r="Z120" s="29"/>
      <c r="AA120" s="29"/>
      <c r="AB120" s="44"/>
      <c r="AC120" s="15"/>
      <c r="AD120" s="13"/>
      <c r="AE120" s="54"/>
      <c r="AF120" s="105"/>
      <c r="AG120" s="29"/>
      <c r="AH120" s="41"/>
      <c r="AJ120" s="15"/>
      <c r="AK120" s="15"/>
      <c r="AL120" s="15"/>
      <c r="AM120" s="15"/>
      <c r="AO120" s="24" t="s">
        <v>59</v>
      </c>
    </row>
    <row r="121" spans="2:41" s="3" customFormat="1" ht="9.9499999999999993" customHeight="1" x14ac:dyDescent="0.2">
      <c r="C121" s="133"/>
      <c r="D121" s="211" t="s">
        <v>10</v>
      </c>
      <c r="E121" s="224" t="s">
        <v>1265</v>
      </c>
      <c r="F121" s="224"/>
      <c r="G121" s="224"/>
      <c r="H121" s="224"/>
      <c r="I121" s="224"/>
      <c r="J121" s="224"/>
      <c r="K121" s="224"/>
      <c r="L121" s="224"/>
      <c r="M121" s="224"/>
      <c r="N121" s="224"/>
      <c r="O121" s="23"/>
      <c r="P121" s="23"/>
      <c r="Q121" s="23"/>
      <c r="R121" s="23"/>
      <c r="S121" s="29"/>
      <c r="T121" s="23"/>
      <c r="U121" s="5"/>
      <c r="V121" s="41"/>
      <c r="W121" s="58"/>
      <c r="X121" s="58"/>
      <c r="Y121" s="41"/>
      <c r="Z121" s="29"/>
      <c r="AA121" s="29"/>
      <c r="AB121" s="44"/>
      <c r="AC121" s="15"/>
      <c r="AD121" s="13"/>
      <c r="AE121" s="54"/>
      <c r="AF121" s="105"/>
      <c r="AG121" s="15"/>
      <c r="AH121" s="41"/>
      <c r="AJ121" s="15"/>
      <c r="AK121" s="15"/>
      <c r="AL121" s="15"/>
      <c r="AM121" s="15"/>
      <c r="AO121" s="24" t="s">
        <v>59</v>
      </c>
    </row>
    <row r="122" spans="2:41" s="3" customFormat="1" ht="1.5" customHeight="1" x14ac:dyDescent="0.2">
      <c r="P122" s="61"/>
      <c r="Q122" s="73"/>
      <c r="R122" s="6"/>
      <c r="S122" s="29"/>
      <c r="T122" s="6"/>
      <c r="U122" s="5"/>
      <c r="V122" s="41"/>
      <c r="W122" s="45"/>
      <c r="X122" s="13"/>
      <c r="Y122" s="41"/>
      <c r="Z122" s="29"/>
      <c r="AA122" s="29"/>
      <c r="AB122" s="44"/>
      <c r="AC122" s="15"/>
      <c r="AD122" s="13"/>
      <c r="AE122" s="54"/>
      <c r="AF122" s="105"/>
      <c r="AG122" s="29"/>
      <c r="AH122" s="41"/>
      <c r="AJ122" s="15"/>
      <c r="AK122" s="15"/>
      <c r="AL122" s="15"/>
      <c r="AM122" s="15"/>
      <c r="AO122" s="24" t="s">
        <v>59</v>
      </c>
    </row>
    <row r="123" spans="2:41" s="3" customFormat="1" ht="9.75" customHeight="1" x14ac:dyDescent="0.2">
      <c r="B123" s="95" t="s">
        <v>55</v>
      </c>
      <c r="D123" s="211"/>
      <c r="E123" s="61" t="s">
        <v>469</v>
      </c>
      <c r="F123" s="61"/>
      <c r="G123" s="23" t="s">
        <v>48</v>
      </c>
      <c r="H123" s="23"/>
      <c r="I123" s="23"/>
      <c r="J123" s="23"/>
      <c r="K123" s="23"/>
      <c r="L123" s="23"/>
      <c r="M123" s="23"/>
      <c r="N123" s="23"/>
      <c r="P123" s="61" t="s">
        <v>1179</v>
      </c>
      <c r="Q123" s="73"/>
      <c r="R123" s="22"/>
      <c r="S123" s="29">
        <f>IF(Suggested="Yes",AA123,AG123)</f>
        <v>5.35</v>
      </c>
      <c r="T123" s="27" t="s">
        <v>47</v>
      </c>
      <c r="U123" s="5" t="str">
        <f>+Instructions!$B$3</f>
        <v xml:space="preserve">G </v>
      </c>
      <c r="V123" s="41"/>
      <c r="W123" s="45">
        <f>+Instructions!$C$22</f>
        <v>0</v>
      </c>
      <c r="X123" s="15">
        <f t="shared" ref="X123" si="108">ROUND($AA123*(1-W123)+0.004999,2)</f>
        <v>5.35</v>
      </c>
      <c r="Y123" s="41"/>
      <c r="Z123" s="6" t="s">
        <v>1705</v>
      </c>
      <c r="AA123" s="29">
        <v>5.35</v>
      </c>
      <c r="AB123" s="49">
        <f t="shared" ref="AB123" si="109">+W123</f>
        <v>0</v>
      </c>
      <c r="AC123" s="15">
        <f t="shared" ref="AC123" si="110">+X123</f>
        <v>5.35</v>
      </c>
      <c r="AD123" s="11">
        <f t="shared" ref="AD123" si="111">(AG123-AC123)/AG123</f>
        <v>0</v>
      </c>
      <c r="AE123" s="102"/>
      <c r="AF123" s="109">
        <v>1</v>
      </c>
      <c r="AG123" s="28">
        <f t="shared" ref="AG123" si="112">SUM(AJ123:AL123)+AE123</f>
        <v>5.35</v>
      </c>
      <c r="AH123" s="41"/>
      <c r="AJ123" s="15">
        <f t="shared" ref="AJ123" si="113">ROUND(AC123/(1-VLOOKUP(AF123,Group,2,FALSE)),2)</f>
        <v>5.35</v>
      </c>
      <c r="AK123" s="15">
        <f t="shared" ref="AK123" si="114">IF(VLOOKUP(AF123,Group,5,FALSE)="YES",VLOOKUP(ROUND(ROUND(AJ123,1)-AJ123,2),Round,2,FALSE)+VLOOKUP(AF123,Group,6,FALSE),0)</f>
        <v>0</v>
      </c>
      <c r="AL123" s="15">
        <f t="shared" ref="AL123" si="115">IF(VLOOKUP(AF123,Group,7,FALSE)="",0,ROUND(AJ123-0.04999,1)-AJ123+AM123)</f>
        <v>0</v>
      </c>
      <c r="AM123" s="15" t="str">
        <f t="shared" ref="AM123" si="116">IF(VLOOKUP(AF123,Group,7,FALSE)="","",VLOOKUP(AF123,Group,7,FALSE))</f>
        <v/>
      </c>
      <c r="AO123" s="81" t="s">
        <v>59</v>
      </c>
    </row>
    <row r="124" spans="2:41" s="3" customFormat="1" ht="3.95" customHeight="1" x14ac:dyDescent="0.2">
      <c r="P124" s="61"/>
      <c r="Q124" s="73"/>
      <c r="R124" s="6"/>
      <c r="S124" s="29"/>
      <c r="T124" s="6"/>
      <c r="U124" s="5"/>
      <c r="V124" s="41"/>
      <c r="W124" s="45"/>
      <c r="X124" s="13"/>
      <c r="Y124" s="41"/>
      <c r="Z124" s="29"/>
      <c r="AA124" s="29"/>
      <c r="AB124" s="44"/>
      <c r="AC124" s="15"/>
      <c r="AD124" s="13"/>
      <c r="AE124" s="54"/>
      <c r="AF124" s="105"/>
      <c r="AG124" s="29"/>
      <c r="AH124" s="41"/>
      <c r="AJ124" s="15"/>
      <c r="AK124" s="15"/>
      <c r="AL124" s="15"/>
      <c r="AM124" s="15"/>
      <c r="AO124" s="24" t="s">
        <v>59</v>
      </c>
    </row>
    <row r="125" spans="2:41" s="3" customFormat="1" ht="9.9499999999999993" customHeight="1" x14ac:dyDescent="0.2">
      <c r="C125" s="220" t="s">
        <v>1355</v>
      </c>
      <c r="E125" s="221"/>
      <c r="K125" s="3" t="s">
        <v>89</v>
      </c>
      <c r="L125" s="3" t="s">
        <v>89</v>
      </c>
      <c r="P125" s="134"/>
      <c r="Q125" s="6"/>
      <c r="R125" s="222" t="s">
        <v>370</v>
      </c>
      <c r="S125" s="172" t="s">
        <v>1356</v>
      </c>
      <c r="T125" s="223"/>
      <c r="U125" s="5"/>
      <c r="V125" s="41"/>
      <c r="W125" s="58"/>
      <c r="X125" s="58"/>
      <c r="Y125" s="41"/>
      <c r="Z125" s="29"/>
      <c r="AA125" s="29"/>
      <c r="AB125" s="44"/>
      <c r="AC125" s="15"/>
      <c r="AD125" s="13"/>
      <c r="AE125" s="54"/>
      <c r="AF125" s="105"/>
      <c r="AG125" s="15"/>
      <c r="AH125" s="41"/>
      <c r="AJ125" s="15"/>
      <c r="AK125" s="15"/>
      <c r="AL125" s="15"/>
      <c r="AM125" s="15"/>
      <c r="AO125" s="24" t="s">
        <v>59</v>
      </c>
    </row>
    <row r="126" spans="2:41" s="3" customFormat="1" ht="2.4500000000000002" customHeight="1" x14ac:dyDescent="0.2">
      <c r="P126" s="61"/>
      <c r="Q126" s="73"/>
      <c r="R126" s="6"/>
      <c r="S126" s="29"/>
      <c r="T126" s="6"/>
      <c r="U126" s="5"/>
      <c r="V126" s="41"/>
      <c r="W126" s="45"/>
      <c r="X126" s="13"/>
      <c r="Y126" s="41"/>
      <c r="Z126" s="29"/>
      <c r="AA126" s="29"/>
      <c r="AB126" s="44"/>
      <c r="AC126" s="15"/>
      <c r="AD126" s="13"/>
      <c r="AE126" s="54"/>
      <c r="AF126" s="105"/>
      <c r="AG126" s="29"/>
      <c r="AH126" s="41"/>
      <c r="AJ126" s="15"/>
      <c r="AK126" s="15"/>
      <c r="AL126" s="15"/>
      <c r="AM126" s="15"/>
      <c r="AO126" s="24" t="s">
        <v>59</v>
      </c>
    </row>
    <row r="127" spans="2:41" s="3" customFormat="1" ht="9.9499999999999993" customHeight="1" x14ac:dyDescent="0.2">
      <c r="C127" s="133"/>
      <c r="D127" s="211" t="s">
        <v>10</v>
      </c>
      <c r="E127" s="224" t="s">
        <v>1357</v>
      </c>
      <c r="F127" s="224"/>
      <c r="G127" s="224"/>
      <c r="H127" s="224"/>
      <c r="I127" s="224"/>
      <c r="J127" s="224"/>
      <c r="K127" s="224"/>
      <c r="L127" s="224"/>
      <c r="M127" s="224"/>
      <c r="N127" s="224"/>
      <c r="O127" s="23"/>
      <c r="P127" s="23"/>
      <c r="Q127" s="23"/>
      <c r="R127" s="23"/>
      <c r="S127" s="29"/>
      <c r="T127" s="23"/>
      <c r="U127" s="5"/>
      <c r="V127" s="41"/>
      <c r="W127" s="58"/>
      <c r="X127" s="58"/>
      <c r="Y127" s="41"/>
      <c r="Z127" s="29"/>
      <c r="AA127" s="29"/>
      <c r="AB127" s="44"/>
      <c r="AC127" s="15"/>
      <c r="AD127" s="13"/>
      <c r="AE127" s="54"/>
      <c r="AF127" s="105"/>
      <c r="AG127" s="15"/>
      <c r="AH127" s="41"/>
      <c r="AJ127" s="15"/>
      <c r="AK127" s="15"/>
      <c r="AL127" s="15"/>
      <c r="AM127" s="15"/>
      <c r="AO127" s="24" t="s">
        <v>59</v>
      </c>
    </row>
    <row r="128" spans="2:41" s="3" customFormat="1" ht="1.5" customHeight="1" x14ac:dyDescent="0.2">
      <c r="P128" s="61"/>
      <c r="Q128" s="73"/>
      <c r="R128" s="6"/>
      <c r="S128" s="29"/>
      <c r="T128" s="6"/>
      <c r="U128" s="5"/>
      <c r="V128" s="41"/>
      <c r="W128" s="45"/>
      <c r="X128" s="13"/>
      <c r="Y128" s="41"/>
      <c r="Z128" s="29"/>
      <c r="AA128" s="29"/>
      <c r="AB128" s="44"/>
      <c r="AC128" s="15"/>
      <c r="AD128" s="13"/>
      <c r="AE128" s="54"/>
      <c r="AF128" s="105"/>
      <c r="AG128" s="29"/>
      <c r="AH128" s="41"/>
      <c r="AJ128" s="15"/>
      <c r="AK128" s="15"/>
      <c r="AL128" s="15"/>
      <c r="AM128" s="15"/>
      <c r="AO128" s="24" t="s">
        <v>59</v>
      </c>
    </row>
    <row r="129" spans="2:41" s="3" customFormat="1" ht="9.75" customHeight="1" x14ac:dyDescent="0.2">
      <c r="B129" s="95" t="s">
        <v>55</v>
      </c>
      <c r="D129" s="211" t="s">
        <v>63</v>
      </c>
      <c r="E129" s="61" t="s">
        <v>108</v>
      </c>
      <c r="F129" s="61"/>
      <c r="G129" s="23" t="s">
        <v>48</v>
      </c>
      <c r="H129" s="23"/>
      <c r="I129" s="23" t="s">
        <v>258</v>
      </c>
      <c r="J129" s="23"/>
      <c r="K129" s="23"/>
      <c r="L129" s="23"/>
      <c r="M129" s="23"/>
      <c r="N129" s="23"/>
      <c r="P129" s="61" t="s">
        <v>1359</v>
      </c>
      <c r="Q129" s="73"/>
      <c r="R129" s="22"/>
      <c r="S129" s="29">
        <f>IF(Suggested="Yes",AA129,AG129)</f>
        <v>8.6999999999999993</v>
      </c>
      <c r="T129" s="27" t="s">
        <v>47</v>
      </c>
      <c r="U129" s="5" t="str">
        <f>+Instructions!$B$3</f>
        <v xml:space="preserve">G </v>
      </c>
      <c r="V129" s="41"/>
      <c r="W129" s="45">
        <f>+Instructions!$C$22</f>
        <v>0</v>
      </c>
      <c r="X129" s="15">
        <f t="shared" ref="X129" si="117">ROUND($AA129*(1-W129)+0.004999,2)</f>
        <v>8.6999999999999993</v>
      </c>
      <c r="Y129" s="41"/>
      <c r="Z129" s="6" t="s">
        <v>1704</v>
      </c>
      <c r="AA129" s="29">
        <v>8.6999999999999993</v>
      </c>
      <c r="AB129" s="49">
        <f t="shared" ref="AB129" si="118">+W129</f>
        <v>0</v>
      </c>
      <c r="AC129" s="15">
        <f t="shared" ref="AC129" si="119">+X129</f>
        <v>8.6999999999999993</v>
      </c>
      <c r="AD129" s="11">
        <f t="shared" ref="AD129" si="120">(AG129-AC129)/AG129</f>
        <v>0</v>
      </c>
      <c r="AE129" s="102"/>
      <c r="AF129" s="109">
        <v>1</v>
      </c>
      <c r="AG129" s="28">
        <f t="shared" ref="AG129" si="121">SUM(AJ129:AL129)+AE129</f>
        <v>8.6999999999999993</v>
      </c>
      <c r="AH129" s="41"/>
      <c r="AJ129" s="15">
        <f t="shared" ref="AJ129" si="122">ROUND(AC129/(1-VLOOKUP(AF129,Group,2,FALSE)),2)</f>
        <v>8.6999999999999993</v>
      </c>
      <c r="AK129" s="15">
        <f t="shared" ref="AK129" si="123">IF(VLOOKUP(AF129,Group,5,FALSE)="YES",VLOOKUP(ROUND(ROUND(AJ129,1)-AJ129,2),Round,2,FALSE)+VLOOKUP(AF129,Group,6,FALSE),0)</f>
        <v>0</v>
      </c>
      <c r="AL129" s="15">
        <f t="shared" ref="AL129" si="124">IF(VLOOKUP(AF129,Group,7,FALSE)="",0,ROUND(AJ129-0.04999,1)-AJ129+AM129)</f>
        <v>0</v>
      </c>
      <c r="AM129" s="15" t="str">
        <f t="shared" ref="AM129" si="125">IF(VLOOKUP(AF129,Group,7,FALSE)="","",VLOOKUP(AF129,Group,7,FALSE))</f>
        <v/>
      </c>
      <c r="AO129" s="81" t="s">
        <v>59</v>
      </c>
    </row>
    <row r="130" spans="2:41" s="3" customFormat="1" ht="9.75" customHeight="1" x14ac:dyDescent="0.2">
      <c r="B130" s="95" t="s">
        <v>55</v>
      </c>
      <c r="D130" s="211"/>
      <c r="E130" s="61" t="s">
        <v>398</v>
      </c>
      <c r="F130" s="61"/>
      <c r="G130" s="23" t="s">
        <v>48</v>
      </c>
      <c r="H130" s="23"/>
      <c r="I130" s="23" t="s">
        <v>258</v>
      </c>
      <c r="J130" s="23"/>
      <c r="K130" s="23"/>
      <c r="L130" s="23"/>
      <c r="M130" s="23"/>
      <c r="N130" s="23"/>
      <c r="P130" s="61" t="s">
        <v>1360</v>
      </c>
      <c r="Q130" s="73"/>
      <c r="R130" s="22"/>
      <c r="S130" s="29">
        <f>IF(Suggested="Yes",AA130,AG130)</f>
        <v>10.65</v>
      </c>
      <c r="T130" s="27" t="s">
        <v>47</v>
      </c>
      <c r="U130" s="5" t="str">
        <f>+Instructions!$B$3</f>
        <v xml:space="preserve">G </v>
      </c>
      <c r="V130" s="41"/>
      <c r="W130" s="45">
        <f>+Instructions!$C$22</f>
        <v>0</v>
      </c>
      <c r="X130" s="15">
        <f t="shared" ref="X130:X134" si="126">ROUND($AA130*(1-W130)+0.004999,2)</f>
        <v>10.65</v>
      </c>
      <c r="Y130" s="41"/>
      <c r="Z130" s="6" t="s">
        <v>1704</v>
      </c>
      <c r="AA130" s="29">
        <v>10.65</v>
      </c>
      <c r="AB130" s="49">
        <f t="shared" ref="AB130:AB134" si="127">+W130</f>
        <v>0</v>
      </c>
      <c r="AC130" s="15">
        <f t="shared" ref="AC130:AC134" si="128">+X130</f>
        <v>10.65</v>
      </c>
      <c r="AD130" s="11">
        <f t="shared" ref="AD130:AD134" si="129">(AG130-AC130)/AG130</f>
        <v>0</v>
      </c>
      <c r="AE130" s="102"/>
      <c r="AF130" s="109">
        <v>1</v>
      </c>
      <c r="AG130" s="28">
        <f t="shared" ref="AG130:AG134" si="130">SUM(AJ130:AL130)+AE130</f>
        <v>10.65</v>
      </c>
      <c r="AH130" s="41"/>
      <c r="AJ130" s="15">
        <f t="shared" ref="AJ130:AJ134" si="131">ROUND(AC130/(1-VLOOKUP(AF130,Group,2,FALSE)),2)</f>
        <v>10.65</v>
      </c>
      <c r="AK130" s="15">
        <f t="shared" ref="AK130:AK134" si="132">IF(VLOOKUP(AF130,Group,5,FALSE)="YES",VLOOKUP(ROUND(ROUND(AJ130,1)-AJ130,2),Round,2,FALSE)+VLOOKUP(AF130,Group,6,FALSE),0)</f>
        <v>0</v>
      </c>
      <c r="AL130" s="15">
        <f t="shared" ref="AL130:AL134" si="133">IF(VLOOKUP(AF130,Group,7,FALSE)="",0,ROUND(AJ130-0.04999,1)-AJ130+AM130)</f>
        <v>0</v>
      </c>
      <c r="AM130" s="15" t="str">
        <f t="shared" ref="AM130:AM134" si="134">IF(VLOOKUP(AF130,Group,7,FALSE)="","",VLOOKUP(AF130,Group,7,FALSE))</f>
        <v/>
      </c>
      <c r="AO130" s="81" t="s">
        <v>59</v>
      </c>
    </row>
    <row r="131" spans="2:41" s="3" customFormat="1" ht="1.5" customHeight="1" x14ac:dyDescent="0.2">
      <c r="P131" s="61"/>
      <c r="Q131" s="73"/>
      <c r="R131" s="6"/>
      <c r="S131" s="29"/>
      <c r="T131" s="6"/>
      <c r="U131" s="5"/>
      <c r="V131" s="41"/>
      <c r="W131" s="45"/>
      <c r="X131" s="13"/>
      <c r="Y131" s="41"/>
      <c r="Z131" s="29"/>
      <c r="AA131" s="29"/>
      <c r="AB131" s="44"/>
      <c r="AC131" s="15"/>
      <c r="AD131" s="13"/>
      <c r="AE131" s="54"/>
      <c r="AF131" s="105"/>
      <c r="AG131" s="29"/>
      <c r="AH131" s="41"/>
      <c r="AJ131" s="15"/>
      <c r="AK131" s="15"/>
      <c r="AL131" s="15"/>
      <c r="AM131" s="15"/>
      <c r="AO131" s="24" t="s">
        <v>59</v>
      </c>
    </row>
    <row r="132" spans="2:41" s="3" customFormat="1" ht="9.9499999999999993" customHeight="1" x14ac:dyDescent="0.2">
      <c r="B132" s="94" t="s">
        <v>8</v>
      </c>
      <c r="D132" s="211"/>
      <c r="E132" s="61" t="s">
        <v>92</v>
      </c>
      <c r="F132" s="61"/>
      <c r="G132" s="23" t="s">
        <v>100</v>
      </c>
      <c r="H132" s="23"/>
      <c r="I132" s="227" t="s">
        <v>1358</v>
      </c>
      <c r="J132" s="23"/>
      <c r="K132" s="23"/>
      <c r="L132" s="23"/>
      <c r="M132" s="23"/>
      <c r="N132" s="23"/>
      <c r="P132" s="61" t="s">
        <v>257</v>
      </c>
      <c r="Q132" s="73"/>
      <c r="R132" s="22"/>
      <c r="S132" s="29">
        <f>IF(Suggested="Yes",AA132,AG132)</f>
        <v>23.2</v>
      </c>
      <c r="T132" s="27" t="s">
        <v>46</v>
      </c>
      <c r="U132" s="5" t="str">
        <f>+Instructions!$B$3</f>
        <v xml:space="preserve">G </v>
      </c>
      <c r="V132" s="41"/>
      <c r="W132" s="45">
        <f>+Instructions!$C$22</f>
        <v>0</v>
      </c>
      <c r="X132" s="15">
        <f t="shared" si="126"/>
        <v>23.2</v>
      </c>
      <c r="Y132" s="41"/>
      <c r="Z132" s="6" t="s">
        <v>1704</v>
      </c>
      <c r="AA132" s="29">
        <v>23.2</v>
      </c>
      <c r="AB132" s="49">
        <f t="shared" si="127"/>
        <v>0</v>
      </c>
      <c r="AC132" s="15">
        <f t="shared" si="128"/>
        <v>23.2</v>
      </c>
      <c r="AD132" s="11">
        <f t="shared" si="129"/>
        <v>0</v>
      </c>
      <c r="AE132" s="102"/>
      <c r="AF132" s="110">
        <v>3</v>
      </c>
      <c r="AG132" s="42">
        <f t="shared" si="130"/>
        <v>23.2</v>
      </c>
      <c r="AH132" s="41"/>
      <c r="AJ132" s="15">
        <f t="shared" si="131"/>
        <v>23.2</v>
      </c>
      <c r="AK132" s="15">
        <f t="shared" si="132"/>
        <v>0</v>
      </c>
      <c r="AL132" s="15">
        <f t="shared" si="133"/>
        <v>0</v>
      </c>
      <c r="AM132" s="15" t="str">
        <f t="shared" si="134"/>
        <v/>
      </c>
      <c r="AO132" s="81" t="s">
        <v>59</v>
      </c>
    </row>
    <row r="133" spans="2:41" s="3" customFormat="1" ht="1.5" customHeight="1" x14ac:dyDescent="0.2">
      <c r="P133" s="61"/>
      <c r="Q133" s="73"/>
      <c r="R133" s="6"/>
      <c r="S133" s="29"/>
      <c r="T133" s="6"/>
      <c r="U133" s="5"/>
      <c r="V133" s="41"/>
      <c r="W133" s="45"/>
      <c r="X133" s="13"/>
      <c r="Y133" s="41"/>
      <c r="Z133" s="29"/>
      <c r="AA133" s="29"/>
      <c r="AB133" s="44"/>
      <c r="AC133" s="15"/>
      <c r="AD133" s="13"/>
      <c r="AE133" s="54"/>
      <c r="AF133" s="105"/>
      <c r="AG133" s="29"/>
      <c r="AH133" s="41"/>
      <c r="AJ133" s="15"/>
      <c r="AK133" s="15"/>
      <c r="AL133" s="15"/>
      <c r="AM133" s="15"/>
      <c r="AO133" s="24" t="s">
        <v>59</v>
      </c>
    </row>
    <row r="134" spans="2:41" s="3" customFormat="1" ht="9.75" customHeight="1" x14ac:dyDescent="0.2">
      <c r="B134" s="95" t="s">
        <v>55</v>
      </c>
      <c r="D134" s="211" t="s">
        <v>64</v>
      </c>
      <c r="E134" s="61" t="s">
        <v>398</v>
      </c>
      <c r="F134" s="61"/>
      <c r="G134" s="23" t="s">
        <v>48</v>
      </c>
      <c r="H134" s="23"/>
      <c r="I134" s="23" t="s">
        <v>258</v>
      </c>
      <c r="J134" s="23"/>
      <c r="K134" s="23" t="s">
        <v>1468</v>
      </c>
      <c r="L134" s="23"/>
      <c r="M134" s="23"/>
      <c r="N134" s="23"/>
      <c r="P134" s="61" t="s">
        <v>1360</v>
      </c>
      <c r="Q134" s="73"/>
      <c r="R134" s="22"/>
      <c r="S134" s="29">
        <f>IF(Suggested="Yes",AA134,AG134)</f>
        <v>12.85</v>
      </c>
      <c r="T134" s="27" t="s">
        <v>47</v>
      </c>
      <c r="U134" s="5" t="str">
        <f>+Instructions!$B$3</f>
        <v xml:space="preserve">G </v>
      </c>
      <c r="V134" s="41"/>
      <c r="W134" s="45">
        <f>+Instructions!$C$22</f>
        <v>0</v>
      </c>
      <c r="X134" s="15">
        <f t="shared" si="126"/>
        <v>12.85</v>
      </c>
      <c r="Y134" s="41"/>
      <c r="Z134" s="6" t="s">
        <v>1703</v>
      </c>
      <c r="AA134" s="29">
        <v>12.85</v>
      </c>
      <c r="AB134" s="49">
        <f t="shared" si="127"/>
        <v>0</v>
      </c>
      <c r="AC134" s="15">
        <f t="shared" si="128"/>
        <v>12.85</v>
      </c>
      <c r="AD134" s="11">
        <f t="shared" si="129"/>
        <v>0</v>
      </c>
      <c r="AE134" s="102"/>
      <c r="AF134" s="109">
        <v>1</v>
      </c>
      <c r="AG134" s="28">
        <f t="shared" si="130"/>
        <v>12.85</v>
      </c>
      <c r="AH134" s="41"/>
      <c r="AJ134" s="15">
        <f t="shared" si="131"/>
        <v>12.85</v>
      </c>
      <c r="AK134" s="15">
        <f t="shared" si="132"/>
        <v>0</v>
      </c>
      <c r="AL134" s="15">
        <f t="shared" si="133"/>
        <v>0</v>
      </c>
      <c r="AM134" s="15" t="str">
        <f t="shared" si="134"/>
        <v/>
      </c>
      <c r="AO134" s="81" t="s">
        <v>59</v>
      </c>
    </row>
    <row r="135" spans="2:41" s="3" customFormat="1" ht="3.95" customHeight="1" x14ac:dyDescent="0.2">
      <c r="P135" s="61"/>
      <c r="Q135" s="73"/>
      <c r="R135" s="6"/>
      <c r="S135" s="29"/>
      <c r="T135" s="6"/>
      <c r="U135" s="5"/>
      <c r="V135" s="41"/>
      <c r="W135" s="45"/>
      <c r="X135" s="13"/>
      <c r="Y135" s="41"/>
      <c r="Z135" s="29"/>
      <c r="AA135" s="29"/>
      <c r="AB135" s="44"/>
      <c r="AC135" s="15"/>
      <c r="AD135" s="13"/>
      <c r="AE135" s="54"/>
      <c r="AF135" s="105"/>
      <c r="AG135" s="29"/>
      <c r="AH135" s="41"/>
      <c r="AJ135" s="15"/>
      <c r="AK135" s="15"/>
      <c r="AL135" s="15"/>
      <c r="AM135" s="15"/>
      <c r="AO135" s="24" t="s">
        <v>59</v>
      </c>
    </row>
    <row r="136" spans="2:41" s="3" customFormat="1" ht="9.9499999999999993" customHeight="1" x14ac:dyDescent="0.2">
      <c r="C136" s="220" t="s">
        <v>958</v>
      </c>
      <c r="E136" s="221"/>
      <c r="K136" s="3" t="s">
        <v>89</v>
      </c>
      <c r="L136" s="3" t="s">
        <v>89</v>
      </c>
      <c r="P136" s="134"/>
      <c r="Q136" s="6"/>
      <c r="R136" s="222" t="s">
        <v>370</v>
      </c>
      <c r="S136" s="172" t="s">
        <v>959</v>
      </c>
      <c r="T136" s="223"/>
      <c r="U136" s="5"/>
      <c r="V136" s="41"/>
      <c r="W136" s="58"/>
      <c r="X136" s="58"/>
      <c r="Y136" s="41"/>
      <c r="Z136" s="29"/>
      <c r="AA136" s="29"/>
      <c r="AB136" s="44"/>
      <c r="AC136" s="15"/>
      <c r="AD136" s="13"/>
      <c r="AE136" s="54"/>
      <c r="AF136" s="105"/>
      <c r="AG136" s="15"/>
      <c r="AH136" s="41"/>
      <c r="AJ136" s="15"/>
      <c r="AK136" s="15"/>
      <c r="AL136" s="15"/>
      <c r="AM136" s="15"/>
      <c r="AO136" s="24" t="s">
        <v>59</v>
      </c>
    </row>
    <row r="137" spans="2:41" s="3" customFormat="1" ht="2.4500000000000002" customHeight="1" x14ac:dyDescent="0.2">
      <c r="P137" s="61"/>
      <c r="Q137" s="73"/>
      <c r="R137" s="6"/>
      <c r="S137" s="29"/>
      <c r="T137" s="6"/>
      <c r="U137" s="5"/>
      <c r="V137" s="41"/>
      <c r="W137" s="45"/>
      <c r="X137" s="13"/>
      <c r="Y137" s="41"/>
      <c r="Z137" s="29"/>
      <c r="AA137" s="29"/>
      <c r="AB137" s="44"/>
      <c r="AC137" s="15"/>
      <c r="AD137" s="13"/>
      <c r="AE137" s="54"/>
      <c r="AF137" s="105"/>
      <c r="AG137" s="29"/>
      <c r="AH137" s="41"/>
      <c r="AJ137" s="15"/>
      <c r="AK137" s="15"/>
      <c r="AL137" s="15"/>
      <c r="AM137" s="15"/>
      <c r="AO137" s="24" t="s">
        <v>59</v>
      </c>
    </row>
    <row r="138" spans="2:41" s="3" customFormat="1" ht="9.9499999999999993" customHeight="1" x14ac:dyDescent="0.2">
      <c r="C138" s="133"/>
      <c r="D138" s="211" t="s">
        <v>10</v>
      </c>
      <c r="E138" s="224" t="s">
        <v>960</v>
      </c>
      <c r="F138" s="224"/>
      <c r="G138" s="224"/>
      <c r="H138" s="224"/>
      <c r="I138" s="224"/>
      <c r="K138" s="224"/>
      <c r="L138" s="224"/>
      <c r="M138" s="224"/>
      <c r="N138" s="224"/>
      <c r="O138" s="23"/>
      <c r="P138" s="23"/>
      <c r="Q138" s="23"/>
      <c r="R138" s="23"/>
      <c r="S138" s="29"/>
      <c r="T138" s="23"/>
      <c r="U138" s="5"/>
      <c r="V138" s="41"/>
      <c r="W138" s="58"/>
      <c r="X138" s="58"/>
      <c r="Y138" s="41"/>
      <c r="Z138" s="29"/>
      <c r="AA138" s="29"/>
      <c r="AB138" s="44"/>
      <c r="AC138" s="15"/>
      <c r="AD138" s="13"/>
      <c r="AE138" s="54"/>
      <c r="AF138" s="105"/>
      <c r="AG138" s="15"/>
      <c r="AH138" s="41"/>
      <c r="AJ138" s="15"/>
      <c r="AK138" s="15"/>
      <c r="AL138" s="15"/>
      <c r="AM138" s="15"/>
      <c r="AO138" s="24" t="s">
        <v>59</v>
      </c>
    </row>
    <row r="139" spans="2:41" s="3" customFormat="1" ht="1.5" customHeight="1" x14ac:dyDescent="0.2">
      <c r="P139" s="61"/>
      <c r="Q139" s="73"/>
      <c r="R139" s="6"/>
      <c r="S139" s="29"/>
      <c r="T139" s="6"/>
      <c r="U139" s="5"/>
      <c r="V139" s="41"/>
      <c r="W139" s="45"/>
      <c r="X139" s="13"/>
      <c r="Y139" s="41"/>
      <c r="Z139" s="29"/>
      <c r="AA139" s="29"/>
      <c r="AB139" s="44"/>
      <c r="AC139" s="15"/>
      <c r="AD139" s="13"/>
      <c r="AE139" s="54"/>
      <c r="AF139" s="105"/>
      <c r="AG139" s="29"/>
      <c r="AH139" s="41"/>
      <c r="AJ139" s="15"/>
      <c r="AK139" s="15"/>
      <c r="AL139" s="15"/>
      <c r="AM139" s="15"/>
      <c r="AO139" s="24" t="s">
        <v>59</v>
      </c>
    </row>
    <row r="140" spans="2:41" s="3" customFormat="1" ht="9.9499999999999993" customHeight="1" x14ac:dyDescent="0.2">
      <c r="B140" s="95" t="s">
        <v>55</v>
      </c>
      <c r="D140" s="211"/>
      <c r="E140" s="61" t="s">
        <v>115</v>
      </c>
      <c r="F140" s="61"/>
      <c r="G140" s="23" t="s">
        <v>48</v>
      </c>
      <c r="H140" s="23"/>
      <c r="I140" s="23"/>
      <c r="J140" s="23"/>
      <c r="K140" s="23" t="s">
        <v>357</v>
      </c>
      <c r="L140" s="23"/>
      <c r="M140" s="23"/>
      <c r="N140" s="23"/>
      <c r="P140" s="61" t="s">
        <v>451</v>
      </c>
      <c r="Q140" s="73"/>
      <c r="R140" s="22"/>
      <c r="S140" s="29">
        <f>IF(Suggested="Yes",AA140,AG140)</f>
        <v>9.35</v>
      </c>
      <c r="T140" s="27" t="s">
        <v>47</v>
      </c>
      <c r="U140" s="5" t="str">
        <f>+Instructions!$B$3</f>
        <v xml:space="preserve">G </v>
      </c>
      <c r="V140" s="41"/>
      <c r="W140" s="45">
        <f>+Instructions!$C$22</f>
        <v>0</v>
      </c>
      <c r="X140" s="15">
        <f t="shared" ref="X140:X142" si="135">ROUND($AA140*(1-W140)+0.004999,2)</f>
        <v>9.35</v>
      </c>
      <c r="Y140" s="41"/>
      <c r="Z140" s="6" t="s">
        <v>1704</v>
      </c>
      <c r="AA140" s="29">
        <v>9.35</v>
      </c>
      <c r="AB140" s="49">
        <f t="shared" ref="AB140:AB142" si="136">+W140</f>
        <v>0</v>
      </c>
      <c r="AC140" s="15">
        <f t="shared" ref="AC140:AC142" si="137">+X140</f>
        <v>9.35</v>
      </c>
      <c r="AD140" s="11">
        <f t="shared" ref="AD140:AD142" si="138">(AG140-AC140)/AG140</f>
        <v>0</v>
      </c>
      <c r="AE140" s="102"/>
      <c r="AF140" s="109">
        <v>1</v>
      </c>
      <c r="AG140" s="28">
        <f t="shared" ref="AG140:AG142" si="139">SUM(AJ140:AL140)+AE140</f>
        <v>9.35</v>
      </c>
      <c r="AH140" s="41"/>
      <c r="AJ140" s="15">
        <f t="shared" ref="AJ140:AJ142" si="140">ROUND(AC140/(1-VLOOKUP(AF140,Group,2,FALSE)),2)</f>
        <v>9.35</v>
      </c>
      <c r="AK140" s="15">
        <f t="shared" ref="AK140:AK142" si="141">IF(VLOOKUP(AF140,Group,5,FALSE)="YES",VLOOKUP(ROUND(ROUND(AJ140,1)-AJ140,2),Round,2,FALSE)+VLOOKUP(AF140,Group,6,FALSE),0)</f>
        <v>0</v>
      </c>
      <c r="AL140" s="15">
        <f t="shared" ref="AL140:AL142" si="142">IF(VLOOKUP(AF140,Group,7,FALSE)="",0,ROUND(AJ140-0.04999,1)-AJ140+AM140)</f>
        <v>0</v>
      </c>
      <c r="AM140" s="15" t="str">
        <f t="shared" ref="AM140:AM142" si="143">IF(VLOOKUP(AF140,Group,7,FALSE)="","",VLOOKUP(AF140,Group,7,FALSE))</f>
        <v/>
      </c>
      <c r="AO140" s="81" t="s">
        <v>59</v>
      </c>
    </row>
    <row r="141" spans="2:41" s="3" customFormat="1" ht="1.5" customHeight="1" x14ac:dyDescent="0.2">
      <c r="P141" s="61"/>
      <c r="Q141" s="73"/>
      <c r="R141" s="6"/>
      <c r="S141" s="29"/>
      <c r="T141" s="6"/>
      <c r="U141" s="5"/>
      <c r="V141" s="41"/>
      <c r="W141" s="45"/>
      <c r="X141" s="13"/>
      <c r="Y141" s="41"/>
      <c r="Z141" s="29"/>
      <c r="AA141" s="29"/>
      <c r="AB141" s="44"/>
      <c r="AC141" s="15"/>
      <c r="AD141" s="13"/>
      <c r="AE141" s="54"/>
      <c r="AF141" s="105"/>
      <c r="AG141" s="29"/>
      <c r="AH141" s="41"/>
      <c r="AJ141" s="15"/>
      <c r="AK141" s="15"/>
      <c r="AL141" s="15"/>
      <c r="AM141" s="15"/>
      <c r="AO141" s="24" t="s">
        <v>59</v>
      </c>
    </row>
    <row r="142" spans="2:41" s="3" customFormat="1" ht="9.9499999999999993" customHeight="1" x14ac:dyDescent="0.2">
      <c r="B142" s="96" t="s">
        <v>45</v>
      </c>
      <c r="D142" s="211"/>
      <c r="E142" s="61" t="s">
        <v>115</v>
      </c>
      <c r="F142" s="61"/>
      <c r="G142" s="23" t="s">
        <v>97</v>
      </c>
      <c r="H142" s="23"/>
      <c r="I142" s="23"/>
      <c r="J142" s="23"/>
      <c r="K142" s="23" t="s">
        <v>357</v>
      </c>
      <c r="L142" s="23"/>
      <c r="M142" s="23"/>
      <c r="N142" s="23"/>
      <c r="P142" s="61"/>
      <c r="Q142" s="73"/>
      <c r="R142" s="22"/>
      <c r="S142" s="29">
        <f>IF(Suggested="Yes",AA142,AG142)</f>
        <v>10.85</v>
      </c>
      <c r="T142" s="27" t="s">
        <v>46</v>
      </c>
      <c r="U142" s="5" t="str">
        <f>+Instructions!$B$3</f>
        <v xml:space="preserve">G </v>
      </c>
      <c r="V142" s="41"/>
      <c r="W142" s="45">
        <f>+Instructions!$C$22</f>
        <v>0</v>
      </c>
      <c r="X142" s="29">
        <f t="shared" si="135"/>
        <v>10.85</v>
      </c>
      <c r="Y142" s="41"/>
      <c r="Z142" s="6" t="s">
        <v>1704</v>
      </c>
      <c r="AA142" s="29">
        <v>10.85</v>
      </c>
      <c r="AB142" s="49">
        <f t="shared" si="136"/>
        <v>0</v>
      </c>
      <c r="AC142" s="29">
        <f t="shared" si="137"/>
        <v>10.85</v>
      </c>
      <c r="AD142" s="49">
        <f t="shared" si="138"/>
        <v>0</v>
      </c>
      <c r="AE142" s="102"/>
      <c r="AF142" s="111">
        <v>2</v>
      </c>
      <c r="AG142" s="33">
        <f t="shared" si="139"/>
        <v>10.85</v>
      </c>
      <c r="AH142" s="41"/>
      <c r="AJ142" s="15">
        <f t="shared" si="140"/>
        <v>10.85</v>
      </c>
      <c r="AK142" s="15">
        <f t="shared" si="141"/>
        <v>0</v>
      </c>
      <c r="AL142" s="15">
        <f t="shared" si="142"/>
        <v>0</v>
      </c>
      <c r="AM142" s="15" t="str">
        <f t="shared" si="143"/>
        <v/>
      </c>
      <c r="AO142" s="81" t="s">
        <v>59</v>
      </c>
    </row>
    <row r="143" spans="2:41" s="3" customFormat="1" ht="3.95" customHeight="1" x14ac:dyDescent="0.2">
      <c r="P143" s="61"/>
      <c r="Q143" s="73"/>
      <c r="R143" s="6"/>
      <c r="S143" s="29"/>
      <c r="T143" s="6"/>
      <c r="U143" s="5"/>
      <c r="V143" s="41"/>
      <c r="W143" s="45"/>
      <c r="X143" s="13"/>
      <c r="Y143" s="41"/>
      <c r="Z143" s="29"/>
      <c r="AA143" s="29"/>
      <c r="AB143" s="44"/>
      <c r="AC143" s="15"/>
      <c r="AD143" s="13"/>
      <c r="AE143" s="54"/>
      <c r="AF143" s="105"/>
      <c r="AG143" s="29"/>
      <c r="AH143" s="41"/>
      <c r="AJ143" s="15"/>
      <c r="AK143" s="15"/>
      <c r="AL143" s="15"/>
      <c r="AM143" s="15"/>
      <c r="AO143" s="24" t="s">
        <v>59</v>
      </c>
    </row>
    <row r="144" spans="2:41" s="3" customFormat="1" ht="9.9499999999999993" customHeight="1" x14ac:dyDescent="0.2">
      <c r="C144" s="220" t="s">
        <v>1095</v>
      </c>
      <c r="E144" s="221"/>
      <c r="K144" s="3" t="s">
        <v>89</v>
      </c>
      <c r="L144" s="3" t="s">
        <v>89</v>
      </c>
      <c r="P144" s="134"/>
      <c r="Q144" s="6"/>
      <c r="R144" s="222"/>
      <c r="S144" s="199"/>
      <c r="T144" s="10"/>
      <c r="U144" s="5"/>
      <c r="V144" s="41"/>
      <c r="W144" s="58"/>
      <c r="X144" s="58"/>
      <c r="Y144" s="41"/>
      <c r="Z144" s="29"/>
      <c r="AA144" s="29"/>
      <c r="AB144" s="44"/>
      <c r="AC144" s="15"/>
      <c r="AD144" s="13"/>
      <c r="AE144" s="54"/>
      <c r="AF144" s="105"/>
      <c r="AG144" s="15"/>
      <c r="AH144" s="41"/>
      <c r="AJ144" s="15"/>
      <c r="AK144" s="15"/>
      <c r="AL144" s="15"/>
      <c r="AM144" s="15"/>
      <c r="AO144" s="24" t="s">
        <v>59</v>
      </c>
    </row>
    <row r="145" spans="2:41" s="3" customFormat="1" ht="3.95" customHeight="1" x14ac:dyDescent="0.2">
      <c r="P145" s="61"/>
      <c r="Q145" s="73"/>
      <c r="R145" s="6"/>
      <c r="S145" s="29"/>
      <c r="T145" s="6"/>
      <c r="U145" s="5"/>
      <c r="V145" s="41"/>
      <c r="W145" s="45"/>
      <c r="X145" s="13"/>
      <c r="Y145" s="41"/>
      <c r="Z145" s="29"/>
      <c r="AA145" s="29"/>
      <c r="AB145" s="44"/>
      <c r="AC145" s="15"/>
      <c r="AD145" s="13"/>
      <c r="AE145" s="54"/>
      <c r="AF145" s="105"/>
      <c r="AG145" s="29"/>
      <c r="AH145" s="41"/>
      <c r="AJ145" s="15"/>
      <c r="AK145" s="15"/>
      <c r="AL145" s="15"/>
      <c r="AM145" s="15"/>
      <c r="AO145" s="24" t="s">
        <v>59</v>
      </c>
    </row>
    <row r="146" spans="2:41" s="3" customFormat="1" ht="9.9499999999999993" customHeight="1" x14ac:dyDescent="0.2">
      <c r="C146" s="220" t="s">
        <v>763</v>
      </c>
      <c r="E146" s="221"/>
      <c r="P146" s="134"/>
      <c r="Q146" s="6"/>
      <c r="R146" s="222" t="s">
        <v>370</v>
      </c>
      <c r="S146" s="172" t="s">
        <v>390</v>
      </c>
      <c r="T146" s="223"/>
      <c r="U146" s="5"/>
      <c r="V146" s="41"/>
      <c r="W146" s="58"/>
      <c r="X146" s="58"/>
      <c r="Y146" s="41"/>
      <c r="Z146" s="29"/>
      <c r="AA146" s="29"/>
      <c r="AB146" s="44"/>
      <c r="AC146" s="15"/>
      <c r="AD146" s="13"/>
      <c r="AE146" s="54"/>
      <c r="AF146" s="105"/>
      <c r="AG146" s="15"/>
      <c r="AH146" s="41"/>
      <c r="AJ146" s="15"/>
      <c r="AK146" s="15"/>
      <c r="AL146" s="15"/>
      <c r="AM146" s="15"/>
      <c r="AO146" s="24" t="s">
        <v>59</v>
      </c>
    </row>
    <row r="147" spans="2:41" s="3" customFormat="1" ht="2.85" customHeight="1" x14ac:dyDescent="0.2">
      <c r="C147" s="3" t="s">
        <v>89</v>
      </c>
      <c r="P147" s="61"/>
      <c r="Q147" s="73"/>
      <c r="R147" s="6"/>
      <c r="S147" s="29"/>
      <c r="T147" s="6"/>
      <c r="U147" s="5"/>
      <c r="V147" s="41"/>
      <c r="W147" s="45"/>
      <c r="X147" s="13"/>
      <c r="Y147" s="41"/>
      <c r="Z147" s="29"/>
      <c r="AA147" s="29"/>
      <c r="AB147" s="44"/>
      <c r="AC147" s="15"/>
      <c r="AD147" s="13"/>
      <c r="AE147" s="54"/>
      <c r="AF147" s="105"/>
      <c r="AG147" s="29"/>
      <c r="AH147" s="41"/>
      <c r="AJ147" s="15"/>
      <c r="AK147" s="15"/>
      <c r="AL147" s="15"/>
      <c r="AM147" s="15"/>
      <c r="AO147" s="24" t="s">
        <v>59</v>
      </c>
    </row>
    <row r="148" spans="2:41" s="3" customFormat="1" ht="9.75" customHeight="1" x14ac:dyDescent="0.2">
      <c r="C148" s="133"/>
      <c r="D148" s="211" t="s">
        <v>165</v>
      </c>
      <c r="E148" s="228" t="s">
        <v>381</v>
      </c>
      <c r="F148" s="228"/>
      <c r="G148" s="224"/>
      <c r="H148" s="224"/>
      <c r="I148" s="228"/>
      <c r="J148" s="229"/>
      <c r="K148" s="228"/>
      <c r="L148" s="224"/>
      <c r="M148" s="224"/>
      <c r="N148" s="224"/>
      <c r="O148" s="23"/>
      <c r="P148" s="23"/>
      <c r="Q148" s="23"/>
      <c r="R148" s="23"/>
      <c r="S148" s="23"/>
      <c r="T148" s="23"/>
      <c r="U148" s="5"/>
      <c r="V148" s="41"/>
      <c r="W148" s="58"/>
      <c r="X148" s="58"/>
      <c r="Y148" s="41"/>
      <c r="Z148" s="29"/>
      <c r="AA148" s="29"/>
      <c r="AB148" s="44"/>
      <c r="AC148" s="15"/>
      <c r="AD148" s="13"/>
      <c r="AE148" s="54"/>
      <c r="AF148" s="105"/>
      <c r="AG148" s="15"/>
      <c r="AH148" s="41"/>
      <c r="AJ148" s="15"/>
      <c r="AK148" s="15"/>
      <c r="AL148" s="15"/>
      <c r="AM148" s="15"/>
      <c r="AO148" s="24" t="s">
        <v>59</v>
      </c>
    </row>
    <row r="149" spans="2:41" s="3" customFormat="1" ht="1.5" customHeight="1" x14ac:dyDescent="0.2">
      <c r="P149" s="61"/>
      <c r="Q149" s="73"/>
      <c r="R149" s="6"/>
      <c r="S149" s="29"/>
      <c r="T149" s="6"/>
      <c r="U149" s="5"/>
      <c r="V149" s="41"/>
      <c r="W149" s="45"/>
      <c r="X149" s="13"/>
      <c r="Y149" s="41"/>
      <c r="Z149" s="29"/>
      <c r="AA149" s="29"/>
      <c r="AB149" s="44"/>
      <c r="AC149" s="15"/>
      <c r="AD149" s="13"/>
      <c r="AE149" s="54"/>
      <c r="AF149" s="105"/>
      <c r="AG149" s="29"/>
      <c r="AH149" s="41"/>
      <c r="AJ149" s="15"/>
      <c r="AK149" s="15"/>
      <c r="AL149" s="15"/>
      <c r="AM149" s="15"/>
      <c r="AO149" s="24" t="s">
        <v>59</v>
      </c>
    </row>
    <row r="150" spans="2:41" s="3" customFormat="1" ht="9.9499999999999993" customHeight="1" x14ac:dyDescent="0.2">
      <c r="B150" s="95" t="s">
        <v>55</v>
      </c>
      <c r="D150" s="211"/>
      <c r="E150" s="61" t="s">
        <v>108</v>
      </c>
      <c r="F150" s="61"/>
      <c r="G150" s="23" t="s">
        <v>48</v>
      </c>
      <c r="H150" s="23"/>
      <c r="I150" s="23" t="s">
        <v>258</v>
      </c>
      <c r="J150" s="23"/>
      <c r="K150" s="23" t="s">
        <v>341</v>
      </c>
      <c r="L150" s="23"/>
      <c r="M150" s="23"/>
      <c r="N150" s="23"/>
      <c r="P150" s="61" t="s">
        <v>607</v>
      </c>
      <c r="Q150" s="73"/>
      <c r="R150" s="22"/>
      <c r="S150" s="29">
        <f>IF(Suggested="Yes",AA150,AG150)</f>
        <v>5.5</v>
      </c>
      <c r="T150" s="27" t="s">
        <v>47</v>
      </c>
      <c r="U150" s="5" t="str">
        <f>+Instructions!$B$3</f>
        <v xml:space="preserve">G </v>
      </c>
      <c r="V150" s="41"/>
      <c r="W150" s="45">
        <f>+Instructions!$C$22</f>
        <v>0</v>
      </c>
      <c r="X150" s="15">
        <f>ROUND($AA150*(1-W150)+0.004999,2)</f>
        <v>5.5</v>
      </c>
      <c r="Y150" s="41"/>
      <c r="Z150" s="6" t="s">
        <v>1704</v>
      </c>
      <c r="AA150" s="29">
        <v>5.5</v>
      </c>
      <c r="AB150" s="49">
        <f t="shared" ref="AB150:AC153" si="144">+W150</f>
        <v>0</v>
      </c>
      <c r="AC150" s="15">
        <f t="shared" si="144"/>
        <v>5.5</v>
      </c>
      <c r="AD150" s="11">
        <f>(AG150-AC150)/AG150</f>
        <v>0</v>
      </c>
      <c r="AE150" s="102"/>
      <c r="AF150" s="109">
        <v>1</v>
      </c>
      <c r="AG150" s="28">
        <f>SUM(AJ150:AL150)+AE150</f>
        <v>5.5</v>
      </c>
      <c r="AH150" s="41"/>
      <c r="AJ150" s="15">
        <f>ROUND(AC150/(1-VLOOKUP(AF150,Group,2,FALSE)),2)</f>
        <v>5.5</v>
      </c>
      <c r="AK150" s="15">
        <f>IF(VLOOKUP(AF150,Group,5,FALSE)="YES",VLOOKUP(ROUND(ROUND(AJ150,1)-AJ150,2),Round,2,FALSE)+VLOOKUP(AF150,Group,6,FALSE),0)</f>
        <v>0</v>
      </c>
      <c r="AL150" s="15">
        <f>IF(VLOOKUP(AF150,Group,7,FALSE)="",0,ROUND(AJ150-0.04999,1)-AJ150+AM150)</f>
        <v>0</v>
      </c>
      <c r="AM150" s="15" t="str">
        <f>IF(VLOOKUP(AF150,Group,7,FALSE)="","",VLOOKUP(AF150,Group,7,FALSE))</f>
        <v/>
      </c>
      <c r="AO150" s="24" t="s">
        <v>59</v>
      </c>
    </row>
    <row r="151" spans="2:41" s="3" customFormat="1" ht="9.9499999999999993" customHeight="1" x14ac:dyDescent="0.2">
      <c r="B151" s="95" t="s">
        <v>55</v>
      </c>
      <c r="D151" s="211"/>
      <c r="E151" s="61" t="s">
        <v>106</v>
      </c>
      <c r="F151" s="61"/>
      <c r="G151" s="23" t="s">
        <v>48</v>
      </c>
      <c r="H151" s="23"/>
      <c r="I151" s="23" t="s">
        <v>258</v>
      </c>
      <c r="J151" s="23"/>
      <c r="K151" s="23" t="s">
        <v>341</v>
      </c>
      <c r="L151" s="23"/>
      <c r="M151" s="23"/>
      <c r="N151" s="23"/>
      <c r="P151" s="61" t="s">
        <v>608</v>
      </c>
      <c r="Q151" s="73"/>
      <c r="R151" s="22"/>
      <c r="S151" s="29">
        <f>IF(Suggested="Yes",AA151,AG151)</f>
        <v>5.55</v>
      </c>
      <c r="T151" s="27" t="s">
        <v>47</v>
      </c>
      <c r="U151" s="5" t="str">
        <f>+Instructions!$B$3</f>
        <v xml:space="preserve">G </v>
      </c>
      <c r="V151" s="41"/>
      <c r="W151" s="45">
        <f>+Instructions!$C$22</f>
        <v>0</v>
      </c>
      <c r="X151" s="15">
        <f>ROUND($AA151*(1-W151)+0.004999,2)</f>
        <v>5.55</v>
      </c>
      <c r="Y151" s="41"/>
      <c r="Z151" s="6" t="s">
        <v>1704</v>
      </c>
      <c r="AA151" s="29">
        <v>5.55</v>
      </c>
      <c r="AB151" s="49">
        <f t="shared" si="144"/>
        <v>0</v>
      </c>
      <c r="AC151" s="15">
        <f t="shared" si="144"/>
        <v>5.55</v>
      </c>
      <c r="AD151" s="11">
        <f>(AG151-AC151)/AG151</f>
        <v>0</v>
      </c>
      <c r="AE151" s="102"/>
      <c r="AF151" s="109">
        <v>1</v>
      </c>
      <c r="AG151" s="28">
        <f>SUM(AJ151:AL151)+AE151</f>
        <v>5.55</v>
      </c>
      <c r="AH151" s="41"/>
      <c r="AJ151" s="15">
        <f>ROUND(AC151/(1-VLOOKUP(AF151,Group,2,FALSE)),2)</f>
        <v>5.55</v>
      </c>
      <c r="AK151" s="15">
        <f>IF(VLOOKUP(AF151,Group,5,FALSE)="YES",VLOOKUP(ROUND(ROUND(AJ151,1)-AJ151,2),Round,2,FALSE)+VLOOKUP(AF151,Group,6,FALSE),0)</f>
        <v>0</v>
      </c>
      <c r="AL151" s="15">
        <f>IF(VLOOKUP(AF151,Group,7,FALSE)="",0,ROUND(AJ151-0.04999,1)-AJ151+AM151)</f>
        <v>0</v>
      </c>
      <c r="AM151" s="15" t="str">
        <f>IF(VLOOKUP(AF151,Group,7,FALSE)="","",VLOOKUP(AF151,Group,7,FALSE))</f>
        <v/>
      </c>
      <c r="AO151" s="81" t="s">
        <v>59</v>
      </c>
    </row>
    <row r="152" spans="2:41" s="3" customFormat="1" ht="9.9499999999999993" customHeight="1" x14ac:dyDescent="0.2">
      <c r="B152" s="95" t="s">
        <v>55</v>
      </c>
      <c r="D152" s="211"/>
      <c r="E152" s="61" t="s">
        <v>476</v>
      </c>
      <c r="F152" s="61"/>
      <c r="G152" s="23" t="s">
        <v>48</v>
      </c>
      <c r="H152" s="23"/>
      <c r="I152" s="23" t="s">
        <v>258</v>
      </c>
      <c r="J152" s="23"/>
      <c r="K152" s="23" t="s">
        <v>341</v>
      </c>
      <c r="L152" s="23"/>
      <c r="M152" s="23"/>
      <c r="N152" s="23"/>
      <c r="P152" s="61" t="s">
        <v>1016</v>
      </c>
      <c r="Q152" s="73"/>
      <c r="R152" s="22"/>
      <c r="S152" s="29">
        <f>IF(Suggested="Yes",AA152,AG152)</f>
        <v>6.6</v>
      </c>
      <c r="T152" s="27" t="s">
        <v>47</v>
      </c>
      <c r="U152" s="5" t="str">
        <f>+Instructions!$B$3</f>
        <v xml:space="preserve">G </v>
      </c>
      <c r="V152" s="41"/>
      <c r="W152" s="45">
        <f>+Instructions!$C$22</f>
        <v>0</v>
      </c>
      <c r="X152" s="15">
        <f>ROUND($AA152*(1-W152)+0.004999,2)</f>
        <v>6.6</v>
      </c>
      <c r="Y152" s="41"/>
      <c r="Z152" s="6" t="s">
        <v>1704</v>
      </c>
      <c r="AA152" s="29">
        <v>6.6</v>
      </c>
      <c r="AB152" s="49">
        <f t="shared" si="144"/>
        <v>0</v>
      </c>
      <c r="AC152" s="15">
        <f t="shared" si="144"/>
        <v>6.6</v>
      </c>
      <c r="AD152" s="11">
        <f>(AG152-AC152)/AG152</f>
        <v>0</v>
      </c>
      <c r="AE152" s="102"/>
      <c r="AF152" s="109">
        <v>1</v>
      </c>
      <c r="AG152" s="28">
        <f>SUM(AJ152:AL152)+AE152</f>
        <v>6.6</v>
      </c>
      <c r="AH152" s="41"/>
      <c r="AJ152" s="15">
        <f>ROUND(AC152/(1-VLOOKUP(AF152,Group,2,FALSE)),2)</f>
        <v>6.6</v>
      </c>
      <c r="AK152" s="15">
        <f>IF(VLOOKUP(AF152,Group,5,FALSE)="YES",VLOOKUP(ROUND(ROUND(AJ152,1)-AJ152,2),Round,2,FALSE)+VLOOKUP(AF152,Group,6,FALSE),0)</f>
        <v>0</v>
      </c>
      <c r="AL152" s="15">
        <f>IF(VLOOKUP(AF152,Group,7,FALSE)="",0,ROUND(AJ152-0.04999,1)-AJ152+AM152)</f>
        <v>0</v>
      </c>
      <c r="AM152" s="15" t="str">
        <f>IF(VLOOKUP(AF152,Group,7,FALSE)="","",VLOOKUP(AF152,Group,7,FALSE))</f>
        <v/>
      </c>
      <c r="AO152" s="81" t="s">
        <v>59</v>
      </c>
    </row>
    <row r="153" spans="2:41" s="3" customFormat="1" ht="9.9499999999999993" customHeight="1" x14ac:dyDescent="0.2">
      <c r="B153" s="95" t="s">
        <v>55</v>
      </c>
      <c r="D153" s="211"/>
      <c r="E153" s="61" t="s">
        <v>398</v>
      </c>
      <c r="F153" s="61"/>
      <c r="G153" s="23" t="s">
        <v>48</v>
      </c>
      <c r="H153" s="23"/>
      <c r="I153" s="23" t="s">
        <v>258</v>
      </c>
      <c r="J153" s="23"/>
      <c r="K153" s="23" t="s">
        <v>341</v>
      </c>
      <c r="L153" s="23"/>
      <c r="M153" s="23"/>
      <c r="N153" s="23"/>
      <c r="P153" s="61" t="s">
        <v>530</v>
      </c>
      <c r="Q153" s="73"/>
      <c r="R153" s="22" t="s">
        <v>52</v>
      </c>
      <c r="S153" s="29">
        <f>IF(Suggested="Yes",AA153,AG153)</f>
        <v>7.1</v>
      </c>
      <c r="T153" s="27" t="s">
        <v>47</v>
      </c>
      <c r="U153" s="5" t="str">
        <f>+Instructions!$B$3</f>
        <v xml:space="preserve">G </v>
      </c>
      <c r="V153" s="41"/>
      <c r="W153" s="45">
        <f>+Instructions!$C$22</f>
        <v>0</v>
      </c>
      <c r="X153" s="15">
        <f>ROUND($AA153*(1-W153)+0.004999,2)</f>
        <v>7.1</v>
      </c>
      <c r="Y153" s="41"/>
      <c r="Z153" s="6" t="s">
        <v>1704</v>
      </c>
      <c r="AA153" s="29">
        <v>7.1</v>
      </c>
      <c r="AB153" s="49">
        <f t="shared" si="144"/>
        <v>0</v>
      </c>
      <c r="AC153" s="15">
        <f t="shared" si="144"/>
        <v>7.1</v>
      </c>
      <c r="AD153" s="11">
        <f>(AG153-AC153)/AG153</f>
        <v>0</v>
      </c>
      <c r="AE153" s="102"/>
      <c r="AF153" s="109">
        <v>1</v>
      </c>
      <c r="AG153" s="28">
        <f>SUM(AJ153:AL153)+AE153</f>
        <v>7.1</v>
      </c>
      <c r="AH153" s="41"/>
      <c r="AJ153" s="15">
        <f>ROUND(AC153/(1-VLOOKUP(AF153,Group,2,FALSE)),2)</f>
        <v>7.1</v>
      </c>
      <c r="AK153" s="15">
        <f>IF(VLOOKUP(AF153,Group,5,FALSE)="YES",VLOOKUP(ROUND(ROUND(AJ153,1)-AJ153,2),Round,2,FALSE)+VLOOKUP(AF153,Group,6,FALSE),0)</f>
        <v>0</v>
      </c>
      <c r="AL153" s="15">
        <f>IF(VLOOKUP(AF153,Group,7,FALSE)="",0,ROUND(AJ153-0.04999,1)-AJ153+AM153)</f>
        <v>0</v>
      </c>
      <c r="AM153" s="15" t="str">
        <f>IF(VLOOKUP(AF153,Group,7,FALSE)="","",VLOOKUP(AF153,Group,7,FALSE))</f>
        <v/>
      </c>
      <c r="AO153" s="81" t="s">
        <v>59</v>
      </c>
    </row>
    <row r="154" spans="2:41" s="3" customFormat="1" ht="2.85" customHeight="1" x14ac:dyDescent="0.2">
      <c r="C154" s="3" t="s">
        <v>89</v>
      </c>
      <c r="P154" s="61"/>
      <c r="Q154" s="73"/>
      <c r="R154" s="6"/>
      <c r="S154" s="29"/>
      <c r="T154" s="6"/>
      <c r="U154" s="5"/>
      <c r="V154" s="41"/>
      <c r="W154" s="45"/>
      <c r="X154" s="13"/>
      <c r="Y154" s="41"/>
      <c r="Z154" s="29"/>
      <c r="AA154" s="29"/>
      <c r="AB154" s="44"/>
      <c r="AC154" s="15"/>
      <c r="AD154" s="13"/>
      <c r="AE154" s="54"/>
      <c r="AF154" s="105"/>
      <c r="AG154" s="29"/>
      <c r="AH154" s="41"/>
      <c r="AJ154" s="15"/>
      <c r="AK154" s="15"/>
      <c r="AL154" s="15"/>
      <c r="AM154" s="15"/>
      <c r="AO154" s="24" t="s">
        <v>59</v>
      </c>
    </row>
    <row r="155" spans="2:41" s="3" customFormat="1" ht="9.9499999999999993" customHeight="1" x14ac:dyDescent="0.2">
      <c r="B155" s="95" t="s">
        <v>55</v>
      </c>
      <c r="D155" s="211"/>
      <c r="E155" s="61" t="s">
        <v>108</v>
      </c>
      <c r="F155" s="61"/>
      <c r="G155" s="23" t="s">
        <v>48</v>
      </c>
      <c r="H155" s="23"/>
      <c r="I155" s="23" t="s">
        <v>258</v>
      </c>
      <c r="J155" s="23"/>
      <c r="K155" s="23" t="s">
        <v>474</v>
      </c>
      <c r="L155" s="23"/>
      <c r="M155" s="23" t="s">
        <v>89</v>
      </c>
      <c r="N155" s="23"/>
      <c r="P155" s="61" t="s">
        <v>607</v>
      </c>
      <c r="Q155" s="73"/>
      <c r="R155" s="22"/>
      <c r="S155" s="29">
        <f>IF(Suggested="Yes",AA155,AG155)</f>
        <v>6.7</v>
      </c>
      <c r="T155" s="27" t="s">
        <v>47</v>
      </c>
      <c r="U155" s="5" t="str">
        <f>+Instructions!$B$3</f>
        <v xml:space="preserve">G </v>
      </c>
      <c r="V155" s="41"/>
      <c r="W155" s="45">
        <f>+Instructions!$C$22</f>
        <v>0</v>
      </c>
      <c r="X155" s="15">
        <f>ROUND($AA155*(1-W155)+0.004999,2)</f>
        <v>6.7</v>
      </c>
      <c r="Y155" s="41"/>
      <c r="Z155" s="6" t="s">
        <v>1704</v>
      </c>
      <c r="AA155" s="29">
        <v>6.7</v>
      </c>
      <c r="AB155" s="49">
        <f t="shared" ref="AB155:AC158" si="145">+W155</f>
        <v>0</v>
      </c>
      <c r="AC155" s="15">
        <f t="shared" si="145"/>
        <v>6.7</v>
      </c>
      <c r="AD155" s="11">
        <f>(AG155-AC155)/AG155</f>
        <v>0</v>
      </c>
      <c r="AE155" s="102"/>
      <c r="AF155" s="109">
        <v>1</v>
      </c>
      <c r="AG155" s="28">
        <f>SUM(AJ155:AL155)+AE155</f>
        <v>6.7</v>
      </c>
      <c r="AH155" s="41"/>
      <c r="AJ155" s="15">
        <f>ROUND(AC155/(1-VLOOKUP(AF155,Group,2,FALSE)),2)</f>
        <v>6.7</v>
      </c>
      <c r="AK155" s="15">
        <f>IF(VLOOKUP(AF155,Group,5,FALSE)="YES",VLOOKUP(ROUND(ROUND(AJ155,1)-AJ155,2),Round,2,FALSE)+VLOOKUP(AF155,Group,6,FALSE),0)</f>
        <v>0</v>
      </c>
      <c r="AL155" s="15">
        <f>IF(VLOOKUP(AF155,Group,7,FALSE)="",0,ROUND(AJ155-0.04999,1)-AJ155+AM155)</f>
        <v>0</v>
      </c>
      <c r="AM155" s="15" t="str">
        <f>IF(VLOOKUP(AF155,Group,7,FALSE)="","",VLOOKUP(AF155,Group,7,FALSE))</f>
        <v/>
      </c>
      <c r="AO155" s="24" t="s">
        <v>59</v>
      </c>
    </row>
    <row r="156" spans="2:41" s="3" customFormat="1" ht="9.9499999999999993" customHeight="1" x14ac:dyDescent="0.2">
      <c r="B156" s="95" t="s">
        <v>55</v>
      </c>
      <c r="D156" s="211"/>
      <c r="E156" s="61" t="s">
        <v>106</v>
      </c>
      <c r="F156" s="61"/>
      <c r="G156" s="23" t="s">
        <v>48</v>
      </c>
      <c r="H156" s="23"/>
      <c r="I156" s="23" t="s">
        <v>258</v>
      </c>
      <c r="J156" s="23"/>
      <c r="K156" s="23" t="s">
        <v>474</v>
      </c>
      <c r="L156" s="23"/>
      <c r="M156" s="23"/>
      <c r="N156" s="23"/>
      <c r="P156" s="61" t="s">
        <v>608</v>
      </c>
      <c r="Q156" s="73"/>
      <c r="R156" s="22"/>
      <c r="S156" s="29">
        <f>IF(Suggested="Yes",AA156,AG156)</f>
        <v>6.7</v>
      </c>
      <c r="T156" s="27" t="s">
        <v>47</v>
      </c>
      <c r="U156" s="5" t="str">
        <f>+Instructions!$B$3</f>
        <v xml:space="preserve">G </v>
      </c>
      <c r="V156" s="41"/>
      <c r="W156" s="45">
        <f>+Instructions!$C$22</f>
        <v>0</v>
      </c>
      <c r="X156" s="15">
        <f>ROUND($AA156*(1-W156)+0.004999,2)</f>
        <v>6.7</v>
      </c>
      <c r="Y156" s="41"/>
      <c r="Z156" s="6" t="s">
        <v>1704</v>
      </c>
      <c r="AA156" s="29">
        <v>6.7</v>
      </c>
      <c r="AB156" s="49">
        <f t="shared" si="145"/>
        <v>0</v>
      </c>
      <c r="AC156" s="15">
        <f t="shared" si="145"/>
        <v>6.7</v>
      </c>
      <c r="AD156" s="11">
        <f>(AG156-AC156)/AG156</f>
        <v>0</v>
      </c>
      <c r="AE156" s="102"/>
      <c r="AF156" s="109">
        <v>1</v>
      </c>
      <c r="AG156" s="28">
        <f>SUM(AJ156:AL156)+AE156</f>
        <v>6.7</v>
      </c>
      <c r="AH156" s="41"/>
      <c r="AJ156" s="15">
        <f>ROUND(AC156/(1-VLOOKUP(AF156,Group,2,FALSE)),2)</f>
        <v>6.7</v>
      </c>
      <c r="AK156" s="15">
        <f>IF(VLOOKUP(AF156,Group,5,FALSE)="YES",VLOOKUP(ROUND(ROUND(AJ156,1)-AJ156,2),Round,2,FALSE)+VLOOKUP(AF156,Group,6,FALSE),0)</f>
        <v>0</v>
      </c>
      <c r="AL156" s="15">
        <f>IF(VLOOKUP(AF156,Group,7,FALSE)="",0,ROUND(AJ156-0.04999,1)-AJ156+AM156)</f>
        <v>0</v>
      </c>
      <c r="AM156" s="15" t="str">
        <f>IF(VLOOKUP(AF156,Group,7,FALSE)="","",VLOOKUP(AF156,Group,7,FALSE))</f>
        <v/>
      </c>
      <c r="AO156" s="81" t="s">
        <v>59</v>
      </c>
    </row>
    <row r="157" spans="2:41" s="3" customFormat="1" ht="9.9499999999999993" customHeight="1" x14ac:dyDescent="0.2">
      <c r="B157" s="95" t="s">
        <v>55</v>
      </c>
      <c r="D157" s="211"/>
      <c r="E157" s="61" t="s">
        <v>476</v>
      </c>
      <c r="F157" s="61"/>
      <c r="G157" s="23" t="s">
        <v>48</v>
      </c>
      <c r="H157" s="23"/>
      <c r="I157" s="23" t="s">
        <v>258</v>
      </c>
      <c r="J157" s="23"/>
      <c r="K157" s="23" t="s">
        <v>474</v>
      </c>
      <c r="L157" s="23"/>
      <c r="M157" s="23"/>
      <c r="N157" s="23"/>
      <c r="P157" s="61" t="s">
        <v>481</v>
      </c>
      <c r="Q157" s="73"/>
      <c r="R157" s="22" t="s">
        <v>172</v>
      </c>
      <c r="S157" s="29">
        <f>IF(Suggested="Yes",AA157,AG157)</f>
        <v>7.6</v>
      </c>
      <c r="T157" s="27" t="s">
        <v>47</v>
      </c>
      <c r="U157" s="5" t="str">
        <f>+Instructions!$B$3</f>
        <v xml:space="preserve">G </v>
      </c>
      <c r="V157" s="41"/>
      <c r="W157" s="45">
        <f>+Instructions!$C$22</f>
        <v>0</v>
      </c>
      <c r="X157" s="15">
        <f>ROUND($AA157*(1-W157)+0.004999,2)</f>
        <v>7.6</v>
      </c>
      <c r="Y157" s="41"/>
      <c r="Z157" s="6" t="s">
        <v>1704</v>
      </c>
      <c r="AA157" s="29">
        <v>7.6</v>
      </c>
      <c r="AB157" s="49">
        <f t="shared" si="145"/>
        <v>0</v>
      </c>
      <c r="AC157" s="15">
        <f t="shared" si="145"/>
        <v>7.6</v>
      </c>
      <c r="AD157" s="11">
        <f>(AG157-AC157)/AG157</f>
        <v>0</v>
      </c>
      <c r="AE157" s="102"/>
      <c r="AF157" s="109">
        <v>1</v>
      </c>
      <c r="AG157" s="28">
        <f>SUM(AJ157:AL157)+AE157</f>
        <v>7.6</v>
      </c>
      <c r="AH157" s="41"/>
      <c r="AJ157" s="15">
        <f>ROUND(AC157/(1-VLOOKUP(AF157,Group,2,FALSE)),2)</f>
        <v>7.6</v>
      </c>
      <c r="AK157" s="15">
        <f>IF(VLOOKUP(AF157,Group,5,FALSE)="YES",VLOOKUP(ROUND(ROUND(AJ157,1)-AJ157,2),Round,2,FALSE)+VLOOKUP(AF157,Group,6,FALSE),0)</f>
        <v>0</v>
      </c>
      <c r="AL157" s="15">
        <f>IF(VLOOKUP(AF157,Group,7,FALSE)="",0,ROUND(AJ157-0.04999,1)-AJ157+AM157)</f>
        <v>0</v>
      </c>
      <c r="AM157" s="15" t="str">
        <f>IF(VLOOKUP(AF157,Group,7,FALSE)="","",VLOOKUP(AF157,Group,7,FALSE))</f>
        <v/>
      </c>
      <c r="AO157" s="81" t="s">
        <v>59</v>
      </c>
    </row>
    <row r="158" spans="2:41" s="3" customFormat="1" ht="9.9499999999999993" customHeight="1" x14ac:dyDescent="0.2">
      <c r="B158" s="95" t="s">
        <v>55</v>
      </c>
      <c r="D158" s="211"/>
      <c r="E158" s="61" t="s">
        <v>398</v>
      </c>
      <c r="F158" s="61"/>
      <c r="G158" s="23" t="s">
        <v>48</v>
      </c>
      <c r="H158" s="23"/>
      <c r="I158" s="23" t="s">
        <v>258</v>
      </c>
      <c r="J158" s="23"/>
      <c r="K158" s="23" t="s">
        <v>474</v>
      </c>
      <c r="L158" s="23"/>
      <c r="M158" s="23"/>
      <c r="N158" s="23"/>
      <c r="P158" s="61" t="s">
        <v>609</v>
      </c>
      <c r="Q158" s="73"/>
      <c r="R158" s="22" t="s">
        <v>323</v>
      </c>
      <c r="S158" s="29">
        <f>IF(Suggested="Yes",AA158,AG158)</f>
        <v>8.25</v>
      </c>
      <c r="T158" s="27" t="s">
        <v>47</v>
      </c>
      <c r="U158" s="5" t="str">
        <f>+Instructions!$B$3</f>
        <v xml:space="preserve">G </v>
      </c>
      <c r="V158" s="41"/>
      <c r="W158" s="45">
        <f>+Instructions!$C$22</f>
        <v>0</v>
      </c>
      <c r="X158" s="15">
        <f>ROUND($AA158*(1-W158)+0.004999,2)</f>
        <v>8.25</v>
      </c>
      <c r="Y158" s="41"/>
      <c r="Z158" s="6" t="s">
        <v>1704</v>
      </c>
      <c r="AA158" s="29">
        <v>8.25</v>
      </c>
      <c r="AB158" s="49">
        <f t="shared" si="145"/>
        <v>0</v>
      </c>
      <c r="AC158" s="15">
        <f t="shared" si="145"/>
        <v>8.25</v>
      </c>
      <c r="AD158" s="11">
        <f>(AG158-AC158)/AG158</f>
        <v>0</v>
      </c>
      <c r="AE158" s="102"/>
      <c r="AF158" s="109">
        <v>1</v>
      </c>
      <c r="AG158" s="28">
        <f>SUM(AJ158:AL158)+AE158</f>
        <v>8.25</v>
      </c>
      <c r="AH158" s="41"/>
      <c r="AJ158" s="15">
        <f>ROUND(AC158/(1-VLOOKUP(AF158,Group,2,FALSE)),2)</f>
        <v>8.25</v>
      </c>
      <c r="AK158" s="15">
        <f>IF(VLOOKUP(AF158,Group,5,FALSE)="YES",VLOOKUP(ROUND(ROUND(AJ158,1)-AJ158,2),Round,2,FALSE)+VLOOKUP(AF158,Group,6,FALSE),0)</f>
        <v>0</v>
      </c>
      <c r="AL158" s="15">
        <f>IF(VLOOKUP(AF158,Group,7,FALSE)="",0,ROUND(AJ158-0.04999,1)-AJ158+AM158)</f>
        <v>0</v>
      </c>
      <c r="AM158" s="15" t="str">
        <f>IF(VLOOKUP(AF158,Group,7,FALSE)="","",VLOOKUP(AF158,Group,7,FALSE))</f>
        <v/>
      </c>
      <c r="AO158" s="81" t="s">
        <v>59</v>
      </c>
    </row>
    <row r="159" spans="2:41" s="3" customFormat="1" ht="1.5" customHeight="1" x14ac:dyDescent="0.2">
      <c r="P159" s="61"/>
      <c r="Q159" s="73"/>
      <c r="R159" s="6"/>
      <c r="S159" s="29"/>
      <c r="T159" s="6"/>
      <c r="U159" s="5"/>
      <c r="V159" s="41"/>
      <c r="W159" s="45"/>
      <c r="X159" s="13"/>
      <c r="Y159" s="41"/>
      <c r="Z159" s="29"/>
      <c r="AA159" s="29"/>
      <c r="AB159" s="44"/>
      <c r="AC159" s="15"/>
      <c r="AD159" s="13"/>
      <c r="AE159" s="54"/>
      <c r="AF159" s="105"/>
      <c r="AG159" s="29"/>
      <c r="AH159" s="41"/>
      <c r="AJ159" s="15"/>
      <c r="AK159" s="15"/>
      <c r="AL159" s="15"/>
      <c r="AM159" s="15"/>
      <c r="AO159" s="24" t="s">
        <v>59</v>
      </c>
    </row>
    <row r="160" spans="2:41" s="3" customFormat="1" ht="9.6" customHeight="1" x14ac:dyDescent="0.2">
      <c r="D160" s="225" t="s">
        <v>179</v>
      </c>
      <c r="E160" s="226" t="s">
        <v>1362</v>
      </c>
      <c r="F160" s="129"/>
      <c r="G160" s="129"/>
      <c r="H160" s="129"/>
      <c r="I160" s="129"/>
      <c r="K160" s="129"/>
      <c r="L160" s="129"/>
      <c r="M160" s="129"/>
      <c r="N160" s="129"/>
      <c r="O160" s="130"/>
      <c r="P160" s="129"/>
      <c r="Q160" s="131"/>
      <c r="R160" s="22"/>
      <c r="S160" s="29"/>
      <c r="T160" s="27"/>
      <c r="U160" s="27"/>
      <c r="V160" s="41"/>
      <c r="W160" s="45"/>
      <c r="X160" s="29"/>
      <c r="Y160" s="41"/>
      <c r="Z160" s="29"/>
      <c r="AA160" s="29"/>
      <c r="AB160" s="49"/>
      <c r="AC160" s="29"/>
      <c r="AD160" s="49"/>
      <c r="AE160" s="62"/>
      <c r="AF160" s="106"/>
      <c r="AG160" s="29"/>
      <c r="AH160" s="41"/>
      <c r="AJ160" s="29"/>
      <c r="AK160" s="29"/>
      <c r="AL160" s="29"/>
      <c r="AM160" s="29"/>
      <c r="AO160" s="24" t="s">
        <v>59</v>
      </c>
    </row>
    <row r="161" spans="2:41" s="3" customFormat="1" ht="9.6" customHeight="1" x14ac:dyDescent="0.2">
      <c r="D161" s="225"/>
      <c r="E161" s="226" t="s">
        <v>944</v>
      </c>
      <c r="F161" s="129"/>
      <c r="G161" s="129"/>
      <c r="H161" s="129"/>
      <c r="I161" s="129"/>
      <c r="K161" s="129"/>
      <c r="L161" s="129"/>
      <c r="M161" s="129"/>
      <c r="N161" s="129"/>
      <c r="O161" s="130"/>
      <c r="P161" s="129"/>
      <c r="Q161" s="131"/>
      <c r="R161" s="22"/>
      <c r="S161" s="29"/>
      <c r="T161" s="27"/>
      <c r="U161" s="27"/>
      <c r="V161" s="41"/>
      <c r="W161" s="45"/>
      <c r="X161" s="29"/>
      <c r="Y161" s="41"/>
      <c r="Z161" s="29"/>
      <c r="AA161" s="29"/>
      <c r="AB161" s="49"/>
      <c r="AC161" s="29"/>
      <c r="AD161" s="49"/>
      <c r="AE161" s="62"/>
      <c r="AF161" s="106"/>
      <c r="AG161" s="29"/>
      <c r="AH161" s="41"/>
      <c r="AJ161" s="29"/>
      <c r="AK161" s="29"/>
      <c r="AL161" s="29"/>
      <c r="AM161" s="29"/>
      <c r="AO161" s="24" t="s">
        <v>59</v>
      </c>
    </row>
    <row r="162" spans="2:41" s="3" customFormat="1" ht="9.6" customHeight="1" x14ac:dyDescent="0.2">
      <c r="D162" s="225"/>
      <c r="E162" s="226" t="s">
        <v>1017</v>
      </c>
      <c r="F162" s="129"/>
      <c r="G162" s="129"/>
      <c r="H162" s="129"/>
      <c r="I162" s="129"/>
      <c r="K162" s="129"/>
      <c r="L162" s="129"/>
      <c r="M162" s="129"/>
      <c r="N162" s="129"/>
      <c r="O162" s="130"/>
      <c r="P162" s="129"/>
      <c r="Q162" s="131"/>
      <c r="R162" s="22"/>
      <c r="S162" s="29"/>
      <c r="T162" s="27" t="s">
        <v>89</v>
      </c>
      <c r="U162" s="27"/>
      <c r="V162" s="41"/>
      <c r="W162" s="45"/>
      <c r="X162" s="29"/>
      <c r="Y162" s="41"/>
      <c r="Z162" s="29"/>
      <c r="AA162" s="29"/>
      <c r="AB162" s="49"/>
      <c r="AC162" s="29"/>
      <c r="AD162" s="49"/>
      <c r="AE162" s="62"/>
      <c r="AF162" s="106"/>
      <c r="AG162" s="29"/>
      <c r="AH162" s="41"/>
      <c r="AJ162" s="29"/>
      <c r="AK162" s="29"/>
      <c r="AL162" s="29"/>
      <c r="AM162" s="29"/>
      <c r="AO162" s="24" t="s">
        <v>59</v>
      </c>
    </row>
    <row r="163" spans="2:41" s="3" customFormat="1" ht="9.6" customHeight="1" x14ac:dyDescent="0.2">
      <c r="D163" s="225"/>
      <c r="E163" s="226" t="s">
        <v>944</v>
      </c>
      <c r="F163" s="129"/>
      <c r="G163" s="129"/>
      <c r="H163" s="129"/>
      <c r="I163" s="129"/>
      <c r="K163" s="129"/>
      <c r="L163" s="129"/>
      <c r="M163" s="129"/>
      <c r="N163" s="129"/>
      <c r="O163" s="130"/>
      <c r="P163" s="129"/>
      <c r="Q163" s="131"/>
      <c r="R163" s="22"/>
      <c r="S163" s="29"/>
      <c r="T163" s="27"/>
      <c r="U163" s="27"/>
      <c r="V163" s="41"/>
      <c r="W163" s="45"/>
      <c r="X163" s="29"/>
      <c r="Y163" s="41"/>
      <c r="Z163" s="29"/>
      <c r="AA163" s="29"/>
      <c r="AB163" s="49"/>
      <c r="AC163" s="29"/>
      <c r="AD163" s="49"/>
      <c r="AE163" s="62"/>
      <c r="AF163" s="106"/>
      <c r="AG163" s="29"/>
      <c r="AH163" s="41"/>
      <c r="AJ163" s="29"/>
      <c r="AK163" s="29"/>
      <c r="AL163" s="29"/>
      <c r="AM163" s="29"/>
      <c r="AO163" s="24" t="s">
        <v>59</v>
      </c>
    </row>
    <row r="164" spans="2:41" s="3" customFormat="1" ht="9.6" customHeight="1" x14ac:dyDescent="0.2">
      <c r="D164" s="225"/>
      <c r="E164" s="226" t="s">
        <v>1363</v>
      </c>
      <c r="F164" s="129"/>
      <c r="G164" s="129"/>
      <c r="H164" s="129"/>
      <c r="I164" s="129"/>
      <c r="K164" s="129"/>
      <c r="L164" s="129"/>
      <c r="M164" s="129"/>
      <c r="N164" s="129"/>
      <c r="O164" s="130"/>
      <c r="P164" s="129"/>
      <c r="Q164" s="131"/>
      <c r="R164" s="22"/>
      <c r="S164" s="29"/>
      <c r="T164" s="27"/>
      <c r="U164" s="27"/>
      <c r="V164" s="41"/>
      <c r="W164" s="45"/>
      <c r="X164" s="29"/>
      <c r="Y164" s="41"/>
      <c r="Z164" s="29"/>
      <c r="AA164" s="29"/>
      <c r="AB164" s="49"/>
      <c r="AC164" s="29"/>
      <c r="AD164" s="49"/>
      <c r="AE164" s="62"/>
      <c r="AF164" s="106"/>
      <c r="AG164" s="29"/>
      <c r="AH164" s="41"/>
      <c r="AJ164" s="29"/>
      <c r="AK164" s="29"/>
      <c r="AL164" s="29"/>
      <c r="AM164" s="29"/>
      <c r="AO164" s="24" t="s">
        <v>59</v>
      </c>
    </row>
    <row r="165" spans="2:41" s="3" customFormat="1" ht="9.6" customHeight="1" x14ac:dyDescent="0.2">
      <c r="D165" s="225"/>
      <c r="E165" s="226" t="s">
        <v>944</v>
      </c>
      <c r="F165" s="129"/>
      <c r="G165" s="129"/>
      <c r="H165" s="129"/>
      <c r="I165" s="129"/>
      <c r="K165" s="129"/>
      <c r="L165" s="129"/>
      <c r="M165" s="129"/>
      <c r="N165" s="129"/>
      <c r="O165" s="130"/>
      <c r="P165" s="129"/>
      <c r="Q165" s="131"/>
      <c r="R165" s="22"/>
      <c r="S165" s="29"/>
      <c r="T165" s="27"/>
      <c r="U165" s="27"/>
      <c r="V165" s="41"/>
      <c r="W165" s="45"/>
      <c r="X165" s="29"/>
      <c r="Y165" s="41"/>
      <c r="Z165" s="29"/>
      <c r="AA165" s="29"/>
      <c r="AB165" s="49"/>
      <c r="AC165" s="29"/>
      <c r="AD165" s="49"/>
      <c r="AE165" s="62"/>
      <c r="AF165" s="106"/>
      <c r="AG165" s="29"/>
      <c r="AH165" s="41"/>
      <c r="AJ165" s="29"/>
      <c r="AK165" s="29"/>
      <c r="AL165" s="29"/>
      <c r="AM165" s="29"/>
      <c r="AO165" s="24" t="s">
        <v>59</v>
      </c>
    </row>
    <row r="166" spans="2:41" s="3" customFormat="1" ht="3.95" customHeight="1" x14ac:dyDescent="0.2">
      <c r="P166" s="61"/>
      <c r="Q166" s="73"/>
      <c r="R166" s="6"/>
      <c r="S166" s="29"/>
      <c r="T166" s="6"/>
      <c r="U166" s="5"/>
      <c r="V166" s="41"/>
      <c r="W166" s="45"/>
      <c r="X166" s="13"/>
      <c r="Y166" s="41"/>
      <c r="Z166" s="29"/>
      <c r="AA166" s="29"/>
      <c r="AB166" s="44"/>
      <c r="AC166" s="15"/>
      <c r="AD166" s="13"/>
      <c r="AE166" s="54"/>
      <c r="AF166" s="105"/>
      <c r="AG166" s="29"/>
      <c r="AH166" s="41"/>
      <c r="AJ166" s="15"/>
      <c r="AK166" s="15"/>
      <c r="AL166" s="15"/>
      <c r="AM166" s="15"/>
      <c r="AO166" s="24" t="s">
        <v>59</v>
      </c>
    </row>
    <row r="167" spans="2:41" s="3" customFormat="1" ht="9.9499999999999993" customHeight="1" x14ac:dyDescent="0.2">
      <c r="C167" s="220" t="s">
        <v>1452</v>
      </c>
      <c r="E167" s="221"/>
      <c r="P167" s="134"/>
      <c r="Q167" s="6"/>
      <c r="R167" s="222" t="s">
        <v>370</v>
      </c>
      <c r="S167" s="172" t="s">
        <v>669</v>
      </c>
      <c r="T167" s="223"/>
      <c r="U167" s="5"/>
      <c r="V167" s="41"/>
      <c r="W167" s="58"/>
      <c r="X167" s="58"/>
      <c r="Y167" s="41"/>
      <c r="Z167" s="29"/>
      <c r="AA167" s="29"/>
      <c r="AB167" s="44"/>
      <c r="AC167" s="15"/>
      <c r="AD167" s="13"/>
      <c r="AE167" s="54"/>
      <c r="AF167" s="105"/>
      <c r="AG167" s="15"/>
      <c r="AH167" s="41"/>
      <c r="AJ167" s="15"/>
      <c r="AK167" s="15"/>
      <c r="AL167" s="15"/>
      <c r="AM167" s="15"/>
      <c r="AO167" s="24" t="s">
        <v>59</v>
      </c>
    </row>
    <row r="168" spans="2:41" s="3" customFormat="1" ht="2.4500000000000002" customHeight="1" x14ac:dyDescent="0.2">
      <c r="P168" s="61"/>
      <c r="Q168" s="73"/>
      <c r="R168" s="6"/>
      <c r="S168" s="29"/>
      <c r="T168" s="6"/>
      <c r="U168" s="5"/>
      <c r="V168" s="41"/>
      <c r="W168" s="45"/>
      <c r="X168" s="13"/>
      <c r="Y168" s="41"/>
      <c r="Z168" s="29"/>
      <c r="AA168" s="29"/>
      <c r="AB168" s="44"/>
      <c r="AC168" s="15"/>
      <c r="AD168" s="13"/>
      <c r="AE168" s="54"/>
      <c r="AF168" s="105"/>
      <c r="AG168" s="29"/>
      <c r="AH168" s="41"/>
      <c r="AJ168" s="15"/>
      <c r="AK168" s="15"/>
      <c r="AL168" s="15"/>
      <c r="AM168" s="15"/>
      <c r="AO168" s="24" t="s">
        <v>59</v>
      </c>
    </row>
    <row r="169" spans="2:41" s="3" customFormat="1" ht="9.9499999999999993" customHeight="1" x14ac:dyDescent="0.2">
      <c r="C169" s="133"/>
      <c r="D169" s="211" t="s">
        <v>10</v>
      </c>
      <c r="E169" s="224" t="s">
        <v>1187</v>
      </c>
      <c r="F169" s="224"/>
      <c r="G169" s="224"/>
      <c r="H169" s="224"/>
      <c r="I169" s="224"/>
      <c r="J169" s="224"/>
      <c r="K169" s="224"/>
      <c r="L169" s="224"/>
      <c r="M169" s="224"/>
      <c r="N169" s="224"/>
      <c r="O169" s="23"/>
      <c r="P169" s="23"/>
      <c r="Q169" s="23"/>
      <c r="R169" s="23"/>
      <c r="S169" s="29"/>
      <c r="T169" s="23"/>
      <c r="U169" s="5"/>
      <c r="V169" s="41"/>
      <c r="W169" s="58"/>
      <c r="X169" s="58"/>
      <c r="Y169" s="41"/>
      <c r="Z169" s="29"/>
      <c r="AA169" s="29"/>
      <c r="AB169" s="44"/>
      <c r="AC169" s="15"/>
      <c r="AD169" s="13"/>
      <c r="AE169" s="54"/>
      <c r="AF169" s="105"/>
      <c r="AG169" s="15"/>
      <c r="AH169" s="41"/>
      <c r="AJ169" s="15"/>
      <c r="AK169" s="15"/>
      <c r="AL169" s="15"/>
      <c r="AM169" s="15"/>
      <c r="AO169" s="24" t="s">
        <v>59</v>
      </c>
    </row>
    <row r="170" spans="2:41" s="3" customFormat="1" ht="1.5" customHeight="1" x14ac:dyDescent="0.2">
      <c r="P170" s="61"/>
      <c r="Q170" s="73"/>
      <c r="R170" s="6"/>
      <c r="S170" s="29"/>
      <c r="T170" s="6"/>
      <c r="U170" s="5"/>
      <c r="V170" s="41"/>
      <c r="W170" s="45"/>
      <c r="X170" s="13"/>
      <c r="Y170" s="41"/>
      <c r="Z170" s="29"/>
      <c r="AA170" s="29"/>
      <c r="AB170" s="44"/>
      <c r="AC170" s="15"/>
      <c r="AD170" s="13"/>
      <c r="AE170" s="54"/>
      <c r="AF170" s="105"/>
      <c r="AG170" s="29"/>
      <c r="AH170" s="41"/>
      <c r="AJ170" s="15"/>
      <c r="AK170" s="15"/>
      <c r="AL170" s="15"/>
      <c r="AM170" s="15"/>
      <c r="AO170" s="24" t="s">
        <v>59</v>
      </c>
    </row>
    <row r="171" spans="2:41" s="3" customFormat="1" ht="9.9499999999999993" customHeight="1" x14ac:dyDescent="0.2">
      <c r="B171" s="95" t="s">
        <v>55</v>
      </c>
      <c r="D171" s="211" t="s">
        <v>63</v>
      </c>
      <c r="E171" s="61" t="s">
        <v>671</v>
      </c>
      <c r="F171" s="61"/>
      <c r="G171" s="23" t="s">
        <v>48</v>
      </c>
      <c r="H171" s="23"/>
      <c r="I171" s="23"/>
      <c r="J171" s="23"/>
      <c r="K171" s="23" t="s">
        <v>358</v>
      </c>
      <c r="L171" s="23"/>
      <c r="M171" s="23"/>
      <c r="N171" s="23"/>
      <c r="P171" s="61" t="s">
        <v>863</v>
      </c>
      <c r="Q171" s="73"/>
      <c r="R171" s="22"/>
      <c r="S171" s="29">
        <f>IF(Suggested="Yes",AA171,AG171)</f>
        <v>12.1</v>
      </c>
      <c r="T171" s="27" t="s">
        <v>47</v>
      </c>
      <c r="U171" s="5" t="str">
        <f>+Instructions!$B$3</f>
        <v xml:space="preserve">G </v>
      </c>
      <c r="V171" s="41"/>
      <c r="W171" s="45">
        <f>+Instructions!$C$22</f>
        <v>0</v>
      </c>
      <c r="X171" s="15">
        <f>ROUND($AA171*(1-W171)+0.004999,2)</f>
        <v>12.1</v>
      </c>
      <c r="Y171" s="41"/>
      <c r="Z171" s="6" t="s">
        <v>1705</v>
      </c>
      <c r="AA171" s="29">
        <v>12.1</v>
      </c>
      <c r="AB171" s="49">
        <f>+W171</f>
        <v>0</v>
      </c>
      <c r="AC171" s="15">
        <f>+X171</f>
        <v>12.1</v>
      </c>
      <c r="AD171" s="11">
        <f>(AG171-AC171)/AG171</f>
        <v>0</v>
      </c>
      <c r="AE171" s="102"/>
      <c r="AF171" s="109">
        <v>1</v>
      </c>
      <c r="AG171" s="28">
        <f>SUM(AJ171:AL171)+AE171</f>
        <v>12.1</v>
      </c>
      <c r="AH171" s="41"/>
      <c r="AJ171" s="15">
        <f>ROUND(AC171/(1-VLOOKUP(AF171,Group,2,FALSE)),2)</f>
        <v>12.1</v>
      </c>
      <c r="AK171" s="15">
        <f>IF(VLOOKUP(AF171,Group,5,FALSE)="YES",VLOOKUP(ROUND(ROUND(AJ171,1)-AJ171,2),Round,2,FALSE)+VLOOKUP(AF171,Group,6,FALSE),0)</f>
        <v>0</v>
      </c>
      <c r="AL171" s="15">
        <f>IF(VLOOKUP(AF171,Group,7,FALSE)="",0,ROUND(AJ171-0.04999,1)-AJ171+AM171)</f>
        <v>0</v>
      </c>
      <c r="AM171" s="15" t="str">
        <f>IF(VLOOKUP(AF171,Group,7,FALSE)="","",VLOOKUP(AF171,Group,7,FALSE))</f>
        <v/>
      </c>
      <c r="AO171" s="81" t="s">
        <v>59</v>
      </c>
    </row>
    <row r="172" spans="2:41" s="3" customFormat="1" ht="9.9499999999999993" customHeight="1" x14ac:dyDescent="0.2">
      <c r="B172" s="95" t="s">
        <v>55</v>
      </c>
      <c r="D172" s="211"/>
      <c r="E172" s="61" t="s">
        <v>672</v>
      </c>
      <c r="F172" s="61"/>
      <c r="G172" s="23" t="s">
        <v>48</v>
      </c>
      <c r="H172" s="23"/>
      <c r="I172" s="23"/>
      <c r="J172" s="23"/>
      <c r="K172" s="23" t="s">
        <v>358</v>
      </c>
      <c r="L172" s="23"/>
      <c r="M172" s="23"/>
      <c r="N172" s="23"/>
      <c r="P172" s="61" t="s">
        <v>800</v>
      </c>
      <c r="Q172" s="73"/>
      <c r="R172" s="22"/>
      <c r="S172" s="29">
        <f>IF(Suggested="Yes",AA172,AG172)</f>
        <v>12.25</v>
      </c>
      <c r="T172" s="27" t="s">
        <v>47</v>
      </c>
      <c r="U172" s="5" t="str">
        <f>+Instructions!$B$3</f>
        <v xml:space="preserve">G </v>
      </c>
      <c r="V172" s="41"/>
      <c r="W172" s="45">
        <f>+Instructions!$C$22</f>
        <v>0</v>
      </c>
      <c r="X172" s="15">
        <f>ROUND($AA172*(1-W172)+0.004999,2)</f>
        <v>12.25</v>
      </c>
      <c r="Y172" s="41"/>
      <c r="Z172" s="6" t="s">
        <v>1705</v>
      </c>
      <c r="AA172" s="29">
        <v>12.25</v>
      </c>
      <c r="AB172" s="49">
        <f>+W172</f>
        <v>0</v>
      </c>
      <c r="AC172" s="15">
        <f>+X172</f>
        <v>12.25</v>
      </c>
      <c r="AD172" s="11">
        <f>(AG172-AC172)/AG172</f>
        <v>0</v>
      </c>
      <c r="AE172" s="102"/>
      <c r="AF172" s="109">
        <v>1</v>
      </c>
      <c r="AG172" s="28">
        <f>SUM(AJ172:AL172)+AE172</f>
        <v>12.25</v>
      </c>
      <c r="AH172" s="41"/>
      <c r="AJ172" s="15">
        <f>ROUND(AC172/(1-VLOOKUP(AF172,Group,2,FALSE)),2)</f>
        <v>12.25</v>
      </c>
      <c r="AK172" s="15">
        <f>IF(VLOOKUP(AF172,Group,5,FALSE)="YES",VLOOKUP(ROUND(ROUND(AJ172,1)-AJ172,2),Round,2,FALSE)+VLOOKUP(AF172,Group,6,FALSE),0)</f>
        <v>0</v>
      </c>
      <c r="AL172" s="15">
        <f>IF(VLOOKUP(AF172,Group,7,FALSE)="",0,ROUND(AJ172-0.04999,1)-AJ172+AM172)</f>
        <v>0</v>
      </c>
      <c r="AM172" s="15" t="str">
        <f>IF(VLOOKUP(AF172,Group,7,FALSE)="","",VLOOKUP(AF172,Group,7,FALSE))</f>
        <v/>
      </c>
      <c r="AO172" s="81" t="s">
        <v>59</v>
      </c>
    </row>
    <row r="173" spans="2:41" s="3" customFormat="1" ht="2.4500000000000002" customHeight="1" x14ac:dyDescent="0.2">
      <c r="P173" s="61"/>
      <c r="Q173" s="73"/>
      <c r="R173" s="6"/>
      <c r="S173" s="29"/>
      <c r="T173" s="6"/>
      <c r="U173" s="5"/>
      <c r="V173" s="41"/>
      <c r="W173" s="45"/>
      <c r="X173" s="13"/>
      <c r="Y173" s="41"/>
      <c r="Z173" s="29"/>
      <c r="AA173" s="29"/>
      <c r="AB173" s="44"/>
      <c r="AC173" s="15"/>
      <c r="AD173" s="13"/>
      <c r="AE173" s="54"/>
      <c r="AF173" s="105"/>
      <c r="AG173" s="29"/>
      <c r="AH173" s="41"/>
      <c r="AJ173" s="15"/>
      <c r="AK173" s="15"/>
      <c r="AL173" s="15"/>
      <c r="AM173" s="15"/>
      <c r="AO173" s="24" t="s">
        <v>59</v>
      </c>
    </row>
    <row r="174" spans="2:41" s="3" customFormat="1" ht="9.9499999999999993" customHeight="1" x14ac:dyDescent="0.2">
      <c r="B174" s="95" t="s">
        <v>55</v>
      </c>
      <c r="D174" s="211" t="s">
        <v>64</v>
      </c>
      <c r="E174" s="61" t="s">
        <v>322</v>
      </c>
      <c r="F174" s="61"/>
      <c r="G174" s="23" t="s">
        <v>48</v>
      </c>
      <c r="H174" s="23"/>
      <c r="I174" s="23"/>
      <c r="J174" s="23"/>
      <c r="K174" s="23" t="s">
        <v>357</v>
      </c>
      <c r="L174" s="23"/>
      <c r="M174" s="23"/>
      <c r="N174" s="23"/>
      <c r="P174" s="61" t="s">
        <v>781</v>
      </c>
      <c r="Q174" s="73"/>
      <c r="R174" s="22"/>
      <c r="S174" s="29">
        <f>IF(Suggested="Yes",AA174,AG174)</f>
        <v>10.7</v>
      </c>
      <c r="T174" s="27" t="s">
        <v>47</v>
      </c>
      <c r="U174" s="5" t="str">
        <f>+Instructions!$B$3</f>
        <v xml:space="preserve">G </v>
      </c>
      <c r="V174" s="41"/>
      <c r="W174" s="45">
        <f>+Instructions!$C$22</f>
        <v>0</v>
      </c>
      <c r="X174" s="15">
        <f>ROUND($AA174*(1-W174)+0.004999,2)</f>
        <v>10.7</v>
      </c>
      <c r="Y174" s="41"/>
      <c r="Z174" s="6" t="s">
        <v>1705</v>
      </c>
      <c r="AA174" s="29">
        <v>10.7</v>
      </c>
      <c r="AB174" s="49">
        <f>+W174</f>
        <v>0</v>
      </c>
      <c r="AC174" s="15">
        <f>+X174</f>
        <v>10.7</v>
      </c>
      <c r="AD174" s="11">
        <f>(AG174-AC174)/AG174</f>
        <v>0</v>
      </c>
      <c r="AE174" s="102"/>
      <c r="AF174" s="109">
        <v>1</v>
      </c>
      <c r="AG174" s="28">
        <f>SUM(AJ174:AL174)+AE174</f>
        <v>10.7</v>
      </c>
      <c r="AH174" s="41"/>
      <c r="AJ174" s="15">
        <f>ROUND(AC174/(1-VLOOKUP(AF174,Group,2,FALSE)),2)</f>
        <v>10.7</v>
      </c>
      <c r="AK174" s="15">
        <f>IF(VLOOKUP(AF174,Group,5,FALSE)="YES",VLOOKUP(ROUND(ROUND(AJ174,1)-AJ174,2),Round,2,FALSE)+VLOOKUP(AF174,Group,6,FALSE),0)</f>
        <v>0</v>
      </c>
      <c r="AL174" s="15">
        <f>IF(VLOOKUP(AF174,Group,7,FALSE)="",0,ROUND(AJ174-0.04999,1)-AJ174+AM174)</f>
        <v>0</v>
      </c>
      <c r="AM174" s="15" t="str">
        <f>IF(VLOOKUP(AF174,Group,7,FALSE)="","",VLOOKUP(AF174,Group,7,FALSE))</f>
        <v/>
      </c>
      <c r="AO174" s="81" t="s">
        <v>59</v>
      </c>
    </row>
    <row r="175" spans="2:41" s="3" customFormat="1" ht="9.9499999999999993" customHeight="1" x14ac:dyDescent="0.2">
      <c r="B175" s="95" t="s">
        <v>55</v>
      </c>
      <c r="D175" s="211"/>
      <c r="E175" s="61" t="s">
        <v>322</v>
      </c>
      <c r="F175" s="61"/>
      <c r="G175" s="23" t="s">
        <v>673</v>
      </c>
      <c r="H175" s="23"/>
      <c r="I175" s="23"/>
      <c r="J175" s="23"/>
      <c r="K175" s="23" t="s">
        <v>357</v>
      </c>
      <c r="L175" s="23"/>
      <c r="M175" s="23"/>
      <c r="N175" s="23"/>
      <c r="P175" s="61" t="s">
        <v>394</v>
      </c>
      <c r="Q175" s="73"/>
      <c r="R175" s="22"/>
      <c r="S175" s="29">
        <f>IF(Suggested="Yes",AA175,AG175)</f>
        <v>11.85</v>
      </c>
      <c r="T175" s="27" t="s">
        <v>47</v>
      </c>
      <c r="U175" s="5" t="str">
        <f>+Instructions!$B$3</f>
        <v xml:space="preserve">G </v>
      </c>
      <c r="V175" s="41"/>
      <c r="W175" s="45">
        <f>+Instructions!$C$22</f>
        <v>0</v>
      </c>
      <c r="X175" s="15">
        <f>ROUND($AA175*(1-W175)+0.004999,2)</f>
        <v>11.85</v>
      </c>
      <c r="Y175" s="41"/>
      <c r="Z175" s="6" t="s">
        <v>1705</v>
      </c>
      <c r="AA175" s="29">
        <v>11.85</v>
      </c>
      <c r="AB175" s="49">
        <f>+W175</f>
        <v>0</v>
      </c>
      <c r="AC175" s="15">
        <f>+X175</f>
        <v>11.85</v>
      </c>
      <c r="AD175" s="11">
        <f>(AG175-AC175)/AG175</f>
        <v>0</v>
      </c>
      <c r="AE175" s="102"/>
      <c r="AF175" s="109">
        <v>1</v>
      </c>
      <c r="AG175" s="28">
        <f>SUM(AJ175:AL175)+AE175</f>
        <v>11.85</v>
      </c>
      <c r="AH175" s="41"/>
      <c r="AJ175" s="15">
        <f>ROUND(AC175/(1-VLOOKUP(AF175,Group,2,FALSE)),2)</f>
        <v>11.85</v>
      </c>
      <c r="AK175" s="15">
        <f>IF(VLOOKUP(AF175,Group,5,FALSE)="YES",VLOOKUP(ROUND(ROUND(AJ175,1)-AJ175,2),Round,2,FALSE)+VLOOKUP(AF175,Group,6,FALSE),0)</f>
        <v>0</v>
      </c>
      <c r="AL175" s="15">
        <f>IF(VLOOKUP(AF175,Group,7,FALSE)="",0,ROUND(AJ175-0.04999,1)-AJ175+AM175)</f>
        <v>0</v>
      </c>
      <c r="AM175" s="15" t="str">
        <f>IF(VLOOKUP(AF175,Group,7,FALSE)="","",VLOOKUP(AF175,Group,7,FALSE))</f>
        <v/>
      </c>
      <c r="AO175" s="81" t="s">
        <v>59</v>
      </c>
    </row>
    <row r="176" spans="2:41" s="3" customFormat="1" ht="1.5" customHeight="1" x14ac:dyDescent="0.2">
      <c r="P176" s="61"/>
      <c r="Q176" s="73"/>
      <c r="R176" s="6"/>
      <c r="S176" s="29"/>
      <c r="T176" s="6"/>
      <c r="U176" s="5"/>
      <c r="V176" s="41"/>
      <c r="W176" s="45"/>
      <c r="X176" s="13"/>
      <c r="Y176" s="41"/>
      <c r="Z176" s="29"/>
      <c r="AA176" s="29"/>
      <c r="AB176" s="44"/>
      <c r="AC176" s="15"/>
      <c r="AD176" s="13"/>
      <c r="AE176" s="54"/>
      <c r="AF176" s="105"/>
      <c r="AG176" s="29"/>
      <c r="AH176" s="41"/>
      <c r="AJ176" s="15"/>
      <c r="AK176" s="15"/>
      <c r="AL176" s="15"/>
      <c r="AM176" s="15"/>
      <c r="AO176" s="24" t="s">
        <v>59</v>
      </c>
    </row>
    <row r="177" spans="2:41" s="3" customFormat="1" ht="9.9499999999999993" customHeight="1" x14ac:dyDescent="0.2">
      <c r="B177" s="96" t="s">
        <v>45</v>
      </c>
      <c r="D177" s="211"/>
      <c r="E177" s="61" t="s">
        <v>322</v>
      </c>
      <c r="F177" s="61"/>
      <c r="G177" s="23" t="s">
        <v>97</v>
      </c>
      <c r="H177" s="23"/>
      <c r="J177" s="23"/>
      <c r="K177" s="23" t="s">
        <v>357</v>
      </c>
      <c r="L177" s="23"/>
      <c r="M177" s="23"/>
      <c r="N177" s="23"/>
      <c r="P177" s="61"/>
      <c r="Q177" s="73"/>
      <c r="R177" s="22"/>
      <c r="S177" s="29">
        <f>IF(Suggested="Yes",AA177,AG177)</f>
        <v>10.1</v>
      </c>
      <c r="T177" s="27" t="s">
        <v>46</v>
      </c>
      <c r="U177" s="5" t="str">
        <f>+Instructions!$B$3</f>
        <v xml:space="preserve">G </v>
      </c>
      <c r="V177" s="41"/>
      <c r="W177" s="45">
        <f>+Instructions!$C$22</f>
        <v>0</v>
      </c>
      <c r="X177" s="29">
        <f>ROUND($AA177*(1-W177)+0.004999,2)</f>
        <v>10.1</v>
      </c>
      <c r="Y177" s="41"/>
      <c r="Z177" s="6" t="s">
        <v>1705</v>
      </c>
      <c r="AA177" s="29">
        <v>10.1</v>
      </c>
      <c r="AB177" s="49">
        <f>+W177</f>
        <v>0</v>
      </c>
      <c r="AC177" s="29">
        <f>+X177</f>
        <v>10.1</v>
      </c>
      <c r="AD177" s="49">
        <f>(AG177-AC177)/AG177</f>
        <v>0</v>
      </c>
      <c r="AE177" s="102"/>
      <c r="AF177" s="111">
        <v>2</v>
      </c>
      <c r="AG177" s="33">
        <f>SUM(AJ177:AL177)+AE177</f>
        <v>10.1</v>
      </c>
      <c r="AH177" s="41"/>
      <c r="AJ177" s="15">
        <f>ROUND(AC177/(1-VLOOKUP(AF177,Group,2,FALSE)),2)</f>
        <v>10.1</v>
      </c>
      <c r="AK177" s="15">
        <f>IF(VLOOKUP(AF177,Group,5,FALSE)="YES",VLOOKUP(ROUND(ROUND(AJ177,1)-AJ177,2),Round,2,FALSE)+VLOOKUP(AF177,Group,6,FALSE),0)</f>
        <v>0</v>
      </c>
      <c r="AL177" s="15">
        <f>IF(VLOOKUP(AF177,Group,7,FALSE)="",0,ROUND(AJ177-0.04999,1)-AJ177+AM177)</f>
        <v>0</v>
      </c>
      <c r="AM177" s="15" t="str">
        <f>IF(VLOOKUP(AF177,Group,7,FALSE)="","",VLOOKUP(AF177,Group,7,FALSE))</f>
        <v/>
      </c>
      <c r="AO177" s="81" t="s">
        <v>59</v>
      </c>
    </row>
    <row r="178" spans="2:41" s="3" customFormat="1" ht="2.4500000000000002" customHeight="1" x14ac:dyDescent="0.2">
      <c r="P178" s="61"/>
      <c r="Q178" s="73"/>
      <c r="R178" s="6"/>
      <c r="S178" s="29"/>
      <c r="T178" s="6"/>
      <c r="U178" s="5"/>
      <c r="V178" s="41"/>
      <c r="W178" s="45"/>
      <c r="X178" s="13"/>
      <c r="Y178" s="41"/>
      <c r="Z178" s="29"/>
      <c r="AA178" s="29"/>
      <c r="AB178" s="44"/>
      <c r="AC178" s="15"/>
      <c r="AD178" s="13"/>
      <c r="AE178" s="54"/>
      <c r="AF178" s="105"/>
      <c r="AG178" s="29"/>
      <c r="AH178" s="41"/>
      <c r="AJ178" s="15"/>
      <c r="AK178" s="15"/>
      <c r="AL178" s="15"/>
      <c r="AM178" s="15"/>
      <c r="AO178" s="24" t="s">
        <v>59</v>
      </c>
    </row>
    <row r="179" spans="2:41" s="3" customFormat="1" ht="9.9499999999999993" customHeight="1" x14ac:dyDescent="0.2">
      <c r="B179" s="95" t="s">
        <v>55</v>
      </c>
      <c r="D179" s="211"/>
      <c r="E179" s="61" t="s">
        <v>322</v>
      </c>
      <c r="F179" s="61"/>
      <c r="G179" s="23" t="s">
        <v>48</v>
      </c>
      <c r="H179" s="23"/>
      <c r="I179" s="23"/>
      <c r="J179" s="23"/>
      <c r="K179" s="23" t="s">
        <v>358</v>
      </c>
      <c r="L179" s="23"/>
      <c r="M179" s="23"/>
      <c r="N179" s="23"/>
      <c r="P179" s="61" t="s">
        <v>781</v>
      </c>
      <c r="Q179" s="73"/>
      <c r="R179" s="22"/>
      <c r="S179" s="29">
        <f>IF(Suggested="Yes",AA179,AG179)</f>
        <v>10.7</v>
      </c>
      <c r="T179" s="27" t="s">
        <v>47</v>
      </c>
      <c r="U179" s="5" t="str">
        <f>+Instructions!$B$3</f>
        <v xml:space="preserve">G </v>
      </c>
      <c r="V179" s="41"/>
      <c r="W179" s="45">
        <f>+Instructions!$C$22</f>
        <v>0</v>
      </c>
      <c r="X179" s="15">
        <f>ROUND($AA179*(1-W179)+0.004999,2)</f>
        <v>10.7</v>
      </c>
      <c r="Y179" s="41"/>
      <c r="Z179" s="6" t="s">
        <v>1705</v>
      </c>
      <c r="AA179" s="29">
        <v>10.7</v>
      </c>
      <c r="AB179" s="49">
        <f>+W179</f>
        <v>0</v>
      </c>
      <c r="AC179" s="15">
        <f>+X179</f>
        <v>10.7</v>
      </c>
      <c r="AD179" s="11">
        <f>(AG179-AC179)/AG179</f>
        <v>0</v>
      </c>
      <c r="AE179" s="102"/>
      <c r="AF179" s="109">
        <v>1</v>
      </c>
      <c r="AG179" s="28">
        <f>SUM(AJ179:AL179)+AE179</f>
        <v>10.7</v>
      </c>
      <c r="AH179" s="41"/>
      <c r="AJ179" s="15">
        <f>ROUND(AC179/(1-VLOOKUP(AF179,Group,2,FALSE)),2)</f>
        <v>10.7</v>
      </c>
      <c r="AK179" s="15">
        <f>IF(VLOOKUP(AF179,Group,5,FALSE)="YES",VLOOKUP(ROUND(ROUND(AJ179,1)-AJ179,2),Round,2,FALSE)+VLOOKUP(AF179,Group,6,FALSE),0)</f>
        <v>0</v>
      </c>
      <c r="AL179" s="15">
        <f>IF(VLOOKUP(AF179,Group,7,FALSE)="",0,ROUND(AJ179-0.04999,1)-AJ179+AM179)</f>
        <v>0</v>
      </c>
      <c r="AM179" s="15" t="str">
        <f>IF(VLOOKUP(AF179,Group,7,FALSE)="","",VLOOKUP(AF179,Group,7,FALSE))</f>
        <v/>
      </c>
      <c r="AO179" s="81" t="s">
        <v>59</v>
      </c>
    </row>
    <row r="180" spans="2:41" s="3" customFormat="1" ht="9.9499999999999993" customHeight="1" x14ac:dyDescent="0.2">
      <c r="B180" s="95" t="s">
        <v>55</v>
      </c>
      <c r="D180" s="211"/>
      <c r="E180" s="61" t="s">
        <v>322</v>
      </c>
      <c r="F180" s="61"/>
      <c r="G180" s="23" t="s">
        <v>673</v>
      </c>
      <c r="H180" s="23"/>
      <c r="I180" s="23"/>
      <c r="J180" s="23"/>
      <c r="K180" s="23" t="s">
        <v>358</v>
      </c>
      <c r="L180" s="23"/>
      <c r="M180" s="23"/>
      <c r="N180" s="23"/>
      <c r="P180" s="61" t="s">
        <v>394</v>
      </c>
      <c r="Q180" s="73"/>
      <c r="R180" s="22"/>
      <c r="S180" s="29">
        <f>IF(Suggested="Yes",AA180,AG180)</f>
        <v>11.85</v>
      </c>
      <c r="T180" s="27" t="s">
        <v>47</v>
      </c>
      <c r="U180" s="5" t="str">
        <f>+Instructions!$B$3</f>
        <v xml:space="preserve">G </v>
      </c>
      <c r="V180" s="41"/>
      <c r="W180" s="45">
        <f>+Instructions!$C$22</f>
        <v>0</v>
      </c>
      <c r="X180" s="15">
        <f>ROUND($AA180*(1-W180)+0.004999,2)</f>
        <v>11.85</v>
      </c>
      <c r="Y180" s="41"/>
      <c r="Z180" s="6" t="s">
        <v>1705</v>
      </c>
      <c r="AA180" s="29">
        <v>11.85</v>
      </c>
      <c r="AB180" s="49">
        <f>+W180</f>
        <v>0</v>
      </c>
      <c r="AC180" s="15">
        <f>+X180</f>
        <v>11.85</v>
      </c>
      <c r="AD180" s="11">
        <f>(AG180-AC180)/AG180</f>
        <v>0</v>
      </c>
      <c r="AE180" s="102"/>
      <c r="AF180" s="109">
        <v>1</v>
      </c>
      <c r="AG180" s="28">
        <f>SUM(AJ180:AL180)+AE180</f>
        <v>11.85</v>
      </c>
      <c r="AH180" s="41"/>
      <c r="AJ180" s="15">
        <f>ROUND(AC180/(1-VLOOKUP(AF180,Group,2,FALSE)),2)</f>
        <v>11.85</v>
      </c>
      <c r="AK180" s="15">
        <f>IF(VLOOKUP(AF180,Group,5,FALSE)="YES",VLOOKUP(ROUND(ROUND(AJ180,1)-AJ180,2),Round,2,FALSE)+VLOOKUP(AF180,Group,6,FALSE),0)</f>
        <v>0</v>
      </c>
      <c r="AL180" s="15">
        <f>IF(VLOOKUP(AF180,Group,7,FALSE)="",0,ROUND(AJ180-0.04999,1)-AJ180+AM180)</f>
        <v>0</v>
      </c>
      <c r="AM180" s="15" t="str">
        <f>IF(VLOOKUP(AF180,Group,7,FALSE)="","",VLOOKUP(AF180,Group,7,FALSE))</f>
        <v/>
      </c>
      <c r="AO180" s="81" t="s">
        <v>59</v>
      </c>
    </row>
    <row r="181" spans="2:41" s="3" customFormat="1" ht="1.5" customHeight="1" x14ac:dyDescent="0.2">
      <c r="P181" s="61"/>
      <c r="Q181" s="73"/>
      <c r="R181" s="6"/>
      <c r="S181" s="29"/>
      <c r="T181" s="6"/>
      <c r="U181" s="5"/>
      <c r="V181" s="41"/>
      <c r="W181" s="45"/>
      <c r="X181" s="13"/>
      <c r="Y181" s="41"/>
      <c r="Z181" s="29"/>
      <c r="AA181" s="29"/>
      <c r="AB181" s="44"/>
      <c r="AC181" s="15"/>
      <c r="AD181" s="13"/>
      <c r="AE181" s="54"/>
      <c r="AF181" s="105"/>
      <c r="AG181" s="29"/>
      <c r="AH181" s="41"/>
      <c r="AJ181" s="15"/>
      <c r="AK181" s="15"/>
      <c r="AL181" s="15"/>
      <c r="AM181" s="15"/>
      <c r="AO181" s="24" t="s">
        <v>59</v>
      </c>
    </row>
    <row r="182" spans="2:41" s="3" customFormat="1" ht="9.9499999999999993" customHeight="1" x14ac:dyDescent="0.2">
      <c r="B182" s="96" t="s">
        <v>45</v>
      </c>
      <c r="D182" s="211"/>
      <c r="E182" s="61" t="s">
        <v>322</v>
      </c>
      <c r="F182" s="61"/>
      <c r="G182" s="23" t="s">
        <v>97</v>
      </c>
      <c r="H182" s="23"/>
      <c r="J182" s="23"/>
      <c r="K182" s="23" t="s">
        <v>358</v>
      </c>
      <c r="L182" s="23"/>
      <c r="M182" s="23"/>
      <c r="N182" s="23"/>
      <c r="P182" s="61"/>
      <c r="Q182" s="73"/>
      <c r="R182" s="22"/>
      <c r="S182" s="29">
        <f>IF(Suggested="Yes",AA182,AG182)</f>
        <v>10.1</v>
      </c>
      <c r="T182" s="27" t="s">
        <v>46</v>
      </c>
      <c r="U182" s="5" t="str">
        <f>+Instructions!$B$3</f>
        <v xml:space="preserve">G </v>
      </c>
      <c r="V182" s="41"/>
      <c r="W182" s="45">
        <f>+Instructions!$C$22</f>
        <v>0</v>
      </c>
      <c r="X182" s="29">
        <f>ROUND($AA182*(1-W182)+0.004999,2)</f>
        <v>10.1</v>
      </c>
      <c r="Y182" s="41"/>
      <c r="Z182" s="6" t="s">
        <v>1705</v>
      </c>
      <c r="AA182" s="29">
        <v>10.1</v>
      </c>
      <c r="AB182" s="49">
        <f>+W182</f>
        <v>0</v>
      </c>
      <c r="AC182" s="29">
        <f>+X182</f>
        <v>10.1</v>
      </c>
      <c r="AD182" s="49">
        <f>(AG182-AC182)/AG182</f>
        <v>0</v>
      </c>
      <c r="AE182" s="102"/>
      <c r="AF182" s="111">
        <v>2</v>
      </c>
      <c r="AG182" s="33">
        <f>SUM(AJ182:AL182)+AE182</f>
        <v>10.1</v>
      </c>
      <c r="AH182" s="41"/>
      <c r="AJ182" s="15">
        <f>ROUND(AC182/(1-VLOOKUP(AF182,Group,2,FALSE)),2)</f>
        <v>10.1</v>
      </c>
      <c r="AK182" s="15">
        <f>IF(VLOOKUP(AF182,Group,5,FALSE)="YES",VLOOKUP(ROUND(ROUND(AJ182,1)-AJ182,2),Round,2,FALSE)+VLOOKUP(AF182,Group,6,FALSE),0)</f>
        <v>0</v>
      </c>
      <c r="AL182" s="15">
        <f>IF(VLOOKUP(AF182,Group,7,FALSE)="",0,ROUND(AJ182-0.04999,1)-AJ182+AM182)</f>
        <v>0</v>
      </c>
      <c r="AM182" s="15" t="str">
        <f>IF(VLOOKUP(AF182,Group,7,FALSE)="","",VLOOKUP(AF182,Group,7,FALSE))</f>
        <v/>
      </c>
      <c r="AO182" s="81" t="s">
        <v>59</v>
      </c>
    </row>
    <row r="183" spans="2:41" s="3" customFormat="1" ht="3.95" customHeight="1" x14ac:dyDescent="0.2">
      <c r="P183" s="61"/>
      <c r="Q183" s="73"/>
      <c r="R183" s="6"/>
      <c r="S183" s="29"/>
      <c r="T183" s="6"/>
      <c r="U183" s="5"/>
      <c r="V183" s="41"/>
      <c r="W183" s="45"/>
      <c r="X183" s="13"/>
      <c r="Y183" s="41"/>
      <c r="Z183" s="29"/>
      <c r="AA183" s="29"/>
      <c r="AB183" s="44"/>
      <c r="AC183" s="15"/>
      <c r="AD183" s="13"/>
      <c r="AE183" s="54"/>
      <c r="AF183" s="105"/>
      <c r="AG183" s="29"/>
      <c r="AH183" s="41"/>
      <c r="AJ183" s="15"/>
      <c r="AK183" s="15"/>
      <c r="AL183" s="15"/>
      <c r="AM183" s="15"/>
      <c r="AO183" s="24" t="s">
        <v>59</v>
      </c>
    </row>
    <row r="184" spans="2:41" s="3" customFormat="1" ht="9.9499999999999993" customHeight="1" x14ac:dyDescent="0.2">
      <c r="C184" s="220" t="s">
        <v>1124</v>
      </c>
      <c r="E184" s="221"/>
      <c r="P184" s="134"/>
      <c r="Q184" s="6"/>
      <c r="R184" s="222" t="s">
        <v>370</v>
      </c>
      <c r="S184" s="172" t="s">
        <v>1125</v>
      </c>
      <c r="T184" s="223"/>
      <c r="U184" s="5"/>
      <c r="V184" s="41"/>
      <c r="W184" s="58"/>
      <c r="X184" s="58"/>
      <c r="Y184" s="41"/>
      <c r="Z184" s="29"/>
      <c r="AA184" s="29"/>
      <c r="AB184" s="44"/>
      <c r="AC184" s="15"/>
      <c r="AD184" s="13"/>
      <c r="AE184" s="54"/>
      <c r="AF184" s="105"/>
      <c r="AG184" s="15"/>
      <c r="AH184" s="41"/>
      <c r="AJ184" s="15"/>
      <c r="AK184" s="15"/>
      <c r="AL184" s="15"/>
      <c r="AM184" s="15"/>
      <c r="AO184" s="24" t="s">
        <v>59</v>
      </c>
    </row>
    <row r="185" spans="2:41" s="3" customFormat="1" ht="2.4500000000000002" customHeight="1" x14ac:dyDescent="0.2">
      <c r="P185" s="61"/>
      <c r="Q185" s="73"/>
      <c r="R185" s="6"/>
      <c r="S185" s="29"/>
      <c r="T185" s="6"/>
      <c r="U185" s="5"/>
      <c r="V185" s="41"/>
      <c r="W185" s="45"/>
      <c r="X185" s="13"/>
      <c r="Y185" s="41"/>
      <c r="Z185" s="29"/>
      <c r="AA185" s="29"/>
      <c r="AB185" s="44"/>
      <c r="AC185" s="15"/>
      <c r="AD185" s="13"/>
      <c r="AE185" s="54"/>
      <c r="AF185" s="105"/>
      <c r="AG185" s="29"/>
      <c r="AH185" s="41"/>
      <c r="AJ185" s="15"/>
      <c r="AK185" s="15"/>
      <c r="AL185" s="15"/>
      <c r="AM185" s="15"/>
      <c r="AO185" s="24" t="s">
        <v>59</v>
      </c>
    </row>
    <row r="186" spans="2:41" s="3" customFormat="1" ht="9.9499999999999993" customHeight="1" x14ac:dyDescent="0.2">
      <c r="C186" s="133"/>
      <c r="D186" s="211" t="s">
        <v>10</v>
      </c>
      <c r="E186" s="224" t="s">
        <v>1126</v>
      </c>
      <c r="F186" s="224"/>
      <c r="G186" s="224"/>
      <c r="H186" s="224"/>
      <c r="I186" s="224"/>
      <c r="J186" s="224"/>
      <c r="K186" s="224"/>
      <c r="L186" s="224"/>
      <c r="M186" s="224"/>
      <c r="N186" s="224"/>
      <c r="O186" s="23"/>
      <c r="P186" s="23"/>
      <c r="Q186" s="23"/>
      <c r="R186" s="23"/>
      <c r="S186" s="29"/>
      <c r="T186" s="23"/>
      <c r="U186" s="5"/>
      <c r="V186" s="41"/>
      <c r="W186" s="58"/>
      <c r="X186" s="58"/>
      <c r="Y186" s="41"/>
      <c r="Z186" s="29"/>
      <c r="AA186" s="29"/>
      <c r="AB186" s="44"/>
      <c r="AC186" s="15"/>
      <c r="AD186" s="13"/>
      <c r="AE186" s="54"/>
      <c r="AF186" s="105"/>
      <c r="AG186" s="15"/>
      <c r="AH186" s="41"/>
      <c r="AJ186" s="15"/>
      <c r="AK186" s="15"/>
      <c r="AL186" s="15"/>
      <c r="AM186" s="15"/>
      <c r="AO186" s="24" t="s">
        <v>59</v>
      </c>
    </row>
    <row r="187" spans="2:41" s="3" customFormat="1" ht="1.5" customHeight="1" x14ac:dyDescent="0.2">
      <c r="P187" s="61"/>
      <c r="Q187" s="73"/>
      <c r="R187" s="6"/>
      <c r="S187" s="29"/>
      <c r="T187" s="6"/>
      <c r="U187" s="5"/>
      <c r="V187" s="41"/>
      <c r="W187" s="45"/>
      <c r="X187" s="13"/>
      <c r="Y187" s="41"/>
      <c r="Z187" s="29"/>
      <c r="AA187" s="29"/>
      <c r="AB187" s="44"/>
      <c r="AC187" s="15"/>
      <c r="AD187" s="13"/>
      <c r="AE187" s="54"/>
      <c r="AF187" s="105"/>
      <c r="AG187" s="29"/>
      <c r="AH187" s="41"/>
      <c r="AJ187" s="15"/>
      <c r="AK187" s="15"/>
      <c r="AL187" s="15"/>
      <c r="AM187" s="15"/>
      <c r="AO187" s="24" t="s">
        <v>59</v>
      </c>
    </row>
    <row r="188" spans="2:41" s="3" customFormat="1" ht="9.75" customHeight="1" x14ac:dyDescent="0.2">
      <c r="B188" s="95" t="s">
        <v>55</v>
      </c>
      <c r="D188" s="211"/>
      <c r="E188" s="61" t="s">
        <v>1128</v>
      </c>
      <c r="F188" s="61"/>
      <c r="G188" s="23" t="s">
        <v>48</v>
      </c>
      <c r="H188" s="23"/>
      <c r="I188" s="23"/>
      <c r="J188" s="23"/>
      <c r="K188" s="23"/>
      <c r="L188" s="23"/>
      <c r="M188" s="23"/>
      <c r="N188" s="23"/>
      <c r="P188" s="61" t="s">
        <v>1129</v>
      </c>
      <c r="Q188" s="73"/>
      <c r="R188" s="22"/>
      <c r="S188" s="29">
        <f>IF(Suggested="Yes",AA188,AG188)</f>
        <v>5.65</v>
      </c>
      <c r="T188" s="27" t="s">
        <v>47</v>
      </c>
      <c r="U188" s="5" t="str">
        <f>+Instructions!$B$3</f>
        <v xml:space="preserve">G </v>
      </c>
      <c r="V188" s="41"/>
      <c r="W188" s="45">
        <f>+Instructions!$C$22</f>
        <v>0</v>
      </c>
      <c r="X188" s="15">
        <f t="shared" ref="X188" si="146">ROUND($AA188*(1-W188)+0.004999,2)</f>
        <v>5.65</v>
      </c>
      <c r="Y188" s="41"/>
      <c r="Z188" s="6" t="s">
        <v>1705</v>
      </c>
      <c r="AA188" s="29">
        <v>5.65</v>
      </c>
      <c r="AB188" s="49">
        <f t="shared" ref="AB188" si="147">+W188</f>
        <v>0</v>
      </c>
      <c r="AC188" s="15">
        <f t="shared" ref="AC188" si="148">+X188</f>
        <v>5.65</v>
      </c>
      <c r="AD188" s="11">
        <f t="shared" ref="AD188" si="149">(AG188-AC188)/AG188</f>
        <v>0</v>
      </c>
      <c r="AE188" s="102"/>
      <c r="AF188" s="109">
        <v>1</v>
      </c>
      <c r="AG188" s="28">
        <f t="shared" ref="AG188" si="150">SUM(AJ188:AL188)+AE188</f>
        <v>5.65</v>
      </c>
      <c r="AH188" s="41"/>
      <c r="AJ188" s="15">
        <f t="shared" ref="AJ188" si="151">ROUND(AC188/(1-VLOOKUP(AF188,Group,2,FALSE)),2)</f>
        <v>5.65</v>
      </c>
      <c r="AK188" s="15">
        <f t="shared" ref="AK188" si="152">IF(VLOOKUP(AF188,Group,5,FALSE)="YES",VLOOKUP(ROUND(ROUND(AJ188,1)-AJ188,2),Round,2,FALSE)+VLOOKUP(AF188,Group,6,FALSE),0)</f>
        <v>0</v>
      </c>
      <c r="AL188" s="15">
        <f t="shared" ref="AL188" si="153">IF(VLOOKUP(AF188,Group,7,FALSE)="",0,ROUND(AJ188-0.04999,1)-AJ188+AM188)</f>
        <v>0</v>
      </c>
      <c r="AM188" s="15" t="str">
        <f t="shared" ref="AM188" si="154">IF(VLOOKUP(AF188,Group,7,FALSE)="","",VLOOKUP(AF188,Group,7,FALSE))</f>
        <v/>
      </c>
      <c r="AO188" s="81" t="s">
        <v>59</v>
      </c>
    </row>
    <row r="189" spans="2:41" s="3" customFormat="1" ht="3.95" customHeight="1" x14ac:dyDescent="0.2">
      <c r="P189" s="61"/>
      <c r="Q189" s="73"/>
      <c r="R189" s="6"/>
      <c r="S189" s="29"/>
      <c r="T189" s="6"/>
      <c r="U189" s="5"/>
      <c r="V189" s="41"/>
      <c r="W189" s="45"/>
      <c r="X189" s="13"/>
      <c r="Y189" s="41"/>
      <c r="Z189" s="29"/>
      <c r="AA189" s="29"/>
      <c r="AB189" s="44"/>
      <c r="AC189" s="15"/>
      <c r="AD189" s="13"/>
      <c r="AE189" s="54"/>
      <c r="AF189" s="105"/>
      <c r="AG189" s="29"/>
      <c r="AH189" s="41"/>
      <c r="AJ189" s="15"/>
      <c r="AK189" s="15"/>
      <c r="AL189" s="15"/>
      <c r="AM189" s="15"/>
      <c r="AO189" s="24" t="s">
        <v>59</v>
      </c>
    </row>
    <row r="190" spans="2:41" s="3" customFormat="1" ht="9.9499999999999993" customHeight="1" x14ac:dyDescent="0.2">
      <c r="C190" s="220" t="s">
        <v>450</v>
      </c>
      <c r="E190" s="221"/>
      <c r="P190" s="134"/>
      <c r="Q190" s="6"/>
      <c r="R190" s="222" t="s">
        <v>370</v>
      </c>
      <c r="S190" s="172" t="s">
        <v>447</v>
      </c>
      <c r="T190" s="223"/>
      <c r="U190" s="5"/>
      <c r="V190" s="41"/>
      <c r="W190" s="58"/>
      <c r="X190" s="58"/>
      <c r="Y190" s="41"/>
      <c r="Z190" s="29"/>
      <c r="AA190" s="29"/>
      <c r="AB190" s="44"/>
      <c r="AC190" s="15"/>
      <c r="AD190" s="13"/>
      <c r="AE190" s="54"/>
      <c r="AF190" s="105"/>
      <c r="AG190" s="15"/>
      <c r="AH190" s="41"/>
      <c r="AJ190" s="15"/>
      <c r="AK190" s="15"/>
      <c r="AL190" s="15"/>
      <c r="AM190" s="15"/>
      <c r="AO190" s="24" t="s">
        <v>59</v>
      </c>
    </row>
    <row r="191" spans="2:41" s="3" customFormat="1" ht="2.4500000000000002" customHeight="1" x14ac:dyDescent="0.2">
      <c r="P191" s="61"/>
      <c r="Q191" s="73"/>
      <c r="R191" s="6"/>
      <c r="S191" s="29"/>
      <c r="T191" s="6"/>
      <c r="U191" s="5"/>
      <c r="V191" s="41"/>
      <c r="W191" s="45"/>
      <c r="X191" s="13"/>
      <c r="Y191" s="41"/>
      <c r="Z191" s="29"/>
      <c r="AA191" s="29"/>
      <c r="AB191" s="44"/>
      <c r="AC191" s="15"/>
      <c r="AD191" s="13"/>
      <c r="AE191" s="54"/>
      <c r="AF191" s="105"/>
      <c r="AG191" s="29"/>
      <c r="AH191" s="41"/>
      <c r="AJ191" s="15"/>
      <c r="AK191" s="15"/>
      <c r="AL191" s="15"/>
      <c r="AM191" s="15"/>
      <c r="AO191" s="24" t="s">
        <v>59</v>
      </c>
    </row>
    <row r="192" spans="2:41" s="3" customFormat="1" ht="9.9499999999999993" customHeight="1" x14ac:dyDescent="0.2">
      <c r="C192" s="133"/>
      <c r="D192" s="211" t="s">
        <v>10</v>
      </c>
      <c r="E192" s="224" t="s">
        <v>1130</v>
      </c>
      <c r="F192" s="224"/>
      <c r="G192" s="224"/>
      <c r="H192" s="224"/>
      <c r="I192" s="224"/>
      <c r="J192" s="224"/>
      <c r="K192" s="224"/>
      <c r="L192" s="224"/>
      <c r="M192" s="224"/>
      <c r="N192" s="224"/>
      <c r="O192" s="23"/>
      <c r="P192" s="23"/>
      <c r="Q192" s="23"/>
      <c r="R192" s="23"/>
      <c r="S192" s="29"/>
      <c r="T192" s="23"/>
      <c r="U192" s="5"/>
      <c r="V192" s="41"/>
      <c r="W192" s="58"/>
      <c r="X192" s="58"/>
      <c r="Y192" s="41"/>
      <c r="Z192" s="29"/>
      <c r="AA192" s="29"/>
      <c r="AB192" s="44"/>
      <c r="AC192" s="15"/>
      <c r="AD192" s="13"/>
      <c r="AE192" s="54"/>
      <c r="AF192" s="105"/>
      <c r="AG192" s="15"/>
      <c r="AH192" s="41"/>
      <c r="AJ192" s="15"/>
      <c r="AK192" s="15"/>
      <c r="AL192" s="15"/>
      <c r="AM192" s="15"/>
      <c r="AO192" s="24" t="s">
        <v>59</v>
      </c>
    </row>
    <row r="193" spans="2:41" s="3" customFormat="1" ht="1.5" customHeight="1" x14ac:dyDescent="0.2">
      <c r="P193" s="61"/>
      <c r="Q193" s="73"/>
      <c r="R193" s="6"/>
      <c r="S193" s="29"/>
      <c r="T193" s="6"/>
      <c r="U193" s="5"/>
      <c r="V193" s="41"/>
      <c r="W193" s="45"/>
      <c r="X193" s="13"/>
      <c r="Y193" s="41"/>
      <c r="Z193" s="29"/>
      <c r="AA193" s="29"/>
      <c r="AB193" s="44"/>
      <c r="AC193" s="15"/>
      <c r="AD193" s="13"/>
      <c r="AE193" s="54"/>
      <c r="AF193" s="105"/>
      <c r="AG193" s="29"/>
      <c r="AH193" s="41"/>
      <c r="AJ193" s="15"/>
      <c r="AK193" s="15"/>
      <c r="AL193" s="15"/>
      <c r="AM193" s="15"/>
      <c r="AO193" s="24" t="s">
        <v>59</v>
      </c>
    </row>
    <row r="194" spans="2:41" s="3" customFormat="1" ht="9.9499999999999993" customHeight="1" x14ac:dyDescent="0.2">
      <c r="B194" s="95" t="s">
        <v>55</v>
      </c>
      <c r="D194" s="211"/>
      <c r="E194" s="61" t="s">
        <v>115</v>
      </c>
      <c r="F194" s="61"/>
      <c r="G194" s="23" t="s">
        <v>48</v>
      </c>
      <c r="H194" s="23"/>
      <c r="I194" s="23"/>
      <c r="J194" s="23"/>
      <c r="K194" s="23"/>
      <c r="L194" s="23"/>
      <c r="M194" s="23"/>
      <c r="N194" s="23"/>
      <c r="P194" s="61" t="s">
        <v>451</v>
      </c>
      <c r="Q194" s="73" t="s">
        <v>14</v>
      </c>
      <c r="R194" s="22" t="s">
        <v>52</v>
      </c>
      <c r="S194" s="29">
        <f>IF(Suggested="Yes",AA194,AG194)</f>
        <v>6.45</v>
      </c>
      <c r="T194" s="27" t="s">
        <v>47</v>
      </c>
      <c r="U194" s="5" t="str">
        <f>+Instructions!$B$3</f>
        <v xml:space="preserve">G </v>
      </c>
      <c r="V194" s="41"/>
      <c r="W194" s="45">
        <f>+Instructions!$C$22</f>
        <v>0</v>
      </c>
      <c r="X194" s="15">
        <f>ROUND($AA194*(1-W194)+0.004999,2)</f>
        <v>6.45</v>
      </c>
      <c r="Y194" s="41"/>
      <c r="Z194" s="6" t="s">
        <v>1705</v>
      </c>
      <c r="AA194" s="29">
        <v>6.45</v>
      </c>
      <c r="AB194" s="49">
        <f>+W194</f>
        <v>0</v>
      </c>
      <c r="AC194" s="15">
        <f>+X194</f>
        <v>6.45</v>
      </c>
      <c r="AD194" s="11">
        <f>(AG194-AC194)/AG194</f>
        <v>0</v>
      </c>
      <c r="AE194" s="102"/>
      <c r="AF194" s="109">
        <v>1</v>
      </c>
      <c r="AG194" s="28">
        <f>SUM(AJ194:AL194)+AE194</f>
        <v>6.45</v>
      </c>
      <c r="AH194" s="41"/>
      <c r="AJ194" s="15">
        <f>ROUND(AC194/(1-VLOOKUP(AF194,Group,2,FALSE)),2)</f>
        <v>6.45</v>
      </c>
      <c r="AK194" s="15">
        <f>IF(VLOOKUP(AF194,Group,5,FALSE)="YES",VLOOKUP(ROUND(ROUND(AJ194,1)-AJ194,2),Round,2,FALSE)+VLOOKUP(AF194,Group,6,FALSE),0)</f>
        <v>0</v>
      </c>
      <c r="AL194" s="15">
        <f>IF(VLOOKUP(AF194,Group,7,FALSE)="",0,ROUND(AJ194-0.04999,1)-AJ194+AM194)</f>
        <v>0</v>
      </c>
      <c r="AM194" s="15" t="str">
        <f>IF(VLOOKUP(AF194,Group,7,FALSE)="","",VLOOKUP(AF194,Group,7,FALSE))</f>
        <v/>
      </c>
      <c r="AO194" s="81" t="s">
        <v>59</v>
      </c>
    </row>
    <row r="195" spans="2:41" s="3" customFormat="1" ht="1.5" customHeight="1" x14ac:dyDescent="0.2">
      <c r="P195" s="61"/>
      <c r="Q195" s="73"/>
      <c r="R195" s="6"/>
      <c r="S195" s="29"/>
      <c r="T195" s="6"/>
      <c r="U195" s="5"/>
      <c r="V195" s="41"/>
      <c r="W195" s="45"/>
      <c r="X195" s="13"/>
      <c r="Y195" s="41"/>
      <c r="Z195" s="29"/>
      <c r="AA195" s="29"/>
      <c r="AB195" s="44"/>
      <c r="AC195" s="15"/>
      <c r="AD195" s="13"/>
      <c r="AE195" s="54"/>
      <c r="AF195" s="105"/>
      <c r="AG195" s="29"/>
      <c r="AH195" s="41"/>
      <c r="AJ195" s="15"/>
      <c r="AK195" s="15"/>
      <c r="AL195" s="15"/>
      <c r="AM195" s="15"/>
      <c r="AO195" s="24" t="s">
        <v>59</v>
      </c>
    </row>
    <row r="196" spans="2:41" s="3" customFormat="1" ht="9.9499999999999993" customHeight="1" x14ac:dyDescent="0.2">
      <c r="B196" s="96" t="s">
        <v>45</v>
      </c>
      <c r="D196" s="211"/>
      <c r="E196" s="61" t="s">
        <v>115</v>
      </c>
      <c r="F196" s="61"/>
      <c r="G196" s="23" t="s">
        <v>123</v>
      </c>
      <c r="H196" s="23"/>
      <c r="I196" s="23" t="s">
        <v>97</v>
      </c>
      <c r="J196" s="23"/>
      <c r="K196" s="23"/>
      <c r="L196" s="23"/>
      <c r="M196" s="23"/>
      <c r="N196" s="23"/>
      <c r="P196" s="61"/>
      <c r="Q196" s="73"/>
      <c r="R196" s="22"/>
      <c r="S196" s="29">
        <f>IF(Suggested="Yes",AA196,AG196)</f>
        <v>9.25</v>
      </c>
      <c r="T196" s="27" t="s">
        <v>46</v>
      </c>
      <c r="U196" s="5" t="str">
        <f>+Instructions!$B$3</f>
        <v xml:space="preserve">G </v>
      </c>
      <c r="V196" s="41"/>
      <c r="W196" s="45">
        <f>+Instructions!$C$22</f>
        <v>0</v>
      </c>
      <c r="X196" s="29">
        <f>ROUND($AA196*(1-W196)+0.004999,2)</f>
        <v>9.25</v>
      </c>
      <c r="Y196" s="41"/>
      <c r="Z196" s="6" t="s">
        <v>1705</v>
      </c>
      <c r="AA196" s="29">
        <v>9.25</v>
      </c>
      <c r="AB196" s="49">
        <f>+W196</f>
        <v>0</v>
      </c>
      <c r="AC196" s="29">
        <f>+X196</f>
        <v>9.25</v>
      </c>
      <c r="AD196" s="49">
        <f>(AG196-AC196)/AG196</f>
        <v>0</v>
      </c>
      <c r="AE196" s="102"/>
      <c r="AF196" s="111">
        <v>2</v>
      </c>
      <c r="AG196" s="33">
        <f>SUM(AJ196:AL196)+AE196</f>
        <v>9.25</v>
      </c>
      <c r="AH196" s="41"/>
      <c r="AJ196" s="15">
        <f>ROUND(AC196/(1-VLOOKUP(AF196,Group,2,FALSE)),2)</f>
        <v>9.25</v>
      </c>
      <c r="AK196" s="15">
        <f>IF(VLOOKUP(AF196,Group,5,FALSE)="YES",VLOOKUP(ROUND(ROUND(AJ196,1)-AJ196,2),Round,2,FALSE)+VLOOKUP(AF196,Group,6,FALSE),0)</f>
        <v>0</v>
      </c>
      <c r="AL196" s="15">
        <f>IF(VLOOKUP(AF196,Group,7,FALSE)="",0,ROUND(AJ196-0.04999,1)-AJ196+AM196)</f>
        <v>0</v>
      </c>
      <c r="AM196" s="15" t="str">
        <f>IF(VLOOKUP(AF196,Group,7,FALSE)="","",VLOOKUP(AF196,Group,7,FALSE))</f>
        <v/>
      </c>
      <c r="AO196" s="81" t="s">
        <v>59</v>
      </c>
    </row>
    <row r="197" spans="2:41" s="3" customFormat="1" ht="1.5" customHeight="1" x14ac:dyDescent="0.2">
      <c r="P197" s="61"/>
      <c r="Q197" s="73"/>
      <c r="R197" s="6"/>
      <c r="S197" s="29"/>
      <c r="T197" s="6"/>
      <c r="U197" s="5"/>
      <c r="V197" s="41"/>
      <c r="W197" s="45"/>
      <c r="X197" s="13"/>
      <c r="Y197" s="41"/>
      <c r="Z197" s="29"/>
      <c r="AA197" s="29"/>
      <c r="AB197" s="44"/>
      <c r="AC197" s="15"/>
      <c r="AD197" s="13"/>
      <c r="AE197" s="54"/>
      <c r="AF197" s="105"/>
      <c r="AG197" s="29"/>
      <c r="AH197" s="41"/>
      <c r="AJ197" s="15"/>
      <c r="AK197" s="15"/>
      <c r="AL197" s="15"/>
      <c r="AM197" s="15"/>
      <c r="AO197" s="182" t="s">
        <v>59</v>
      </c>
    </row>
    <row r="198" spans="2:41" s="3" customFormat="1" ht="9.6" customHeight="1" x14ac:dyDescent="0.2">
      <c r="D198" s="225" t="s">
        <v>113</v>
      </c>
      <c r="E198" s="226" t="s">
        <v>1091</v>
      </c>
      <c r="F198" s="129"/>
      <c r="G198" s="129"/>
      <c r="H198" s="129"/>
      <c r="I198" s="129"/>
      <c r="K198" s="129"/>
      <c r="L198" s="129"/>
      <c r="M198" s="129"/>
      <c r="N198" s="129"/>
      <c r="O198" s="130"/>
      <c r="P198" s="129" t="s">
        <v>1269</v>
      </c>
      <c r="Q198" s="131"/>
      <c r="R198" s="22"/>
      <c r="S198" s="29"/>
      <c r="T198" s="27"/>
      <c r="U198" s="27"/>
      <c r="V198" s="41"/>
      <c r="W198" s="45"/>
      <c r="X198" s="29"/>
      <c r="Y198" s="41"/>
      <c r="Z198" s="29"/>
      <c r="AA198" s="29"/>
      <c r="AB198" s="49"/>
      <c r="AC198" s="29"/>
      <c r="AD198" s="49"/>
      <c r="AE198" s="62"/>
      <c r="AF198" s="106"/>
      <c r="AG198" s="29"/>
      <c r="AH198" s="41"/>
      <c r="AJ198" s="29"/>
      <c r="AK198" s="29"/>
      <c r="AL198" s="29"/>
      <c r="AM198" s="29"/>
      <c r="AO198" s="182" t="s">
        <v>59</v>
      </c>
    </row>
    <row r="199" spans="2:41" s="3" customFormat="1" ht="3.95" customHeight="1" x14ac:dyDescent="0.2">
      <c r="P199" s="61"/>
      <c r="Q199" s="73"/>
      <c r="R199" s="6"/>
      <c r="S199" s="29"/>
      <c r="T199" s="6"/>
      <c r="U199" s="5"/>
      <c r="V199" s="41"/>
      <c r="W199" s="45"/>
      <c r="X199" s="13"/>
      <c r="Y199" s="41"/>
      <c r="Z199" s="29"/>
      <c r="AA199" s="29"/>
      <c r="AB199" s="44"/>
      <c r="AC199" s="15"/>
      <c r="AD199" s="13"/>
      <c r="AE199" s="54"/>
      <c r="AF199" s="105"/>
      <c r="AG199" s="29"/>
      <c r="AH199" s="41"/>
      <c r="AJ199" s="15"/>
      <c r="AK199" s="15"/>
      <c r="AL199" s="15"/>
      <c r="AM199" s="15"/>
      <c r="AO199" s="24" t="s">
        <v>59</v>
      </c>
    </row>
    <row r="200" spans="2:41" s="3" customFormat="1" ht="9.9499999999999993" customHeight="1" x14ac:dyDescent="0.2">
      <c r="C200" s="220" t="s">
        <v>865</v>
      </c>
      <c r="E200" s="221"/>
      <c r="P200" s="134"/>
      <c r="Q200" s="6"/>
      <c r="R200" s="222" t="s">
        <v>370</v>
      </c>
      <c r="S200" s="172" t="s">
        <v>909</v>
      </c>
      <c r="T200" s="223"/>
      <c r="U200" s="5"/>
      <c r="V200" s="41"/>
      <c r="W200" s="58"/>
      <c r="X200" s="58"/>
      <c r="Y200" s="41"/>
      <c r="Z200" s="29"/>
      <c r="AA200" s="29"/>
      <c r="AB200" s="44"/>
      <c r="AC200" s="15"/>
      <c r="AD200" s="13"/>
      <c r="AE200" s="54"/>
      <c r="AF200" s="105"/>
      <c r="AG200" s="15"/>
      <c r="AH200" s="41"/>
      <c r="AJ200" s="15"/>
      <c r="AK200" s="15"/>
      <c r="AL200" s="15"/>
      <c r="AM200" s="15"/>
      <c r="AO200" s="24" t="s">
        <v>59</v>
      </c>
    </row>
    <row r="201" spans="2:41" s="3" customFormat="1" ht="2.4500000000000002" customHeight="1" x14ac:dyDescent="0.2">
      <c r="P201" s="61"/>
      <c r="Q201" s="73"/>
      <c r="R201" s="6"/>
      <c r="S201" s="29"/>
      <c r="T201" s="6"/>
      <c r="U201" s="5"/>
      <c r="V201" s="41"/>
      <c r="W201" s="45"/>
      <c r="X201" s="13"/>
      <c r="Y201" s="41"/>
      <c r="Z201" s="29"/>
      <c r="AA201" s="29"/>
      <c r="AB201" s="44"/>
      <c r="AC201" s="15"/>
      <c r="AD201" s="13"/>
      <c r="AE201" s="54"/>
      <c r="AF201" s="105"/>
      <c r="AG201" s="29"/>
      <c r="AH201" s="41"/>
      <c r="AJ201" s="15"/>
      <c r="AK201" s="15"/>
      <c r="AL201" s="15"/>
      <c r="AM201" s="15"/>
      <c r="AO201" s="24" t="s">
        <v>59</v>
      </c>
    </row>
    <row r="202" spans="2:41" s="3" customFormat="1" ht="9.9499999999999993" customHeight="1" x14ac:dyDescent="0.2">
      <c r="C202" s="133"/>
      <c r="D202" s="211" t="s">
        <v>165</v>
      </c>
      <c r="E202" s="224" t="s">
        <v>634</v>
      </c>
      <c r="F202" s="224"/>
      <c r="G202" s="224"/>
      <c r="H202" s="224"/>
      <c r="I202" s="224"/>
      <c r="J202" s="224"/>
      <c r="K202" s="224"/>
      <c r="L202" s="224"/>
      <c r="M202" s="224"/>
      <c r="N202" s="224"/>
      <c r="O202" s="23"/>
      <c r="P202" s="23"/>
      <c r="Q202" s="23"/>
      <c r="R202" s="23"/>
      <c r="S202" s="29"/>
      <c r="T202" s="23"/>
      <c r="U202" s="5"/>
      <c r="V202" s="41"/>
      <c r="W202" s="58"/>
      <c r="X202" s="58"/>
      <c r="Y202" s="41"/>
      <c r="Z202" s="29"/>
      <c r="AA202" s="29"/>
      <c r="AB202" s="44"/>
      <c r="AC202" s="15"/>
      <c r="AD202" s="13"/>
      <c r="AE202" s="54"/>
      <c r="AF202" s="105"/>
      <c r="AG202" s="15"/>
      <c r="AH202" s="41"/>
      <c r="AJ202" s="15"/>
      <c r="AK202" s="15"/>
      <c r="AL202" s="15"/>
      <c r="AM202" s="15"/>
      <c r="AO202" s="24" t="s">
        <v>59</v>
      </c>
    </row>
    <row r="203" spans="2:41" s="3" customFormat="1" ht="0.95" customHeight="1" x14ac:dyDescent="0.2">
      <c r="P203" s="61"/>
      <c r="Q203" s="73"/>
      <c r="R203" s="6"/>
      <c r="S203" s="29"/>
      <c r="T203" s="6"/>
      <c r="U203" s="5"/>
      <c r="V203" s="41"/>
      <c r="W203" s="45"/>
      <c r="X203" s="13"/>
      <c r="Y203" s="41"/>
      <c r="Z203" s="29"/>
      <c r="AA203" s="29"/>
      <c r="AB203" s="44"/>
      <c r="AC203" s="15"/>
      <c r="AD203" s="13"/>
      <c r="AE203" s="54"/>
      <c r="AF203" s="105"/>
      <c r="AG203" s="29"/>
      <c r="AH203" s="41"/>
      <c r="AJ203" s="15"/>
      <c r="AK203" s="15"/>
      <c r="AL203" s="15"/>
      <c r="AM203" s="15"/>
      <c r="AO203" s="24" t="s">
        <v>59</v>
      </c>
    </row>
    <row r="204" spans="2:41" s="3" customFormat="1" ht="9.9499999999999993" customHeight="1" x14ac:dyDescent="0.2">
      <c r="B204" s="95" t="s">
        <v>55</v>
      </c>
      <c r="D204" s="211" t="s">
        <v>63</v>
      </c>
      <c r="E204" s="61" t="s">
        <v>108</v>
      </c>
      <c r="F204" s="61"/>
      <c r="G204" s="23" t="s">
        <v>48</v>
      </c>
      <c r="H204" s="23"/>
      <c r="I204" s="23" t="s">
        <v>258</v>
      </c>
      <c r="J204" s="23"/>
      <c r="K204" s="23" t="s">
        <v>341</v>
      </c>
      <c r="L204" s="23"/>
      <c r="M204" s="23"/>
      <c r="N204" s="23"/>
      <c r="P204" s="61" t="s">
        <v>864</v>
      </c>
      <c r="Q204" s="73"/>
      <c r="R204" s="22"/>
      <c r="S204" s="29">
        <f>IF(Suggested="Yes",AA204,AG204)</f>
        <v>7.3</v>
      </c>
      <c r="T204" s="27" t="s">
        <v>47</v>
      </c>
      <c r="U204" s="5" t="str">
        <f>+Instructions!$B$3</f>
        <v xml:space="preserve">G </v>
      </c>
      <c r="V204" s="41"/>
      <c r="W204" s="45">
        <f>+Instructions!$C$22</f>
        <v>0</v>
      </c>
      <c r="X204" s="15">
        <f>ROUND($AA204*(1-W204)+0.004999,2)</f>
        <v>7.3</v>
      </c>
      <c r="Y204" s="41"/>
      <c r="Z204" s="6" t="s">
        <v>1705</v>
      </c>
      <c r="AA204" s="29">
        <v>7.3</v>
      </c>
      <c r="AB204" s="49">
        <f>+W204</f>
        <v>0</v>
      </c>
      <c r="AC204" s="15">
        <f>+X204</f>
        <v>7.3</v>
      </c>
      <c r="AD204" s="11">
        <f>(AG204-AC204)/AG204</f>
        <v>0</v>
      </c>
      <c r="AE204" s="102"/>
      <c r="AF204" s="109">
        <v>1</v>
      </c>
      <c r="AG204" s="28">
        <f>SUM(AJ204:AL204)+AE204</f>
        <v>7.3</v>
      </c>
      <c r="AH204" s="41"/>
      <c r="AJ204" s="15">
        <f>ROUND(AC204/(1-VLOOKUP(AF204,Group,2,FALSE)),2)</f>
        <v>7.3</v>
      </c>
      <c r="AK204" s="15">
        <f>IF(VLOOKUP(AF204,Group,5,FALSE)="YES",VLOOKUP(ROUND(ROUND(AJ204,1)-AJ204,2),Round,2,FALSE)+VLOOKUP(AF204,Group,6,FALSE),0)</f>
        <v>0</v>
      </c>
      <c r="AL204" s="15">
        <f>IF(VLOOKUP(AF204,Group,7,FALSE)="",0,ROUND(AJ204-0.04999,1)-AJ204+AM204)</f>
        <v>0</v>
      </c>
      <c r="AM204" s="15" t="str">
        <f>IF(VLOOKUP(AF204,Group,7,FALSE)="","",VLOOKUP(AF204,Group,7,FALSE))</f>
        <v/>
      </c>
      <c r="AO204" s="81" t="s">
        <v>59</v>
      </c>
    </row>
    <row r="205" spans="2:41" s="3" customFormat="1" ht="9.9499999999999993" customHeight="1" x14ac:dyDescent="0.2">
      <c r="B205" s="95" t="s">
        <v>55</v>
      </c>
      <c r="D205" s="211"/>
      <c r="E205" s="61" t="s">
        <v>398</v>
      </c>
      <c r="F205" s="61"/>
      <c r="G205" s="23" t="s">
        <v>48</v>
      </c>
      <c r="H205" s="23"/>
      <c r="I205" s="23" t="s">
        <v>258</v>
      </c>
      <c r="J205" s="23"/>
      <c r="K205" s="23" t="s">
        <v>341</v>
      </c>
      <c r="L205" s="23"/>
      <c r="M205" s="23"/>
      <c r="N205" s="23"/>
      <c r="P205" s="61" t="s">
        <v>530</v>
      </c>
      <c r="Q205" s="73"/>
      <c r="R205" s="22"/>
      <c r="S205" s="29">
        <f>IF(Suggested="Yes",AA205,AG205)</f>
        <v>8.65</v>
      </c>
      <c r="T205" s="27" t="s">
        <v>47</v>
      </c>
      <c r="U205" s="5" t="str">
        <f>+Instructions!$B$3</f>
        <v xml:space="preserve">G </v>
      </c>
      <c r="V205" s="41"/>
      <c r="W205" s="45">
        <f>+Instructions!$C$22</f>
        <v>0</v>
      </c>
      <c r="X205" s="15">
        <f>ROUND($AA205*(1-W205)+0.004999,2)</f>
        <v>8.65</v>
      </c>
      <c r="Y205" s="41"/>
      <c r="Z205" s="6" t="s">
        <v>1705</v>
      </c>
      <c r="AA205" s="29">
        <v>8.65</v>
      </c>
      <c r="AB205" s="49">
        <f>+W205</f>
        <v>0</v>
      </c>
      <c r="AC205" s="15">
        <f>+X205</f>
        <v>8.65</v>
      </c>
      <c r="AD205" s="11">
        <f>(AG205-AC205)/AG205</f>
        <v>0</v>
      </c>
      <c r="AE205" s="102"/>
      <c r="AF205" s="109">
        <v>1</v>
      </c>
      <c r="AG205" s="28">
        <f>SUM(AJ205:AL205)+AE205</f>
        <v>8.65</v>
      </c>
      <c r="AH205" s="41"/>
      <c r="AJ205" s="15">
        <f>ROUND(AC205/(1-VLOOKUP(AF205,Group,2,FALSE)),2)</f>
        <v>8.65</v>
      </c>
      <c r="AK205" s="15">
        <f>IF(VLOOKUP(AF205,Group,5,FALSE)="YES",VLOOKUP(ROUND(ROUND(AJ205,1)-AJ205,2),Round,2,FALSE)+VLOOKUP(AF205,Group,6,FALSE),0)</f>
        <v>0</v>
      </c>
      <c r="AL205" s="15">
        <f>IF(VLOOKUP(AF205,Group,7,FALSE)="",0,ROUND(AJ205-0.04999,1)-AJ205+AM205)</f>
        <v>0</v>
      </c>
      <c r="AM205" s="15" t="str">
        <f>IF(VLOOKUP(AF205,Group,7,FALSE)="","",VLOOKUP(AF205,Group,7,FALSE))</f>
        <v/>
      </c>
      <c r="AO205" s="81" t="s">
        <v>59</v>
      </c>
    </row>
    <row r="206" spans="2:41" s="3" customFormat="1" ht="2.85" customHeight="1" x14ac:dyDescent="0.2">
      <c r="P206" s="61"/>
      <c r="Q206" s="73"/>
      <c r="R206" s="6"/>
      <c r="S206" s="29"/>
      <c r="T206" s="6"/>
      <c r="U206" s="5"/>
      <c r="V206" s="41"/>
      <c r="W206" s="45"/>
      <c r="X206" s="13"/>
      <c r="Y206" s="41"/>
      <c r="Z206" s="29"/>
      <c r="AA206" s="29"/>
      <c r="AB206" s="44"/>
      <c r="AC206" s="15"/>
      <c r="AD206" s="13"/>
      <c r="AE206" s="54"/>
      <c r="AF206" s="105"/>
      <c r="AG206" s="29"/>
      <c r="AH206" s="41"/>
      <c r="AJ206" s="15"/>
      <c r="AK206" s="15"/>
      <c r="AL206" s="15"/>
      <c r="AM206" s="15"/>
      <c r="AO206" s="24" t="s">
        <v>59</v>
      </c>
    </row>
    <row r="207" spans="2:41" s="3" customFormat="1" ht="9.9499999999999993" customHeight="1" x14ac:dyDescent="0.2">
      <c r="B207" s="95" t="s">
        <v>55</v>
      </c>
      <c r="D207" s="211"/>
      <c r="E207" s="61" t="s">
        <v>108</v>
      </c>
      <c r="F207" s="61"/>
      <c r="G207" s="23" t="s">
        <v>48</v>
      </c>
      <c r="H207" s="23"/>
      <c r="I207" s="23"/>
      <c r="J207" s="23"/>
      <c r="K207" s="23" t="s">
        <v>474</v>
      </c>
      <c r="L207" s="23"/>
      <c r="M207" s="23"/>
      <c r="N207" s="23"/>
      <c r="P207" s="61" t="s">
        <v>278</v>
      </c>
      <c r="Q207" s="73"/>
      <c r="R207" s="22"/>
      <c r="S207" s="29">
        <f>IF(Suggested="Yes",AA207,AG207)</f>
        <v>5.65</v>
      </c>
      <c r="T207" s="27" t="s">
        <v>47</v>
      </c>
      <c r="U207" s="5" t="str">
        <f>+Instructions!$B$3</f>
        <v xml:space="preserve">G </v>
      </c>
      <c r="V207" s="41"/>
      <c r="W207" s="45">
        <f>+Instructions!$C$22</f>
        <v>0</v>
      </c>
      <c r="X207" s="15">
        <f>ROUND($AA207*(1-W207)+0.004999,2)</f>
        <v>5.65</v>
      </c>
      <c r="Y207" s="41"/>
      <c r="Z207" s="6" t="s">
        <v>1705</v>
      </c>
      <c r="AA207" s="29">
        <v>5.65</v>
      </c>
      <c r="AB207" s="49">
        <f>+W207</f>
        <v>0</v>
      </c>
      <c r="AC207" s="15">
        <f>+X207</f>
        <v>5.65</v>
      </c>
      <c r="AD207" s="11">
        <f>(AG207-AC207)/AG207</f>
        <v>0</v>
      </c>
      <c r="AE207" s="102"/>
      <c r="AF207" s="109">
        <v>1</v>
      </c>
      <c r="AG207" s="28">
        <f>SUM(AJ207:AL207)+AE207</f>
        <v>5.65</v>
      </c>
      <c r="AH207" s="41"/>
      <c r="AJ207" s="15">
        <f>ROUND(AC207/(1-VLOOKUP(AF207,Group,2,FALSE)),2)</f>
        <v>5.65</v>
      </c>
      <c r="AK207" s="15">
        <f>IF(VLOOKUP(AF207,Group,5,FALSE)="YES",VLOOKUP(ROUND(ROUND(AJ207,1)-AJ207,2),Round,2,FALSE)+VLOOKUP(AF207,Group,6,FALSE),0)</f>
        <v>0</v>
      </c>
      <c r="AL207" s="15">
        <f>IF(VLOOKUP(AF207,Group,7,FALSE)="",0,ROUND(AJ207-0.04999,1)-AJ207+AM207)</f>
        <v>0</v>
      </c>
      <c r="AM207" s="15" t="str">
        <f>IF(VLOOKUP(AF207,Group,7,FALSE)="","",VLOOKUP(AF207,Group,7,FALSE))</f>
        <v/>
      </c>
      <c r="AO207" s="81" t="s">
        <v>59</v>
      </c>
    </row>
    <row r="208" spans="2:41" s="3" customFormat="1" ht="9.9499999999999993" customHeight="1" x14ac:dyDescent="0.2">
      <c r="B208" s="95" t="s">
        <v>55</v>
      </c>
      <c r="D208" s="211"/>
      <c r="E208" s="61" t="s">
        <v>398</v>
      </c>
      <c r="F208" s="61"/>
      <c r="G208" s="23" t="s">
        <v>48</v>
      </c>
      <c r="H208" s="23"/>
      <c r="I208" s="23" t="s">
        <v>258</v>
      </c>
      <c r="J208" s="23"/>
      <c r="K208" s="23" t="s">
        <v>474</v>
      </c>
      <c r="L208" s="23"/>
      <c r="M208" s="23"/>
      <c r="N208" s="23"/>
      <c r="P208" s="61" t="s">
        <v>530</v>
      </c>
      <c r="Q208" s="73"/>
      <c r="R208" s="22"/>
      <c r="S208" s="29">
        <f>IF(Suggested="Yes",AA208,AG208)</f>
        <v>7.35</v>
      </c>
      <c r="T208" s="27" t="s">
        <v>47</v>
      </c>
      <c r="U208" s="5" t="str">
        <f>+Instructions!$B$3</f>
        <v xml:space="preserve">G </v>
      </c>
      <c r="V208" s="41"/>
      <c r="W208" s="45">
        <f>+Instructions!$C$22</f>
        <v>0</v>
      </c>
      <c r="X208" s="15">
        <f>ROUND($AA208*(1-W208)+0.004999,2)</f>
        <v>7.35</v>
      </c>
      <c r="Y208" s="41"/>
      <c r="Z208" s="6" t="s">
        <v>1704</v>
      </c>
      <c r="AA208" s="29">
        <v>7.35</v>
      </c>
      <c r="AB208" s="49">
        <f>+W208</f>
        <v>0</v>
      </c>
      <c r="AC208" s="15">
        <f>+X208</f>
        <v>7.35</v>
      </c>
      <c r="AD208" s="11">
        <f>(AG208-AC208)/AG208</f>
        <v>0</v>
      </c>
      <c r="AE208" s="102"/>
      <c r="AF208" s="109">
        <v>1</v>
      </c>
      <c r="AG208" s="28">
        <f>SUM(AJ208:AL208)+AE208</f>
        <v>7.35</v>
      </c>
      <c r="AH208" s="41"/>
      <c r="AJ208" s="15">
        <f>ROUND(AC208/(1-VLOOKUP(AF208,Group,2,FALSE)),2)</f>
        <v>7.35</v>
      </c>
      <c r="AK208" s="15">
        <f>IF(VLOOKUP(AF208,Group,5,FALSE)="YES",VLOOKUP(ROUND(ROUND(AJ208,1)-AJ208,2),Round,2,FALSE)+VLOOKUP(AF208,Group,6,FALSE),0)</f>
        <v>0</v>
      </c>
      <c r="AL208" s="15">
        <f>IF(VLOOKUP(AF208,Group,7,FALSE)="",0,ROUND(AJ208-0.04999,1)-AJ208+AM208)</f>
        <v>0</v>
      </c>
      <c r="AM208" s="15" t="str">
        <f>IF(VLOOKUP(AF208,Group,7,FALSE)="","",VLOOKUP(AF208,Group,7,FALSE))</f>
        <v/>
      </c>
      <c r="AO208" s="81" t="s">
        <v>59</v>
      </c>
    </row>
    <row r="209" spans="2:41" s="3" customFormat="1" ht="0.95" customHeight="1" x14ac:dyDescent="0.2">
      <c r="P209" s="61"/>
      <c r="Q209" s="73"/>
      <c r="R209" s="6"/>
      <c r="S209" s="29"/>
      <c r="T209" s="6"/>
      <c r="U209" s="5"/>
      <c r="V209" s="41"/>
      <c r="W209" s="45"/>
      <c r="X209" s="13"/>
      <c r="Y209" s="41"/>
      <c r="Z209" s="29"/>
      <c r="AA209" s="29"/>
      <c r="AB209" s="44"/>
      <c r="AC209" s="15"/>
      <c r="AD209" s="13"/>
      <c r="AE209" s="54"/>
      <c r="AF209" s="105"/>
      <c r="AG209" s="29"/>
      <c r="AH209" s="41"/>
      <c r="AJ209" s="15"/>
      <c r="AK209" s="15"/>
      <c r="AL209" s="15"/>
      <c r="AM209" s="15"/>
      <c r="AO209" s="24" t="s">
        <v>59</v>
      </c>
    </row>
    <row r="210" spans="2:41" s="3" customFormat="1" ht="9.9499999999999993" customHeight="1" x14ac:dyDescent="0.2">
      <c r="B210" s="96" t="s">
        <v>45</v>
      </c>
      <c r="D210" s="211"/>
      <c r="E210" s="61" t="s">
        <v>115</v>
      </c>
      <c r="F210" s="61"/>
      <c r="G210" s="23" t="s">
        <v>97</v>
      </c>
      <c r="H210" s="23"/>
      <c r="J210" s="23"/>
      <c r="K210" s="23" t="s">
        <v>474</v>
      </c>
      <c r="M210" s="23"/>
      <c r="N210" s="23"/>
      <c r="P210" s="61"/>
      <c r="Q210" s="73"/>
      <c r="R210" s="22"/>
      <c r="S210" s="29">
        <f>IF(Suggested="Yes",AA210,AG210)</f>
        <v>6.6</v>
      </c>
      <c r="T210" s="27" t="s">
        <v>46</v>
      </c>
      <c r="U210" s="5" t="str">
        <f>+Instructions!$B$3</f>
        <v xml:space="preserve">G </v>
      </c>
      <c r="V210" s="41"/>
      <c r="W210" s="45">
        <f>+Instructions!$C$22</f>
        <v>0</v>
      </c>
      <c r="X210" s="29">
        <f>ROUND($AA210*(1-W210)+0.004999,2)</f>
        <v>6.6</v>
      </c>
      <c r="Y210" s="41"/>
      <c r="Z210" s="6" t="s">
        <v>1705</v>
      </c>
      <c r="AA210" s="29">
        <v>6.6</v>
      </c>
      <c r="AB210" s="49">
        <f>+W210</f>
        <v>0</v>
      </c>
      <c r="AC210" s="29">
        <f>+X210</f>
        <v>6.6</v>
      </c>
      <c r="AD210" s="49">
        <f>(AG210-AC210)/AG210</f>
        <v>0</v>
      </c>
      <c r="AE210" s="102"/>
      <c r="AF210" s="111">
        <v>2</v>
      </c>
      <c r="AG210" s="33">
        <f>SUM(AJ210:AL210)+AE210</f>
        <v>6.6</v>
      </c>
      <c r="AH210" s="41"/>
      <c r="AJ210" s="15">
        <f>ROUND(AC210/(1-VLOOKUP(AF210,Group,2,FALSE)),2)</f>
        <v>6.6</v>
      </c>
      <c r="AK210" s="15">
        <f>IF(VLOOKUP(AF210,Group,5,FALSE)="YES",VLOOKUP(ROUND(ROUND(AJ210,1)-AJ210,2),Round,2,FALSE)+VLOOKUP(AF210,Group,6,FALSE),0)</f>
        <v>0</v>
      </c>
      <c r="AL210" s="15">
        <f>IF(VLOOKUP(AF210,Group,7,FALSE)="",0,ROUND(AJ210-0.04999,1)-AJ210+AM210)</f>
        <v>0</v>
      </c>
      <c r="AM210" s="15" t="str">
        <f>IF(VLOOKUP(AF210,Group,7,FALSE)="","",VLOOKUP(AF210,Group,7,FALSE))</f>
        <v/>
      </c>
      <c r="AO210" s="81" t="s">
        <v>59</v>
      </c>
    </row>
    <row r="211" spans="2:41" s="3" customFormat="1" ht="0.95" customHeight="1" x14ac:dyDescent="0.2">
      <c r="P211" s="61"/>
      <c r="Q211" s="73"/>
      <c r="R211" s="6"/>
      <c r="S211" s="29"/>
      <c r="T211" s="6"/>
      <c r="U211" s="5"/>
      <c r="V211" s="41"/>
      <c r="W211" s="45"/>
      <c r="X211" s="13"/>
      <c r="Y211" s="41"/>
      <c r="Z211" s="29"/>
      <c r="AA211" s="29"/>
      <c r="AB211" s="44"/>
      <c r="AC211" s="15"/>
      <c r="AD211" s="13"/>
      <c r="AE211" s="54"/>
      <c r="AF211" s="105"/>
      <c r="AG211" s="29"/>
      <c r="AH211" s="41"/>
      <c r="AJ211" s="15"/>
      <c r="AK211" s="15"/>
      <c r="AL211" s="15"/>
      <c r="AM211" s="15"/>
      <c r="AO211" s="24" t="s">
        <v>59</v>
      </c>
    </row>
    <row r="212" spans="2:41" s="3" customFormat="1" ht="9.9499999999999993" customHeight="1" x14ac:dyDescent="0.2">
      <c r="B212" s="94" t="s">
        <v>8</v>
      </c>
      <c r="D212" s="211"/>
      <c r="E212" s="61" t="s">
        <v>92</v>
      </c>
      <c r="F212" s="61"/>
      <c r="G212" s="23" t="s">
        <v>100</v>
      </c>
      <c r="H212" s="23"/>
      <c r="I212" s="23" t="s">
        <v>96</v>
      </c>
      <c r="J212" s="23"/>
      <c r="K212" s="23" t="s">
        <v>474</v>
      </c>
      <c r="L212" s="23"/>
      <c r="M212" s="227" t="s">
        <v>841</v>
      </c>
      <c r="P212" s="61" t="s">
        <v>726</v>
      </c>
      <c r="Q212" s="73"/>
      <c r="R212" s="22"/>
      <c r="S212" s="29">
        <f>IF(Suggested="Yes",AA212,AG212)</f>
        <v>24.35</v>
      </c>
      <c r="T212" s="27" t="s">
        <v>46</v>
      </c>
      <c r="U212" s="5" t="str">
        <f>+Instructions!$B$3</f>
        <v xml:space="preserve">G </v>
      </c>
      <c r="V212" s="41"/>
      <c r="W212" s="45">
        <f>+Instructions!$C$22</f>
        <v>0</v>
      </c>
      <c r="X212" s="15">
        <f t="shared" ref="X212" si="155">ROUND($AA212*(1-W212)+0.004999,2)</f>
        <v>24.35</v>
      </c>
      <c r="Y212" s="41"/>
      <c r="Z212" s="6" t="s">
        <v>1703</v>
      </c>
      <c r="AA212" s="29">
        <v>24.35</v>
      </c>
      <c r="AB212" s="49">
        <f t="shared" ref="AB212" si="156">+W212</f>
        <v>0</v>
      </c>
      <c r="AC212" s="15">
        <f t="shared" ref="AC212" si="157">+X212</f>
        <v>24.35</v>
      </c>
      <c r="AD212" s="11">
        <f t="shared" ref="AD212" si="158">(AG212-AC212)/AG212</f>
        <v>0</v>
      </c>
      <c r="AE212" s="102"/>
      <c r="AF212" s="110">
        <v>3</v>
      </c>
      <c r="AG212" s="42">
        <f t="shared" ref="AG212" si="159">SUM(AJ212:AL212)+AE212</f>
        <v>24.35</v>
      </c>
      <c r="AH212" s="41"/>
      <c r="AJ212" s="15">
        <f t="shared" ref="AJ212" si="160">ROUND(AC212/(1-VLOOKUP(AF212,Group,2,FALSE)),2)</f>
        <v>24.35</v>
      </c>
      <c r="AK212" s="15">
        <f t="shared" ref="AK212" si="161">IF(VLOOKUP(AF212,Group,5,FALSE)="YES",VLOOKUP(ROUND(ROUND(AJ212,1)-AJ212,2),Round,2,FALSE)+VLOOKUP(AF212,Group,6,FALSE),0)</f>
        <v>0</v>
      </c>
      <c r="AL212" s="15">
        <f t="shared" ref="AL212" si="162">IF(VLOOKUP(AF212,Group,7,FALSE)="",0,ROUND(AJ212-0.04999,1)-AJ212+AM212)</f>
        <v>0</v>
      </c>
      <c r="AM212" s="15" t="str">
        <f t="shared" ref="AM212" si="163">IF(VLOOKUP(AF212,Group,7,FALSE)="","",VLOOKUP(AF212,Group,7,FALSE))</f>
        <v/>
      </c>
      <c r="AO212" s="81" t="s">
        <v>59</v>
      </c>
    </row>
    <row r="213" spans="2:41" s="3" customFormat="1" ht="9.9499999999999993" customHeight="1" x14ac:dyDescent="0.2">
      <c r="B213" s="94" t="s">
        <v>8</v>
      </c>
      <c r="D213" s="211"/>
      <c r="E213" s="61" t="s">
        <v>253</v>
      </c>
      <c r="F213" s="61"/>
      <c r="G213" s="23" t="s">
        <v>100</v>
      </c>
      <c r="H213" s="23"/>
      <c r="I213" s="23" t="s">
        <v>96</v>
      </c>
      <c r="J213" s="23"/>
      <c r="K213" s="23" t="s">
        <v>474</v>
      </c>
      <c r="L213" s="23"/>
      <c r="M213" s="227" t="s">
        <v>841</v>
      </c>
      <c r="N213" s="23"/>
      <c r="P213" s="61" t="s">
        <v>301</v>
      </c>
      <c r="Q213" s="73"/>
      <c r="R213" s="22"/>
      <c r="S213" s="29">
        <f>IF(Suggested="Yes",AA213,AG213)</f>
        <v>24.85</v>
      </c>
      <c r="T213" s="27" t="s">
        <v>46</v>
      </c>
      <c r="U213" s="5" t="str">
        <f>+Instructions!$B$3</f>
        <v xml:space="preserve">G </v>
      </c>
      <c r="V213" s="41"/>
      <c r="W213" s="45">
        <f>+Instructions!$C$22</f>
        <v>0</v>
      </c>
      <c r="X213" s="15">
        <f>ROUND($AA213*(1-W213)+0.004999,2)</f>
        <v>24.85</v>
      </c>
      <c r="Y213" s="41"/>
      <c r="Z213" s="6" t="s">
        <v>1705</v>
      </c>
      <c r="AA213" s="29">
        <v>24.85</v>
      </c>
      <c r="AB213" s="49">
        <f>+W213</f>
        <v>0</v>
      </c>
      <c r="AC213" s="15">
        <f>+X213</f>
        <v>24.85</v>
      </c>
      <c r="AD213" s="11">
        <f>(AG213-AC213)/AG213</f>
        <v>0</v>
      </c>
      <c r="AE213" s="102"/>
      <c r="AF213" s="110">
        <v>3</v>
      </c>
      <c r="AG213" s="42">
        <f>SUM(AJ213:AL213)+AE213</f>
        <v>24.85</v>
      </c>
      <c r="AH213" s="41"/>
      <c r="AJ213" s="15">
        <f>ROUND(AC213/(1-VLOOKUP(AF213,Group,2,FALSE)),2)</f>
        <v>24.85</v>
      </c>
      <c r="AK213" s="15">
        <f>IF(VLOOKUP(AF213,Group,5,FALSE)="YES",VLOOKUP(ROUND(ROUND(AJ213,1)-AJ213,2),Round,2,FALSE)+VLOOKUP(AF213,Group,6,FALSE),0)</f>
        <v>0</v>
      </c>
      <c r="AL213" s="15">
        <f>IF(VLOOKUP(AF213,Group,7,FALSE)="",0,ROUND(AJ213-0.04999,1)-AJ213+AM213)</f>
        <v>0</v>
      </c>
      <c r="AM213" s="15" t="str">
        <f>IF(VLOOKUP(AF213,Group,7,FALSE)="","",VLOOKUP(AF213,Group,7,FALSE))</f>
        <v/>
      </c>
      <c r="AO213" s="81" t="s">
        <v>59</v>
      </c>
    </row>
    <row r="214" spans="2:41" s="3" customFormat="1" ht="2.85" customHeight="1" x14ac:dyDescent="0.2">
      <c r="P214" s="61"/>
      <c r="Q214" s="73"/>
      <c r="R214" s="6"/>
      <c r="S214" s="29"/>
      <c r="T214" s="6"/>
      <c r="U214" s="5"/>
      <c r="V214" s="41"/>
      <c r="W214" s="45"/>
      <c r="X214" s="13"/>
      <c r="Y214" s="41"/>
      <c r="Z214" s="29"/>
      <c r="AA214" s="29"/>
      <c r="AB214" s="44"/>
      <c r="AC214" s="15"/>
      <c r="AD214" s="13"/>
      <c r="AE214" s="54"/>
      <c r="AF214" s="105"/>
      <c r="AG214" s="29"/>
      <c r="AH214" s="41"/>
      <c r="AJ214" s="15"/>
      <c r="AK214" s="15"/>
      <c r="AL214" s="15"/>
      <c r="AM214" s="15"/>
      <c r="AO214" s="24" t="s">
        <v>59</v>
      </c>
    </row>
    <row r="215" spans="2:41" s="3" customFormat="1" ht="9.9499999999999993" customHeight="1" x14ac:dyDescent="0.2">
      <c r="B215" s="95" t="s">
        <v>55</v>
      </c>
      <c r="D215" s="211" t="s">
        <v>64</v>
      </c>
      <c r="E215" s="61" t="s">
        <v>250</v>
      </c>
      <c r="F215" s="61"/>
      <c r="G215" s="23" t="s">
        <v>48</v>
      </c>
      <c r="H215" s="23"/>
      <c r="I215" s="23"/>
      <c r="J215" s="23"/>
      <c r="K215" s="23" t="s">
        <v>357</v>
      </c>
      <c r="L215" s="23"/>
      <c r="M215" s="23"/>
      <c r="N215" s="23"/>
      <c r="P215" s="61" t="s">
        <v>866</v>
      </c>
      <c r="Q215" s="73"/>
      <c r="R215" s="22"/>
      <c r="S215" s="29">
        <f>IF(Suggested="Yes",AA215,AG215)</f>
        <v>5.8</v>
      </c>
      <c r="T215" s="27" t="s">
        <v>47</v>
      </c>
      <c r="U215" s="5" t="str">
        <f>+Instructions!$B$3</f>
        <v xml:space="preserve">G </v>
      </c>
      <c r="V215" s="41"/>
      <c r="W215" s="45">
        <f>+Instructions!$C$22</f>
        <v>0</v>
      </c>
      <c r="X215" s="15">
        <f>ROUND($AA215*(1-W215)+0.004999,2)</f>
        <v>5.8</v>
      </c>
      <c r="Y215" s="41"/>
      <c r="Z215" s="6" t="s">
        <v>1705</v>
      </c>
      <c r="AA215" s="29">
        <v>5.8</v>
      </c>
      <c r="AB215" s="49">
        <f>+W215</f>
        <v>0</v>
      </c>
      <c r="AC215" s="15">
        <f>+X215</f>
        <v>5.8</v>
      </c>
      <c r="AD215" s="11">
        <f>(AG215-AC215)/AG215</f>
        <v>0</v>
      </c>
      <c r="AE215" s="102"/>
      <c r="AF215" s="109">
        <v>1</v>
      </c>
      <c r="AG215" s="28">
        <f>SUM(AJ215:AL215)+AE215</f>
        <v>5.8</v>
      </c>
      <c r="AH215" s="41"/>
      <c r="AJ215" s="15">
        <f>ROUND(AC215/(1-VLOOKUP(AF215,Group,2,FALSE)),2)</f>
        <v>5.8</v>
      </c>
      <c r="AK215" s="15">
        <f>IF(VLOOKUP(AF215,Group,5,FALSE)="YES",VLOOKUP(ROUND(ROUND(AJ215,1)-AJ215,2),Round,2,FALSE)+VLOOKUP(AF215,Group,6,FALSE),0)</f>
        <v>0</v>
      </c>
      <c r="AL215" s="15">
        <f>IF(VLOOKUP(AF215,Group,7,FALSE)="",0,ROUND(AJ215-0.04999,1)-AJ215+AM215)</f>
        <v>0</v>
      </c>
      <c r="AM215" s="15" t="str">
        <f>IF(VLOOKUP(AF215,Group,7,FALSE)="","",VLOOKUP(AF215,Group,7,FALSE))</f>
        <v/>
      </c>
      <c r="AO215" s="81" t="s">
        <v>59</v>
      </c>
    </row>
    <row r="216" spans="2:41" s="3" customFormat="1" ht="0.95" customHeight="1" x14ac:dyDescent="0.2">
      <c r="P216" s="61"/>
      <c r="Q216" s="73"/>
      <c r="R216" s="6"/>
      <c r="S216" s="29"/>
      <c r="T216" s="6"/>
      <c r="U216" s="5"/>
      <c r="V216" s="41"/>
      <c r="W216" s="45"/>
      <c r="X216" s="13"/>
      <c r="Y216" s="41"/>
      <c r="Z216" s="29"/>
      <c r="AA216" s="29"/>
      <c r="AB216" s="44"/>
      <c r="AC216" s="15"/>
      <c r="AD216" s="13"/>
      <c r="AE216" s="54"/>
      <c r="AF216" s="105"/>
      <c r="AG216" s="29"/>
      <c r="AH216" s="41"/>
      <c r="AJ216" s="15"/>
      <c r="AK216" s="15"/>
      <c r="AL216" s="15"/>
      <c r="AM216" s="15"/>
      <c r="AO216" s="24" t="s">
        <v>59</v>
      </c>
    </row>
    <row r="217" spans="2:41" s="3" customFormat="1" ht="9.9499999999999993" customHeight="1" x14ac:dyDescent="0.2">
      <c r="B217" s="96" t="s">
        <v>45</v>
      </c>
      <c r="D217" s="211"/>
      <c r="E217" s="61" t="s">
        <v>250</v>
      </c>
      <c r="F217" s="61"/>
      <c r="G217" s="23" t="s">
        <v>97</v>
      </c>
      <c r="H217" s="23"/>
      <c r="J217" s="23"/>
      <c r="K217" s="23" t="s">
        <v>357</v>
      </c>
      <c r="M217" s="23"/>
      <c r="N217" s="23"/>
      <c r="P217" s="61"/>
      <c r="Q217" s="73"/>
      <c r="R217" s="22"/>
      <c r="S217" s="29">
        <f>IF(Suggested="Yes",AA217,AG217)</f>
        <v>10.1</v>
      </c>
      <c r="T217" s="27" t="s">
        <v>46</v>
      </c>
      <c r="U217" s="5" t="str">
        <f>+Instructions!$B$3</f>
        <v xml:space="preserve">G </v>
      </c>
      <c r="V217" s="41"/>
      <c r="W217" s="45">
        <f>+Instructions!$C$22</f>
        <v>0</v>
      </c>
      <c r="X217" s="29">
        <f>ROUND($AA217*(1-W217)+0.004999,2)</f>
        <v>10.1</v>
      </c>
      <c r="Y217" s="41"/>
      <c r="Z217" s="6" t="s">
        <v>1705</v>
      </c>
      <c r="AA217" s="29">
        <v>10.1</v>
      </c>
      <c r="AB217" s="49">
        <f>+W217</f>
        <v>0</v>
      </c>
      <c r="AC217" s="29">
        <f>+X217</f>
        <v>10.1</v>
      </c>
      <c r="AD217" s="49">
        <f>(AG217-AC217)/AG217</f>
        <v>0</v>
      </c>
      <c r="AE217" s="102"/>
      <c r="AF217" s="111">
        <v>2</v>
      </c>
      <c r="AG217" s="33">
        <f>SUM(AJ217:AL217)+AE217</f>
        <v>10.1</v>
      </c>
      <c r="AH217" s="41"/>
      <c r="AJ217" s="15">
        <f>ROUND(AC217/(1-VLOOKUP(AF217,Group,2,FALSE)),2)</f>
        <v>10.1</v>
      </c>
      <c r="AK217" s="15">
        <f>IF(VLOOKUP(AF217,Group,5,FALSE)="YES",VLOOKUP(ROUND(ROUND(AJ217,1)-AJ217,2),Round,2,FALSE)+VLOOKUP(AF217,Group,6,FALSE),0)</f>
        <v>0</v>
      </c>
      <c r="AL217" s="15">
        <f>IF(VLOOKUP(AF217,Group,7,FALSE)="",0,ROUND(AJ217-0.04999,1)-AJ217+AM217)</f>
        <v>0</v>
      </c>
      <c r="AM217" s="15" t="str">
        <f>IF(VLOOKUP(AF217,Group,7,FALSE)="","",VLOOKUP(AF217,Group,7,FALSE))</f>
        <v/>
      </c>
      <c r="AO217" s="81" t="s">
        <v>59</v>
      </c>
    </row>
    <row r="218" spans="2:41" s="3" customFormat="1" ht="9.9499999999999993" customHeight="1" x14ac:dyDescent="0.2">
      <c r="C218" s="220" t="s">
        <v>1469</v>
      </c>
      <c r="E218" s="221"/>
      <c r="K218" s="3" t="s">
        <v>89</v>
      </c>
      <c r="P218" s="134"/>
      <c r="Q218" s="6"/>
      <c r="R218" s="222" t="s">
        <v>370</v>
      </c>
      <c r="S218" s="172" t="s">
        <v>1470</v>
      </c>
      <c r="T218" s="223"/>
      <c r="U218" s="5"/>
      <c r="V218" s="41"/>
      <c r="W218" s="58"/>
      <c r="X218" s="58"/>
      <c r="Y218" s="41"/>
      <c r="Z218" s="29"/>
      <c r="AA218" s="29"/>
      <c r="AB218" s="44"/>
      <c r="AC218" s="15"/>
      <c r="AD218" s="13"/>
      <c r="AE218" s="54"/>
      <c r="AF218" s="105"/>
      <c r="AG218" s="15"/>
      <c r="AH218" s="41"/>
      <c r="AJ218" s="15"/>
      <c r="AK218" s="15"/>
      <c r="AL218" s="15"/>
      <c r="AM218" s="15"/>
      <c r="AO218" s="24" t="s">
        <v>59</v>
      </c>
    </row>
    <row r="219" spans="2:41" s="3" customFormat="1" ht="2.4500000000000002" customHeight="1" x14ac:dyDescent="0.2">
      <c r="P219" s="61"/>
      <c r="Q219" s="73"/>
      <c r="R219" s="6"/>
      <c r="S219" s="29"/>
      <c r="T219" s="6"/>
      <c r="U219" s="5"/>
      <c r="V219" s="41"/>
      <c r="W219" s="45"/>
      <c r="X219" s="13"/>
      <c r="Y219" s="41"/>
      <c r="Z219" s="29"/>
      <c r="AA219" s="29"/>
      <c r="AB219" s="44"/>
      <c r="AC219" s="15"/>
      <c r="AD219" s="13"/>
      <c r="AE219" s="54"/>
      <c r="AF219" s="105"/>
      <c r="AG219" s="29"/>
      <c r="AH219" s="41"/>
      <c r="AJ219" s="15"/>
      <c r="AK219" s="15"/>
      <c r="AL219" s="15"/>
      <c r="AM219" s="15"/>
      <c r="AO219" s="24" t="s">
        <v>59</v>
      </c>
    </row>
    <row r="220" spans="2:41" s="3" customFormat="1" ht="9.9499999999999993" customHeight="1" x14ac:dyDescent="0.2">
      <c r="C220" s="133"/>
      <c r="D220" s="211" t="s">
        <v>165</v>
      </c>
      <c r="E220" s="224" t="s">
        <v>1471</v>
      </c>
      <c r="F220" s="224"/>
      <c r="G220" s="224"/>
      <c r="H220" s="224"/>
      <c r="I220" s="224"/>
      <c r="J220" s="224"/>
      <c r="K220" s="224"/>
      <c r="L220" s="224"/>
      <c r="M220" s="224"/>
      <c r="N220" s="224"/>
      <c r="O220" s="23"/>
      <c r="P220" s="23"/>
      <c r="Q220" s="23"/>
      <c r="R220" s="23"/>
      <c r="S220" s="29"/>
      <c r="T220" s="23"/>
      <c r="U220" s="5"/>
      <c r="V220" s="41"/>
      <c r="W220" s="58"/>
      <c r="X220" s="58"/>
      <c r="Y220" s="41"/>
      <c r="Z220" s="29"/>
      <c r="AA220" s="29"/>
      <c r="AB220" s="44"/>
      <c r="AC220" s="15"/>
      <c r="AD220" s="13"/>
      <c r="AE220" s="54"/>
      <c r="AF220" s="105"/>
      <c r="AG220" s="15"/>
      <c r="AH220" s="41"/>
      <c r="AJ220" s="15"/>
      <c r="AK220" s="15"/>
      <c r="AL220" s="15"/>
      <c r="AM220" s="15"/>
      <c r="AO220" s="24" t="s">
        <v>59</v>
      </c>
    </row>
    <row r="221" spans="2:41" s="3" customFormat="1" ht="1.5" customHeight="1" x14ac:dyDescent="0.2">
      <c r="P221" s="61"/>
      <c r="Q221" s="73"/>
      <c r="R221" s="6"/>
      <c r="S221" s="29"/>
      <c r="T221" s="6"/>
      <c r="U221" s="5"/>
      <c r="V221" s="41"/>
      <c r="W221" s="45"/>
      <c r="X221" s="13"/>
      <c r="Y221" s="41"/>
      <c r="Z221" s="29"/>
      <c r="AA221" s="29"/>
      <c r="AB221" s="44"/>
      <c r="AC221" s="15"/>
      <c r="AD221" s="13"/>
      <c r="AE221" s="54"/>
      <c r="AF221" s="105"/>
      <c r="AG221" s="29"/>
      <c r="AH221" s="41"/>
      <c r="AJ221" s="15"/>
      <c r="AK221" s="15"/>
      <c r="AL221" s="15"/>
      <c r="AM221" s="15"/>
      <c r="AO221" s="24" t="s">
        <v>59</v>
      </c>
    </row>
    <row r="222" spans="2:41" s="3" customFormat="1" ht="9.75" customHeight="1" x14ac:dyDescent="0.2">
      <c r="B222" s="95" t="s">
        <v>55</v>
      </c>
      <c r="D222" s="211"/>
      <c r="E222" s="61" t="s">
        <v>108</v>
      </c>
      <c r="F222" s="61"/>
      <c r="G222" s="23" t="s">
        <v>48</v>
      </c>
      <c r="H222" s="23"/>
      <c r="I222" s="23" t="s">
        <v>258</v>
      </c>
      <c r="J222" s="23"/>
      <c r="K222" s="23" t="s">
        <v>341</v>
      </c>
      <c r="L222" s="23"/>
      <c r="M222" s="23"/>
      <c r="N222" s="23"/>
      <c r="P222" s="61" t="s">
        <v>206</v>
      </c>
      <c r="Q222" s="73"/>
      <c r="R222" s="22"/>
      <c r="S222" s="29">
        <f>IF(Suggested="Yes",AA222,AG222)</f>
        <v>8.35</v>
      </c>
      <c r="T222" s="27" t="s">
        <v>47</v>
      </c>
      <c r="U222" s="5" t="str">
        <f>+Instructions!$B$3</f>
        <v xml:space="preserve">G </v>
      </c>
      <c r="V222" s="41"/>
      <c r="W222" s="45">
        <f>+Instructions!$C$22</f>
        <v>0</v>
      </c>
      <c r="X222" s="15">
        <f t="shared" ref="X222" si="164">ROUND($AA222*(1-W222)+0.004999,2)</f>
        <v>8.35</v>
      </c>
      <c r="Y222" s="41"/>
      <c r="Z222" s="6" t="s">
        <v>1703</v>
      </c>
      <c r="AA222" s="29">
        <v>8.35</v>
      </c>
      <c r="AB222" s="49">
        <f t="shared" ref="AB222" si="165">+W222</f>
        <v>0</v>
      </c>
      <c r="AC222" s="15">
        <f t="shared" ref="AC222" si="166">+X222</f>
        <v>8.35</v>
      </c>
      <c r="AD222" s="11">
        <f t="shared" ref="AD222" si="167">(AG222-AC222)/AG222</f>
        <v>0</v>
      </c>
      <c r="AE222" s="102"/>
      <c r="AF222" s="109">
        <v>1</v>
      </c>
      <c r="AG222" s="28">
        <f t="shared" ref="AG222" si="168">SUM(AJ222:AL222)+AE222</f>
        <v>8.35</v>
      </c>
      <c r="AH222" s="41"/>
      <c r="AJ222" s="15">
        <f t="shared" ref="AJ222" si="169">ROUND(AC222/(1-VLOOKUP(AF222,Group,2,FALSE)),2)</f>
        <v>8.35</v>
      </c>
      <c r="AK222" s="15">
        <f t="shared" ref="AK222" si="170">IF(VLOOKUP(AF222,Group,5,FALSE)="YES",VLOOKUP(ROUND(ROUND(AJ222,1)-AJ222,2),Round,2,FALSE)+VLOOKUP(AF222,Group,6,FALSE),0)</f>
        <v>0</v>
      </c>
      <c r="AL222" s="15">
        <f t="shared" ref="AL222" si="171">IF(VLOOKUP(AF222,Group,7,FALSE)="",0,ROUND(AJ222-0.04999,1)-AJ222+AM222)</f>
        <v>0</v>
      </c>
      <c r="AM222" s="15" t="str">
        <f t="shared" ref="AM222" si="172">IF(VLOOKUP(AF222,Group,7,FALSE)="","",VLOOKUP(AF222,Group,7,FALSE))</f>
        <v/>
      </c>
      <c r="AO222" s="81" t="s">
        <v>59</v>
      </c>
    </row>
    <row r="223" spans="2:41" s="3" customFormat="1" ht="9.75" customHeight="1" x14ac:dyDescent="0.2">
      <c r="B223" s="95" t="s">
        <v>55</v>
      </c>
      <c r="D223" s="211"/>
      <c r="E223" s="61" t="s">
        <v>398</v>
      </c>
      <c r="F223" s="61"/>
      <c r="G223" s="23" t="s">
        <v>48</v>
      </c>
      <c r="H223" s="23"/>
      <c r="I223" s="23" t="s">
        <v>258</v>
      </c>
      <c r="J223" s="23"/>
      <c r="K223" s="23" t="s">
        <v>341</v>
      </c>
      <c r="L223" s="23"/>
      <c r="M223" s="23"/>
      <c r="N223" s="23"/>
      <c r="P223" s="61" t="s">
        <v>107</v>
      </c>
      <c r="Q223" s="73"/>
      <c r="R223" s="22"/>
      <c r="S223" s="29">
        <f>IF(Suggested="Yes",AA223,AG223)</f>
        <v>9.1</v>
      </c>
      <c r="T223" s="27" t="s">
        <v>47</v>
      </c>
      <c r="U223" s="5" t="str">
        <f>+Instructions!$B$3</f>
        <v xml:space="preserve">G </v>
      </c>
      <c r="V223" s="41"/>
      <c r="W223" s="45">
        <f>+Instructions!$C$22</f>
        <v>0</v>
      </c>
      <c r="X223" s="15">
        <f t="shared" ref="X223" si="173">ROUND($AA223*(1-W223)+0.004999,2)</f>
        <v>9.1</v>
      </c>
      <c r="Y223" s="41"/>
      <c r="Z223" s="6" t="s">
        <v>1703</v>
      </c>
      <c r="AA223" s="29">
        <v>9.1</v>
      </c>
      <c r="AB223" s="49">
        <f t="shared" ref="AB223" si="174">+W223</f>
        <v>0</v>
      </c>
      <c r="AC223" s="15">
        <f t="shared" ref="AC223" si="175">+X223</f>
        <v>9.1</v>
      </c>
      <c r="AD223" s="11">
        <f t="shared" ref="AD223" si="176">(AG223-AC223)/AG223</f>
        <v>0</v>
      </c>
      <c r="AE223" s="102"/>
      <c r="AF223" s="109">
        <v>1</v>
      </c>
      <c r="AG223" s="28">
        <f t="shared" ref="AG223" si="177">SUM(AJ223:AL223)+AE223</f>
        <v>9.1</v>
      </c>
      <c r="AH223" s="41"/>
      <c r="AJ223" s="15">
        <f t="shared" ref="AJ223" si="178">ROUND(AC223/(1-VLOOKUP(AF223,Group,2,FALSE)),2)</f>
        <v>9.1</v>
      </c>
      <c r="AK223" s="15">
        <f t="shared" ref="AK223" si="179">IF(VLOOKUP(AF223,Group,5,FALSE)="YES",VLOOKUP(ROUND(ROUND(AJ223,1)-AJ223,2),Round,2,FALSE)+VLOOKUP(AF223,Group,6,FALSE),0)</f>
        <v>0</v>
      </c>
      <c r="AL223" s="15">
        <f t="shared" ref="AL223" si="180">IF(VLOOKUP(AF223,Group,7,FALSE)="",0,ROUND(AJ223-0.04999,1)-AJ223+AM223)</f>
        <v>0</v>
      </c>
      <c r="AM223" s="15" t="str">
        <f t="shared" ref="AM223" si="181">IF(VLOOKUP(AF223,Group,7,FALSE)="","",VLOOKUP(AF223,Group,7,FALSE))</f>
        <v/>
      </c>
      <c r="AO223" s="81" t="s">
        <v>59</v>
      </c>
    </row>
    <row r="224" spans="2:41" s="3" customFormat="1" ht="2.4500000000000002" customHeight="1" x14ac:dyDescent="0.2">
      <c r="P224" s="61"/>
      <c r="Q224" s="73"/>
      <c r="R224" s="6"/>
      <c r="S224" s="29"/>
      <c r="T224" s="6"/>
      <c r="U224" s="5"/>
      <c r="V224" s="41"/>
      <c r="W224" s="45"/>
      <c r="X224" s="13"/>
      <c r="Y224" s="41"/>
      <c r="Z224" s="29"/>
      <c r="AA224" s="29"/>
      <c r="AB224" s="44"/>
      <c r="AC224" s="15"/>
      <c r="AD224" s="13"/>
      <c r="AE224" s="54"/>
      <c r="AF224" s="105"/>
      <c r="AG224" s="29"/>
      <c r="AH224" s="41"/>
      <c r="AJ224" s="15"/>
      <c r="AK224" s="15"/>
      <c r="AL224" s="15"/>
      <c r="AM224" s="15"/>
      <c r="AO224" s="24" t="s">
        <v>59</v>
      </c>
    </row>
    <row r="225" spans="2:41" s="3" customFormat="1" ht="9.75" customHeight="1" x14ac:dyDescent="0.2">
      <c r="B225" s="95" t="s">
        <v>55</v>
      </c>
      <c r="D225" s="211"/>
      <c r="E225" s="61" t="s">
        <v>108</v>
      </c>
      <c r="F225" s="61"/>
      <c r="G225" s="23" t="s">
        <v>48</v>
      </c>
      <c r="H225" s="23"/>
      <c r="I225" s="23" t="s">
        <v>258</v>
      </c>
      <c r="J225" s="23"/>
      <c r="K225" s="23" t="s">
        <v>474</v>
      </c>
      <c r="L225" s="23"/>
      <c r="M225" s="23"/>
      <c r="N225" s="23"/>
      <c r="P225" s="61" t="s">
        <v>206</v>
      </c>
      <c r="Q225" s="73"/>
      <c r="R225" s="22"/>
      <c r="S225" s="29">
        <f>IF(Suggested="Yes",AA225,AG225)</f>
        <v>7.6</v>
      </c>
      <c r="T225" s="27" t="s">
        <v>47</v>
      </c>
      <c r="U225" s="5" t="str">
        <f>+Instructions!$B$3</f>
        <v xml:space="preserve">G </v>
      </c>
      <c r="V225" s="41"/>
      <c r="W225" s="45">
        <f>+Instructions!$C$22</f>
        <v>0</v>
      </c>
      <c r="X225" s="15">
        <f t="shared" ref="X225:X226" si="182">ROUND($AA225*(1-W225)+0.004999,2)</f>
        <v>7.6</v>
      </c>
      <c r="Y225" s="41"/>
      <c r="Z225" s="6" t="s">
        <v>1703</v>
      </c>
      <c r="AA225" s="29">
        <v>7.6</v>
      </c>
      <c r="AB225" s="49">
        <f t="shared" ref="AB225:AB226" si="183">+W225</f>
        <v>0</v>
      </c>
      <c r="AC225" s="15">
        <f t="shared" ref="AC225:AC226" si="184">+X225</f>
        <v>7.6</v>
      </c>
      <c r="AD225" s="11">
        <f t="shared" ref="AD225:AD226" si="185">(AG225-AC225)/AG225</f>
        <v>0</v>
      </c>
      <c r="AE225" s="102"/>
      <c r="AF225" s="109">
        <v>1</v>
      </c>
      <c r="AG225" s="28">
        <f t="shared" ref="AG225:AG226" si="186">SUM(AJ225:AL225)+AE225</f>
        <v>7.6</v>
      </c>
      <c r="AH225" s="41"/>
      <c r="AJ225" s="15">
        <f t="shared" ref="AJ225:AJ226" si="187">ROUND(AC225/(1-VLOOKUP(AF225,Group,2,FALSE)),2)</f>
        <v>7.6</v>
      </c>
      <c r="AK225" s="15">
        <f t="shared" ref="AK225:AK226" si="188">IF(VLOOKUP(AF225,Group,5,FALSE)="YES",VLOOKUP(ROUND(ROUND(AJ225,1)-AJ225,2),Round,2,FALSE)+VLOOKUP(AF225,Group,6,FALSE),0)</f>
        <v>0</v>
      </c>
      <c r="AL225" s="15">
        <f t="shared" ref="AL225:AL226" si="189">IF(VLOOKUP(AF225,Group,7,FALSE)="",0,ROUND(AJ225-0.04999,1)-AJ225+AM225)</f>
        <v>0</v>
      </c>
      <c r="AM225" s="15" t="str">
        <f t="shared" ref="AM225:AM226" si="190">IF(VLOOKUP(AF225,Group,7,FALSE)="","",VLOOKUP(AF225,Group,7,FALSE))</f>
        <v/>
      </c>
      <c r="AO225" s="81" t="s">
        <v>59</v>
      </c>
    </row>
    <row r="226" spans="2:41" s="3" customFormat="1" ht="9.75" customHeight="1" x14ac:dyDescent="0.2">
      <c r="B226" s="95" t="s">
        <v>55</v>
      </c>
      <c r="D226" s="211"/>
      <c r="E226" s="61" t="s">
        <v>398</v>
      </c>
      <c r="F226" s="61"/>
      <c r="G226" s="23" t="s">
        <v>48</v>
      </c>
      <c r="H226" s="23"/>
      <c r="I226" s="23" t="s">
        <v>258</v>
      </c>
      <c r="J226" s="23"/>
      <c r="K226" s="23" t="s">
        <v>474</v>
      </c>
      <c r="L226" s="23"/>
      <c r="M226" s="23"/>
      <c r="N226" s="23"/>
      <c r="P226" s="61" t="s">
        <v>107</v>
      </c>
      <c r="Q226" s="73"/>
      <c r="R226" s="22"/>
      <c r="S226" s="29">
        <f>IF(Suggested="Yes",AA226,AG226)</f>
        <v>8.4</v>
      </c>
      <c r="T226" s="27" t="s">
        <v>47</v>
      </c>
      <c r="U226" s="5" t="str">
        <f>+Instructions!$B$3</f>
        <v xml:space="preserve">G </v>
      </c>
      <c r="V226" s="41"/>
      <c r="W226" s="45">
        <f>+Instructions!$C$22</f>
        <v>0</v>
      </c>
      <c r="X226" s="15">
        <f t="shared" si="182"/>
        <v>8.4</v>
      </c>
      <c r="Y226" s="41"/>
      <c r="Z226" s="6" t="s">
        <v>1703</v>
      </c>
      <c r="AA226" s="29">
        <v>8.4</v>
      </c>
      <c r="AB226" s="49">
        <f t="shared" si="183"/>
        <v>0</v>
      </c>
      <c r="AC226" s="15">
        <f t="shared" si="184"/>
        <v>8.4</v>
      </c>
      <c r="AD226" s="11">
        <f t="shared" si="185"/>
        <v>0</v>
      </c>
      <c r="AE226" s="102"/>
      <c r="AF226" s="109">
        <v>1</v>
      </c>
      <c r="AG226" s="28">
        <f t="shared" si="186"/>
        <v>8.4</v>
      </c>
      <c r="AH226" s="41"/>
      <c r="AJ226" s="15">
        <f t="shared" si="187"/>
        <v>8.4</v>
      </c>
      <c r="AK226" s="15">
        <f t="shared" si="188"/>
        <v>0</v>
      </c>
      <c r="AL226" s="15">
        <f t="shared" si="189"/>
        <v>0</v>
      </c>
      <c r="AM226" s="15" t="str">
        <f t="shared" si="190"/>
        <v/>
      </c>
      <c r="AO226" s="81" t="s">
        <v>59</v>
      </c>
    </row>
    <row r="227" spans="2:41" s="3" customFormat="1" ht="3.95" customHeight="1" x14ac:dyDescent="0.2">
      <c r="P227" s="61"/>
      <c r="Q227" s="73"/>
      <c r="R227" s="6"/>
      <c r="S227" s="29"/>
      <c r="T227" s="6"/>
      <c r="U227" s="5"/>
      <c r="V227" s="41"/>
      <c r="W227" s="45"/>
      <c r="X227" s="13"/>
      <c r="Y227" s="41"/>
      <c r="Z227" s="29"/>
      <c r="AA227" s="29"/>
      <c r="AB227" s="44"/>
      <c r="AC227" s="15"/>
      <c r="AD227" s="13"/>
      <c r="AE227" s="54"/>
      <c r="AF227" s="105"/>
      <c r="AG227" s="29"/>
      <c r="AH227" s="41"/>
      <c r="AJ227" s="15"/>
      <c r="AK227" s="15"/>
      <c r="AL227" s="15"/>
      <c r="AM227" s="15"/>
      <c r="AO227" s="24" t="s">
        <v>59</v>
      </c>
    </row>
    <row r="228" spans="2:41" s="3" customFormat="1" ht="9.9499999999999993" customHeight="1" x14ac:dyDescent="0.2">
      <c r="C228" s="220" t="s">
        <v>782</v>
      </c>
      <c r="E228" s="221"/>
      <c r="K228" s="3" t="s">
        <v>89</v>
      </c>
      <c r="P228" s="134"/>
      <c r="Q228" s="6"/>
      <c r="R228" s="222" t="s">
        <v>370</v>
      </c>
      <c r="S228" s="172" t="s">
        <v>784</v>
      </c>
      <c r="T228" s="223"/>
      <c r="U228" s="5"/>
      <c r="V228" s="41"/>
      <c r="W228" s="58"/>
      <c r="X228" s="58"/>
      <c r="Y228" s="41"/>
      <c r="Z228" s="29"/>
      <c r="AA228" s="29"/>
      <c r="AB228" s="44"/>
      <c r="AC228" s="15"/>
      <c r="AD228" s="13"/>
      <c r="AE228" s="54"/>
      <c r="AF228" s="105"/>
      <c r="AG228" s="15"/>
      <c r="AH228" s="41"/>
      <c r="AJ228" s="15"/>
      <c r="AK228" s="15"/>
      <c r="AL228" s="15"/>
      <c r="AM228" s="15"/>
      <c r="AO228" s="24" t="s">
        <v>59</v>
      </c>
    </row>
    <row r="229" spans="2:41" s="3" customFormat="1" ht="2.4500000000000002" customHeight="1" x14ac:dyDescent="0.2">
      <c r="P229" s="61"/>
      <c r="Q229" s="73"/>
      <c r="R229" s="6"/>
      <c r="S229" s="29"/>
      <c r="T229" s="6"/>
      <c r="U229" s="5"/>
      <c r="V229" s="41"/>
      <c r="W229" s="45"/>
      <c r="X229" s="13"/>
      <c r="Y229" s="41"/>
      <c r="Z229" s="29"/>
      <c r="AA229" s="29"/>
      <c r="AB229" s="44"/>
      <c r="AC229" s="15"/>
      <c r="AD229" s="13"/>
      <c r="AE229" s="54"/>
      <c r="AF229" s="105"/>
      <c r="AG229" s="29"/>
      <c r="AH229" s="41"/>
      <c r="AJ229" s="15"/>
      <c r="AK229" s="15"/>
      <c r="AL229" s="15"/>
      <c r="AM229" s="15"/>
      <c r="AO229" s="24" t="s">
        <v>59</v>
      </c>
    </row>
    <row r="230" spans="2:41" s="3" customFormat="1" ht="9.9499999999999993" customHeight="1" x14ac:dyDescent="0.2">
      <c r="C230" s="133"/>
      <c r="D230" s="211" t="s">
        <v>165</v>
      </c>
      <c r="E230" s="224" t="s">
        <v>783</v>
      </c>
      <c r="F230" s="224"/>
      <c r="G230" s="224"/>
      <c r="H230" s="224"/>
      <c r="I230" s="224"/>
      <c r="J230" s="224"/>
      <c r="K230" s="224"/>
      <c r="L230" s="224"/>
      <c r="M230" s="224"/>
      <c r="N230" s="224"/>
      <c r="O230" s="23"/>
      <c r="P230" s="23"/>
      <c r="Q230" s="23"/>
      <c r="R230" s="23"/>
      <c r="S230" s="29"/>
      <c r="T230" s="23"/>
      <c r="U230" s="5"/>
      <c r="V230" s="41"/>
      <c r="W230" s="58"/>
      <c r="X230" s="58"/>
      <c r="Y230" s="41"/>
      <c r="Z230" s="29"/>
      <c r="AA230" s="29"/>
      <c r="AB230" s="44"/>
      <c r="AC230" s="15"/>
      <c r="AD230" s="13"/>
      <c r="AE230" s="54"/>
      <c r="AF230" s="105"/>
      <c r="AG230" s="15"/>
      <c r="AH230" s="41"/>
      <c r="AJ230" s="15"/>
      <c r="AK230" s="15"/>
      <c r="AL230" s="15"/>
      <c r="AM230" s="15"/>
      <c r="AO230" s="24" t="s">
        <v>59</v>
      </c>
    </row>
    <row r="231" spans="2:41" s="3" customFormat="1" ht="1.5" customHeight="1" x14ac:dyDescent="0.2">
      <c r="P231" s="61"/>
      <c r="Q231" s="73"/>
      <c r="R231" s="6"/>
      <c r="S231" s="29"/>
      <c r="T231" s="6"/>
      <c r="U231" s="5"/>
      <c r="V231" s="41"/>
      <c r="W231" s="45"/>
      <c r="X231" s="13"/>
      <c r="Y231" s="41"/>
      <c r="Z231" s="29"/>
      <c r="AA231" s="29"/>
      <c r="AB231" s="44"/>
      <c r="AC231" s="15"/>
      <c r="AD231" s="13"/>
      <c r="AE231" s="54"/>
      <c r="AF231" s="105"/>
      <c r="AG231" s="29"/>
      <c r="AH231" s="41"/>
      <c r="AJ231" s="15"/>
      <c r="AK231" s="15"/>
      <c r="AL231" s="15"/>
      <c r="AM231" s="15"/>
      <c r="AO231" s="24" t="s">
        <v>59</v>
      </c>
    </row>
    <row r="232" spans="2:41" s="3" customFormat="1" ht="9.9499999999999993" customHeight="1" x14ac:dyDescent="0.2">
      <c r="B232" s="95" t="s">
        <v>55</v>
      </c>
      <c r="D232" s="211" t="s">
        <v>64</v>
      </c>
      <c r="E232" s="61" t="s">
        <v>108</v>
      </c>
      <c r="F232" s="61"/>
      <c r="G232" s="23" t="s">
        <v>48</v>
      </c>
      <c r="H232" s="23"/>
      <c r="I232" s="23" t="s">
        <v>258</v>
      </c>
      <c r="J232" s="23"/>
      <c r="K232" s="23"/>
      <c r="L232" s="23"/>
      <c r="M232" s="23"/>
      <c r="N232" s="23"/>
      <c r="P232" s="61" t="s">
        <v>302</v>
      </c>
      <c r="Q232" s="73"/>
      <c r="R232" s="22"/>
      <c r="S232" s="29">
        <f>IF(Suggested="Yes",AA232,AG232)</f>
        <v>12.65</v>
      </c>
      <c r="T232" s="27" t="s">
        <v>47</v>
      </c>
      <c r="U232" s="5" t="str">
        <f>+Instructions!$B$3</f>
        <v xml:space="preserve">G </v>
      </c>
      <c r="V232" s="41"/>
      <c r="W232" s="45">
        <f>+Instructions!$C$22</f>
        <v>0</v>
      </c>
      <c r="X232" s="15">
        <f>ROUND($AA232*(1-W232)+0.004999,2)</f>
        <v>12.65</v>
      </c>
      <c r="Y232" s="41"/>
      <c r="Z232" s="6" t="s">
        <v>1705</v>
      </c>
      <c r="AA232" s="29">
        <v>12.65</v>
      </c>
      <c r="AB232" s="49">
        <f>+W232</f>
        <v>0</v>
      </c>
      <c r="AC232" s="15">
        <f>+X232</f>
        <v>12.65</v>
      </c>
      <c r="AD232" s="11">
        <f>(AG232-AC232)/AG232</f>
        <v>0</v>
      </c>
      <c r="AE232" s="102"/>
      <c r="AF232" s="109">
        <v>1</v>
      </c>
      <c r="AG232" s="28">
        <f>SUM(AJ232:AL232)+AE232</f>
        <v>12.65</v>
      </c>
      <c r="AH232" s="41"/>
      <c r="AJ232" s="15">
        <f>ROUND(AC232/(1-VLOOKUP(AF232,Group,2,FALSE)),2)</f>
        <v>12.65</v>
      </c>
      <c r="AK232" s="15">
        <f>IF(VLOOKUP(AF232,Group,5,FALSE)="YES",VLOOKUP(ROUND(ROUND(AJ232,1)-AJ232,2),Round,2,FALSE)+VLOOKUP(AF232,Group,6,FALSE),0)</f>
        <v>0</v>
      </c>
      <c r="AL232" s="15">
        <f>IF(VLOOKUP(AF232,Group,7,FALSE)="",0,ROUND(AJ232-0.04999,1)-AJ232+AM232)</f>
        <v>0</v>
      </c>
      <c r="AM232" s="15" t="str">
        <f>IF(VLOOKUP(AF232,Group,7,FALSE)="","",VLOOKUP(AF232,Group,7,FALSE))</f>
        <v/>
      </c>
      <c r="AO232" s="81" t="s">
        <v>59</v>
      </c>
    </row>
    <row r="233" spans="2:41" s="3" customFormat="1" ht="3.95" customHeight="1" x14ac:dyDescent="0.2">
      <c r="P233" s="61"/>
      <c r="Q233" s="73"/>
      <c r="R233" s="6"/>
      <c r="S233" s="29"/>
      <c r="T233" s="6"/>
      <c r="U233" s="5"/>
      <c r="V233" s="41"/>
      <c r="W233" s="45"/>
      <c r="X233" s="13"/>
      <c r="Y233" s="41"/>
      <c r="Z233" s="29"/>
      <c r="AA233" s="29"/>
      <c r="AB233" s="44"/>
      <c r="AC233" s="15"/>
      <c r="AD233" s="13"/>
      <c r="AE233" s="54"/>
      <c r="AF233" s="105"/>
      <c r="AG233" s="29"/>
      <c r="AH233" s="41"/>
      <c r="AJ233" s="15"/>
      <c r="AK233" s="15"/>
      <c r="AL233" s="15"/>
      <c r="AM233" s="15"/>
      <c r="AO233" s="24" t="s">
        <v>59</v>
      </c>
    </row>
    <row r="234" spans="2:41" s="3" customFormat="1" ht="9.9499999999999993" customHeight="1" x14ac:dyDescent="0.2">
      <c r="C234" s="220" t="s">
        <v>519</v>
      </c>
      <c r="E234" s="221"/>
      <c r="K234" s="3" t="s">
        <v>89</v>
      </c>
      <c r="P234" s="134"/>
      <c r="Q234" s="6"/>
      <c r="R234" s="222" t="s">
        <v>370</v>
      </c>
      <c r="S234" s="172" t="s">
        <v>520</v>
      </c>
      <c r="T234" s="223"/>
      <c r="U234" s="5"/>
      <c r="V234" s="41"/>
      <c r="W234" s="58"/>
      <c r="X234" s="58"/>
      <c r="Y234" s="41"/>
      <c r="Z234" s="29"/>
      <c r="AA234" s="29"/>
      <c r="AB234" s="44"/>
      <c r="AC234" s="15"/>
      <c r="AD234" s="13"/>
      <c r="AE234" s="54"/>
      <c r="AF234" s="105"/>
      <c r="AG234" s="15"/>
      <c r="AH234" s="41"/>
      <c r="AJ234" s="15"/>
      <c r="AK234" s="15"/>
      <c r="AL234" s="15"/>
      <c r="AM234" s="15"/>
      <c r="AO234" s="24" t="s">
        <v>59</v>
      </c>
    </row>
    <row r="235" spans="2:41" s="3" customFormat="1" ht="2.4500000000000002" customHeight="1" x14ac:dyDescent="0.2">
      <c r="P235" s="61"/>
      <c r="Q235" s="73"/>
      <c r="R235" s="6"/>
      <c r="S235" s="29"/>
      <c r="T235" s="6"/>
      <c r="U235" s="5"/>
      <c r="V235" s="41"/>
      <c r="W235" s="45"/>
      <c r="X235" s="13"/>
      <c r="Y235" s="41"/>
      <c r="Z235" s="29"/>
      <c r="AA235" s="29"/>
      <c r="AB235" s="44"/>
      <c r="AC235" s="15"/>
      <c r="AD235" s="13"/>
      <c r="AE235" s="54"/>
      <c r="AF235" s="105"/>
      <c r="AG235" s="29"/>
      <c r="AH235" s="41"/>
      <c r="AJ235" s="15"/>
      <c r="AK235" s="15"/>
      <c r="AL235" s="15"/>
      <c r="AM235" s="15"/>
      <c r="AO235" s="24" t="s">
        <v>59</v>
      </c>
    </row>
    <row r="236" spans="2:41" s="3" customFormat="1" ht="9.9499999999999993" customHeight="1" x14ac:dyDescent="0.2">
      <c r="C236" s="133"/>
      <c r="D236" s="211" t="s">
        <v>10</v>
      </c>
      <c r="E236" s="224" t="s">
        <v>595</v>
      </c>
      <c r="F236" s="224"/>
      <c r="G236" s="224"/>
      <c r="H236" s="224"/>
      <c r="I236" s="224"/>
      <c r="J236" s="224"/>
      <c r="K236" s="224"/>
      <c r="L236" s="224"/>
      <c r="M236" s="224"/>
      <c r="N236" s="224"/>
      <c r="O236" s="23"/>
      <c r="P236" s="23"/>
      <c r="Q236" s="23"/>
      <c r="R236" s="23"/>
      <c r="S236" s="29"/>
      <c r="T236" s="23"/>
      <c r="U236" s="5"/>
      <c r="V236" s="41"/>
      <c r="W236" s="58"/>
      <c r="X236" s="58"/>
      <c r="Y236" s="41"/>
      <c r="Z236" s="29"/>
      <c r="AA236" s="29"/>
      <c r="AB236" s="44"/>
      <c r="AC236" s="15"/>
      <c r="AD236" s="13"/>
      <c r="AE236" s="54"/>
      <c r="AF236" s="105"/>
      <c r="AG236" s="15"/>
      <c r="AH236" s="41"/>
      <c r="AJ236" s="15"/>
      <c r="AK236" s="15"/>
      <c r="AL236" s="15"/>
      <c r="AM236" s="15"/>
      <c r="AO236" s="24" t="s">
        <v>59</v>
      </c>
    </row>
    <row r="237" spans="2:41" s="3" customFormat="1" ht="1.5" customHeight="1" x14ac:dyDescent="0.2">
      <c r="P237" s="61"/>
      <c r="Q237" s="73"/>
      <c r="R237" s="6"/>
      <c r="S237" s="29"/>
      <c r="T237" s="6"/>
      <c r="U237" s="5"/>
      <c r="V237" s="41"/>
      <c r="W237" s="45"/>
      <c r="X237" s="13"/>
      <c r="Y237" s="41"/>
      <c r="Z237" s="29"/>
      <c r="AA237" s="29"/>
      <c r="AB237" s="44"/>
      <c r="AC237" s="15"/>
      <c r="AD237" s="13"/>
      <c r="AE237" s="54"/>
      <c r="AF237" s="105"/>
      <c r="AG237" s="29"/>
      <c r="AH237" s="41"/>
      <c r="AJ237" s="15"/>
      <c r="AK237" s="15"/>
      <c r="AL237" s="15"/>
      <c r="AM237" s="15"/>
      <c r="AO237" s="24" t="s">
        <v>59</v>
      </c>
    </row>
    <row r="238" spans="2:41" s="3" customFormat="1" ht="9.9499999999999993" customHeight="1" x14ac:dyDescent="0.2">
      <c r="B238" s="95" t="s">
        <v>55</v>
      </c>
      <c r="D238" s="211"/>
      <c r="E238" s="61" t="s">
        <v>382</v>
      </c>
      <c r="F238" s="61"/>
      <c r="G238" s="23" t="s">
        <v>48</v>
      </c>
      <c r="H238" s="23"/>
      <c r="I238" s="23"/>
      <c r="J238" s="23"/>
      <c r="K238" s="23"/>
      <c r="L238" s="23"/>
      <c r="M238" s="23"/>
      <c r="N238" s="23"/>
      <c r="P238" s="61" t="s">
        <v>525</v>
      </c>
      <c r="Q238" s="73"/>
      <c r="R238" s="22" t="s">
        <v>52</v>
      </c>
      <c r="S238" s="29">
        <f>IF(Suggested="Yes",AA238,AG238)</f>
        <v>6.75</v>
      </c>
      <c r="T238" s="27" t="s">
        <v>47</v>
      </c>
      <c r="U238" s="5" t="str">
        <f>+Instructions!$B$3</f>
        <v xml:space="preserve">G </v>
      </c>
      <c r="V238" s="41"/>
      <c r="W238" s="45">
        <f>+Instructions!$C$22</f>
        <v>0</v>
      </c>
      <c r="X238" s="15">
        <f>ROUND($AA238*(1-W238)+0.004999,2)</f>
        <v>6.75</v>
      </c>
      <c r="Y238" s="41"/>
      <c r="Z238" s="6" t="s">
        <v>1705</v>
      </c>
      <c r="AA238" s="29">
        <v>6.75</v>
      </c>
      <c r="AB238" s="49">
        <f>+W238</f>
        <v>0</v>
      </c>
      <c r="AC238" s="15">
        <f>+X238</f>
        <v>6.75</v>
      </c>
      <c r="AD238" s="11">
        <f>(AG238-AC238)/AG238</f>
        <v>0</v>
      </c>
      <c r="AE238" s="102"/>
      <c r="AF238" s="109">
        <v>1</v>
      </c>
      <c r="AG238" s="28">
        <f>SUM(AJ238:AL238)+AE238</f>
        <v>6.75</v>
      </c>
      <c r="AH238" s="41"/>
      <c r="AJ238" s="15">
        <f>ROUND(AC238/(1-VLOOKUP(AF238,Group,2,FALSE)),2)</f>
        <v>6.75</v>
      </c>
      <c r="AK238" s="15">
        <f>IF(VLOOKUP(AF238,Group,5,FALSE)="YES",VLOOKUP(ROUND(ROUND(AJ238,1)-AJ238,2),Round,2,FALSE)+VLOOKUP(AF238,Group,6,FALSE),0)</f>
        <v>0</v>
      </c>
      <c r="AL238" s="15">
        <f>IF(VLOOKUP(AF238,Group,7,FALSE)="",0,ROUND(AJ238-0.04999,1)-AJ238+AM238)</f>
        <v>0</v>
      </c>
      <c r="AM238" s="15" t="str">
        <f>IF(VLOOKUP(AF238,Group,7,FALSE)="","",VLOOKUP(AF238,Group,7,FALSE))</f>
        <v/>
      </c>
      <c r="AO238" s="81" t="s">
        <v>59</v>
      </c>
    </row>
    <row r="239" spans="2:41" s="3" customFormat="1" ht="9.9499999999999993" customHeight="1" x14ac:dyDescent="0.2">
      <c r="B239" s="95" t="s">
        <v>55</v>
      </c>
      <c r="D239" s="211"/>
      <c r="E239" s="61" t="s">
        <v>657</v>
      </c>
      <c r="F239" s="61"/>
      <c r="G239" s="23" t="s">
        <v>48</v>
      </c>
      <c r="H239" s="23"/>
      <c r="I239" s="23"/>
      <c r="J239" s="23"/>
      <c r="K239" s="23"/>
      <c r="L239" s="23"/>
      <c r="M239" s="23"/>
      <c r="N239" s="23"/>
      <c r="P239" s="61" t="s">
        <v>658</v>
      </c>
      <c r="Q239" s="73"/>
      <c r="R239" s="22" t="s">
        <v>172</v>
      </c>
      <c r="S239" s="29">
        <f>IF(Suggested="Yes",AA239,AG239)</f>
        <v>8.1999999999999993</v>
      </c>
      <c r="T239" s="27" t="s">
        <v>47</v>
      </c>
      <c r="U239" s="5" t="str">
        <f>+Instructions!$B$3</f>
        <v xml:space="preserve">G </v>
      </c>
      <c r="V239" s="41"/>
      <c r="W239" s="45">
        <f>+Instructions!$C$22</f>
        <v>0</v>
      </c>
      <c r="X239" s="15">
        <f>ROUND($AA239*(1-W239)+0.004999,2)</f>
        <v>8.1999999999999993</v>
      </c>
      <c r="Y239" s="41"/>
      <c r="Z239" s="6" t="s">
        <v>1705</v>
      </c>
      <c r="AA239" s="29">
        <v>8.1999999999999993</v>
      </c>
      <c r="AB239" s="49">
        <f>+W239</f>
        <v>0</v>
      </c>
      <c r="AC239" s="15">
        <f>+X239</f>
        <v>8.1999999999999993</v>
      </c>
      <c r="AD239" s="11">
        <f>(AG239-AC239)/AG239</f>
        <v>0</v>
      </c>
      <c r="AE239" s="102"/>
      <c r="AF239" s="109">
        <v>1</v>
      </c>
      <c r="AG239" s="28">
        <f>SUM(AJ239:AL239)+AE239</f>
        <v>8.1999999999999993</v>
      </c>
      <c r="AH239" s="41"/>
      <c r="AJ239" s="15">
        <f>ROUND(AC239/(1-VLOOKUP(AF239,Group,2,FALSE)),2)</f>
        <v>8.1999999999999993</v>
      </c>
      <c r="AK239" s="15">
        <f>IF(VLOOKUP(AF239,Group,5,FALSE)="YES",VLOOKUP(ROUND(ROUND(AJ239,1)-AJ239,2),Round,2,FALSE)+VLOOKUP(AF239,Group,6,FALSE),0)</f>
        <v>0</v>
      </c>
      <c r="AL239" s="15">
        <f>IF(VLOOKUP(AF239,Group,7,FALSE)="",0,ROUND(AJ239-0.04999,1)-AJ239+AM239)</f>
        <v>0</v>
      </c>
      <c r="AM239" s="15" t="str">
        <f>IF(VLOOKUP(AF239,Group,7,FALSE)="","",VLOOKUP(AF239,Group,7,FALSE))</f>
        <v/>
      </c>
      <c r="AO239" s="81" t="s">
        <v>59</v>
      </c>
    </row>
    <row r="240" spans="2:41" s="3" customFormat="1" ht="1.5" customHeight="1" x14ac:dyDescent="0.2">
      <c r="P240" s="61"/>
      <c r="Q240" s="73"/>
      <c r="R240" s="6"/>
      <c r="S240" s="29"/>
      <c r="T240" s="6"/>
      <c r="U240" s="5"/>
      <c r="V240" s="41"/>
      <c r="W240" s="45"/>
      <c r="X240" s="13"/>
      <c r="Y240" s="41"/>
      <c r="Z240" s="29"/>
      <c r="AA240" s="29"/>
      <c r="AB240" s="44"/>
      <c r="AC240" s="15"/>
      <c r="AD240" s="13"/>
      <c r="AE240" s="54"/>
      <c r="AF240" s="105"/>
      <c r="AG240" s="29"/>
      <c r="AH240" s="41"/>
      <c r="AJ240" s="15"/>
      <c r="AK240" s="15"/>
      <c r="AL240" s="15"/>
      <c r="AM240" s="15"/>
      <c r="AO240" s="24" t="s">
        <v>59</v>
      </c>
    </row>
    <row r="241" spans="2:41" s="3" customFormat="1" ht="9.9499999999999993" customHeight="1" x14ac:dyDescent="0.2">
      <c r="B241" s="95" t="s">
        <v>55</v>
      </c>
      <c r="D241" s="211"/>
      <c r="E241" s="61" t="s">
        <v>382</v>
      </c>
      <c r="F241" s="61"/>
      <c r="G241" s="23" t="s">
        <v>48</v>
      </c>
      <c r="H241" s="23"/>
      <c r="I241" s="23"/>
      <c r="J241" s="23"/>
      <c r="K241" s="23" t="s">
        <v>521</v>
      </c>
      <c r="L241" s="23"/>
      <c r="M241" s="23"/>
      <c r="N241" s="23"/>
      <c r="P241" s="61" t="s">
        <v>525</v>
      </c>
      <c r="Q241" s="73"/>
      <c r="R241" s="22" t="s">
        <v>52</v>
      </c>
      <c r="S241" s="29">
        <f t="shared" ref="S241:S248" si="191">IF(Suggested="Yes",AA241,AG241)</f>
        <v>6.75</v>
      </c>
      <c r="T241" s="27" t="s">
        <v>47</v>
      </c>
      <c r="U241" s="5" t="str">
        <f>+Instructions!$B$3</f>
        <v xml:space="preserve">G </v>
      </c>
      <c r="V241" s="41"/>
      <c r="W241" s="45">
        <f>+Instructions!$C$22</f>
        <v>0</v>
      </c>
      <c r="X241" s="15">
        <f t="shared" ref="X241:X248" si="192">ROUND($AA241*(1-W241)+0.004999,2)</f>
        <v>6.75</v>
      </c>
      <c r="Y241" s="41"/>
      <c r="Z241" s="6" t="s">
        <v>1705</v>
      </c>
      <c r="AA241" s="29">
        <v>6.75</v>
      </c>
      <c r="AB241" s="49">
        <f t="shared" ref="AB241:AB248" si="193">+W241</f>
        <v>0</v>
      </c>
      <c r="AC241" s="15">
        <f t="shared" ref="AC241:AC248" si="194">+X241</f>
        <v>6.75</v>
      </c>
      <c r="AD241" s="11">
        <f t="shared" ref="AD241:AD248" si="195">(AG241-AC241)/AG241</f>
        <v>0</v>
      </c>
      <c r="AE241" s="102"/>
      <c r="AF241" s="109">
        <v>1</v>
      </c>
      <c r="AG241" s="28">
        <f t="shared" ref="AG241:AG248" si="196">SUM(AJ241:AL241)+AE241</f>
        <v>6.75</v>
      </c>
      <c r="AH241" s="41"/>
      <c r="AJ241" s="15">
        <f t="shared" ref="AJ241:AJ248" si="197">ROUND(AC241/(1-VLOOKUP(AF241,Group,2,FALSE)),2)</f>
        <v>6.75</v>
      </c>
      <c r="AK241" s="15">
        <f t="shared" ref="AK241:AK248" si="198">IF(VLOOKUP(AF241,Group,5,FALSE)="YES",VLOOKUP(ROUND(ROUND(AJ241,1)-AJ241,2),Round,2,FALSE)+VLOOKUP(AF241,Group,6,FALSE),0)</f>
        <v>0</v>
      </c>
      <c r="AL241" s="15">
        <f t="shared" ref="AL241:AL248" si="199">IF(VLOOKUP(AF241,Group,7,FALSE)="",0,ROUND(AJ241-0.04999,1)-AJ241+AM241)</f>
        <v>0</v>
      </c>
      <c r="AM241" s="15" t="str">
        <f t="shared" ref="AM241:AM248" si="200">IF(VLOOKUP(AF241,Group,7,FALSE)="","",VLOOKUP(AF241,Group,7,FALSE))</f>
        <v/>
      </c>
      <c r="AO241" s="81" t="s">
        <v>59</v>
      </c>
    </row>
    <row r="242" spans="2:41" s="3" customFormat="1" ht="9.9499999999999993" customHeight="1" x14ac:dyDescent="0.2">
      <c r="B242" s="95" t="s">
        <v>55</v>
      </c>
      <c r="D242" s="211"/>
      <c r="E242" s="61" t="s">
        <v>382</v>
      </c>
      <c r="F242" s="61"/>
      <c r="G242" s="23" t="s">
        <v>48</v>
      </c>
      <c r="H242" s="23"/>
      <c r="I242" s="23"/>
      <c r="J242" s="23"/>
      <c r="K242" s="23" t="s">
        <v>522</v>
      </c>
      <c r="L242" s="23"/>
      <c r="M242" s="23"/>
      <c r="N242" s="23"/>
      <c r="P242" s="61" t="s">
        <v>525</v>
      </c>
      <c r="Q242" s="73"/>
      <c r="R242" s="22" t="s">
        <v>52</v>
      </c>
      <c r="S242" s="29">
        <f t="shared" si="191"/>
        <v>6.75</v>
      </c>
      <c r="T242" s="27" t="s">
        <v>47</v>
      </c>
      <c r="U242" s="5" t="str">
        <f>+Instructions!$B$3</f>
        <v xml:space="preserve">G </v>
      </c>
      <c r="V242" s="41"/>
      <c r="W242" s="45">
        <f>+Instructions!$C$22</f>
        <v>0</v>
      </c>
      <c r="X242" s="15">
        <f t="shared" si="192"/>
        <v>6.75</v>
      </c>
      <c r="Y242" s="41"/>
      <c r="Z242" s="6" t="s">
        <v>1705</v>
      </c>
      <c r="AA242" s="29">
        <v>6.75</v>
      </c>
      <c r="AB242" s="49">
        <f t="shared" si="193"/>
        <v>0</v>
      </c>
      <c r="AC242" s="15">
        <f t="shared" si="194"/>
        <v>6.75</v>
      </c>
      <c r="AD242" s="11">
        <f t="shared" si="195"/>
        <v>0</v>
      </c>
      <c r="AE242" s="102"/>
      <c r="AF242" s="109">
        <v>1</v>
      </c>
      <c r="AG242" s="28">
        <f t="shared" si="196"/>
        <v>6.75</v>
      </c>
      <c r="AH242" s="41"/>
      <c r="AJ242" s="15">
        <f t="shared" si="197"/>
        <v>6.75</v>
      </c>
      <c r="AK242" s="15">
        <f t="shared" si="198"/>
        <v>0</v>
      </c>
      <c r="AL242" s="15">
        <f t="shared" si="199"/>
        <v>0</v>
      </c>
      <c r="AM242" s="15" t="str">
        <f t="shared" si="200"/>
        <v/>
      </c>
      <c r="AO242" s="81" t="s">
        <v>59</v>
      </c>
    </row>
    <row r="243" spans="2:41" s="3" customFormat="1" ht="9.9499999999999993" customHeight="1" x14ac:dyDescent="0.2">
      <c r="B243" s="95" t="s">
        <v>55</v>
      </c>
      <c r="D243" s="211"/>
      <c r="E243" s="61" t="s">
        <v>382</v>
      </c>
      <c r="F243" s="61"/>
      <c r="G243" s="23" t="s">
        <v>48</v>
      </c>
      <c r="H243" s="23"/>
      <c r="I243" s="23"/>
      <c r="J243" s="23"/>
      <c r="K243" s="23" t="s">
        <v>523</v>
      </c>
      <c r="L243" s="23"/>
      <c r="M243" s="23"/>
      <c r="N243" s="23"/>
      <c r="P243" s="61" t="s">
        <v>525</v>
      </c>
      <c r="Q243" s="73"/>
      <c r="R243" s="22" t="s">
        <v>52</v>
      </c>
      <c r="S243" s="29">
        <f t="shared" si="191"/>
        <v>6.75</v>
      </c>
      <c r="T243" s="27" t="s">
        <v>47</v>
      </c>
      <c r="U243" s="5" t="str">
        <f>+Instructions!$B$3</f>
        <v xml:space="preserve">G </v>
      </c>
      <c r="V243" s="41"/>
      <c r="W243" s="45">
        <f>+Instructions!$C$22</f>
        <v>0</v>
      </c>
      <c r="X243" s="15">
        <f t="shared" si="192"/>
        <v>6.75</v>
      </c>
      <c r="Y243" s="41"/>
      <c r="Z243" s="6" t="s">
        <v>1705</v>
      </c>
      <c r="AA243" s="29">
        <v>6.75</v>
      </c>
      <c r="AB243" s="49">
        <f t="shared" si="193"/>
        <v>0</v>
      </c>
      <c r="AC243" s="15">
        <f t="shared" si="194"/>
        <v>6.75</v>
      </c>
      <c r="AD243" s="11">
        <f t="shared" si="195"/>
        <v>0</v>
      </c>
      <c r="AE243" s="102"/>
      <c r="AF243" s="109">
        <v>1</v>
      </c>
      <c r="AG243" s="28">
        <f t="shared" si="196"/>
        <v>6.75</v>
      </c>
      <c r="AH243" s="41"/>
      <c r="AJ243" s="15">
        <f t="shared" si="197"/>
        <v>6.75</v>
      </c>
      <c r="AK243" s="15">
        <f t="shared" si="198"/>
        <v>0</v>
      </c>
      <c r="AL243" s="15">
        <f t="shared" si="199"/>
        <v>0</v>
      </c>
      <c r="AM243" s="15" t="str">
        <f t="shared" si="200"/>
        <v/>
      </c>
      <c r="AO243" s="81" t="s">
        <v>59</v>
      </c>
    </row>
    <row r="244" spans="2:41" s="3" customFormat="1" ht="9.9499999999999993" customHeight="1" x14ac:dyDescent="0.2">
      <c r="B244" s="95" t="s">
        <v>55</v>
      </c>
      <c r="D244" s="211"/>
      <c r="E244" s="61" t="s">
        <v>382</v>
      </c>
      <c r="F244" s="61"/>
      <c r="G244" s="23" t="s">
        <v>48</v>
      </c>
      <c r="H244" s="23"/>
      <c r="I244" s="23"/>
      <c r="J244" s="23"/>
      <c r="K244" s="23" t="s">
        <v>867</v>
      </c>
      <c r="L244" s="23"/>
      <c r="M244" s="23"/>
      <c r="N244" s="23"/>
      <c r="P244" s="61" t="s">
        <v>525</v>
      </c>
      <c r="Q244" s="73"/>
      <c r="R244" s="22" t="s">
        <v>52</v>
      </c>
      <c r="S244" s="29">
        <f>IF(Suggested="Yes",AA244,AG244)</f>
        <v>6.75</v>
      </c>
      <c r="T244" s="27" t="s">
        <v>47</v>
      </c>
      <c r="U244" s="5" t="str">
        <f>+Instructions!$B$3</f>
        <v xml:space="preserve">G </v>
      </c>
      <c r="V244" s="41"/>
      <c r="W244" s="45">
        <f>+Instructions!$C$22</f>
        <v>0</v>
      </c>
      <c r="X244" s="15">
        <f t="shared" si="192"/>
        <v>6.75</v>
      </c>
      <c r="Y244" s="41"/>
      <c r="Z244" s="6" t="s">
        <v>1705</v>
      </c>
      <c r="AA244" s="29">
        <v>6.75</v>
      </c>
      <c r="AB244" s="49">
        <f t="shared" si="193"/>
        <v>0</v>
      </c>
      <c r="AC244" s="15">
        <f t="shared" si="194"/>
        <v>6.75</v>
      </c>
      <c r="AD244" s="11">
        <f t="shared" si="195"/>
        <v>0</v>
      </c>
      <c r="AE244" s="102"/>
      <c r="AF244" s="109">
        <v>1</v>
      </c>
      <c r="AG244" s="28">
        <f t="shared" si="196"/>
        <v>6.75</v>
      </c>
      <c r="AH244" s="41"/>
      <c r="AJ244" s="15">
        <f t="shared" si="197"/>
        <v>6.75</v>
      </c>
      <c r="AK244" s="15">
        <f t="shared" si="198"/>
        <v>0</v>
      </c>
      <c r="AL244" s="15">
        <f t="shared" si="199"/>
        <v>0</v>
      </c>
      <c r="AM244" s="15" t="str">
        <f t="shared" si="200"/>
        <v/>
      </c>
      <c r="AO244" s="81" t="s">
        <v>59</v>
      </c>
    </row>
    <row r="245" spans="2:41" s="3" customFormat="1" ht="9.9499999999999993" customHeight="1" x14ac:dyDescent="0.2">
      <c r="B245" s="95" t="s">
        <v>55</v>
      </c>
      <c r="D245" s="211"/>
      <c r="E245" s="61" t="s">
        <v>382</v>
      </c>
      <c r="F245" s="61"/>
      <c r="G245" s="23" t="s">
        <v>48</v>
      </c>
      <c r="H245" s="23"/>
      <c r="I245" s="23"/>
      <c r="J245" s="23"/>
      <c r="K245" s="23" t="s">
        <v>524</v>
      </c>
      <c r="L245" s="23"/>
      <c r="M245" s="23"/>
      <c r="N245" s="23"/>
      <c r="P245" s="61" t="s">
        <v>525</v>
      </c>
      <c r="Q245" s="73"/>
      <c r="R245" s="22" t="s">
        <v>52</v>
      </c>
      <c r="S245" s="29">
        <f t="shared" si="191"/>
        <v>6.75</v>
      </c>
      <c r="T245" s="27" t="s">
        <v>47</v>
      </c>
      <c r="U245" s="5" t="str">
        <f>+Instructions!$B$3</f>
        <v xml:space="preserve">G </v>
      </c>
      <c r="V245" s="41"/>
      <c r="W245" s="45">
        <f>+Instructions!$C$22</f>
        <v>0</v>
      </c>
      <c r="X245" s="15">
        <f t="shared" si="192"/>
        <v>6.75</v>
      </c>
      <c r="Y245" s="41"/>
      <c r="Z245" s="6" t="s">
        <v>1705</v>
      </c>
      <c r="AA245" s="29">
        <v>6.75</v>
      </c>
      <c r="AB245" s="49">
        <f t="shared" si="193"/>
        <v>0</v>
      </c>
      <c r="AC245" s="15">
        <f t="shared" si="194"/>
        <v>6.75</v>
      </c>
      <c r="AD245" s="11">
        <f t="shared" si="195"/>
        <v>0</v>
      </c>
      <c r="AE245" s="102"/>
      <c r="AF245" s="109">
        <v>1</v>
      </c>
      <c r="AG245" s="28">
        <f t="shared" si="196"/>
        <v>6.75</v>
      </c>
      <c r="AH245" s="41"/>
      <c r="AJ245" s="15">
        <f t="shared" si="197"/>
        <v>6.75</v>
      </c>
      <c r="AK245" s="15">
        <f t="shared" si="198"/>
        <v>0</v>
      </c>
      <c r="AL245" s="15">
        <f t="shared" si="199"/>
        <v>0</v>
      </c>
      <c r="AM245" s="15" t="str">
        <f t="shared" si="200"/>
        <v/>
      </c>
      <c r="AO245" s="81" t="s">
        <v>59</v>
      </c>
    </row>
    <row r="246" spans="2:41" s="3" customFormat="1" ht="9.9499999999999993" customHeight="1" x14ac:dyDescent="0.2">
      <c r="B246" s="95" t="s">
        <v>55</v>
      </c>
      <c r="D246" s="211"/>
      <c r="E246" s="61" t="s">
        <v>382</v>
      </c>
      <c r="F246" s="61"/>
      <c r="G246" s="23" t="s">
        <v>48</v>
      </c>
      <c r="H246" s="23"/>
      <c r="I246" s="23"/>
      <c r="J246" s="23"/>
      <c r="K246" s="23" t="s">
        <v>868</v>
      </c>
      <c r="L246" s="23"/>
      <c r="M246" s="23"/>
      <c r="N246" s="23"/>
      <c r="P246" s="61" t="s">
        <v>525</v>
      </c>
      <c r="Q246" s="73"/>
      <c r="R246" s="22" t="s">
        <v>52</v>
      </c>
      <c r="S246" s="29">
        <f>IF(Suggested="Yes",AA246,AG246)</f>
        <v>6.75</v>
      </c>
      <c r="T246" s="27" t="s">
        <v>47</v>
      </c>
      <c r="U246" s="5" t="str">
        <f>+Instructions!$B$3</f>
        <v xml:space="preserve">G </v>
      </c>
      <c r="V246" s="41"/>
      <c r="W246" s="45">
        <f>+Instructions!$C$22</f>
        <v>0</v>
      </c>
      <c r="X246" s="15">
        <f>ROUND($AA246*(1-W246)+0.004999,2)</f>
        <v>6.75</v>
      </c>
      <c r="Y246" s="41"/>
      <c r="Z246" s="6" t="s">
        <v>1705</v>
      </c>
      <c r="AA246" s="29">
        <v>6.75</v>
      </c>
      <c r="AB246" s="49">
        <f>+W246</f>
        <v>0</v>
      </c>
      <c r="AC246" s="15">
        <f>+X246</f>
        <v>6.75</v>
      </c>
      <c r="AD246" s="11">
        <f>(AG246-AC246)/AG246</f>
        <v>0</v>
      </c>
      <c r="AE246" s="102"/>
      <c r="AF246" s="109">
        <v>1</v>
      </c>
      <c r="AG246" s="28">
        <f>SUM(AJ246:AL246)+AE246</f>
        <v>6.75</v>
      </c>
      <c r="AH246" s="41"/>
      <c r="AJ246" s="15">
        <f>ROUND(AC246/(1-VLOOKUP(AF246,Group,2,FALSE)),2)</f>
        <v>6.75</v>
      </c>
      <c r="AK246" s="15">
        <f>IF(VLOOKUP(AF246,Group,5,FALSE)="YES",VLOOKUP(ROUND(ROUND(AJ246,1)-AJ246,2),Round,2,FALSE)+VLOOKUP(AF246,Group,6,FALSE),0)</f>
        <v>0</v>
      </c>
      <c r="AL246" s="15">
        <f>IF(VLOOKUP(AF246,Group,7,FALSE)="",0,ROUND(AJ246-0.04999,1)-AJ246+AM246)</f>
        <v>0</v>
      </c>
      <c r="AM246" s="15" t="str">
        <f>IF(VLOOKUP(AF246,Group,7,FALSE)="","",VLOOKUP(AF246,Group,7,FALSE))</f>
        <v/>
      </c>
      <c r="AO246" s="81" t="s">
        <v>59</v>
      </c>
    </row>
    <row r="247" spans="2:41" s="3" customFormat="1" ht="9.9499999999999993" customHeight="1" x14ac:dyDescent="0.2">
      <c r="B247" s="95" t="s">
        <v>55</v>
      </c>
      <c r="D247" s="211" t="s">
        <v>89</v>
      </c>
      <c r="E247" s="61" t="s">
        <v>382</v>
      </c>
      <c r="F247" s="61"/>
      <c r="G247" s="23" t="s">
        <v>48</v>
      </c>
      <c r="H247" s="23"/>
      <c r="I247" s="23"/>
      <c r="J247" s="23"/>
      <c r="K247" s="23" t="s">
        <v>555</v>
      </c>
      <c r="L247" s="23"/>
      <c r="M247" s="23"/>
      <c r="N247" s="23"/>
      <c r="P247" s="61" t="s">
        <v>525</v>
      </c>
      <c r="Q247" s="73"/>
      <c r="R247" s="22" t="s">
        <v>52</v>
      </c>
      <c r="S247" s="29">
        <f t="shared" si="191"/>
        <v>6.75</v>
      </c>
      <c r="T247" s="27" t="s">
        <v>47</v>
      </c>
      <c r="U247" s="5" t="str">
        <f>+Instructions!$B$3</f>
        <v xml:space="preserve">G </v>
      </c>
      <c r="V247" s="41"/>
      <c r="W247" s="45">
        <f>+Instructions!$C$22</f>
        <v>0</v>
      </c>
      <c r="X247" s="15">
        <f t="shared" si="192"/>
        <v>6.75</v>
      </c>
      <c r="Y247" s="41"/>
      <c r="Z247" s="6" t="s">
        <v>1705</v>
      </c>
      <c r="AA247" s="29">
        <v>6.75</v>
      </c>
      <c r="AB247" s="49">
        <f t="shared" si="193"/>
        <v>0</v>
      </c>
      <c r="AC247" s="15">
        <f t="shared" si="194"/>
        <v>6.75</v>
      </c>
      <c r="AD247" s="11">
        <f t="shared" si="195"/>
        <v>0</v>
      </c>
      <c r="AE247" s="102"/>
      <c r="AF247" s="109">
        <v>1</v>
      </c>
      <c r="AG247" s="28">
        <f t="shared" si="196"/>
        <v>6.75</v>
      </c>
      <c r="AH247" s="41"/>
      <c r="AJ247" s="15">
        <f t="shared" si="197"/>
        <v>6.75</v>
      </c>
      <c r="AK247" s="15">
        <f t="shared" si="198"/>
        <v>0</v>
      </c>
      <c r="AL247" s="15">
        <f t="shared" si="199"/>
        <v>0</v>
      </c>
      <c r="AM247" s="15" t="str">
        <f t="shared" si="200"/>
        <v/>
      </c>
      <c r="AO247" s="81" t="s">
        <v>59</v>
      </c>
    </row>
    <row r="248" spans="2:41" s="3" customFormat="1" ht="9.9499999999999993" customHeight="1" x14ac:dyDescent="0.2">
      <c r="B248" s="95" t="s">
        <v>55</v>
      </c>
      <c r="D248" s="211"/>
      <c r="E248" s="61" t="s">
        <v>382</v>
      </c>
      <c r="F248" s="61"/>
      <c r="G248" s="23" t="s">
        <v>48</v>
      </c>
      <c r="H248" s="23"/>
      <c r="I248" s="23"/>
      <c r="J248" s="23"/>
      <c r="K248" s="23" t="s">
        <v>556</v>
      </c>
      <c r="L248" s="23"/>
      <c r="M248" s="23"/>
      <c r="N248" s="23"/>
      <c r="P248" s="61" t="s">
        <v>525</v>
      </c>
      <c r="Q248" s="73"/>
      <c r="R248" s="22" t="s">
        <v>52</v>
      </c>
      <c r="S248" s="29">
        <f t="shared" si="191"/>
        <v>6.75</v>
      </c>
      <c r="T248" s="27" t="s">
        <v>47</v>
      </c>
      <c r="U248" s="5" t="str">
        <f>+Instructions!$B$3</f>
        <v xml:space="preserve">G </v>
      </c>
      <c r="V248" s="41"/>
      <c r="W248" s="45">
        <f>+Instructions!$C$22</f>
        <v>0</v>
      </c>
      <c r="X248" s="15">
        <f t="shared" si="192"/>
        <v>6.75</v>
      </c>
      <c r="Y248" s="41"/>
      <c r="Z248" s="6" t="s">
        <v>1705</v>
      </c>
      <c r="AA248" s="29">
        <v>6.75</v>
      </c>
      <c r="AB248" s="49">
        <f t="shared" si="193"/>
        <v>0</v>
      </c>
      <c r="AC248" s="15">
        <f t="shared" si="194"/>
        <v>6.75</v>
      </c>
      <c r="AD248" s="11">
        <f t="shared" si="195"/>
        <v>0</v>
      </c>
      <c r="AE248" s="102"/>
      <c r="AF248" s="109">
        <v>1</v>
      </c>
      <c r="AG248" s="28">
        <f t="shared" si="196"/>
        <v>6.75</v>
      </c>
      <c r="AH248" s="41"/>
      <c r="AJ248" s="15">
        <f t="shared" si="197"/>
        <v>6.75</v>
      </c>
      <c r="AK248" s="15">
        <f t="shared" si="198"/>
        <v>0</v>
      </c>
      <c r="AL248" s="15">
        <f t="shared" si="199"/>
        <v>0</v>
      </c>
      <c r="AM248" s="15" t="str">
        <f t="shared" si="200"/>
        <v/>
      </c>
      <c r="AO248" s="81" t="s">
        <v>59</v>
      </c>
    </row>
    <row r="249" spans="2:41" s="3" customFormat="1" ht="1.5" customHeight="1" x14ac:dyDescent="0.2">
      <c r="P249" s="61"/>
      <c r="Q249" s="73"/>
      <c r="R249" s="6"/>
      <c r="S249" s="29"/>
      <c r="T249" s="6"/>
      <c r="U249" s="5"/>
      <c r="V249" s="41"/>
      <c r="W249" s="45"/>
      <c r="X249" s="13"/>
      <c r="Y249" s="41"/>
      <c r="Z249" s="29"/>
      <c r="AA249" s="29"/>
      <c r="AB249" s="44"/>
      <c r="AC249" s="15"/>
      <c r="AD249" s="13"/>
      <c r="AE249" s="54"/>
      <c r="AF249" s="105"/>
      <c r="AG249" s="29"/>
      <c r="AH249" s="41"/>
      <c r="AJ249" s="15"/>
      <c r="AK249" s="15"/>
      <c r="AL249" s="15"/>
      <c r="AM249" s="15"/>
      <c r="AO249" s="24" t="s">
        <v>59</v>
      </c>
    </row>
    <row r="250" spans="2:41" s="3" customFormat="1" ht="9.75" customHeight="1" x14ac:dyDescent="0.2">
      <c r="D250" s="225" t="s">
        <v>179</v>
      </c>
      <c r="E250" s="226" t="s">
        <v>1208</v>
      </c>
      <c r="F250" s="129"/>
      <c r="G250" s="129"/>
      <c r="H250" s="129"/>
      <c r="I250" s="129"/>
      <c r="K250" s="129"/>
      <c r="L250" s="129"/>
      <c r="M250" s="129"/>
      <c r="N250" s="129"/>
      <c r="O250" s="130"/>
      <c r="P250" s="129"/>
      <c r="Q250" s="131"/>
      <c r="R250" s="22"/>
      <c r="S250" s="29"/>
      <c r="T250" s="27"/>
      <c r="U250" s="27"/>
      <c r="V250" s="41"/>
      <c r="W250" s="45"/>
      <c r="X250" s="29"/>
      <c r="Y250" s="41"/>
      <c r="Z250" s="29"/>
      <c r="AA250" s="29"/>
      <c r="AB250" s="49"/>
      <c r="AC250" s="29"/>
      <c r="AD250" s="49"/>
      <c r="AE250" s="62"/>
      <c r="AF250" s="106"/>
      <c r="AG250" s="29"/>
      <c r="AH250" s="41"/>
      <c r="AJ250" s="29"/>
      <c r="AK250" s="29"/>
      <c r="AL250" s="29"/>
      <c r="AM250" s="29"/>
      <c r="AO250" s="24" t="s">
        <v>59</v>
      </c>
    </row>
    <row r="251" spans="2:41" s="3" customFormat="1" ht="9.75" customHeight="1" x14ac:dyDescent="0.2">
      <c r="D251" s="225"/>
      <c r="E251" s="226" t="s">
        <v>977</v>
      </c>
      <c r="F251" s="129"/>
      <c r="G251" s="129"/>
      <c r="H251" s="129"/>
      <c r="I251" s="129"/>
      <c r="K251" s="129"/>
      <c r="L251" s="129"/>
      <c r="M251" s="129"/>
      <c r="N251" s="129"/>
      <c r="O251" s="130"/>
      <c r="P251" s="129"/>
      <c r="Q251" s="131"/>
      <c r="R251" s="22"/>
      <c r="S251" s="29"/>
      <c r="T251" s="27"/>
      <c r="U251" s="27"/>
      <c r="V251" s="41"/>
      <c r="W251" s="45"/>
      <c r="X251" s="29"/>
      <c r="Y251" s="41"/>
      <c r="Z251" s="29"/>
      <c r="AA251" s="29"/>
      <c r="AB251" s="49"/>
      <c r="AC251" s="29"/>
      <c r="AD251" s="49"/>
      <c r="AE251" s="62"/>
      <c r="AF251" s="106"/>
      <c r="AG251" s="29"/>
      <c r="AH251" s="41"/>
      <c r="AJ251" s="29"/>
      <c r="AK251" s="29"/>
      <c r="AL251" s="29"/>
      <c r="AM251" s="29"/>
      <c r="AO251" s="24" t="s">
        <v>59</v>
      </c>
    </row>
    <row r="252" spans="2:41" s="3" customFormat="1" ht="9.75" customHeight="1" x14ac:dyDescent="0.2">
      <c r="D252" s="225"/>
      <c r="E252" s="226" t="s">
        <v>1422</v>
      </c>
      <c r="F252" s="129"/>
      <c r="G252" s="129"/>
      <c r="H252" s="129"/>
      <c r="I252" s="129"/>
      <c r="K252" s="129"/>
      <c r="L252" s="129"/>
      <c r="M252" s="129"/>
      <c r="N252" s="129"/>
      <c r="O252" s="130"/>
      <c r="P252" s="129"/>
      <c r="Q252" s="131"/>
      <c r="R252" s="22"/>
      <c r="S252" s="29"/>
      <c r="T252" s="27"/>
      <c r="U252" s="27"/>
      <c r="V252" s="41"/>
      <c r="W252" s="45"/>
      <c r="X252" s="29"/>
      <c r="Y252" s="41"/>
      <c r="Z252" s="29"/>
      <c r="AA252" s="29"/>
      <c r="AB252" s="49"/>
      <c r="AC252" s="29"/>
      <c r="AD252" s="49"/>
      <c r="AE252" s="62"/>
      <c r="AF252" s="106"/>
      <c r="AG252" s="29"/>
      <c r="AH252" s="41"/>
      <c r="AJ252" s="29"/>
      <c r="AK252" s="29"/>
      <c r="AL252" s="29"/>
      <c r="AM252" s="29"/>
      <c r="AO252" s="24" t="s">
        <v>59</v>
      </c>
    </row>
    <row r="253" spans="2:41" s="3" customFormat="1" ht="9.75" customHeight="1" x14ac:dyDescent="0.2">
      <c r="D253" s="225"/>
      <c r="E253" s="226" t="s">
        <v>977</v>
      </c>
      <c r="F253" s="129"/>
      <c r="G253" s="129"/>
      <c r="H253" s="129"/>
      <c r="I253" s="129"/>
      <c r="K253" s="129"/>
      <c r="L253" s="129"/>
      <c r="M253" s="129"/>
      <c r="N253" s="129"/>
      <c r="O253" s="130"/>
      <c r="P253" s="129"/>
      <c r="Q253" s="131"/>
      <c r="R253" s="22"/>
      <c r="S253" s="29"/>
      <c r="T253" s="27"/>
      <c r="U253" s="27"/>
      <c r="V253" s="41"/>
      <c r="W253" s="45"/>
      <c r="X253" s="29"/>
      <c r="Y253" s="41"/>
      <c r="Z253" s="29"/>
      <c r="AA253" s="29"/>
      <c r="AB253" s="49"/>
      <c r="AC253" s="29"/>
      <c r="AD253" s="49"/>
      <c r="AE253" s="62"/>
      <c r="AF253" s="106"/>
      <c r="AG253" s="29"/>
      <c r="AH253" s="41"/>
      <c r="AJ253" s="29"/>
      <c r="AK253" s="29"/>
      <c r="AL253" s="29"/>
      <c r="AM253" s="29"/>
      <c r="AO253" s="24" t="s">
        <v>59</v>
      </c>
    </row>
    <row r="254" spans="2:41" s="3" customFormat="1" ht="3.95" customHeight="1" x14ac:dyDescent="0.2">
      <c r="P254" s="61"/>
      <c r="Q254" s="73"/>
      <c r="R254" s="6"/>
      <c r="S254" s="29"/>
      <c r="T254" s="6"/>
      <c r="U254" s="5"/>
      <c r="V254" s="41"/>
      <c r="W254" s="45"/>
      <c r="X254" s="13"/>
      <c r="Y254" s="41"/>
      <c r="Z254" s="29"/>
      <c r="AA254" s="29"/>
      <c r="AB254" s="44"/>
      <c r="AC254" s="15"/>
      <c r="AD254" s="13"/>
      <c r="AE254" s="54"/>
      <c r="AF254" s="105"/>
      <c r="AG254" s="29"/>
      <c r="AH254" s="41"/>
      <c r="AJ254" s="15"/>
      <c r="AK254" s="15"/>
      <c r="AL254" s="15"/>
      <c r="AM254" s="15"/>
      <c r="AO254" s="24" t="s">
        <v>59</v>
      </c>
    </row>
    <row r="255" spans="2:41" s="3" customFormat="1" ht="9.9499999999999993" customHeight="1" x14ac:dyDescent="0.2">
      <c r="C255" s="220" t="s">
        <v>962</v>
      </c>
      <c r="E255" s="221"/>
      <c r="K255" s="3" t="s">
        <v>89</v>
      </c>
      <c r="L255" s="3" t="s">
        <v>89</v>
      </c>
      <c r="P255" s="134"/>
      <c r="Q255" s="6"/>
      <c r="R255" s="222" t="s">
        <v>370</v>
      </c>
      <c r="S255" s="172" t="s">
        <v>963</v>
      </c>
      <c r="T255" s="223"/>
      <c r="U255" s="5"/>
      <c r="V255" s="41"/>
      <c r="W255" s="58"/>
      <c r="X255" s="58"/>
      <c r="Y255" s="41"/>
      <c r="Z255" s="29"/>
      <c r="AA255" s="29"/>
      <c r="AB255" s="44"/>
      <c r="AC255" s="15"/>
      <c r="AD255" s="13"/>
      <c r="AE255" s="54"/>
      <c r="AF255" s="105"/>
      <c r="AG255" s="15"/>
      <c r="AH255" s="41"/>
      <c r="AJ255" s="15"/>
      <c r="AK255" s="15"/>
      <c r="AL255" s="15"/>
      <c r="AM255" s="15"/>
      <c r="AO255" s="24" t="s">
        <v>59</v>
      </c>
    </row>
    <row r="256" spans="2:41" s="3" customFormat="1" ht="2.4500000000000002" customHeight="1" x14ac:dyDescent="0.2">
      <c r="P256" s="61"/>
      <c r="Q256" s="73"/>
      <c r="R256" s="6"/>
      <c r="S256" s="29"/>
      <c r="T256" s="6"/>
      <c r="U256" s="5"/>
      <c r="V256" s="41"/>
      <c r="W256" s="45"/>
      <c r="X256" s="13"/>
      <c r="Y256" s="41"/>
      <c r="Z256" s="29"/>
      <c r="AA256" s="29"/>
      <c r="AB256" s="44"/>
      <c r="AC256" s="15"/>
      <c r="AD256" s="13"/>
      <c r="AE256" s="54"/>
      <c r="AF256" s="105"/>
      <c r="AG256" s="29"/>
      <c r="AH256" s="41"/>
      <c r="AJ256" s="15"/>
      <c r="AK256" s="15"/>
      <c r="AL256" s="15"/>
      <c r="AM256" s="15"/>
      <c r="AO256" s="24" t="s">
        <v>59</v>
      </c>
    </row>
    <row r="257" spans="2:41" s="3" customFormat="1" ht="9.9499999999999993" customHeight="1" x14ac:dyDescent="0.2">
      <c r="C257" s="133"/>
      <c r="D257" s="211" t="s">
        <v>10</v>
      </c>
      <c r="E257" s="224" t="s">
        <v>1566</v>
      </c>
      <c r="F257" s="224"/>
      <c r="G257" s="224"/>
      <c r="H257" s="224"/>
      <c r="I257" s="224"/>
      <c r="K257" s="224"/>
      <c r="L257" s="224"/>
      <c r="M257" s="224"/>
      <c r="N257" s="224"/>
      <c r="O257" s="23"/>
      <c r="P257" s="23"/>
      <c r="Q257" s="23"/>
      <c r="R257" s="23"/>
      <c r="S257" s="29"/>
      <c r="T257" s="23"/>
      <c r="U257" s="5"/>
      <c r="V257" s="41"/>
      <c r="W257" s="58"/>
      <c r="X257" s="58"/>
      <c r="Y257" s="41"/>
      <c r="Z257" s="29"/>
      <c r="AA257" s="29"/>
      <c r="AB257" s="44"/>
      <c r="AC257" s="15"/>
      <c r="AD257" s="13"/>
      <c r="AE257" s="54"/>
      <c r="AF257" s="105"/>
      <c r="AG257" s="15"/>
      <c r="AH257" s="41"/>
      <c r="AJ257" s="15"/>
      <c r="AK257" s="15"/>
      <c r="AL257" s="15"/>
      <c r="AM257" s="15"/>
      <c r="AO257" s="24" t="s">
        <v>59</v>
      </c>
    </row>
    <row r="258" spans="2:41" s="3" customFormat="1" ht="1.5" customHeight="1" x14ac:dyDescent="0.2">
      <c r="P258" s="61"/>
      <c r="Q258" s="73"/>
      <c r="R258" s="6"/>
      <c r="S258" s="29"/>
      <c r="T258" s="6"/>
      <c r="U258" s="5"/>
      <c r="V258" s="41"/>
      <c r="W258" s="45"/>
      <c r="X258" s="13"/>
      <c r="Y258" s="41"/>
      <c r="Z258" s="29"/>
      <c r="AA258" s="29"/>
      <c r="AB258" s="44"/>
      <c r="AC258" s="15"/>
      <c r="AD258" s="13"/>
      <c r="AE258" s="54"/>
      <c r="AF258" s="105"/>
      <c r="AG258" s="29"/>
      <c r="AH258" s="41"/>
      <c r="AJ258" s="15"/>
      <c r="AK258" s="15"/>
      <c r="AL258" s="15"/>
      <c r="AM258" s="15"/>
      <c r="AO258" s="24" t="s">
        <v>59</v>
      </c>
    </row>
    <row r="259" spans="2:41" s="3" customFormat="1" ht="9.9499999999999993" customHeight="1" x14ac:dyDescent="0.2">
      <c r="B259" s="95" t="s">
        <v>55</v>
      </c>
      <c r="D259" s="211"/>
      <c r="E259" s="61" t="s">
        <v>115</v>
      </c>
      <c r="F259" s="61"/>
      <c r="G259" s="23" t="s">
        <v>48</v>
      </c>
      <c r="H259" s="23"/>
      <c r="I259" s="23"/>
      <c r="J259" s="23"/>
      <c r="K259" s="23" t="s">
        <v>357</v>
      </c>
      <c r="L259" s="23"/>
      <c r="M259" s="23"/>
      <c r="N259" s="23"/>
      <c r="P259" s="61" t="s">
        <v>525</v>
      </c>
      <c r="Q259" s="73"/>
      <c r="R259" s="22"/>
      <c r="S259" s="29">
        <f>IF(Suggested="Yes",AA259,AG259)</f>
        <v>7</v>
      </c>
      <c r="T259" s="27" t="s">
        <v>47</v>
      </c>
      <c r="U259" s="5" t="str">
        <f>+Instructions!$B$3</f>
        <v xml:space="preserve">G </v>
      </c>
      <c r="V259" s="41"/>
      <c r="W259" s="45">
        <f>+Instructions!$C$22</f>
        <v>0</v>
      </c>
      <c r="X259" s="15">
        <f t="shared" ref="X259" si="201">ROUND($AA259*(1-W259)+0.004999,2)</f>
        <v>7</v>
      </c>
      <c r="Y259" s="41"/>
      <c r="Z259" s="6" t="s">
        <v>1705</v>
      </c>
      <c r="AA259" s="29">
        <v>7</v>
      </c>
      <c r="AB259" s="49">
        <f t="shared" ref="AB259" si="202">+W259</f>
        <v>0</v>
      </c>
      <c r="AC259" s="15">
        <f t="shared" ref="AC259" si="203">+X259</f>
        <v>7</v>
      </c>
      <c r="AD259" s="11">
        <f t="shared" ref="AD259" si="204">(AG259-AC259)/AG259</f>
        <v>0</v>
      </c>
      <c r="AE259" s="102"/>
      <c r="AF259" s="109">
        <v>1</v>
      </c>
      <c r="AG259" s="28">
        <f t="shared" ref="AG259" si="205">SUM(AJ259:AL259)+AE259</f>
        <v>7</v>
      </c>
      <c r="AH259" s="41"/>
      <c r="AJ259" s="15">
        <f t="shared" ref="AJ259" si="206">ROUND(AC259/(1-VLOOKUP(AF259,Group,2,FALSE)),2)</f>
        <v>7</v>
      </c>
      <c r="AK259" s="15">
        <f t="shared" ref="AK259" si="207">IF(VLOOKUP(AF259,Group,5,FALSE)="YES",VLOOKUP(ROUND(ROUND(AJ259,1)-AJ259,2),Round,2,FALSE)+VLOOKUP(AF259,Group,6,FALSE),0)</f>
        <v>0</v>
      </c>
      <c r="AL259" s="15">
        <f t="shared" ref="AL259" si="208">IF(VLOOKUP(AF259,Group,7,FALSE)="",0,ROUND(AJ259-0.04999,1)-AJ259+AM259)</f>
        <v>0</v>
      </c>
      <c r="AM259" s="15" t="str">
        <f t="shared" ref="AM259" si="209">IF(VLOOKUP(AF259,Group,7,FALSE)="","",VLOOKUP(AF259,Group,7,FALSE))</f>
        <v/>
      </c>
      <c r="AO259" s="81" t="s">
        <v>59</v>
      </c>
    </row>
    <row r="260" spans="2:41" s="3" customFormat="1" ht="3.95" customHeight="1" x14ac:dyDescent="0.2">
      <c r="P260" s="61"/>
      <c r="Q260" s="73"/>
      <c r="R260" s="6"/>
      <c r="S260" s="29"/>
      <c r="T260" s="6"/>
      <c r="U260" s="5"/>
      <c r="V260" s="41"/>
      <c r="W260" s="45"/>
      <c r="X260" s="13"/>
      <c r="Y260" s="41"/>
      <c r="Z260" s="29"/>
      <c r="AA260" s="29"/>
      <c r="AB260" s="44"/>
      <c r="AC260" s="15"/>
      <c r="AD260" s="13"/>
      <c r="AE260" s="54"/>
      <c r="AF260" s="105"/>
      <c r="AG260" s="29"/>
      <c r="AH260" s="41"/>
      <c r="AJ260" s="15"/>
      <c r="AK260" s="15"/>
      <c r="AL260" s="15"/>
      <c r="AM260" s="15"/>
      <c r="AO260" s="24" t="s">
        <v>59</v>
      </c>
    </row>
    <row r="261" spans="2:41" s="3" customFormat="1" ht="9.9499999999999993" customHeight="1" x14ac:dyDescent="0.2">
      <c r="C261" s="220" t="s">
        <v>966</v>
      </c>
      <c r="E261" s="221"/>
      <c r="K261" s="3" t="s">
        <v>89</v>
      </c>
      <c r="L261" s="3" t="s">
        <v>89</v>
      </c>
      <c r="P261" s="134"/>
      <c r="Q261" s="6"/>
      <c r="R261" s="222" t="s">
        <v>370</v>
      </c>
      <c r="S261" s="172" t="s">
        <v>967</v>
      </c>
      <c r="T261" s="223"/>
      <c r="U261" s="5"/>
      <c r="V261" s="41"/>
      <c r="W261" s="58"/>
      <c r="X261" s="58"/>
      <c r="Y261" s="41"/>
      <c r="Z261" s="29"/>
      <c r="AA261" s="29"/>
      <c r="AB261" s="44"/>
      <c r="AC261" s="15"/>
      <c r="AD261" s="13"/>
      <c r="AE261" s="54"/>
      <c r="AF261" s="105"/>
      <c r="AG261" s="15"/>
      <c r="AH261" s="41"/>
      <c r="AJ261" s="15"/>
      <c r="AK261" s="15"/>
      <c r="AL261" s="15"/>
      <c r="AM261" s="15"/>
      <c r="AO261" s="24" t="s">
        <v>59</v>
      </c>
    </row>
    <row r="262" spans="2:41" s="3" customFormat="1" ht="2.4500000000000002" customHeight="1" x14ac:dyDescent="0.2">
      <c r="P262" s="61"/>
      <c r="Q262" s="73"/>
      <c r="R262" s="6"/>
      <c r="S262" s="29"/>
      <c r="T262" s="6"/>
      <c r="U262" s="5"/>
      <c r="V262" s="41"/>
      <c r="W262" s="45"/>
      <c r="X262" s="13"/>
      <c r="Y262" s="41"/>
      <c r="Z262" s="29"/>
      <c r="AA262" s="29"/>
      <c r="AB262" s="44"/>
      <c r="AC262" s="15"/>
      <c r="AD262" s="13"/>
      <c r="AE262" s="54"/>
      <c r="AF262" s="105"/>
      <c r="AG262" s="29"/>
      <c r="AH262" s="41"/>
      <c r="AJ262" s="15"/>
      <c r="AK262" s="15"/>
      <c r="AL262" s="15"/>
      <c r="AM262" s="15"/>
      <c r="AO262" s="24" t="s">
        <v>59</v>
      </c>
    </row>
    <row r="263" spans="2:41" s="3" customFormat="1" ht="9.9499999999999993" customHeight="1" x14ac:dyDescent="0.2">
      <c r="C263" s="133"/>
      <c r="D263" s="211" t="s">
        <v>10</v>
      </c>
      <c r="E263" s="224" t="s">
        <v>1568</v>
      </c>
      <c r="F263" s="224"/>
      <c r="G263" s="224"/>
      <c r="H263" s="224"/>
      <c r="I263" s="224"/>
      <c r="K263" s="224"/>
      <c r="L263" s="224"/>
      <c r="M263" s="224"/>
      <c r="N263" s="224"/>
      <c r="O263" s="23"/>
      <c r="P263" s="23"/>
      <c r="Q263" s="23"/>
      <c r="R263" s="23"/>
      <c r="S263" s="29"/>
      <c r="T263" s="23"/>
      <c r="U263" s="5"/>
      <c r="V263" s="41"/>
      <c r="W263" s="58"/>
      <c r="X263" s="58"/>
      <c r="Y263" s="41"/>
      <c r="Z263" s="29"/>
      <c r="AA263" s="29"/>
      <c r="AB263" s="44"/>
      <c r="AC263" s="15"/>
      <c r="AD263" s="13"/>
      <c r="AE263" s="54"/>
      <c r="AF263" s="105"/>
      <c r="AG263" s="15"/>
      <c r="AH263" s="41"/>
      <c r="AJ263" s="15"/>
      <c r="AK263" s="15"/>
      <c r="AL263" s="15"/>
      <c r="AM263" s="15"/>
      <c r="AO263" s="24" t="s">
        <v>59</v>
      </c>
    </row>
    <row r="264" spans="2:41" s="3" customFormat="1" ht="1.5" customHeight="1" x14ac:dyDescent="0.2">
      <c r="P264" s="61"/>
      <c r="Q264" s="73"/>
      <c r="R264" s="6"/>
      <c r="S264" s="29"/>
      <c r="T264" s="6"/>
      <c r="U264" s="5"/>
      <c r="V264" s="41"/>
      <c r="W264" s="45"/>
      <c r="X264" s="13"/>
      <c r="Y264" s="41"/>
      <c r="Z264" s="29"/>
      <c r="AA264" s="29"/>
      <c r="AB264" s="44"/>
      <c r="AC264" s="15"/>
      <c r="AD264" s="13"/>
      <c r="AE264" s="54"/>
      <c r="AF264" s="105"/>
      <c r="AG264" s="29"/>
      <c r="AH264" s="41"/>
      <c r="AJ264" s="15"/>
      <c r="AK264" s="15"/>
      <c r="AL264" s="15"/>
      <c r="AM264" s="15"/>
      <c r="AO264" s="24" t="s">
        <v>59</v>
      </c>
    </row>
    <row r="265" spans="2:41" s="3" customFormat="1" ht="9.9499999999999993" customHeight="1" x14ac:dyDescent="0.2">
      <c r="B265" s="95" t="s">
        <v>55</v>
      </c>
      <c r="D265" s="211"/>
      <c r="E265" s="61" t="s">
        <v>910</v>
      </c>
      <c r="F265" s="61"/>
      <c r="G265" s="23" t="s">
        <v>48</v>
      </c>
      <c r="H265" s="23"/>
      <c r="I265" s="23"/>
      <c r="J265" s="23"/>
      <c r="K265" s="23" t="s">
        <v>357</v>
      </c>
      <c r="L265" s="23"/>
      <c r="M265" s="23"/>
      <c r="N265" s="23"/>
      <c r="P265" s="61" t="s">
        <v>968</v>
      </c>
      <c r="Q265" s="73"/>
      <c r="R265" s="22"/>
      <c r="S265" s="29">
        <f>IF(Suggested="Yes",AA265,AG265)</f>
        <v>6.5</v>
      </c>
      <c r="T265" s="27" t="s">
        <v>47</v>
      </c>
      <c r="U265" s="5" t="str">
        <f>+Instructions!$B$3</f>
        <v xml:space="preserve">G </v>
      </c>
      <c r="V265" s="41"/>
      <c r="W265" s="45">
        <f>+Instructions!$C$22</f>
        <v>0</v>
      </c>
      <c r="X265" s="15">
        <f t="shared" ref="X265" si="210">ROUND($AA265*(1-W265)+0.004999,2)</f>
        <v>6.5</v>
      </c>
      <c r="Y265" s="41"/>
      <c r="Z265" s="6" t="s">
        <v>1705</v>
      </c>
      <c r="AA265" s="29">
        <v>6.5</v>
      </c>
      <c r="AB265" s="49">
        <f t="shared" ref="AB265" si="211">+W265</f>
        <v>0</v>
      </c>
      <c r="AC265" s="15">
        <f t="shared" ref="AC265" si="212">+X265</f>
        <v>6.5</v>
      </c>
      <c r="AD265" s="11">
        <f t="shared" ref="AD265" si="213">(AG265-AC265)/AG265</f>
        <v>0</v>
      </c>
      <c r="AE265" s="102"/>
      <c r="AF265" s="109">
        <v>1</v>
      </c>
      <c r="AG265" s="28">
        <f t="shared" ref="AG265" si="214">SUM(AJ265:AL265)+AE265</f>
        <v>6.5</v>
      </c>
      <c r="AH265" s="41"/>
      <c r="AJ265" s="15">
        <f t="shared" ref="AJ265" si="215">ROUND(AC265/(1-VLOOKUP(AF265,Group,2,FALSE)),2)</f>
        <v>6.5</v>
      </c>
      <c r="AK265" s="15">
        <f t="shared" ref="AK265" si="216">IF(VLOOKUP(AF265,Group,5,FALSE)="YES",VLOOKUP(ROUND(ROUND(AJ265,1)-AJ265,2),Round,2,FALSE)+VLOOKUP(AF265,Group,6,FALSE),0)</f>
        <v>0</v>
      </c>
      <c r="AL265" s="15">
        <f t="shared" ref="AL265" si="217">IF(VLOOKUP(AF265,Group,7,FALSE)="",0,ROUND(AJ265-0.04999,1)-AJ265+AM265)</f>
        <v>0</v>
      </c>
      <c r="AM265" s="15" t="str">
        <f t="shared" ref="AM265" si="218">IF(VLOOKUP(AF265,Group,7,FALSE)="","",VLOOKUP(AF265,Group,7,FALSE))</f>
        <v/>
      </c>
      <c r="AO265" s="81" t="s">
        <v>59</v>
      </c>
    </row>
    <row r="266" spans="2:41" s="3" customFormat="1" ht="3.95" customHeight="1" x14ac:dyDescent="0.2">
      <c r="P266" s="61"/>
      <c r="Q266" s="73"/>
      <c r="R266" s="6"/>
      <c r="S266" s="29"/>
      <c r="T266" s="6"/>
      <c r="U266" s="5"/>
      <c r="V266" s="41"/>
      <c r="W266" s="45"/>
      <c r="X266" s="13"/>
      <c r="Y266" s="41"/>
      <c r="Z266" s="29"/>
      <c r="AA266" s="29"/>
      <c r="AB266" s="44"/>
      <c r="AC266" s="15"/>
      <c r="AD266" s="13"/>
      <c r="AE266" s="54"/>
      <c r="AF266" s="105"/>
      <c r="AG266" s="29"/>
      <c r="AH266" s="41"/>
      <c r="AJ266" s="15"/>
      <c r="AK266" s="15"/>
      <c r="AL266" s="15"/>
      <c r="AM266" s="15"/>
      <c r="AO266" s="24" t="s">
        <v>59</v>
      </c>
    </row>
    <row r="267" spans="2:41" s="3" customFormat="1" ht="9.9499999999999993" customHeight="1" x14ac:dyDescent="0.2">
      <c r="C267" s="220" t="s">
        <v>905</v>
      </c>
      <c r="E267" s="221"/>
      <c r="P267" s="134"/>
      <c r="Q267" s="6"/>
      <c r="R267" s="222" t="s">
        <v>370</v>
      </c>
      <c r="S267" s="172" t="s">
        <v>371</v>
      </c>
      <c r="T267" s="223"/>
      <c r="U267" s="5"/>
      <c r="V267" s="41"/>
      <c r="W267" s="58"/>
      <c r="X267" s="58"/>
      <c r="Y267" s="41"/>
      <c r="Z267" s="29"/>
      <c r="AA267" s="29"/>
      <c r="AB267" s="44"/>
      <c r="AC267" s="15"/>
      <c r="AD267" s="13"/>
      <c r="AE267" s="54"/>
      <c r="AF267" s="105"/>
      <c r="AG267" s="15"/>
      <c r="AH267" s="41"/>
      <c r="AJ267" s="15"/>
      <c r="AK267" s="15"/>
      <c r="AL267" s="15"/>
      <c r="AM267" s="15"/>
      <c r="AO267" s="182" t="s">
        <v>59</v>
      </c>
    </row>
    <row r="268" spans="2:41" s="3" customFormat="1" ht="2.85" customHeight="1" x14ac:dyDescent="0.2">
      <c r="P268" s="61"/>
      <c r="Q268" s="73"/>
      <c r="R268" s="6"/>
      <c r="S268" s="29"/>
      <c r="T268" s="6"/>
      <c r="U268" s="5"/>
      <c r="V268" s="41"/>
      <c r="W268" s="45"/>
      <c r="X268" s="13"/>
      <c r="Y268" s="41"/>
      <c r="Z268" s="29"/>
      <c r="AA268" s="29"/>
      <c r="AB268" s="44"/>
      <c r="AC268" s="15"/>
      <c r="AD268" s="13"/>
      <c r="AE268" s="54"/>
      <c r="AF268" s="105"/>
      <c r="AG268" s="29"/>
      <c r="AH268" s="41"/>
      <c r="AJ268" s="15"/>
      <c r="AK268" s="15"/>
      <c r="AL268" s="15"/>
      <c r="AM268" s="15"/>
      <c r="AO268" s="182"/>
    </row>
    <row r="269" spans="2:41" s="3" customFormat="1" ht="9.9499999999999993" customHeight="1" x14ac:dyDescent="0.2">
      <c r="C269" s="133"/>
      <c r="D269" s="211" t="s">
        <v>10</v>
      </c>
      <c r="E269" s="224" t="s">
        <v>1018</v>
      </c>
      <c r="F269" s="224"/>
      <c r="G269" s="224"/>
      <c r="H269" s="224"/>
      <c r="I269" s="224"/>
      <c r="L269" s="224"/>
      <c r="M269" s="224"/>
      <c r="N269" s="224"/>
      <c r="O269" s="23"/>
      <c r="P269" s="23"/>
      <c r="Q269" s="23"/>
      <c r="R269" s="23"/>
      <c r="S269" s="23"/>
      <c r="T269" s="23"/>
      <c r="U269" s="5"/>
      <c r="V269" s="41"/>
      <c r="W269" s="58"/>
      <c r="X269" s="58"/>
      <c r="Y269" s="41"/>
      <c r="Z269" s="29"/>
      <c r="AA269" s="29"/>
      <c r="AB269" s="44"/>
      <c r="AC269" s="15"/>
      <c r="AD269" s="13"/>
      <c r="AE269" s="54"/>
      <c r="AF269" s="105"/>
      <c r="AG269" s="15"/>
      <c r="AH269" s="41"/>
      <c r="AJ269" s="15"/>
      <c r="AK269" s="15"/>
      <c r="AL269" s="15"/>
      <c r="AM269" s="15"/>
      <c r="AO269" s="182" t="s">
        <v>59</v>
      </c>
    </row>
    <row r="270" spans="2:41" s="3" customFormat="1" ht="1.5" customHeight="1" x14ac:dyDescent="0.2">
      <c r="P270" s="61"/>
      <c r="Q270" s="73"/>
      <c r="R270" s="6"/>
      <c r="S270" s="29"/>
      <c r="T270" s="6"/>
      <c r="U270" s="5"/>
      <c r="V270" s="41"/>
      <c r="W270" s="45"/>
      <c r="X270" s="13"/>
      <c r="Y270" s="41"/>
      <c r="Z270" s="29"/>
      <c r="AA270" s="29"/>
      <c r="AB270" s="44"/>
      <c r="AC270" s="15"/>
      <c r="AD270" s="13"/>
      <c r="AE270" s="54"/>
      <c r="AF270" s="105"/>
      <c r="AG270" s="29"/>
      <c r="AH270" s="41"/>
      <c r="AJ270" s="15"/>
      <c r="AK270" s="15"/>
      <c r="AL270" s="15"/>
      <c r="AM270" s="15"/>
      <c r="AO270" s="182" t="s">
        <v>59</v>
      </c>
    </row>
    <row r="271" spans="2:41" s="3" customFormat="1" ht="9.9499999999999993" customHeight="1" x14ac:dyDescent="0.2">
      <c r="B271" s="94" t="s">
        <v>8</v>
      </c>
      <c r="D271" s="211"/>
      <c r="E271" s="61" t="s">
        <v>92</v>
      </c>
      <c r="F271" s="61"/>
      <c r="G271" s="23" t="s">
        <v>100</v>
      </c>
      <c r="H271" s="23"/>
      <c r="I271" s="23"/>
      <c r="J271" s="23"/>
      <c r="K271" s="23" t="s">
        <v>303</v>
      </c>
      <c r="L271" s="23"/>
      <c r="M271" s="23"/>
      <c r="N271" s="23"/>
      <c r="P271" s="61" t="s">
        <v>257</v>
      </c>
      <c r="Q271" s="73"/>
      <c r="R271" s="22"/>
      <c r="S271" s="29">
        <f>IF(Suggested="Yes",AA271,AG271)</f>
        <v>8.1999999999999993</v>
      </c>
      <c r="T271" s="27" t="s">
        <v>46</v>
      </c>
      <c r="U271" s="5" t="str">
        <f>+Instructions!$B$3</f>
        <v xml:space="preserve">G </v>
      </c>
      <c r="V271" s="41"/>
      <c r="W271" s="45">
        <f>+Instructions!$C$22</f>
        <v>0</v>
      </c>
      <c r="X271" s="15">
        <f>ROUND($AA271*(1-W271)+0.004999,2)</f>
        <v>8.1999999999999993</v>
      </c>
      <c r="Y271" s="41"/>
      <c r="Z271" s="6" t="s">
        <v>1705</v>
      </c>
      <c r="AA271" s="29">
        <v>8.1999999999999993</v>
      </c>
      <c r="AB271" s="49">
        <f>+W271</f>
        <v>0</v>
      </c>
      <c r="AC271" s="15">
        <f>+X271</f>
        <v>8.1999999999999993</v>
      </c>
      <c r="AD271" s="11">
        <f>(AG271-AC271)/AG271</f>
        <v>0</v>
      </c>
      <c r="AE271" s="102"/>
      <c r="AF271" s="110">
        <v>3</v>
      </c>
      <c r="AG271" s="42">
        <f>SUM(AJ271:AL271)+AE271</f>
        <v>8.1999999999999993</v>
      </c>
      <c r="AH271" s="41"/>
      <c r="AJ271" s="15">
        <f>ROUND(AC271/(1-VLOOKUP(AF271,Group,2,FALSE)),2)</f>
        <v>8.1999999999999993</v>
      </c>
      <c r="AK271" s="15">
        <f>IF(VLOOKUP(AF271,Group,5,FALSE)="YES",VLOOKUP(ROUND(ROUND(AJ271,1)-AJ271,2),Round,2,FALSE)+VLOOKUP(AF271,Group,6,FALSE),0)</f>
        <v>0</v>
      </c>
      <c r="AL271" s="15">
        <f>IF(VLOOKUP(AF271,Group,7,FALSE)="",0,ROUND(AJ271-0.04999,1)-AJ271+AM271)</f>
        <v>0</v>
      </c>
      <c r="AM271" s="15" t="str">
        <f>IF(VLOOKUP(AF271,Group,7,FALSE)="","",VLOOKUP(AF271,Group,7,FALSE))</f>
        <v/>
      </c>
      <c r="AO271" s="183" t="s">
        <v>59</v>
      </c>
    </row>
    <row r="272" spans="2:41" s="3" customFormat="1" ht="2.85" customHeight="1" x14ac:dyDescent="0.2">
      <c r="P272" s="61"/>
      <c r="Q272" s="73"/>
      <c r="R272" s="6"/>
      <c r="S272" s="29"/>
      <c r="T272" s="6"/>
      <c r="U272" s="5"/>
      <c r="V272" s="41"/>
      <c r="W272" s="45"/>
      <c r="X272" s="13"/>
      <c r="Y272" s="41"/>
      <c r="Z272" s="29"/>
      <c r="AA272" s="29"/>
      <c r="AB272" s="44"/>
      <c r="AC272" s="15"/>
      <c r="AD272" s="13"/>
      <c r="AE272" s="54"/>
      <c r="AF272" s="105"/>
      <c r="AG272" s="29"/>
      <c r="AH272" s="41"/>
      <c r="AJ272" s="15"/>
      <c r="AK272" s="15"/>
      <c r="AL272" s="15"/>
      <c r="AM272" s="15"/>
      <c r="AO272" s="182"/>
    </row>
    <row r="273" spans="2:41" s="3" customFormat="1" ht="9.9499999999999993" customHeight="1" x14ac:dyDescent="0.2">
      <c r="C273" s="133"/>
      <c r="D273" s="211" t="s">
        <v>10</v>
      </c>
      <c r="E273" s="224" t="s">
        <v>1569</v>
      </c>
      <c r="F273" s="224"/>
      <c r="G273" s="224"/>
      <c r="H273" s="224"/>
      <c r="I273" s="224"/>
      <c r="L273" s="224"/>
      <c r="M273" s="224"/>
      <c r="N273" s="224"/>
      <c r="O273" s="23"/>
      <c r="P273" s="23"/>
      <c r="Q273" s="23"/>
      <c r="R273" s="23"/>
      <c r="S273" s="23"/>
      <c r="T273" s="23"/>
      <c r="U273" s="5"/>
      <c r="V273" s="41"/>
      <c r="W273" s="58"/>
      <c r="X273" s="58"/>
      <c r="Y273" s="41"/>
      <c r="Z273" s="29"/>
      <c r="AA273" s="29"/>
      <c r="AB273" s="44"/>
      <c r="AC273" s="15"/>
      <c r="AD273" s="13"/>
      <c r="AE273" s="54"/>
      <c r="AF273" s="105"/>
      <c r="AG273" s="15"/>
      <c r="AH273" s="41"/>
      <c r="AJ273" s="15"/>
      <c r="AK273" s="15"/>
      <c r="AL273" s="15"/>
      <c r="AM273" s="15"/>
      <c r="AO273" s="182" t="s">
        <v>59</v>
      </c>
    </row>
    <row r="274" spans="2:41" s="3" customFormat="1" ht="1.5" customHeight="1" x14ac:dyDescent="0.2">
      <c r="P274" s="61"/>
      <c r="Q274" s="73"/>
      <c r="R274" s="6"/>
      <c r="S274" s="29"/>
      <c r="T274" s="6"/>
      <c r="U274" s="5"/>
      <c r="V274" s="41"/>
      <c r="W274" s="45"/>
      <c r="X274" s="13"/>
      <c r="Y274" s="41"/>
      <c r="Z274" s="29"/>
      <c r="AA274" s="29"/>
      <c r="AB274" s="44"/>
      <c r="AC274" s="15"/>
      <c r="AD274" s="13"/>
      <c r="AE274" s="54"/>
      <c r="AF274" s="105"/>
      <c r="AG274" s="29"/>
      <c r="AH274" s="41"/>
      <c r="AJ274" s="15"/>
      <c r="AK274" s="15"/>
      <c r="AL274" s="15"/>
      <c r="AM274" s="15"/>
      <c r="AO274" s="182" t="s">
        <v>59</v>
      </c>
    </row>
    <row r="275" spans="2:41" s="3" customFormat="1" ht="9.9499999999999993" customHeight="1" x14ac:dyDescent="0.2">
      <c r="B275" s="94" t="s">
        <v>8</v>
      </c>
      <c r="D275" s="211"/>
      <c r="E275" s="61" t="s">
        <v>234</v>
      </c>
      <c r="F275" s="61"/>
      <c r="G275" s="23" t="s">
        <v>100</v>
      </c>
      <c r="H275" s="23"/>
      <c r="I275" s="23"/>
      <c r="J275" s="23"/>
      <c r="K275" s="23" t="s">
        <v>286</v>
      </c>
      <c r="L275" s="23"/>
      <c r="M275" s="23"/>
      <c r="N275" s="23"/>
      <c r="P275" s="61" t="s">
        <v>280</v>
      </c>
      <c r="Q275" s="73"/>
      <c r="R275" s="22"/>
      <c r="S275" s="29">
        <f>IF(Suggested="Yes",AA275,AG275)</f>
        <v>8.85</v>
      </c>
      <c r="T275" s="27" t="s">
        <v>46</v>
      </c>
      <c r="U275" s="5" t="str">
        <f>+Instructions!$B$3</f>
        <v xml:space="preserve">G </v>
      </c>
      <c r="V275" s="41"/>
      <c r="W275" s="45">
        <f>+Instructions!$C$22</f>
        <v>0</v>
      </c>
      <c r="X275" s="15">
        <f>ROUND($AA275*(1-W275)+0.004999,2)</f>
        <v>8.85</v>
      </c>
      <c r="Y275" s="41"/>
      <c r="Z275" s="6" t="s">
        <v>1704</v>
      </c>
      <c r="AA275" s="29">
        <v>8.85</v>
      </c>
      <c r="AB275" s="49">
        <f>+W275</f>
        <v>0</v>
      </c>
      <c r="AC275" s="15">
        <f>+X275</f>
        <v>8.85</v>
      </c>
      <c r="AD275" s="11">
        <f>(AG275-AC275)/AG275</f>
        <v>0</v>
      </c>
      <c r="AE275" s="102"/>
      <c r="AF275" s="110">
        <v>3</v>
      </c>
      <c r="AG275" s="42">
        <f>SUM(AJ275:AL275)+AE275</f>
        <v>8.85</v>
      </c>
      <c r="AH275" s="41"/>
      <c r="AJ275" s="15">
        <f>ROUND(AC275/(1-VLOOKUP(AF275,Group,2,FALSE)),2)</f>
        <v>8.85</v>
      </c>
      <c r="AK275" s="15">
        <f>IF(VLOOKUP(AF275,Group,5,FALSE)="YES",VLOOKUP(ROUND(ROUND(AJ275,1)-AJ275,2),Round,2,FALSE)+VLOOKUP(AF275,Group,6,FALSE),0)</f>
        <v>0</v>
      </c>
      <c r="AL275" s="15">
        <f>IF(VLOOKUP(AF275,Group,7,FALSE)="",0,ROUND(AJ275-0.04999,1)-AJ275+AM275)</f>
        <v>0</v>
      </c>
      <c r="AM275" s="15" t="str">
        <f>IF(VLOOKUP(AF275,Group,7,FALSE)="","",VLOOKUP(AF275,Group,7,FALSE))</f>
        <v/>
      </c>
      <c r="AO275" s="182" t="s">
        <v>59</v>
      </c>
    </row>
    <row r="276" spans="2:41" s="3" customFormat="1" ht="2.85" customHeight="1" x14ac:dyDescent="0.2">
      <c r="P276" s="61"/>
      <c r="Q276" s="73"/>
      <c r="R276" s="6"/>
      <c r="S276" s="29"/>
      <c r="T276" s="6"/>
      <c r="U276" s="5"/>
      <c r="V276" s="41"/>
      <c r="W276" s="45"/>
      <c r="X276" s="13"/>
      <c r="Y276" s="41"/>
      <c r="Z276" s="29"/>
      <c r="AA276" s="29"/>
      <c r="AB276" s="44"/>
      <c r="AC276" s="15"/>
      <c r="AD276" s="13"/>
      <c r="AE276" s="54"/>
      <c r="AF276" s="105"/>
      <c r="AG276" s="29"/>
      <c r="AH276" s="41"/>
      <c r="AJ276" s="15"/>
      <c r="AK276" s="15"/>
      <c r="AL276" s="15"/>
      <c r="AM276" s="15"/>
      <c r="AO276" s="182"/>
    </row>
    <row r="277" spans="2:41" s="3" customFormat="1" ht="9.9499999999999993" customHeight="1" x14ac:dyDescent="0.2">
      <c r="C277" s="133"/>
      <c r="D277" s="211" t="s">
        <v>165</v>
      </c>
      <c r="E277" s="224" t="s">
        <v>1570</v>
      </c>
      <c r="F277" s="224"/>
      <c r="G277" s="224"/>
      <c r="H277" s="224"/>
      <c r="I277" s="224"/>
      <c r="L277" s="224"/>
      <c r="M277" s="224"/>
      <c r="N277" s="224"/>
      <c r="O277" s="23"/>
      <c r="P277" s="23"/>
      <c r="Q277" s="23"/>
      <c r="R277" s="23"/>
      <c r="S277" s="23"/>
      <c r="T277" s="23"/>
      <c r="U277" s="5"/>
      <c r="V277" s="41"/>
      <c r="W277" s="58"/>
      <c r="X277" s="58"/>
      <c r="Y277" s="41"/>
      <c r="Z277" s="29"/>
      <c r="AA277" s="29"/>
      <c r="AB277" s="44"/>
      <c r="AC277" s="15"/>
      <c r="AD277" s="13"/>
      <c r="AE277" s="54"/>
      <c r="AF277" s="105"/>
      <c r="AG277" s="15"/>
      <c r="AH277" s="41"/>
      <c r="AJ277" s="15"/>
      <c r="AK277" s="15"/>
      <c r="AL277" s="15"/>
      <c r="AM277" s="15"/>
      <c r="AO277" s="182" t="s">
        <v>59</v>
      </c>
    </row>
    <row r="278" spans="2:41" s="3" customFormat="1" ht="1.5" customHeight="1" x14ac:dyDescent="0.2">
      <c r="P278" s="61"/>
      <c r="Q278" s="73"/>
      <c r="R278" s="6"/>
      <c r="S278" s="29"/>
      <c r="T278" s="6"/>
      <c r="U278" s="5"/>
      <c r="V278" s="41"/>
      <c r="W278" s="45"/>
      <c r="X278" s="13"/>
      <c r="Y278" s="41"/>
      <c r="Z278" s="29"/>
      <c r="AA278" s="29"/>
      <c r="AB278" s="44"/>
      <c r="AC278" s="15"/>
      <c r="AD278" s="13"/>
      <c r="AE278" s="54"/>
      <c r="AF278" s="105"/>
      <c r="AG278" s="29"/>
      <c r="AH278" s="41"/>
      <c r="AJ278" s="15"/>
      <c r="AK278" s="15"/>
      <c r="AL278" s="15"/>
      <c r="AM278" s="15"/>
      <c r="AO278" s="182" t="s">
        <v>59</v>
      </c>
    </row>
    <row r="279" spans="2:41" s="3" customFormat="1" ht="9.9499999999999993" customHeight="1" x14ac:dyDescent="0.2">
      <c r="B279" s="94" t="s">
        <v>8</v>
      </c>
      <c r="D279" s="211"/>
      <c r="E279" s="61" t="s">
        <v>92</v>
      </c>
      <c r="F279" s="61"/>
      <c r="G279" s="23" t="s">
        <v>100</v>
      </c>
      <c r="H279" s="23"/>
      <c r="I279" s="23"/>
      <c r="J279" s="23"/>
      <c r="K279" s="23" t="s">
        <v>286</v>
      </c>
      <c r="L279" s="23"/>
      <c r="M279" s="23"/>
      <c r="N279" s="23"/>
      <c r="P279" s="61" t="s">
        <v>279</v>
      </c>
      <c r="Q279" s="73"/>
      <c r="R279" s="22"/>
      <c r="S279" s="29">
        <f>IF(Suggested="Yes",AA279,AG279)</f>
        <v>8.85</v>
      </c>
      <c r="T279" s="27" t="s">
        <v>46</v>
      </c>
      <c r="U279" s="5" t="str">
        <f>+Instructions!$B$3</f>
        <v xml:space="preserve">G </v>
      </c>
      <c r="V279" s="41"/>
      <c r="W279" s="45">
        <f>+Instructions!$C$22</f>
        <v>0</v>
      </c>
      <c r="X279" s="15">
        <f>ROUND($AA279*(1-W279)+0.004999,2)</f>
        <v>8.85</v>
      </c>
      <c r="Y279" s="41"/>
      <c r="Z279" s="6" t="s">
        <v>1704</v>
      </c>
      <c r="AA279" s="29">
        <v>8.85</v>
      </c>
      <c r="AB279" s="49">
        <f>+W279</f>
        <v>0</v>
      </c>
      <c r="AC279" s="15">
        <f>+X279</f>
        <v>8.85</v>
      </c>
      <c r="AD279" s="11">
        <f>(AG279-AC279)/AG279</f>
        <v>0</v>
      </c>
      <c r="AE279" s="102"/>
      <c r="AF279" s="110">
        <v>3</v>
      </c>
      <c r="AG279" s="42">
        <f>SUM(AJ279:AL279)+AE279</f>
        <v>8.85</v>
      </c>
      <c r="AH279" s="41"/>
      <c r="AJ279" s="15">
        <f>ROUND(AC279/(1-VLOOKUP(AF279,Group,2,FALSE)),2)</f>
        <v>8.85</v>
      </c>
      <c r="AK279" s="15">
        <f>IF(VLOOKUP(AF279,Group,5,FALSE)="YES",VLOOKUP(ROUND(ROUND(AJ279,1)-AJ279,2),Round,2,FALSE)+VLOOKUP(AF279,Group,6,FALSE),0)</f>
        <v>0</v>
      </c>
      <c r="AL279" s="15">
        <f>IF(VLOOKUP(AF279,Group,7,FALSE)="",0,ROUND(AJ279-0.04999,1)-AJ279+AM279)</f>
        <v>0</v>
      </c>
      <c r="AM279" s="15" t="str">
        <f>IF(VLOOKUP(AF279,Group,7,FALSE)="","",VLOOKUP(AF279,Group,7,FALSE))</f>
        <v/>
      </c>
      <c r="AO279" s="182" t="s">
        <v>59</v>
      </c>
    </row>
    <row r="280" spans="2:41" s="3" customFormat="1" ht="2.85" customHeight="1" x14ac:dyDescent="0.2">
      <c r="P280" s="61"/>
      <c r="Q280" s="73"/>
      <c r="R280" s="6"/>
      <c r="S280" s="29"/>
      <c r="T280" s="6"/>
      <c r="U280" s="5"/>
      <c r="V280" s="41"/>
      <c r="W280" s="45"/>
      <c r="X280" s="13"/>
      <c r="Y280" s="41"/>
      <c r="Z280" s="29"/>
      <c r="AA280" s="29"/>
      <c r="AB280" s="44"/>
      <c r="AC280" s="15"/>
      <c r="AD280" s="13"/>
      <c r="AE280" s="54"/>
      <c r="AF280" s="105"/>
      <c r="AG280" s="29"/>
      <c r="AH280" s="41"/>
      <c r="AJ280" s="15"/>
      <c r="AK280" s="15"/>
      <c r="AL280" s="15"/>
      <c r="AM280" s="15"/>
      <c r="AO280" s="182"/>
    </row>
    <row r="281" spans="2:41" s="3" customFormat="1" ht="9.9499999999999993" customHeight="1" x14ac:dyDescent="0.2">
      <c r="C281" s="133"/>
      <c r="D281" s="211" t="s">
        <v>165</v>
      </c>
      <c r="E281" s="224" t="s">
        <v>674</v>
      </c>
      <c r="F281" s="224"/>
      <c r="G281" s="224"/>
      <c r="H281" s="224"/>
      <c r="I281" s="224" t="s">
        <v>89</v>
      </c>
      <c r="L281" s="224"/>
      <c r="M281" s="224"/>
      <c r="N281" s="224"/>
      <c r="O281" s="23"/>
      <c r="P281" s="23"/>
      <c r="Q281" s="23"/>
      <c r="R281" s="23"/>
      <c r="S281" s="23"/>
      <c r="T281" s="23"/>
      <c r="U281" s="5"/>
      <c r="V281" s="41"/>
      <c r="W281" s="58"/>
      <c r="X281" s="58"/>
      <c r="Y281" s="41"/>
      <c r="Z281" s="29"/>
      <c r="AA281" s="29"/>
      <c r="AB281" s="44"/>
      <c r="AC281" s="15"/>
      <c r="AD281" s="13"/>
      <c r="AE281" s="54"/>
      <c r="AF281" s="105"/>
      <c r="AG281" s="15"/>
      <c r="AH281" s="41"/>
      <c r="AJ281" s="15"/>
      <c r="AK281" s="15"/>
      <c r="AL281" s="15"/>
      <c r="AM281" s="15"/>
      <c r="AO281" s="182" t="s">
        <v>59</v>
      </c>
    </row>
    <row r="282" spans="2:41" s="3" customFormat="1" ht="1.5" customHeight="1" x14ac:dyDescent="0.2">
      <c r="P282" s="61"/>
      <c r="Q282" s="73"/>
      <c r="R282" s="6"/>
      <c r="S282" s="29"/>
      <c r="T282" s="6"/>
      <c r="U282" s="5"/>
      <c r="V282" s="41"/>
      <c r="W282" s="45"/>
      <c r="X282" s="13"/>
      <c r="Y282" s="41"/>
      <c r="Z282" s="29"/>
      <c r="AA282" s="29"/>
      <c r="AB282" s="44"/>
      <c r="AC282" s="15"/>
      <c r="AD282" s="13"/>
      <c r="AE282" s="54"/>
      <c r="AF282" s="105"/>
      <c r="AG282" s="29"/>
      <c r="AH282" s="41"/>
      <c r="AJ282" s="15"/>
      <c r="AK282" s="15"/>
      <c r="AL282" s="15"/>
      <c r="AM282" s="15"/>
      <c r="AO282" s="182" t="s">
        <v>59</v>
      </c>
    </row>
    <row r="283" spans="2:41" s="3" customFormat="1" ht="9.9499999999999993" customHeight="1" x14ac:dyDescent="0.2">
      <c r="B283" s="94" t="s">
        <v>8</v>
      </c>
      <c r="D283" s="211"/>
      <c r="E283" s="61" t="s">
        <v>234</v>
      </c>
      <c r="F283" s="61"/>
      <c r="G283" s="23" t="s">
        <v>100</v>
      </c>
      <c r="H283" s="23"/>
      <c r="I283" s="23"/>
      <c r="J283" s="23"/>
      <c r="K283" s="23" t="s">
        <v>286</v>
      </c>
      <c r="L283" s="23"/>
      <c r="M283" s="23"/>
      <c r="N283" s="23"/>
      <c r="P283" s="61" t="s">
        <v>280</v>
      </c>
      <c r="Q283" s="73"/>
      <c r="R283" s="22"/>
      <c r="S283" s="29">
        <f>IF(Suggested="Yes",AA283,AG283)</f>
        <v>11.9</v>
      </c>
      <c r="T283" s="27" t="s">
        <v>46</v>
      </c>
      <c r="U283" s="5" t="str">
        <f>+Instructions!$B$3</f>
        <v xml:space="preserve">G </v>
      </c>
      <c r="V283" s="41"/>
      <c r="W283" s="45">
        <f>+Instructions!$C$22</f>
        <v>0</v>
      </c>
      <c r="X283" s="15">
        <f>ROUND($AA283*(1-W283)+0.004999,2)</f>
        <v>11.9</v>
      </c>
      <c r="Y283" s="41"/>
      <c r="Z283" s="6" t="s">
        <v>1704</v>
      </c>
      <c r="AA283" s="29">
        <v>11.9</v>
      </c>
      <c r="AB283" s="49">
        <f>+W283</f>
        <v>0</v>
      </c>
      <c r="AC283" s="15">
        <f>+X283</f>
        <v>11.9</v>
      </c>
      <c r="AD283" s="11">
        <f>(AG283-AC283)/AG283</f>
        <v>0</v>
      </c>
      <c r="AE283" s="102"/>
      <c r="AF283" s="110">
        <v>3</v>
      </c>
      <c r="AG283" s="42">
        <f>SUM(AJ283:AL283)+AE283</f>
        <v>11.9</v>
      </c>
      <c r="AH283" s="41"/>
      <c r="AJ283" s="15">
        <f>ROUND(AC283/(1-VLOOKUP(AF283,Group,2,FALSE)),2)</f>
        <v>11.9</v>
      </c>
      <c r="AK283" s="15">
        <f>IF(VLOOKUP(AF283,Group,5,FALSE)="YES",VLOOKUP(ROUND(ROUND(AJ283,1)-AJ283,2),Round,2,FALSE)+VLOOKUP(AF283,Group,6,FALSE),0)</f>
        <v>0</v>
      </c>
      <c r="AL283" s="15">
        <f>IF(VLOOKUP(AF283,Group,7,FALSE)="",0,ROUND(AJ283-0.04999,1)-AJ283+AM283)</f>
        <v>0</v>
      </c>
      <c r="AM283" s="15" t="str">
        <f>IF(VLOOKUP(AF283,Group,7,FALSE)="","",VLOOKUP(AF283,Group,7,FALSE))</f>
        <v/>
      </c>
      <c r="AO283" s="183" t="s">
        <v>59</v>
      </c>
    </row>
    <row r="284" spans="2:41" s="3" customFormat="1" ht="2.85" customHeight="1" x14ac:dyDescent="0.2">
      <c r="P284" s="61"/>
      <c r="Q284" s="73"/>
      <c r="R284" s="6"/>
      <c r="S284" s="29"/>
      <c r="T284" s="6"/>
      <c r="U284" s="5"/>
      <c r="V284" s="41"/>
      <c r="W284" s="45"/>
      <c r="X284" s="13"/>
      <c r="Y284" s="41"/>
      <c r="Z284" s="29"/>
      <c r="AA284" s="29"/>
      <c r="AB284" s="44"/>
      <c r="AC284" s="15"/>
      <c r="AD284" s="13"/>
      <c r="AE284" s="54"/>
      <c r="AF284" s="105"/>
      <c r="AG284" s="29"/>
      <c r="AH284" s="41"/>
      <c r="AJ284" s="15"/>
      <c r="AK284" s="15"/>
      <c r="AL284" s="15"/>
      <c r="AM284" s="15"/>
      <c r="AO284" s="182" t="s">
        <v>59</v>
      </c>
    </row>
    <row r="285" spans="2:41" s="3" customFormat="1" ht="9.9499999999999993" customHeight="1" x14ac:dyDescent="0.2">
      <c r="C285" s="133"/>
      <c r="D285" s="211" t="s">
        <v>165</v>
      </c>
      <c r="E285" s="224" t="s">
        <v>282</v>
      </c>
      <c r="F285" s="224"/>
      <c r="G285" s="224"/>
      <c r="H285" s="224"/>
      <c r="I285" s="224"/>
      <c r="L285" s="224"/>
      <c r="M285" s="224"/>
      <c r="N285" s="224"/>
      <c r="O285" s="23"/>
      <c r="P285" s="23"/>
      <c r="Q285" s="23"/>
      <c r="R285" s="23"/>
      <c r="S285" s="23"/>
      <c r="T285" s="23"/>
      <c r="U285" s="5"/>
      <c r="V285" s="41"/>
      <c r="W285" s="58"/>
      <c r="X285" s="58"/>
      <c r="Y285" s="41"/>
      <c r="Z285" s="29"/>
      <c r="AA285" s="29"/>
      <c r="AB285" s="44"/>
      <c r="AC285" s="15"/>
      <c r="AD285" s="13"/>
      <c r="AE285" s="54"/>
      <c r="AF285" s="105"/>
      <c r="AG285" s="15"/>
      <c r="AH285" s="41"/>
      <c r="AJ285" s="15"/>
      <c r="AK285" s="15"/>
      <c r="AL285" s="15"/>
      <c r="AM285" s="15"/>
      <c r="AO285" s="182" t="s">
        <v>59</v>
      </c>
    </row>
    <row r="286" spans="2:41" s="3" customFormat="1" ht="1.5" customHeight="1" x14ac:dyDescent="0.2">
      <c r="P286" s="61"/>
      <c r="Q286" s="73"/>
      <c r="R286" s="6"/>
      <c r="S286" s="29"/>
      <c r="T286" s="6"/>
      <c r="U286" s="5"/>
      <c r="V286" s="41"/>
      <c r="W286" s="45"/>
      <c r="X286" s="13"/>
      <c r="Y286" s="41"/>
      <c r="Z286" s="29"/>
      <c r="AA286" s="29"/>
      <c r="AB286" s="44"/>
      <c r="AC286" s="15"/>
      <c r="AD286" s="13"/>
      <c r="AE286" s="54"/>
      <c r="AF286" s="105"/>
      <c r="AG286" s="29"/>
      <c r="AH286" s="41"/>
      <c r="AJ286" s="15"/>
      <c r="AK286" s="15"/>
      <c r="AL286" s="15"/>
      <c r="AM286" s="15"/>
      <c r="AO286" s="182" t="s">
        <v>59</v>
      </c>
    </row>
    <row r="287" spans="2:41" s="3" customFormat="1" ht="9.9499999999999993" customHeight="1" x14ac:dyDescent="0.2">
      <c r="B287" s="94" t="s">
        <v>8</v>
      </c>
      <c r="D287" s="211"/>
      <c r="E287" s="61" t="s">
        <v>284</v>
      </c>
      <c r="F287" s="61"/>
      <c r="G287" s="23" t="s">
        <v>100</v>
      </c>
      <c r="H287" s="23"/>
      <c r="I287" s="23"/>
      <c r="J287" s="23"/>
      <c r="K287" s="23" t="s">
        <v>287</v>
      </c>
      <c r="L287" s="23"/>
      <c r="M287" s="23"/>
      <c r="N287" s="23"/>
      <c r="P287" s="61" t="s">
        <v>283</v>
      </c>
      <c r="Q287" s="73"/>
      <c r="R287" s="22"/>
      <c r="S287" s="29">
        <f>IF(Suggested="Yes",AA287,AG287)</f>
        <v>8.1</v>
      </c>
      <c r="T287" s="27" t="s">
        <v>46</v>
      </c>
      <c r="U287" s="5" t="str">
        <f>+Instructions!$B$3</f>
        <v xml:space="preserve">G </v>
      </c>
      <c r="V287" s="41"/>
      <c r="W287" s="45">
        <f>+Instructions!$C$22</f>
        <v>0</v>
      </c>
      <c r="X287" s="15">
        <f>ROUND($AA287*(1-W287)+0.004999,2)</f>
        <v>8.1</v>
      </c>
      <c r="Y287" s="41"/>
      <c r="Z287" s="6" t="s">
        <v>1704</v>
      </c>
      <c r="AA287" s="29">
        <v>8.1</v>
      </c>
      <c r="AB287" s="49">
        <f>+W287</f>
        <v>0</v>
      </c>
      <c r="AC287" s="15">
        <f>+X287</f>
        <v>8.1</v>
      </c>
      <c r="AD287" s="11">
        <f>(AG287-AC287)/AG287</f>
        <v>0</v>
      </c>
      <c r="AE287" s="102"/>
      <c r="AF287" s="110">
        <v>3</v>
      </c>
      <c r="AG287" s="42">
        <f>SUM(AJ287:AL287)+AE287</f>
        <v>8.1</v>
      </c>
      <c r="AH287" s="41"/>
      <c r="AJ287" s="15">
        <f>ROUND(AC287/(1-VLOOKUP(AF287,Group,2,FALSE)),2)</f>
        <v>8.1</v>
      </c>
      <c r="AK287" s="15">
        <f>IF(VLOOKUP(AF287,Group,5,FALSE)="YES",VLOOKUP(ROUND(ROUND(AJ287,1)-AJ287,2),Round,2,FALSE)+VLOOKUP(AF287,Group,6,FALSE),0)</f>
        <v>0</v>
      </c>
      <c r="AL287" s="15">
        <f>IF(VLOOKUP(AF287,Group,7,FALSE)="",0,ROUND(AJ287-0.04999,1)-AJ287+AM287)</f>
        <v>0</v>
      </c>
      <c r="AM287" s="15" t="str">
        <f>IF(VLOOKUP(AF287,Group,7,FALSE)="","",VLOOKUP(AF287,Group,7,FALSE))</f>
        <v/>
      </c>
      <c r="AO287" s="182" t="s">
        <v>59</v>
      </c>
    </row>
    <row r="288" spans="2:41" s="3" customFormat="1" ht="2.85" customHeight="1" x14ac:dyDescent="0.2">
      <c r="P288" s="61"/>
      <c r="Q288" s="73"/>
      <c r="R288" s="6"/>
      <c r="S288" s="29"/>
      <c r="T288" s="6"/>
      <c r="U288" s="5"/>
      <c r="V288" s="41"/>
      <c r="W288" s="45"/>
      <c r="X288" s="13"/>
      <c r="Y288" s="41"/>
      <c r="Z288" s="29"/>
      <c r="AA288" s="29"/>
      <c r="AB288" s="44"/>
      <c r="AC288" s="15"/>
      <c r="AD288" s="13"/>
      <c r="AE288" s="54"/>
      <c r="AF288" s="105"/>
      <c r="AG288" s="29"/>
      <c r="AH288" s="41"/>
      <c r="AJ288" s="15"/>
      <c r="AK288" s="15"/>
      <c r="AL288" s="15"/>
      <c r="AM288" s="15"/>
      <c r="AO288" s="182" t="s">
        <v>59</v>
      </c>
    </row>
    <row r="289" spans="2:41" s="3" customFormat="1" ht="9.9499999999999993" customHeight="1" x14ac:dyDescent="0.2">
      <c r="C289" s="133"/>
      <c r="D289" s="211" t="s">
        <v>10</v>
      </c>
      <c r="E289" s="224" t="s">
        <v>803</v>
      </c>
      <c r="F289" s="224"/>
      <c r="G289" s="224"/>
      <c r="H289" s="224"/>
      <c r="I289" s="224"/>
      <c r="L289" s="224"/>
      <c r="M289" s="224"/>
      <c r="N289" s="224"/>
      <c r="O289" s="23"/>
      <c r="P289" s="23"/>
      <c r="Q289" s="23"/>
      <c r="R289" s="23"/>
      <c r="S289" s="23"/>
      <c r="T289" s="23"/>
      <c r="U289" s="5"/>
      <c r="V289" s="41"/>
      <c r="W289" s="58"/>
      <c r="X289" s="58"/>
      <c r="Y289" s="41"/>
      <c r="Z289" s="29"/>
      <c r="AA289" s="29"/>
      <c r="AB289" s="44"/>
      <c r="AC289" s="15"/>
      <c r="AD289" s="13"/>
      <c r="AE289" s="54"/>
      <c r="AF289" s="105"/>
      <c r="AG289" s="15"/>
      <c r="AH289" s="41"/>
      <c r="AJ289" s="15"/>
      <c r="AK289" s="15"/>
      <c r="AL289" s="15"/>
      <c r="AM289" s="15"/>
      <c r="AO289" s="182" t="s">
        <v>59</v>
      </c>
    </row>
    <row r="290" spans="2:41" s="3" customFormat="1" ht="1.5" customHeight="1" x14ac:dyDescent="0.2">
      <c r="P290" s="61"/>
      <c r="Q290" s="73"/>
      <c r="R290" s="6"/>
      <c r="S290" s="29"/>
      <c r="T290" s="6"/>
      <c r="U290" s="5"/>
      <c r="V290" s="41"/>
      <c r="W290" s="45"/>
      <c r="X290" s="13"/>
      <c r="Y290" s="41"/>
      <c r="Z290" s="29"/>
      <c r="AA290" s="29"/>
      <c r="AB290" s="44"/>
      <c r="AC290" s="15"/>
      <c r="AD290" s="13"/>
      <c r="AE290" s="54"/>
      <c r="AF290" s="105"/>
      <c r="AG290" s="29"/>
      <c r="AH290" s="41"/>
      <c r="AJ290" s="15"/>
      <c r="AK290" s="15"/>
      <c r="AL290" s="15"/>
      <c r="AM290" s="15"/>
      <c r="AO290" s="182" t="s">
        <v>59</v>
      </c>
    </row>
    <row r="291" spans="2:41" s="3" customFormat="1" ht="9.9499999999999993" customHeight="1" x14ac:dyDescent="0.2">
      <c r="B291" s="94" t="s">
        <v>8</v>
      </c>
      <c r="D291" s="211"/>
      <c r="E291" s="61" t="s">
        <v>92</v>
      </c>
      <c r="F291" s="61"/>
      <c r="G291" s="23" t="s">
        <v>100</v>
      </c>
      <c r="H291" s="23"/>
      <c r="I291" s="23"/>
      <c r="J291" s="23"/>
      <c r="K291" s="23" t="s">
        <v>288</v>
      </c>
      <c r="L291" s="23"/>
      <c r="M291" s="23"/>
      <c r="N291" s="23"/>
      <c r="P291" s="61" t="s">
        <v>279</v>
      </c>
      <c r="Q291" s="73" t="s">
        <v>14</v>
      </c>
      <c r="R291" s="22" t="s">
        <v>52</v>
      </c>
      <c r="S291" s="29">
        <f>IF(Suggested="Yes",AA291,AG291)</f>
        <v>9</v>
      </c>
      <c r="T291" s="27" t="s">
        <v>46</v>
      </c>
      <c r="U291" s="5" t="str">
        <f>+Instructions!$B$3</f>
        <v xml:space="preserve">G </v>
      </c>
      <c r="V291" s="41"/>
      <c r="W291" s="45">
        <f>+Instructions!$C$22</f>
        <v>0</v>
      </c>
      <c r="X291" s="15">
        <f>ROUND($AA291*(1-W291)+0.004999,2)</f>
        <v>9</v>
      </c>
      <c r="Y291" s="41"/>
      <c r="Z291" s="6" t="s">
        <v>1704</v>
      </c>
      <c r="AA291" s="29">
        <v>9</v>
      </c>
      <c r="AB291" s="49">
        <f>+W291</f>
        <v>0</v>
      </c>
      <c r="AC291" s="15">
        <f>+X291</f>
        <v>9</v>
      </c>
      <c r="AD291" s="11">
        <f>(AG291-AC291)/AG291</f>
        <v>0</v>
      </c>
      <c r="AE291" s="102"/>
      <c r="AF291" s="110">
        <v>3</v>
      </c>
      <c r="AG291" s="42">
        <f>SUM(AJ291:AL291)+AE291</f>
        <v>9</v>
      </c>
      <c r="AH291" s="41"/>
      <c r="AJ291" s="15">
        <f>ROUND(AC291/(1-VLOOKUP(AF291,Group,2,FALSE)),2)</f>
        <v>9</v>
      </c>
      <c r="AK291" s="15">
        <f>IF(VLOOKUP(AF291,Group,5,FALSE)="YES",VLOOKUP(ROUND(ROUND(AJ291,1)-AJ291,2),Round,2,FALSE)+VLOOKUP(AF291,Group,6,FALSE),0)</f>
        <v>0</v>
      </c>
      <c r="AL291" s="15">
        <f>IF(VLOOKUP(AF291,Group,7,FALSE)="",0,ROUND(AJ291-0.04999,1)-AJ291+AM291)</f>
        <v>0</v>
      </c>
      <c r="AM291" s="15" t="str">
        <f>IF(VLOOKUP(AF291,Group,7,FALSE)="","",VLOOKUP(AF291,Group,7,FALSE))</f>
        <v/>
      </c>
      <c r="AO291" s="182" t="s">
        <v>59</v>
      </c>
    </row>
    <row r="292" spans="2:41" s="3" customFormat="1" ht="2.85" customHeight="1" x14ac:dyDescent="0.2">
      <c r="P292" s="61"/>
      <c r="Q292" s="73"/>
      <c r="R292" s="6"/>
      <c r="S292" s="29"/>
      <c r="T292" s="6"/>
      <c r="U292" s="5"/>
      <c r="V292" s="41"/>
      <c r="W292" s="45"/>
      <c r="X292" s="13"/>
      <c r="Y292" s="41"/>
      <c r="Z292" s="29"/>
      <c r="AA292" s="29"/>
      <c r="AB292" s="44"/>
      <c r="AC292" s="15"/>
      <c r="AD292" s="13"/>
      <c r="AE292" s="54"/>
      <c r="AF292" s="105"/>
      <c r="AG292" s="29"/>
      <c r="AH292" s="41"/>
      <c r="AJ292" s="15"/>
      <c r="AK292" s="15"/>
      <c r="AL292" s="15"/>
      <c r="AM292" s="15"/>
      <c r="AO292" s="182" t="s">
        <v>59</v>
      </c>
    </row>
    <row r="293" spans="2:41" s="3" customFormat="1" ht="9.9499999999999993" customHeight="1" x14ac:dyDescent="0.2">
      <c r="C293" s="133"/>
      <c r="D293" s="211" t="s">
        <v>165</v>
      </c>
      <c r="E293" s="224" t="s">
        <v>808</v>
      </c>
      <c r="F293" s="224"/>
      <c r="G293" s="224"/>
      <c r="H293" s="224"/>
      <c r="I293" s="224"/>
      <c r="L293" s="224"/>
      <c r="M293" s="224"/>
      <c r="N293" s="224"/>
      <c r="O293" s="23"/>
      <c r="P293" s="23"/>
      <c r="Q293" s="23"/>
      <c r="R293" s="23"/>
      <c r="S293" s="23"/>
      <c r="T293" s="23"/>
      <c r="U293" s="5"/>
      <c r="V293" s="41"/>
      <c r="W293" s="58"/>
      <c r="X293" s="58"/>
      <c r="Y293" s="41"/>
      <c r="Z293" s="29"/>
      <c r="AA293" s="29"/>
      <c r="AB293" s="44"/>
      <c r="AC293" s="15"/>
      <c r="AD293" s="13"/>
      <c r="AE293" s="54"/>
      <c r="AF293" s="105"/>
      <c r="AG293" s="15"/>
      <c r="AH293" s="41"/>
      <c r="AJ293" s="15"/>
      <c r="AK293" s="15"/>
      <c r="AL293" s="15"/>
      <c r="AM293" s="15"/>
      <c r="AO293" s="182" t="s">
        <v>59</v>
      </c>
    </row>
    <row r="294" spans="2:41" s="3" customFormat="1" ht="1.5" customHeight="1" x14ac:dyDescent="0.2">
      <c r="P294" s="61"/>
      <c r="Q294" s="73"/>
      <c r="R294" s="6"/>
      <c r="S294" s="29"/>
      <c r="T294" s="6"/>
      <c r="U294" s="5"/>
      <c r="V294" s="41"/>
      <c r="W294" s="45"/>
      <c r="X294" s="13"/>
      <c r="Y294" s="41"/>
      <c r="Z294" s="29"/>
      <c r="AA294" s="29"/>
      <c r="AB294" s="44"/>
      <c r="AC294" s="15"/>
      <c r="AD294" s="13"/>
      <c r="AE294" s="54"/>
      <c r="AF294" s="105"/>
      <c r="AG294" s="29"/>
      <c r="AH294" s="41"/>
      <c r="AJ294" s="15"/>
      <c r="AK294" s="15"/>
      <c r="AL294" s="15"/>
      <c r="AM294" s="15"/>
      <c r="AO294" s="182" t="s">
        <v>59</v>
      </c>
    </row>
    <row r="295" spans="2:41" s="3" customFormat="1" ht="9.9499999999999993" customHeight="1" x14ac:dyDescent="0.2">
      <c r="B295" s="94" t="s">
        <v>8</v>
      </c>
      <c r="D295" s="211"/>
      <c r="E295" s="61" t="s">
        <v>294</v>
      </c>
      <c r="F295" s="61"/>
      <c r="G295" s="23" t="s">
        <v>100</v>
      </c>
      <c r="H295" s="23"/>
      <c r="I295" s="23"/>
      <c r="J295" s="23"/>
      <c r="K295" s="23" t="s">
        <v>809</v>
      </c>
      <c r="L295" s="23"/>
      <c r="M295" s="23"/>
      <c r="N295" s="23"/>
      <c r="P295" s="61" t="s">
        <v>285</v>
      </c>
      <c r="Q295" s="73"/>
      <c r="R295" s="22"/>
      <c r="S295" s="29">
        <f>IF(Suggested="Yes",AA295,AG295)</f>
        <v>8.1999999999999993</v>
      </c>
      <c r="T295" s="27" t="s">
        <v>46</v>
      </c>
      <c r="U295" s="5" t="str">
        <f>+Instructions!$B$3</f>
        <v xml:space="preserve">G </v>
      </c>
      <c r="V295" s="41"/>
      <c r="W295" s="45">
        <f>+Instructions!$C$22</f>
        <v>0</v>
      </c>
      <c r="X295" s="15">
        <f>ROUND($AA295*(1-W295)+0.004999,2)</f>
        <v>8.1999999999999993</v>
      </c>
      <c r="Y295" s="41"/>
      <c r="Z295" s="6" t="s">
        <v>1705</v>
      </c>
      <c r="AA295" s="29">
        <v>8.1999999999999993</v>
      </c>
      <c r="AB295" s="49">
        <f>+W295</f>
        <v>0</v>
      </c>
      <c r="AC295" s="15">
        <f>+X295</f>
        <v>8.1999999999999993</v>
      </c>
      <c r="AD295" s="11">
        <f>(AG295-AC295)/AG295</f>
        <v>0</v>
      </c>
      <c r="AE295" s="102"/>
      <c r="AF295" s="110">
        <v>3</v>
      </c>
      <c r="AG295" s="42">
        <f>SUM(AJ295:AL295)+AE295</f>
        <v>8.1999999999999993</v>
      </c>
      <c r="AH295" s="41"/>
      <c r="AJ295" s="15">
        <f>ROUND(AC295/(1-VLOOKUP(AF295,Group,2,FALSE)),2)</f>
        <v>8.1999999999999993</v>
      </c>
      <c r="AK295" s="15">
        <f>IF(VLOOKUP(AF295,Group,5,FALSE)="YES",VLOOKUP(ROUND(ROUND(AJ295,1)-AJ295,2),Round,2,FALSE)+VLOOKUP(AF295,Group,6,FALSE),0)</f>
        <v>0</v>
      </c>
      <c r="AL295" s="15">
        <f>IF(VLOOKUP(AF295,Group,7,FALSE)="",0,ROUND(AJ295-0.04999,1)-AJ295+AM295)</f>
        <v>0</v>
      </c>
      <c r="AM295" s="15" t="str">
        <f>IF(VLOOKUP(AF295,Group,7,FALSE)="","",VLOOKUP(AF295,Group,7,FALSE))</f>
        <v/>
      </c>
      <c r="AO295" s="81" t="s">
        <v>59</v>
      </c>
    </row>
    <row r="296" spans="2:41" s="3" customFormat="1" ht="2.85" customHeight="1" x14ac:dyDescent="0.2">
      <c r="P296" s="61"/>
      <c r="Q296" s="73"/>
      <c r="R296" s="6"/>
      <c r="S296" s="29"/>
      <c r="T296" s="6"/>
      <c r="U296" s="5"/>
      <c r="V296" s="41"/>
      <c r="W296" s="45"/>
      <c r="X296" s="13"/>
      <c r="Y296" s="41"/>
      <c r="Z296" s="29"/>
      <c r="AA296" s="29"/>
      <c r="AB296" s="44"/>
      <c r="AC296" s="15"/>
      <c r="AD296" s="13"/>
      <c r="AE296" s="54"/>
      <c r="AF296" s="105"/>
      <c r="AG296" s="29"/>
      <c r="AH296" s="41"/>
      <c r="AJ296" s="15"/>
      <c r="AK296" s="15"/>
      <c r="AL296" s="15"/>
      <c r="AM296" s="15"/>
      <c r="AO296" s="182" t="s">
        <v>59</v>
      </c>
    </row>
    <row r="297" spans="2:41" s="3" customFormat="1" ht="9.9499999999999993" customHeight="1" x14ac:dyDescent="0.2">
      <c r="C297" s="133"/>
      <c r="D297" s="211" t="s">
        <v>10</v>
      </c>
      <c r="E297" s="224" t="s">
        <v>1131</v>
      </c>
      <c r="F297" s="224"/>
      <c r="G297" s="224"/>
      <c r="H297" s="224"/>
      <c r="I297" s="224"/>
      <c r="L297" s="224"/>
      <c r="M297" s="224"/>
      <c r="N297" s="224"/>
      <c r="O297" s="23"/>
      <c r="P297" s="23"/>
      <c r="Q297" s="23"/>
      <c r="R297" s="23"/>
      <c r="S297" s="23"/>
      <c r="T297" s="23"/>
      <c r="U297" s="5"/>
      <c r="V297" s="41"/>
      <c r="W297" s="58"/>
      <c r="X297" s="58"/>
      <c r="Y297" s="41"/>
      <c r="Z297" s="29"/>
      <c r="AA297" s="29"/>
      <c r="AB297" s="44"/>
      <c r="AC297" s="15"/>
      <c r="AD297" s="13"/>
      <c r="AE297" s="54"/>
      <c r="AF297" s="105"/>
      <c r="AG297" s="15"/>
      <c r="AH297" s="41"/>
      <c r="AJ297" s="15"/>
      <c r="AK297" s="15"/>
      <c r="AL297" s="15"/>
      <c r="AM297" s="15"/>
      <c r="AO297" s="182" t="s">
        <v>59</v>
      </c>
    </row>
    <row r="298" spans="2:41" s="3" customFormat="1" ht="1.5" customHeight="1" x14ac:dyDescent="0.2">
      <c r="P298" s="61"/>
      <c r="Q298" s="73"/>
      <c r="R298" s="6"/>
      <c r="S298" s="29"/>
      <c r="T298" s="6"/>
      <c r="U298" s="5"/>
      <c r="V298" s="41"/>
      <c r="W298" s="45"/>
      <c r="X298" s="13"/>
      <c r="Y298" s="41"/>
      <c r="Z298" s="29"/>
      <c r="AA298" s="29"/>
      <c r="AB298" s="44"/>
      <c r="AC298" s="15"/>
      <c r="AD298" s="13"/>
      <c r="AE298" s="54"/>
      <c r="AF298" s="105"/>
      <c r="AG298" s="29"/>
      <c r="AH298" s="41"/>
      <c r="AJ298" s="15"/>
      <c r="AK298" s="15"/>
      <c r="AL298" s="15"/>
      <c r="AM298" s="15"/>
      <c r="AO298" s="182" t="s">
        <v>59</v>
      </c>
    </row>
    <row r="299" spans="2:41" s="3" customFormat="1" ht="9.9499999999999993" customHeight="1" x14ac:dyDescent="0.2">
      <c r="B299" s="94" t="s">
        <v>8</v>
      </c>
      <c r="D299" s="211"/>
      <c r="E299" s="61" t="s">
        <v>92</v>
      </c>
      <c r="F299" s="61"/>
      <c r="G299" s="23" t="s">
        <v>100</v>
      </c>
      <c r="H299" s="23"/>
      <c r="I299" s="23"/>
      <c r="J299" s="23"/>
      <c r="K299" s="23" t="s">
        <v>289</v>
      </c>
      <c r="L299" s="23"/>
      <c r="M299" s="23"/>
      <c r="N299" s="23"/>
      <c r="P299" s="61" t="s">
        <v>257</v>
      </c>
      <c r="Q299" s="73"/>
      <c r="R299" s="22"/>
      <c r="S299" s="29">
        <f>IF(Suggested="Yes",AA299,AG299)</f>
        <v>8.1999999999999993</v>
      </c>
      <c r="T299" s="27" t="s">
        <v>46</v>
      </c>
      <c r="U299" s="5" t="str">
        <f>+Instructions!$B$3</f>
        <v xml:space="preserve">G </v>
      </c>
      <c r="V299" s="41"/>
      <c r="W299" s="45">
        <f>+Instructions!$C$22</f>
        <v>0</v>
      </c>
      <c r="X299" s="15">
        <f>ROUND($AA299*(1-W299)+0.004999,2)</f>
        <v>8.1999999999999993</v>
      </c>
      <c r="Y299" s="41"/>
      <c r="Z299" s="6" t="s">
        <v>1704</v>
      </c>
      <c r="AA299" s="29">
        <v>8.1999999999999993</v>
      </c>
      <c r="AB299" s="49">
        <f>+W299</f>
        <v>0</v>
      </c>
      <c r="AC299" s="15">
        <f>+X299</f>
        <v>8.1999999999999993</v>
      </c>
      <c r="AD299" s="11">
        <f>(AG299-AC299)/AG299</f>
        <v>0</v>
      </c>
      <c r="AE299" s="102"/>
      <c r="AF299" s="110">
        <v>3</v>
      </c>
      <c r="AG299" s="42">
        <f>SUM(AJ299:AL299)+AE299</f>
        <v>8.1999999999999993</v>
      </c>
      <c r="AH299" s="41"/>
      <c r="AJ299" s="15">
        <f>ROUND(AC299/(1-VLOOKUP(AF299,Group,2,FALSE)),2)</f>
        <v>8.1999999999999993</v>
      </c>
      <c r="AK299" s="15">
        <f>IF(VLOOKUP(AF299,Group,5,FALSE)="YES",VLOOKUP(ROUND(ROUND(AJ299,1)-AJ299,2),Round,2,FALSE)+VLOOKUP(AF299,Group,6,FALSE),0)</f>
        <v>0</v>
      </c>
      <c r="AL299" s="15">
        <f>IF(VLOOKUP(AF299,Group,7,FALSE)="",0,ROUND(AJ299-0.04999,1)-AJ299+AM299)</f>
        <v>0</v>
      </c>
      <c r="AM299" s="15" t="str">
        <f>IF(VLOOKUP(AF299,Group,7,FALSE)="","",VLOOKUP(AF299,Group,7,FALSE))</f>
        <v/>
      </c>
      <c r="AO299" s="182" t="s">
        <v>59</v>
      </c>
    </row>
    <row r="300" spans="2:41" s="3" customFormat="1" ht="2.85" customHeight="1" x14ac:dyDescent="0.2">
      <c r="P300" s="61"/>
      <c r="Q300" s="73"/>
      <c r="R300" s="6"/>
      <c r="S300" s="29"/>
      <c r="T300" s="6"/>
      <c r="U300" s="5"/>
      <c r="V300" s="41"/>
      <c r="W300" s="45"/>
      <c r="X300" s="13"/>
      <c r="Y300" s="41"/>
      <c r="Z300" s="29"/>
      <c r="AA300" s="29"/>
      <c r="AB300" s="44"/>
      <c r="AC300" s="15"/>
      <c r="AD300" s="13"/>
      <c r="AE300" s="54"/>
      <c r="AF300" s="105"/>
      <c r="AG300" s="29"/>
      <c r="AH300" s="41"/>
      <c r="AJ300" s="15"/>
      <c r="AK300" s="15"/>
      <c r="AL300" s="15"/>
      <c r="AM300" s="15"/>
      <c r="AO300" s="182" t="s">
        <v>59</v>
      </c>
    </row>
    <row r="301" spans="2:41" s="3" customFormat="1" ht="9.9499999999999993" customHeight="1" x14ac:dyDescent="0.2">
      <c r="C301" s="133"/>
      <c r="D301" s="211" t="s">
        <v>165</v>
      </c>
      <c r="E301" s="224" t="s">
        <v>282</v>
      </c>
      <c r="F301" s="224"/>
      <c r="G301" s="224"/>
      <c r="H301" s="224"/>
      <c r="I301" s="224" t="s">
        <v>89</v>
      </c>
      <c r="L301" s="224"/>
      <c r="M301" s="224"/>
      <c r="N301" s="224"/>
      <c r="O301" s="23"/>
      <c r="P301" s="23"/>
      <c r="Q301" s="23"/>
      <c r="R301" s="23"/>
      <c r="S301" s="23"/>
      <c r="T301" s="23"/>
      <c r="U301" s="5"/>
      <c r="V301" s="41"/>
      <c r="W301" s="58"/>
      <c r="X301" s="58"/>
      <c r="Y301" s="41"/>
      <c r="Z301" s="29"/>
      <c r="AA301" s="29"/>
      <c r="AB301" s="44"/>
      <c r="AC301" s="15"/>
      <c r="AD301" s="13"/>
      <c r="AE301" s="54"/>
      <c r="AF301" s="105"/>
      <c r="AG301" s="15"/>
      <c r="AH301" s="41"/>
      <c r="AJ301" s="15"/>
      <c r="AK301" s="15"/>
      <c r="AL301" s="15"/>
      <c r="AM301" s="15"/>
      <c r="AO301" s="182" t="s">
        <v>59</v>
      </c>
    </row>
    <row r="302" spans="2:41" s="3" customFormat="1" ht="1.5" customHeight="1" x14ac:dyDescent="0.2">
      <c r="P302" s="61"/>
      <c r="Q302" s="73"/>
      <c r="R302" s="6"/>
      <c r="S302" s="29"/>
      <c r="T302" s="6"/>
      <c r="U302" s="5"/>
      <c r="V302" s="41"/>
      <c r="W302" s="45"/>
      <c r="X302" s="13"/>
      <c r="Y302" s="41"/>
      <c r="Z302" s="29"/>
      <c r="AA302" s="29"/>
      <c r="AB302" s="44"/>
      <c r="AC302" s="15"/>
      <c r="AD302" s="13"/>
      <c r="AE302" s="54"/>
      <c r="AF302" s="105"/>
      <c r="AG302" s="29"/>
      <c r="AH302" s="41"/>
      <c r="AJ302" s="15"/>
      <c r="AK302" s="15"/>
      <c r="AL302" s="15"/>
      <c r="AM302" s="15"/>
      <c r="AO302" s="182" t="s">
        <v>59</v>
      </c>
    </row>
    <row r="303" spans="2:41" s="3" customFormat="1" ht="9.9499999999999993" customHeight="1" x14ac:dyDescent="0.2">
      <c r="B303" s="94" t="s">
        <v>8</v>
      </c>
      <c r="D303" s="211"/>
      <c r="E303" s="61" t="s">
        <v>294</v>
      </c>
      <c r="F303" s="61"/>
      <c r="G303" s="23" t="s">
        <v>100</v>
      </c>
      <c r="H303" s="23"/>
      <c r="I303" s="23"/>
      <c r="J303" s="23"/>
      <c r="K303" s="23" t="s">
        <v>290</v>
      </c>
      <c r="L303" s="23"/>
      <c r="M303" s="23"/>
      <c r="N303" s="23"/>
      <c r="P303" s="61" t="s">
        <v>285</v>
      </c>
      <c r="Q303" s="73"/>
      <c r="R303" s="22"/>
      <c r="S303" s="29">
        <f>IF(Suggested="Yes",AA303,AG303)</f>
        <v>8.15</v>
      </c>
      <c r="T303" s="27" t="s">
        <v>46</v>
      </c>
      <c r="U303" s="5" t="str">
        <f>+Instructions!$B$3</f>
        <v xml:space="preserve">G </v>
      </c>
      <c r="V303" s="41"/>
      <c r="W303" s="45">
        <f>+Instructions!$C$22</f>
        <v>0</v>
      </c>
      <c r="X303" s="15">
        <f>ROUND($AA303*(1-W303)+0.004999,2)</f>
        <v>8.15</v>
      </c>
      <c r="Y303" s="41"/>
      <c r="Z303" s="6" t="s">
        <v>1705</v>
      </c>
      <c r="AA303" s="29">
        <v>8.15</v>
      </c>
      <c r="AB303" s="49">
        <f>+W303</f>
        <v>0</v>
      </c>
      <c r="AC303" s="15">
        <f>+X303</f>
        <v>8.15</v>
      </c>
      <c r="AD303" s="11">
        <f>(AG303-AC303)/AG303</f>
        <v>0</v>
      </c>
      <c r="AE303" s="102"/>
      <c r="AF303" s="110">
        <v>3</v>
      </c>
      <c r="AG303" s="42">
        <f>SUM(AJ303:AL303)+AE303</f>
        <v>8.15</v>
      </c>
      <c r="AH303" s="41"/>
      <c r="AJ303" s="15">
        <f>ROUND(AC303/(1-VLOOKUP(AF303,Group,2,FALSE)),2)</f>
        <v>8.15</v>
      </c>
      <c r="AK303" s="15">
        <f>IF(VLOOKUP(AF303,Group,5,FALSE)="YES",VLOOKUP(ROUND(ROUND(AJ303,1)-AJ303,2),Round,2,FALSE)+VLOOKUP(AF303,Group,6,FALSE),0)</f>
        <v>0</v>
      </c>
      <c r="AL303" s="15">
        <f>IF(VLOOKUP(AF303,Group,7,FALSE)="",0,ROUND(AJ303-0.04999,1)-AJ303+AM303)</f>
        <v>0</v>
      </c>
      <c r="AM303" s="15" t="str">
        <f>IF(VLOOKUP(AF303,Group,7,FALSE)="","",VLOOKUP(AF303,Group,7,FALSE))</f>
        <v/>
      </c>
      <c r="AO303" s="182" t="s">
        <v>59</v>
      </c>
    </row>
    <row r="304" spans="2:41" s="3" customFormat="1" ht="1.5" customHeight="1" x14ac:dyDescent="0.2">
      <c r="P304" s="61"/>
      <c r="Q304" s="73"/>
      <c r="R304" s="6"/>
      <c r="S304" s="29"/>
      <c r="T304" s="6"/>
      <c r="U304" s="5"/>
      <c r="V304" s="41"/>
      <c r="W304" s="45"/>
      <c r="X304" s="13"/>
      <c r="Y304" s="41"/>
      <c r="Z304" s="29"/>
      <c r="AA304" s="29"/>
      <c r="AB304" s="44"/>
      <c r="AC304" s="15"/>
      <c r="AD304" s="13"/>
      <c r="AE304" s="54"/>
      <c r="AF304" s="105"/>
      <c r="AG304" s="29"/>
      <c r="AH304" s="41"/>
      <c r="AJ304" s="15"/>
      <c r="AK304" s="15"/>
      <c r="AL304" s="15"/>
      <c r="AM304" s="15"/>
      <c r="AO304" s="182" t="s">
        <v>59</v>
      </c>
    </row>
    <row r="305" spans="2:41" s="3" customFormat="1" ht="9.9499999999999993" customHeight="1" x14ac:dyDescent="0.2">
      <c r="C305" s="133"/>
      <c r="D305" s="211" t="s">
        <v>10</v>
      </c>
      <c r="E305" s="224" t="s">
        <v>304</v>
      </c>
      <c r="F305" s="224"/>
      <c r="G305" s="224"/>
      <c r="H305" s="224"/>
      <c r="I305" s="224"/>
      <c r="L305" s="224"/>
      <c r="M305" s="224"/>
      <c r="N305" s="224"/>
      <c r="O305" s="23"/>
      <c r="P305" s="23"/>
      <c r="Q305" s="23"/>
      <c r="R305" s="23"/>
      <c r="S305" s="23" t="s">
        <v>1269</v>
      </c>
      <c r="T305" s="23"/>
      <c r="U305" s="5"/>
      <c r="V305" s="41"/>
      <c r="W305" s="58"/>
      <c r="X305" s="58"/>
      <c r="Y305" s="41"/>
      <c r="Z305" s="29"/>
      <c r="AA305" s="29"/>
      <c r="AB305" s="44"/>
      <c r="AC305" s="15"/>
      <c r="AD305" s="13"/>
      <c r="AE305" s="54"/>
      <c r="AF305" s="105"/>
      <c r="AG305" s="15"/>
      <c r="AH305" s="41"/>
      <c r="AJ305" s="15"/>
      <c r="AK305" s="15"/>
      <c r="AL305" s="15"/>
      <c r="AM305" s="15"/>
      <c r="AO305" s="182" t="s">
        <v>59</v>
      </c>
    </row>
    <row r="306" spans="2:41" s="3" customFormat="1" ht="1.5" customHeight="1" x14ac:dyDescent="0.2">
      <c r="P306" s="61"/>
      <c r="Q306" s="73"/>
      <c r="R306" s="6"/>
      <c r="S306" s="29"/>
      <c r="T306" s="6"/>
      <c r="U306" s="5"/>
      <c r="V306" s="41"/>
      <c r="W306" s="45"/>
      <c r="X306" s="13"/>
      <c r="Y306" s="41"/>
      <c r="Z306" s="29"/>
      <c r="AA306" s="29"/>
      <c r="AB306" s="44"/>
      <c r="AC306" s="15"/>
      <c r="AD306" s="13"/>
      <c r="AE306" s="54"/>
      <c r="AF306" s="105"/>
      <c r="AG306" s="29"/>
      <c r="AH306" s="41"/>
      <c r="AJ306" s="15"/>
      <c r="AK306" s="15"/>
      <c r="AL306" s="15"/>
      <c r="AM306" s="15"/>
      <c r="AO306" s="182" t="s">
        <v>59</v>
      </c>
    </row>
    <row r="307" spans="2:41" s="3" customFormat="1" ht="9.9499999999999993" customHeight="1" x14ac:dyDescent="0.2">
      <c r="B307" s="94" t="s">
        <v>8</v>
      </c>
      <c r="D307" s="211"/>
      <c r="E307" s="61" t="s">
        <v>92</v>
      </c>
      <c r="F307" s="61"/>
      <c r="G307" s="23" t="s">
        <v>100</v>
      </c>
      <c r="H307" s="23"/>
      <c r="I307" s="23"/>
      <c r="J307" s="23"/>
      <c r="K307" s="23" t="s">
        <v>291</v>
      </c>
      <c r="L307" s="23"/>
      <c r="M307" s="23"/>
      <c r="N307" s="23"/>
      <c r="P307" s="61" t="s">
        <v>248</v>
      </c>
      <c r="Q307" s="73"/>
      <c r="R307" s="22"/>
      <c r="S307" s="29">
        <f>IF(Suggested="Yes",AA307,AG307)</f>
        <v>8.9499999999999993</v>
      </c>
      <c r="T307" s="27" t="s">
        <v>46</v>
      </c>
      <c r="U307" s="5" t="str">
        <f>+Instructions!$B$3</f>
        <v xml:space="preserve">G </v>
      </c>
      <c r="V307" s="41"/>
      <c r="W307" s="45">
        <f>+Instructions!$C$22</f>
        <v>0</v>
      </c>
      <c r="X307" s="15">
        <f>ROUND($AA307*(1-W307)+0.004999,2)</f>
        <v>8.9499999999999993</v>
      </c>
      <c r="Y307" s="41"/>
      <c r="Z307" s="6" t="s">
        <v>1705</v>
      </c>
      <c r="AA307" s="29">
        <v>8.9499999999999993</v>
      </c>
      <c r="AB307" s="49">
        <f>+W307</f>
        <v>0</v>
      </c>
      <c r="AC307" s="15">
        <f>+X307</f>
        <v>8.9499999999999993</v>
      </c>
      <c r="AD307" s="11">
        <f>(AG307-AC307)/AG307</f>
        <v>0</v>
      </c>
      <c r="AE307" s="102"/>
      <c r="AF307" s="110">
        <v>3</v>
      </c>
      <c r="AG307" s="42">
        <f>SUM(AJ307:AL307)+AE307</f>
        <v>8.9499999999999993</v>
      </c>
      <c r="AH307" s="41"/>
      <c r="AJ307" s="15">
        <f>ROUND(AC307/(1-VLOOKUP(AF307,Group,2,FALSE)),2)</f>
        <v>8.9499999999999993</v>
      </c>
      <c r="AK307" s="15">
        <f>IF(VLOOKUP(AF307,Group,5,FALSE)="YES",VLOOKUP(ROUND(ROUND(AJ307,1)-AJ307,2),Round,2,FALSE)+VLOOKUP(AF307,Group,6,FALSE),0)</f>
        <v>0</v>
      </c>
      <c r="AL307" s="15">
        <f>IF(VLOOKUP(AF307,Group,7,FALSE)="",0,ROUND(AJ307-0.04999,1)-AJ307+AM307)</f>
        <v>0</v>
      </c>
      <c r="AM307" s="15" t="str">
        <f>IF(VLOOKUP(AF307,Group,7,FALSE)="","",VLOOKUP(AF307,Group,7,FALSE))</f>
        <v/>
      </c>
      <c r="AO307" s="182" t="s">
        <v>59</v>
      </c>
    </row>
    <row r="308" spans="2:41" s="3" customFormat="1" ht="2.85" customHeight="1" x14ac:dyDescent="0.2">
      <c r="P308" s="61"/>
      <c r="Q308" s="73"/>
      <c r="R308" s="6"/>
      <c r="S308" s="29"/>
      <c r="T308" s="6"/>
      <c r="U308" s="5"/>
      <c r="V308" s="41"/>
      <c r="W308" s="45"/>
      <c r="X308" s="13"/>
      <c r="Y308" s="41"/>
      <c r="Z308" s="29"/>
      <c r="AA308" s="29"/>
      <c r="AB308" s="44"/>
      <c r="AC308" s="15"/>
      <c r="AD308" s="13"/>
      <c r="AE308" s="54"/>
      <c r="AF308" s="105"/>
      <c r="AG308" s="29"/>
      <c r="AH308" s="41"/>
      <c r="AJ308" s="15"/>
      <c r="AK308" s="15"/>
      <c r="AL308" s="15"/>
      <c r="AM308" s="15"/>
      <c r="AO308" s="182" t="s">
        <v>59</v>
      </c>
    </row>
    <row r="309" spans="2:41" s="3" customFormat="1" ht="9.9499999999999993" customHeight="1" x14ac:dyDescent="0.2">
      <c r="C309" s="133"/>
      <c r="D309" s="211" t="s">
        <v>10</v>
      </c>
      <c r="E309" s="224" t="s">
        <v>249</v>
      </c>
      <c r="F309" s="224"/>
      <c r="G309" s="224" t="s">
        <v>805</v>
      </c>
      <c r="H309" s="224"/>
      <c r="I309" s="224"/>
      <c r="J309" s="224" t="s">
        <v>1132</v>
      </c>
      <c r="L309" s="224" t="s">
        <v>807</v>
      </c>
      <c r="N309" s="224"/>
      <c r="O309" s="23"/>
      <c r="P309" s="23"/>
      <c r="Q309" s="23"/>
      <c r="R309" s="23"/>
      <c r="S309" s="23"/>
      <c r="T309" s="23"/>
      <c r="U309" s="5"/>
      <c r="V309" s="41"/>
      <c r="W309" s="58"/>
      <c r="X309" s="58"/>
      <c r="Y309" s="41"/>
      <c r="Z309" s="29"/>
      <c r="AA309" s="29"/>
      <c r="AB309" s="44"/>
      <c r="AC309" s="15"/>
      <c r="AD309" s="13"/>
      <c r="AE309" s="54"/>
      <c r="AF309" s="105"/>
      <c r="AG309" s="15"/>
      <c r="AH309" s="41"/>
      <c r="AJ309" s="15"/>
      <c r="AK309" s="15"/>
      <c r="AL309" s="15"/>
      <c r="AM309" s="15"/>
      <c r="AO309" s="182" t="s">
        <v>59</v>
      </c>
    </row>
    <row r="310" spans="2:41" s="3" customFormat="1" ht="9.9499999999999993" customHeight="1" x14ac:dyDescent="0.2">
      <c r="C310" s="133"/>
      <c r="D310" s="211"/>
      <c r="E310" s="224" t="s">
        <v>236</v>
      </c>
      <c r="F310" s="224"/>
      <c r="G310" s="224" t="s">
        <v>1133</v>
      </c>
      <c r="H310" s="224"/>
      <c r="I310" s="224"/>
      <c r="J310" s="224" t="s">
        <v>806</v>
      </c>
      <c r="L310" s="224"/>
      <c r="M310" s="224"/>
      <c r="N310" s="224"/>
      <c r="O310" s="23"/>
      <c r="P310" s="23"/>
      <c r="Q310" s="23"/>
      <c r="R310" s="23"/>
      <c r="S310" s="23"/>
      <c r="T310" s="23"/>
      <c r="U310" s="5"/>
      <c r="V310" s="41"/>
      <c r="W310" s="58"/>
      <c r="X310" s="58"/>
      <c r="Y310" s="41"/>
      <c r="Z310" s="29"/>
      <c r="AA310" s="29"/>
      <c r="AB310" s="44"/>
      <c r="AC310" s="15"/>
      <c r="AD310" s="13"/>
      <c r="AE310" s="54"/>
      <c r="AF310" s="105"/>
      <c r="AG310" s="15"/>
      <c r="AH310" s="41"/>
      <c r="AJ310" s="15"/>
      <c r="AK310" s="15"/>
      <c r="AL310" s="15"/>
      <c r="AM310" s="15"/>
      <c r="AO310" s="182" t="s">
        <v>59</v>
      </c>
    </row>
    <row r="311" spans="2:41" s="3" customFormat="1" ht="1.5" customHeight="1" x14ac:dyDescent="0.2">
      <c r="P311" s="61"/>
      <c r="Q311" s="73"/>
      <c r="R311" s="6"/>
      <c r="S311" s="29"/>
      <c r="T311" s="6"/>
      <c r="U311" s="5"/>
      <c r="V311" s="41"/>
      <c r="W311" s="45"/>
      <c r="X311" s="13"/>
      <c r="Y311" s="41"/>
      <c r="Z311" s="29"/>
      <c r="AA311" s="29"/>
      <c r="AB311" s="44"/>
      <c r="AC311" s="15"/>
      <c r="AD311" s="13"/>
      <c r="AE311" s="54"/>
      <c r="AF311" s="105"/>
      <c r="AG311" s="29"/>
      <c r="AH311" s="41"/>
      <c r="AJ311" s="15"/>
      <c r="AK311" s="15"/>
      <c r="AL311" s="15"/>
      <c r="AM311" s="15"/>
      <c r="AO311" s="182" t="s">
        <v>59</v>
      </c>
    </row>
    <row r="312" spans="2:41" s="3" customFormat="1" ht="9.9499999999999993" customHeight="1" x14ac:dyDescent="0.2">
      <c r="B312" s="94" t="s">
        <v>8</v>
      </c>
      <c r="D312" s="211"/>
      <c r="E312" s="61" t="s">
        <v>92</v>
      </c>
      <c r="F312" s="61"/>
      <c r="G312" s="23" t="s">
        <v>100</v>
      </c>
      <c r="H312" s="23"/>
      <c r="I312" s="23"/>
      <c r="J312" s="23"/>
      <c r="K312" s="23" t="s">
        <v>292</v>
      </c>
      <c r="L312" s="23"/>
      <c r="M312" s="23"/>
      <c r="N312" s="23"/>
      <c r="P312" s="61" t="s">
        <v>279</v>
      </c>
      <c r="Q312" s="73"/>
      <c r="R312" s="22"/>
      <c r="S312" s="29">
        <f>IF(Suggested="Yes",AA312,AG312)</f>
        <v>8.9</v>
      </c>
      <c r="T312" s="27" t="s">
        <v>46</v>
      </c>
      <c r="U312" s="5" t="str">
        <f>+Instructions!$B$3</f>
        <v xml:space="preserve">G </v>
      </c>
      <c r="V312" s="41"/>
      <c r="W312" s="45">
        <f>+Instructions!$C$22</f>
        <v>0</v>
      </c>
      <c r="X312" s="15">
        <f>ROUND($AA312*(1-W312)+0.004999,2)</f>
        <v>8.9</v>
      </c>
      <c r="Y312" s="41"/>
      <c r="Z312" s="6" t="s">
        <v>1704</v>
      </c>
      <c r="AA312" s="29">
        <v>8.9</v>
      </c>
      <c r="AB312" s="49">
        <f>+W312</f>
        <v>0</v>
      </c>
      <c r="AC312" s="15">
        <f>+X312</f>
        <v>8.9</v>
      </c>
      <c r="AD312" s="11">
        <f>(AG312-AC312)/AG312</f>
        <v>0</v>
      </c>
      <c r="AE312" s="102"/>
      <c r="AF312" s="110">
        <v>3</v>
      </c>
      <c r="AG312" s="42">
        <f>SUM(AJ312:AL312)+AE312</f>
        <v>8.9</v>
      </c>
      <c r="AH312" s="41"/>
      <c r="AJ312" s="15">
        <f>ROUND(AC312/(1-VLOOKUP(AF312,Group,2,FALSE)),2)</f>
        <v>8.9</v>
      </c>
      <c r="AK312" s="15">
        <f>IF(VLOOKUP(AF312,Group,5,FALSE)="YES",VLOOKUP(ROUND(ROUND(AJ312,1)-AJ312,2),Round,2,FALSE)+VLOOKUP(AF312,Group,6,FALSE),0)</f>
        <v>0</v>
      </c>
      <c r="AL312" s="15">
        <f>IF(VLOOKUP(AF312,Group,7,FALSE)="",0,ROUND(AJ312-0.04999,1)-AJ312+AM312)</f>
        <v>0</v>
      </c>
      <c r="AM312" s="15" t="str">
        <f>IF(VLOOKUP(AF312,Group,7,FALSE)="","",VLOOKUP(AF312,Group,7,FALSE))</f>
        <v/>
      </c>
      <c r="AO312" s="182" t="s">
        <v>59</v>
      </c>
    </row>
    <row r="313" spans="2:41" s="3" customFormat="1" ht="2.85" customHeight="1" x14ac:dyDescent="0.2">
      <c r="P313" s="61"/>
      <c r="Q313" s="73"/>
      <c r="R313" s="6"/>
      <c r="S313" s="29"/>
      <c r="T313" s="6"/>
      <c r="U313" s="5"/>
      <c r="V313" s="41"/>
      <c r="W313" s="45"/>
      <c r="X313" s="13"/>
      <c r="Y313" s="41"/>
      <c r="Z313" s="29"/>
      <c r="AA313" s="29"/>
      <c r="AB313" s="44"/>
      <c r="AC313" s="15"/>
      <c r="AD313" s="13"/>
      <c r="AE313" s="54"/>
      <c r="AF313" s="105"/>
      <c r="AG313" s="29"/>
      <c r="AH313" s="41"/>
      <c r="AJ313" s="15"/>
      <c r="AK313" s="15"/>
      <c r="AL313" s="15"/>
      <c r="AM313" s="15"/>
      <c r="AO313" s="182" t="s">
        <v>59</v>
      </c>
    </row>
    <row r="314" spans="2:41" s="3" customFormat="1" ht="9.9499999999999993" customHeight="1" x14ac:dyDescent="0.2">
      <c r="C314" s="133"/>
      <c r="D314" s="211" t="s">
        <v>165</v>
      </c>
      <c r="E314" s="224" t="s">
        <v>1334</v>
      </c>
      <c r="F314" s="224"/>
      <c r="G314" s="224"/>
      <c r="H314" s="224"/>
      <c r="I314" s="224"/>
      <c r="L314" s="224"/>
      <c r="M314" s="224"/>
      <c r="N314" s="224"/>
      <c r="O314" s="23"/>
      <c r="P314" s="23"/>
      <c r="Q314" s="23"/>
      <c r="R314" s="23"/>
      <c r="S314" s="23"/>
      <c r="T314" s="23"/>
      <c r="U314" s="5"/>
      <c r="V314" s="41"/>
      <c r="W314" s="58"/>
      <c r="X314" s="58"/>
      <c r="Y314" s="41"/>
      <c r="Z314" s="29"/>
      <c r="AA314" s="29"/>
      <c r="AB314" s="44"/>
      <c r="AC314" s="15"/>
      <c r="AD314" s="13"/>
      <c r="AE314" s="54"/>
      <c r="AF314" s="105"/>
      <c r="AG314" s="15"/>
      <c r="AH314" s="41"/>
      <c r="AJ314" s="15"/>
      <c r="AK314" s="15"/>
      <c r="AL314" s="15"/>
      <c r="AM314" s="15"/>
      <c r="AO314" s="182" t="s">
        <v>59</v>
      </c>
    </row>
    <row r="315" spans="2:41" s="3" customFormat="1" ht="1.5" customHeight="1" x14ac:dyDescent="0.2">
      <c r="P315" s="61"/>
      <c r="Q315" s="73"/>
      <c r="R315" s="6"/>
      <c r="S315" s="29"/>
      <c r="T315" s="6"/>
      <c r="U315" s="5"/>
      <c r="V315" s="41"/>
      <c r="W315" s="45"/>
      <c r="X315" s="13"/>
      <c r="Y315" s="41"/>
      <c r="Z315" s="29"/>
      <c r="AA315" s="29"/>
      <c r="AB315" s="44"/>
      <c r="AC315" s="15"/>
      <c r="AD315" s="13"/>
      <c r="AE315" s="54"/>
      <c r="AF315" s="105"/>
      <c r="AG315" s="29"/>
      <c r="AH315" s="41"/>
      <c r="AJ315" s="15"/>
      <c r="AK315" s="15"/>
      <c r="AL315" s="15"/>
      <c r="AM315" s="15"/>
      <c r="AO315" s="182" t="s">
        <v>59</v>
      </c>
    </row>
    <row r="316" spans="2:41" s="3" customFormat="1" ht="9.9499999999999993" customHeight="1" x14ac:dyDescent="0.2">
      <c r="B316" s="94" t="s">
        <v>8</v>
      </c>
      <c r="D316" s="211"/>
      <c r="E316" s="61" t="s">
        <v>384</v>
      </c>
      <c r="F316" s="61"/>
      <c r="G316" s="23" t="s">
        <v>100</v>
      </c>
      <c r="H316" s="23"/>
      <c r="I316" s="23"/>
      <c r="J316" s="23"/>
      <c r="K316" s="23" t="s">
        <v>292</v>
      </c>
      <c r="L316" s="23"/>
      <c r="M316" s="23"/>
      <c r="N316" s="23"/>
      <c r="P316" s="61" t="s">
        <v>385</v>
      </c>
      <c r="Q316" s="73"/>
      <c r="R316" s="22"/>
      <c r="S316" s="29">
        <f>IF(Suggested="Yes",AA316,AG316)</f>
        <v>10.95</v>
      </c>
      <c r="T316" s="27" t="s">
        <v>46</v>
      </c>
      <c r="U316" s="5" t="str">
        <f>+Instructions!$B$3</f>
        <v xml:space="preserve">G </v>
      </c>
      <c r="V316" s="41"/>
      <c r="W316" s="45">
        <f>+Instructions!$C$22</f>
        <v>0</v>
      </c>
      <c r="X316" s="15">
        <f>ROUND($AA316*(1-W316)+0.004999,2)</f>
        <v>10.95</v>
      </c>
      <c r="Y316" s="41"/>
      <c r="Z316" s="6" t="s">
        <v>1705</v>
      </c>
      <c r="AA316" s="29">
        <v>10.95</v>
      </c>
      <c r="AB316" s="49">
        <f>+W316</f>
        <v>0</v>
      </c>
      <c r="AC316" s="15">
        <f>+X316</f>
        <v>10.95</v>
      </c>
      <c r="AD316" s="11">
        <f>(AG316-AC316)/AG316</f>
        <v>0</v>
      </c>
      <c r="AE316" s="102"/>
      <c r="AF316" s="110">
        <v>3</v>
      </c>
      <c r="AG316" s="42">
        <f>SUM(AJ316:AL316)+AE316</f>
        <v>10.95</v>
      </c>
      <c r="AH316" s="41"/>
      <c r="AJ316" s="15">
        <f>ROUND(AC316/(1-VLOOKUP(AF316,Group,2,FALSE)),2)</f>
        <v>10.95</v>
      </c>
      <c r="AK316" s="15">
        <f>IF(VLOOKUP(AF316,Group,5,FALSE)="YES",VLOOKUP(ROUND(ROUND(AJ316,1)-AJ316,2),Round,2,FALSE)+VLOOKUP(AF316,Group,6,FALSE),0)</f>
        <v>0</v>
      </c>
      <c r="AL316" s="15">
        <f>IF(VLOOKUP(AF316,Group,7,FALSE)="",0,ROUND(AJ316-0.04999,1)-AJ316+AM316)</f>
        <v>0</v>
      </c>
      <c r="AM316" s="15" t="str">
        <f>IF(VLOOKUP(AF316,Group,7,FALSE)="","",VLOOKUP(AF316,Group,7,FALSE))</f>
        <v/>
      </c>
      <c r="AO316" s="182" t="s">
        <v>59</v>
      </c>
    </row>
    <row r="317" spans="2:41" s="3" customFormat="1" ht="1.5" customHeight="1" x14ac:dyDescent="0.2">
      <c r="P317" s="61"/>
      <c r="Q317" s="73"/>
      <c r="R317" s="6"/>
      <c r="S317" s="29"/>
      <c r="T317" s="6"/>
      <c r="U317" s="5"/>
      <c r="V317" s="41"/>
      <c r="W317" s="45"/>
      <c r="X317" s="13"/>
      <c r="Y317" s="41"/>
      <c r="Z317" s="29"/>
      <c r="AA317" s="29"/>
      <c r="AB317" s="44"/>
      <c r="AC317" s="15"/>
      <c r="AD317" s="13"/>
      <c r="AE317" s="54"/>
      <c r="AF317" s="105"/>
      <c r="AG317" s="29"/>
      <c r="AH317" s="41"/>
      <c r="AJ317" s="15"/>
      <c r="AK317" s="15"/>
      <c r="AL317" s="15"/>
      <c r="AM317" s="15"/>
      <c r="AO317" s="182" t="s">
        <v>59</v>
      </c>
    </row>
    <row r="318" spans="2:41" s="3" customFormat="1" ht="11.1" customHeight="1" x14ac:dyDescent="0.2">
      <c r="C318" s="230" t="s">
        <v>184</v>
      </c>
      <c r="N318" s="3" t="s">
        <v>89</v>
      </c>
      <c r="P318" s="61"/>
      <c r="Q318" s="73"/>
      <c r="R318" s="6"/>
      <c r="S318" s="29"/>
      <c r="T318" s="6"/>
      <c r="U318" s="27"/>
      <c r="V318" s="41"/>
      <c r="W318" s="45"/>
      <c r="X318" s="13"/>
      <c r="Y318" s="41"/>
      <c r="Z318" s="29"/>
      <c r="AA318" s="29"/>
      <c r="AB318" s="44"/>
      <c r="AC318" s="29"/>
      <c r="AD318" s="13"/>
      <c r="AE318" s="62"/>
      <c r="AF318" s="106"/>
      <c r="AG318" s="29"/>
      <c r="AH318" s="41"/>
      <c r="AJ318" s="29"/>
      <c r="AK318" s="29"/>
      <c r="AL318" s="29"/>
      <c r="AM318" s="29"/>
      <c r="AO318" s="182"/>
    </row>
    <row r="319" spans="2:41" s="3" customFormat="1" ht="9.9499999999999993" customHeight="1" x14ac:dyDescent="0.2">
      <c r="C319" s="220" t="s">
        <v>1678</v>
      </c>
      <c r="E319" s="221"/>
      <c r="P319" s="134"/>
      <c r="Q319" s="6"/>
      <c r="R319" s="222" t="s">
        <v>1253</v>
      </c>
      <c r="S319" s="172" t="s">
        <v>371</v>
      </c>
      <c r="T319" s="223"/>
      <c r="U319" s="5"/>
      <c r="V319" s="41"/>
      <c r="W319" s="58"/>
      <c r="X319" s="58"/>
      <c r="Y319" s="41"/>
      <c r="Z319" s="29"/>
      <c r="AA319" s="29"/>
      <c r="AB319" s="44"/>
      <c r="AC319" s="15"/>
      <c r="AD319" s="13"/>
      <c r="AE319" s="54"/>
      <c r="AF319" s="105"/>
      <c r="AG319" s="15"/>
      <c r="AH319" s="41"/>
      <c r="AJ319" s="15"/>
      <c r="AK319" s="15"/>
      <c r="AL319" s="15"/>
      <c r="AM319" s="15"/>
      <c r="AO319" s="182" t="s">
        <v>59</v>
      </c>
    </row>
    <row r="320" spans="2:41" s="3" customFormat="1" ht="2.85" customHeight="1" x14ac:dyDescent="0.2">
      <c r="P320" s="61"/>
      <c r="Q320" s="73"/>
      <c r="R320" s="6"/>
      <c r="S320" s="29"/>
      <c r="T320" s="6"/>
      <c r="U320" s="5"/>
      <c r="V320" s="41"/>
      <c r="W320" s="45"/>
      <c r="X320" s="13"/>
      <c r="Y320" s="41"/>
      <c r="Z320" s="29"/>
      <c r="AA320" s="29"/>
      <c r="AB320" s="44"/>
      <c r="AC320" s="15"/>
      <c r="AD320" s="13"/>
      <c r="AE320" s="54"/>
      <c r="AF320" s="105"/>
      <c r="AG320" s="29"/>
      <c r="AH320" s="41"/>
      <c r="AJ320" s="15"/>
      <c r="AK320" s="15"/>
      <c r="AL320" s="15"/>
      <c r="AM320" s="15"/>
      <c r="AO320" s="182" t="s">
        <v>59</v>
      </c>
    </row>
    <row r="321" spans="2:41" s="3" customFormat="1" ht="9.9499999999999993" customHeight="1" x14ac:dyDescent="0.2">
      <c r="C321" s="133"/>
      <c r="D321" s="211" t="s">
        <v>165</v>
      </c>
      <c r="E321" s="224" t="s">
        <v>452</v>
      </c>
      <c r="F321" s="224"/>
      <c r="G321" s="224"/>
      <c r="H321" s="224"/>
      <c r="I321" s="224"/>
      <c r="L321" s="224"/>
      <c r="M321" s="224"/>
      <c r="N321" s="224"/>
      <c r="O321" s="23"/>
      <c r="P321" s="23"/>
      <c r="Q321" s="23"/>
      <c r="R321" s="23"/>
      <c r="S321" s="23"/>
      <c r="T321" s="23"/>
      <c r="U321" s="5"/>
      <c r="V321" s="41"/>
      <c r="W321" s="58"/>
      <c r="X321" s="58"/>
      <c r="Y321" s="41"/>
      <c r="Z321" s="29"/>
      <c r="AA321" s="29"/>
      <c r="AB321" s="44"/>
      <c r="AC321" s="15"/>
      <c r="AD321" s="13"/>
      <c r="AE321" s="54"/>
      <c r="AF321" s="105"/>
      <c r="AG321" s="15"/>
      <c r="AH321" s="41"/>
      <c r="AJ321" s="15"/>
      <c r="AK321" s="15"/>
      <c r="AL321" s="15"/>
      <c r="AM321" s="15"/>
      <c r="AO321" s="182" t="s">
        <v>59</v>
      </c>
    </row>
    <row r="322" spans="2:41" s="3" customFormat="1" ht="1.5" customHeight="1" x14ac:dyDescent="0.2">
      <c r="P322" s="61"/>
      <c r="Q322" s="73"/>
      <c r="R322" s="6"/>
      <c r="S322" s="29"/>
      <c r="T322" s="6"/>
      <c r="U322" s="5"/>
      <c r="V322" s="41"/>
      <c r="W322" s="45"/>
      <c r="X322" s="13"/>
      <c r="Y322" s="41"/>
      <c r="Z322" s="29"/>
      <c r="AA322" s="29"/>
      <c r="AB322" s="44"/>
      <c r="AC322" s="15"/>
      <c r="AD322" s="13"/>
      <c r="AE322" s="54"/>
      <c r="AF322" s="105"/>
      <c r="AG322" s="29"/>
      <c r="AH322" s="41"/>
      <c r="AJ322" s="15"/>
      <c r="AK322" s="15"/>
      <c r="AL322" s="15"/>
      <c r="AM322" s="15"/>
      <c r="AO322" s="182" t="s">
        <v>59</v>
      </c>
    </row>
    <row r="323" spans="2:41" s="3" customFormat="1" ht="9.9499999999999993" customHeight="1" x14ac:dyDescent="0.2">
      <c r="B323" s="94" t="s">
        <v>8</v>
      </c>
      <c r="D323" s="211"/>
      <c r="E323" s="61" t="s">
        <v>92</v>
      </c>
      <c r="F323" s="61"/>
      <c r="G323" s="23" t="s">
        <v>100</v>
      </c>
      <c r="H323" s="23"/>
      <c r="I323" s="23"/>
      <c r="J323" s="23"/>
      <c r="K323" s="23" t="s">
        <v>292</v>
      </c>
      <c r="L323" s="23"/>
      <c r="M323" s="23"/>
      <c r="N323" s="23"/>
      <c r="P323" s="61" t="s">
        <v>279</v>
      </c>
      <c r="Q323" s="73"/>
      <c r="R323" s="22"/>
      <c r="S323" s="29">
        <f>IF(Suggested="Yes",AA323,AG323)</f>
        <v>11.9</v>
      </c>
      <c r="T323" s="27" t="s">
        <v>46</v>
      </c>
      <c r="U323" s="5" t="str">
        <f>+Instructions!$B$3</f>
        <v xml:space="preserve">G </v>
      </c>
      <c r="V323" s="41"/>
      <c r="W323" s="45">
        <f>+Instructions!$C$22</f>
        <v>0</v>
      </c>
      <c r="X323" s="15">
        <f>ROUND($AA323*(1-W323)+0.004999,2)</f>
        <v>11.9</v>
      </c>
      <c r="Y323" s="41"/>
      <c r="Z323" s="6" t="s">
        <v>1705</v>
      </c>
      <c r="AA323" s="29">
        <v>11.9</v>
      </c>
      <c r="AB323" s="49">
        <f>+W323</f>
        <v>0</v>
      </c>
      <c r="AC323" s="15">
        <f>+X323</f>
        <v>11.9</v>
      </c>
      <c r="AD323" s="11">
        <f>(AG323-AC323)/AG323</f>
        <v>0</v>
      </c>
      <c r="AE323" s="102"/>
      <c r="AF323" s="110">
        <v>3</v>
      </c>
      <c r="AG323" s="42">
        <f>SUM(AJ323:AL323)+AE323</f>
        <v>11.9</v>
      </c>
      <c r="AH323" s="41"/>
      <c r="AJ323" s="15">
        <f>ROUND(AC323/(1-VLOOKUP(AF323,Group,2,FALSE)),2)</f>
        <v>11.9</v>
      </c>
      <c r="AK323" s="15">
        <f>IF(VLOOKUP(AF323,Group,5,FALSE)="YES",VLOOKUP(ROUND(ROUND(AJ323,1)-AJ323,2),Round,2,FALSE)+VLOOKUP(AF323,Group,6,FALSE),0)</f>
        <v>0</v>
      </c>
      <c r="AL323" s="15">
        <f>IF(VLOOKUP(AF323,Group,7,FALSE)="",0,ROUND(AJ323-0.04999,1)-AJ323+AM323)</f>
        <v>0</v>
      </c>
      <c r="AM323" s="15" t="str">
        <f>IF(VLOOKUP(AF323,Group,7,FALSE)="","",VLOOKUP(AF323,Group,7,FALSE))</f>
        <v/>
      </c>
      <c r="AO323" s="182" t="s">
        <v>59</v>
      </c>
    </row>
    <row r="324" spans="2:41" s="3" customFormat="1" ht="2.85" customHeight="1" x14ac:dyDescent="0.2">
      <c r="P324" s="61"/>
      <c r="Q324" s="73"/>
      <c r="R324" s="6"/>
      <c r="S324" s="29"/>
      <c r="T324" s="6"/>
      <c r="U324" s="5"/>
      <c r="V324" s="41"/>
      <c r="W324" s="45"/>
      <c r="X324" s="13"/>
      <c r="Y324" s="41"/>
      <c r="Z324" s="29"/>
      <c r="AA324" s="29"/>
      <c r="AB324" s="44"/>
      <c r="AC324" s="15"/>
      <c r="AD324" s="13"/>
      <c r="AE324" s="54"/>
      <c r="AF324" s="105"/>
      <c r="AG324" s="29"/>
      <c r="AH324" s="41"/>
      <c r="AJ324" s="15"/>
      <c r="AK324" s="15"/>
      <c r="AL324" s="15"/>
      <c r="AM324" s="15"/>
      <c r="AO324" s="182" t="s">
        <v>59</v>
      </c>
    </row>
    <row r="325" spans="2:41" s="3" customFormat="1" ht="9.9499999999999993" customHeight="1" x14ac:dyDescent="0.2">
      <c r="C325" s="133"/>
      <c r="D325" s="211" t="s">
        <v>165</v>
      </c>
      <c r="E325" s="224" t="s">
        <v>235</v>
      </c>
      <c r="F325" s="224"/>
      <c r="G325" s="224"/>
      <c r="H325" s="224"/>
      <c r="I325" s="224" t="s">
        <v>89</v>
      </c>
      <c r="L325" s="224"/>
      <c r="M325" s="224"/>
      <c r="N325" s="224"/>
      <c r="O325" s="23"/>
      <c r="P325" s="23"/>
      <c r="Q325" s="23"/>
      <c r="R325" s="23"/>
      <c r="S325" s="23"/>
      <c r="T325" s="23"/>
      <c r="U325" s="5"/>
      <c r="V325" s="41"/>
      <c r="W325" s="58"/>
      <c r="X325" s="58"/>
      <c r="Y325" s="41"/>
      <c r="Z325" s="29"/>
      <c r="AA325" s="29"/>
      <c r="AB325" s="44"/>
      <c r="AC325" s="15"/>
      <c r="AD325" s="13"/>
      <c r="AE325" s="54"/>
      <c r="AF325" s="105"/>
      <c r="AG325" s="15"/>
      <c r="AH325" s="41"/>
      <c r="AJ325" s="15"/>
      <c r="AK325" s="15"/>
      <c r="AL325" s="15"/>
      <c r="AM325" s="15"/>
      <c r="AO325" s="182" t="s">
        <v>59</v>
      </c>
    </row>
    <row r="326" spans="2:41" s="3" customFormat="1" ht="1.5" customHeight="1" x14ac:dyDescent="0.2">
      <c r="P326" s="61"/>
      <c r="Q326" s="73"/>
      <c r="R326" s="6"/>
      <c r="S326" s="29"/>
      <c r="T326" s="6"/>
      <c r="U326" s="5"/>
      <c r="V326" s="41"/>
      <c r="W326" s="45"/>
      <c r="X326" s="13"/>
      <c r="Y326" s="41"/>
      <c r="Z326" s="29"/>
      <c r="AA326" s="29"/>
      <c r="AB326" s="44"/>
      <c r="AC326" s="15"/>
      <c r="AD326" s="13"/>
      <c r="AE326" s="54"/>
      <c r="AF326" s="105"/>
      <c r="AG326" s="29"/>
      <c r="AH326" s="41"/>
      <c r="AJ326" s="15"/>
      <c r="AK326" s="15"/>
      <c r="AL326" s="15"/>
      <c r="AM326" s="15"/>
      <c r="AO326" s="182" t="s">
        <v>59</v>
      </c>
    </row>
    <row r="327" spans="2:41" s="3" customFormat="1" ht="9.9499999999999993" customHeight="1" x14ac:dyDescent="0.2">
      <c r="B327" s="94" t="s">
        <v>8</v>
      </c>
      <c r="D327" s="211"/>
      <c r="E327" s="61" t="s">
        <v>92</v>
      </c>
      <c r="F327" s="61"/>
      <c r="G327" s="23" t="s">
        <v>100</v>
      </c>
      <c r="H327" s="23"/>
      <c r="I327" s="23"/>
      <c r="J327" s="23"/>
      <c r="K327" s="23" t="s">
        <v>293</v>
      </c>
      <c r="L327" s="23"/>
      <c r="M327" s="23"/>
      <c r="N327" s="23"/>
      <c r="P327" s="61" t="s">
        <v>279</v>
      </c>
      <c r="Q327" s="73"/>
      <c r="R327" s="22"/>
      <c r="S327" s="29">
        <f>IF(Suggested="Yes",AA327,AG327)</f>
        <v>11.95</v>
      </c>
      <c r="T327" s="27" t="s">
        <v>46</v>
      </c>
      <c r="U327" s="5" t="str">
        <f>+Instructions!$B$3</f>
        <v xml:space="preserve">G </v>
      </c>
      <c r="V327" s="41"/>
      <c r="W327" s="45">
        <f>+Instructions!$C$22</f>
        <v>0</v>
      </c>
      <c r="X327" s="15">
        <f>ROUND($AA327*(1-W327)+0.004999,2)</f>
        <v>11.95</v>
      </c>
      <c r="Y327" s="41"/>
      <c r="Z327" s="6" t="s">
        <v>1705</v>
      </c>
      <c r="AA327" s="29">
        <v>11.95</v>
      </c>
      <c r="AB327" s="49">
        <f>+W327</f>
        <v>0</v>
      </c>
      <c r="AC327" s="15">
        <f>+X327</f>
        <v>11.95</v>
      </c>
      <c r="AD327" s="11">
        <f>(AG327-AC327)/AG327</f>
        <v>0</v>
      </c>
      <c r="AE327" s="102"/>
      <c r="AF327" s="110">
        <v>3</v>
      </c>
      <c r="AG327" s="42">
        <f>SUM(AJ327:AL327)+AE327</f>
        <v>11.95</v>
      </c>
      <c r="AH327" s="41"/>
      <c r="AJ327" s="15">
        <f>ROUND(AC327/(1-VLOOKUP(AF327,Group,2,FALSE)),2)</f>
        <v>11.95</v>
      </c>
      <c r="AK327" s="15">
        <f>IF(VLOOKUP(AF327,Group,5,FALSE)="YES",VLOOKUP(ROUND(ROUND(AJ327,1)-AJ327,2),Round,2,FALSE)+VLOOKUP(AF327,Group,6,FALSE),0)</f>
        <v>0</v>
      </c>
      <c r="AL327" s="15">
        <f>IF(VLOOKUP(AF327,Group,7,FALSE)="",0,ROUND(AJ327-0.04999,1)-AJ327+AM327)</f>
        <v>0</v>
      </c>
      <c r="AM327" s="15" t="str">
        <f>IF(VLOOKUP(AF327,Group,7,FALSE)="","",VLOOKUP(AF327,Group,7,FALSE))</f>
        <v/>
      </c>
      <c r="AO327" s="182" t="s">
        <v>59</v>
      </c>
    </row>
    <row r="328" spans="2:41" s="3" customFormat="1" ht="1.5" customHeight="1" x14ac:dyDescent="0.2">
      <c r="P328" s="61"/>
      <c r="Q328" s="73"/>
      <c r="R328" s="6"/>
      <c r="S328" s="29"/>
      <c r="T328" s="6"/>
      <c r="U328" s="5"/>
      <c r="V328" s="41"/>
      <c r="W328" s="45"/>
      <c r="X328" s="13"/>
      <c r="Y328" s="41"/>
      <c r="Z328" s="29"/>
      <c r="AA328" s="29"/>
      <c r="AB328" s="44"/>
      <c r="AC328" s="15"/>
      <c r="AD328" s="13"/>
      <c r="AE328" s="54"/>
      <c r="AF328" s="105"/>
      <c r="AG328" s="29"/>
      <c r="AH328" s="41"/>
      <c r="AJ328" s="15"/>
      <c r="AK328" s="15"/>
      <c r="AL328" s="15"/>
      <c r="AM328" s="15"/>
      <c r="AO328" s="182" t="s">
        <v>59</v>
      </c>
    </row>
    <row r="329" spans="2:41" s="3" customFormat="1" ht="9.75" customHeight="1" x14ac:dyDescent="0.2">
      <c r="D329" s="225" t="s">
        <v>113</v>
      </c>
      <c r="E329" s="226" t="s">
        <v>1092</v>
      </c>
      <c r="F329" s="129"/>
      <c r="G329" s="129"/>
      <c r="H329" s="129"/>
      <c r="I329" s="129"/>
      <c r="K329" s="129"/>
      <c r="L329" s="129"/>
      <c r="M329" s="129"/>
      <c r="N329" s="129"/>
      <c r="O329" s="130"/>
      <c r="P329" s="129"/>
      <c r="Q329" s="131"/>
      <c r="R329" s="22"/>
      <c r="S329" s="29"/>
      <c r="T329" s="27"/>
      <c r="U329" s="27"/>
      <c r="V329" s="41"/>
      <c r="W329" s="45"/>
      <c r="X329" s="29"/>
      <c r="Y329" s="41"/>
      <c r="Z329" s="29"/>
      <c r="AA329" s="29"/>
      <c r="AB329" s="49"/>
      <c r="AC329" s="29"/>
      <c r="AD329" s="49"/>
      <c r="AE329" s="62"/>
      <c r="AF329" s="106"/>
      <c r="AG329" s="29"/>
      <c r="AH329" s="41"/>
      <c r="AJ329" s="29"/>
      <c r="AK329" s="29"/>
      <c r="AL329" s="29"/>
      <c r="AM329" s="29"/>
      <c r="AO329" s="182" t="s">
        <v>59</v>
      </c>
    </row>
    <row r="330" spans="2:41" s="3" customFormat="1" ht="3.95" customHeight="1" x14ac:dyDescent="0.2">
      <c r="P330" s="61"/>
      <c r="Q330" s="73"/>
      <c r="R330" s="6"/>
      <c r="S330" s="29"/>
      <c r="T330" s="6"/>
      <c r="U330" s="5"/>
      <c r="V330" s="41"/>
      <c r="W330" s="45"/>
      <c r="X330" s="13"/>
      <c r="Y330" s="41"/>
      <c r="Z330" s="29"/>
      <c r="AA330" s="29"/>
      <c r="AB330" s="44"/>
      <c r="AC330" s="15"/>
      <c r="AD330" s="13"/>
      <c r="AE330" s="54"/>
      <c r="AF330" s="105"/>
      <c r="AG330" s="29"/>
      <c r="AH330" s="41"/>
      <c r="AJ330" s="15"/>
      <c r="AK330" s="15"/>
      <c r="AL330" s="15"/>
      <c r="AM330" s="15"/>
      <c r="AO330" s="182"/>
    </row>
    <row r="331" spans="2:41" s="3" customFormat="1" ht="9.9499999999999993" customHeight="1" x14ac:dyDescent="0.2">
      <c r="C331" s="220" t="s">
        <v>1326</v>
      </c>
      <c r="E331" s="221"/>
      <c r="P331" s="134"/>
      <c r="Q331" s="6"/>
      <c r="R331" s="222" t="s">
        <v>370</v>
      </c>
      <c r="S331" s="172" t="s">
        <v>371</v>
      </c>
      <c r="T331" s="223"/>
      <c r="U331" s="5"/>
      <c r="V331" s="41"/>
      <c r="W331" s="58"/>
      <c r="X331" s="58"/>
      <c r="Y331" s="41"/>
      <c r="Z331" s="29"/>
      <c r="AA331" s="29"/>
      <c r="AB331" s="44"/>
      <c r="AC331" s="15"/>
      <c r="AD331" s="13"/>
      <c r="AE331" s="54"/>
      <c r="AF331" s="105"/>
      <c r="AG331" s="15"/>
      <c r="AH331" s="41"/>
      <c r="AJ331" s="15"/>
      <c r="AK331" s="15"/>
      <c r="AL331" s="15"/>
      <c r="AM331" s="15"/>
      <c r="AO331" s="182" t="s">
        <v>59</v>
      </c>
    </row>
    <row r="332" spans="2:41" s="3" customFormat="1" ht="2.85" customHeight="1" x14ac:dyDescent="0.2">
      <c r="P332" s="61"/>
      <c r="Q332" s="73"/>
      <c r="R332" s="6"/>
      <c r="S332" s="29"/>
      <c r="T332" s="6"/>
      <c r="U332" s="5"/>
      <c r="V332" s="41"/>
      <c r="W332" s="45"/>
      <c r="X332" s="13"/>
      <c r="Y332" s="41"/>
      <c r="Z332" s="29"/>
      <c r="AA332" s="29"/>
      <c r="AB332" s="44"/>
      <c r="AC332" s="15"/>
      <c r="AD332" s="13"/>
      <c r="AE332" s="54"/>
      <c r="AF332" s="105"/>
      <c r="AG332" s="29"/>
      <c r="AH332" s="41"/>
      <c r="AJ332" s="15"/>
      <c r="AK332" s="15"/>
      <c r="AL332" s="15"/>
      <c r="AM332" s="15"/>
      <c r="AO332" s="182" t="s">
        <v>59</v>
      </c>
    </row>
    <row r="333" spans="2:41" s="3" customFormat="1" ht="9.9499999999999993" customHeight="1" x14ac:dyDescent="0.2">
      <c r="C333" s="133"/>
      <c r="D333" s="211" t="s">
        <v>165</v>
      </c>
      <c r="E333" s="224" t="s">
        <v>1267</v>
      </c>
      <c r="F333" s="224"/>
      <c r="G333" s="224"/>
      <c r="H333" s="224"/>
      <c r="I333" s="224"/>
      <c r="J333" s="224"/>
      <c r="L333" s="224"/>
      <c r="M333" s="224"/>
      <c r="N333" s="224"/>
      <c r="O333" s="23"/>
      <c r="P333" s="23"/>
      <c r="Q333" s="23"/>
      <c r="R333" s="23"/>
      <c r="S333" s="23"/>
      <c r="T333" s="23"/>
      <c r="U333" s="5"/>
      <c r="V333" s="41"/>
      <c r="W333" s="58"/>
      <c r="X333" s="58"/>
      <c r="Y333" s="41"/>
      <c r="Z333" s="29"/>
      <c r="AA333" s="29"/>
      <c r="AB333" s="44"/>
      <c r="AC333" s="15"/>
      <c r="AD333" s="13"/>
      <c r="AE333" s="54"/>
      <c r="AF333" s="105"/>
      <c r="AG333" s="15"/>
      <c r="AH333" s="41"/>
      <c r="AJ333" s="15"/>
      <c r="AK333" s="15"/>
      <c r="AL333" s="15"/>
      <c r="AM333" s="15"/>
      <c r="AO333" s="182" t="s">
        <v>59</v>
      </c>
    </row>
    <row r="334" spans="2:41" s="3" customFormat="1" ht="2.85" customHeight="1" x14ac:dyDescent="0.2">
      <c r="P334" s="61"/>
      <c r="Q334" s="73"/>
      <c r="R334" s="6"/>
      <c r="S334" s="29"/>
      <c r="T334" s="6"/>
      <c r="U334" s="5"/>
      <c r="V334" s="41"/>
      <c r="W334" s="45"/>
      <c r="X334" s="13"/>
      <c r="Y334" s="41"/>
      <c r="Z334" s="29"/>
      <c r="AA334" s="29"/>
      <c r="AB334" s="44"/>
      <c r="AC334" s="15"/>
      <c r="AD334" s="13"/>
      <c r="AE334" s="54"/>
      <c r="AF334" s="105"/>
      <c r="AG334" s="29"/>
      <c r="AH334" s="41"/>
      <c r="AJ334" s="15"/>
      <c r="AK334" s="15"/>
      <c r="AL334" s="15"/>
      <c r="AM334" s="15"/>
      <c r="AO334" s="182" t="s">
        <v>59</v>
      </c>
    </row>
    <row r="335" spans="2:41" s="3" customFormat="1" ht="9.9499999999999993" customHeight="1" x14ac:dyDescent="0.2">
      <c r="B335" s="94" t="s">
        <v>8</v>
      </c>
      <c r="D335" s="211"/>
      <c r="E335" s="61" t="s">
        <v>92</v>
      </c>
      <c r="F335" s="61"/>
      <c r="G335" s="23" t="s">
        <v>100</v>
      </c>
      <c r="H335" s="23"/>
      <c r="I335" s="23"/>
      <c r="J335" s="23"/>
      <c r="K335" s="23" t="s">
        <v>812</v>
      </c>
      <c r="L335" s="23"/>
      <c r="M335" s="23"/>
      <c r="N335" s="23"/>
      <c r="P335" s="61" t="s">
        <v>441</v>
      </c>
      <c r="Q335" s="73"/>
      <c r="R335" s="22"/>
      <c r="S335" s="29">
        <f>IF(Suggested="Yes",AA335,AG335)</f>
        <v>18.399999999999999</v>
      </c>
      <c r="T335" s="27" t="s">
        <v>46</v>
      </c>
      <c r="U335" s="5" t="str">
        <f>+Instructions!$B$3</f>
        <v xml:space="preserve">G </v>
      </c>
      <c r="V335" s="41"/>
      <c r="W335" s="45">
        <f>+Instructions!$C$22</f>
        <v>0</v>
      </c>
      <c r="X335" s="15">
        <f>ROUND($AA335*(1-W335)+0.004999,2)</f>
        <v>18.399999999999999</v>
      </c>
      <c r="Y335" s="41"/>
      <c r="Z335" s="6" t="s">
        <v>1704</v>
      </c>
      <c r="AA335" s="29">
        <v>18.399999999999999</v>
      </c>
      <c r="AB335" s="49">
        <f>+W335</f>
        <v>0</v>
      </c>
      <c r="AC335" s="15">
        <f>+X335</f>
        <v>18.399999999999999</v>
      </c>
      <c r="AD335" s="11">
        <f>(AG335-AC335)/AG335</f>
        <v>0</v>
      </c>
      <c r="AE335" s="102"/>
      <c r="AF335" s="110">
        <v>3</v>
      </c>
      <c r="AG335" s="42">
        <f>SUM(AJ335:AL335)+AE335</f>
        <v>18.399999999999999</v>
      </c>
      <c r="AH335" s="41"/>
      <c r="AJ335" s="15">
        <f>ROUND(AC335/(1-VLOOKUP(AF335,Group,2,FALSE)),2)</f>
        <v>18.399999999999999</v>
      </c>
      <c r="AK335" s="15">
        <f>IF(VLOOKUP(AF335,Group,5,FALSE)="YES",VLOOKUP(ROUND(ROUND(AJ335,1)-AJ335,2),Round,2,FALSE)+VLOOKUP(AF335,Group,6,FALSE),0)</f>
        <v>0</v>
      </c>
      <c r="AL335" s="15">
        <f>IF(VLOOKUP(AF335,Group,7,FALSE)="",0,ROUND(AJ335-0.04999,1)-AJ335+AM335)</f>
        <v>0</v>
      </c>
      <c r="AM335" s="15" t="str">
        <f>IF(VLOOKUP(AF335,Group,7,FALSE)="","",VLOOKUP(AF335,Group,7,FALSE))</f>
        <v/>
      </c>
      <c r="AO335" s="81" t="s">
        <v>59</v>
      </c>
    </row>
    <row r="336" spans="2:41" s="3" customFormat="1" ht="2.85" customHeight="1" x14ac:dyDescent="0.2">
      <c r="P336" s="61"/>
      <c r="Q336" s="73"/>
      <c r="R336" s="6"/>
      <c r="S336" s="29"/>
      <c r="T336" s="6"/>
      <c r="U336" s="5"/>
      <c r="V336" s="41"/>
      <c r="W336" s="45"/>
      <c r="X336" s="13"/>
      <c r="Y336" s="41"/>
      <c r="Z336" s="29"/>
      <c r="AA336" s="29"/>
      <c r="AB336" s="44"/>
      <c r="AC336" s="15"/>
      <c r="AD336" s="13"/>
      <c r="AE336" s="54"/>
      <c r="AF336" s="105"/>
      <c r="AG336" s="29"/>
      <c r="AH336" s="41"/>
      <c r="AJ336" s="15"/>
      <c r="AK336" s="15"/>
      <c r="AL336" s="15"/>
      <c r="AM336" s="15"/>
      <c r="AO336" s="182" t="s">
        <v>59</v>
      </c>
    </row>
    <row r="337" spans="2:41" s="3" customFormat="1" ht="9.9499999999999993" customHeight="1" x14ac:dyDescent="0.2">
      <c r="C337" s="133"/>
      <c r="D337" s="211" t="s">
        <v>10</v>
      </c>
      <c r="E337" s="224" t="s">
        <v>677</v>
      </c>
      <c r="F337" s="224"/>
      <c r="G337" s="224"/>
      <c r="H337" s="224"/>
      <c r="I337" s="224"/>
      <c r="L337" s="224"/>
      <c r="M337" s="224"/>
      <c r="N337" s="224"/>
      <c r="O337" s="23"/>
      <c r="P337" s="23"/>
      <c r="Q337" s="23"/>
      <c r="R337" s="23"/>
      <c r="S337" s="23"/>
      <c r="T337" s="23"/>
      <c r="U337" s="5"/>
      <c r="V337" s="41"/>
      <c r="W337" s="58"/>
      <c r="X337" s="58"/>
      <c r="Y337" s="41"/>
      <c r="Z337" s="29"/>
      <c r="AA337" s="29"/>
      <c r="AB337" s="44"/>
      <c r="AC337" s="15"/>
      <c r="AD337" s="13"/>
      <c r="AE337" s="54"/>
      <c r="AF337" s="105"/>
      <c r="AG337" s="15"/>
      <c r="AH337" s="41"/>
      <c r="AJ337" s="15"/>
      <c r="AK337" s="15"/>
      <c r="AL337" s="15"/>
      <c r="AM337" s="15"/>
      <c r="AO337" s="182" t="s">
        <v>59</v>
      </c>
    </row>
    <row r="338" spans="2:41" s="3" customFormat="1" ht="1.5" customHeight="1" x14ac:dyDescent="0.2">
      <c r="P338" s="61"/>
      <c r="Q338" s="73"/>
      <c r="R338" s="6"/>
      <c r="S338" s="29"/>
      <c r="T338" s="6"/>
      <c r="U338" s="5"/>
      <c r="V338" s="41"/>
      <c r="W338" s="45"/>
      <c r="X338" s="13"/>
      <c r="Y338" s="41"/>
      <c r="Z338" s="29"/>
      <c r="AA338" s="29"/>
      <c r="AB338" s="44"/>
      <c r="AC338" s="15"/>
      <c r="AD338" s="13"/>
      <c r="AE338" s="54"/>
      <c r="AF338" s="105"/>
      <c r="AG338" s="29"/>
      <c r="AH338" s="41"/>
      <c r="AJ338" s="15"/>
      <c r="AK338" s="15"/>
      <c r="AL338" s="15"/>
      <c r="AM338" s="15"/>
      <c r="AO338" s="182" t="s">
        <v>59</v>
      </c>
    </row>
    <row r="339" spans="2:41" s="3" customFormat="1" ht="9.9499999999999993" customHeight="1" x14ac:dyDescent="0.2">
      <c r="B339" s="94" t="s">
        <v>8</v>
      </c>
      <c r="D339" s="211"/>
      <c r="E339" s="61" t="s">
        <v>92</v>
      </c>
      <c r="F339" s="61"/>
      <c r="G339" s="23" t="s">
        <v>100</v>
      </c>
      <c r="H339" s="23"/>
      <c r="I339" s="23"/>
      <c r="J339" s="23"/>
      <c r="K339" s="23" t="s">
        <v>676</v>
      </c>
      <c r="L339" s="23"/>
      <c r="M339" s="23"/>
      <c r="N339" s="23"/>
      <c r="P339" s="61" t="s">
        <v>295</v>
      </c>
      <c r="Q339" s="73"/>
      <c r="R339" s="22"/>
      <c r="S339" s="29">
        <f>IF(Suggested="Yes",AA339,AG339)</f>
        <v>11.9</v>
      </c>
      <c r="T339" s="27" t="s">
        <v>46</v>
      </c>
      <c r="U339" s="5" t="str">
        <f>+Instructions!$B$3</f>
        <v xml:space="preserve">G </v>
      </c>
      <c r="V339" s="41"/>
      <c r="W339" s="45">
        <f>+Instructions!$C$22</f>
        <v>0</v>
      </c>
      <c r="X339" s="15">
        <f>ROUND($AA339*(1-W339)+0.004999,2)</f>
        <v>11.9</v>
      </c>
      <c r="Y339" s="41"/>
      <c r="Z339" s="6" t="s">
        <v>1705</v>
      </c>
      <c r="AA339" s="29">
        <v>11.9</v>
      </c>
      <c r="AB339" s="49">
        <f>+W339</f>
        <v>0</v>
      </c>
      <c r="AC339" s="15">
        <f>+X339</f>
        <v>11.9</v>
      </c>
      <c r="AD339" s="11">
        <f>(AG339-AC339)/AG339</f>
        <v>0</v>
      </c>
      <c r="AE339" s="102"/>
      <c r="AF339" s="110">
        <v>3</v>
      </c>
      <c r="AG339" s="42">
        <f>SUM(AJ339:AL339)+AE339</f>
        <v>11.9</v>
      </c>
      <c r="AH339" s="41"/>
      <c r="AJ339" s="15">
        <f>ROUND(AC339/(1-VLOOKUP(AF339,Group,2,FALSE)),2)</f>
        <v>11.9</v>
      </c>
      <c r="AK339" s="15">
        <f>IF(VLOOKUP(AF339,Group,5,FALSE)="YES",VLOOKUP(ROUND(ROUND(AJ339,1)-AJ339,2),Round,2,FALSE)+VLOOKUP(AF339,Group,6,FALSE),0)</f>
        <v>0</v>
      </c>
      <c r="AL339" s="15">
        <f>IF(VLOOKUP(AF339,Group,7,FALSE)="",0,ROUND(AJ339-0.04999,1)-AJ339+AM339)</f>
        <v>0</v>
      </c>
      <c r="AM339" s="15" t="str">
        <f>IF(VLOOKUP(AF339,Group,7,FALSE)="","",VLOOKUP(AF339,Group,7,FALSE))</f>
        <v/>
      </c>
      <c r="AO339" s="182" t="s">
        <v>59</v>
      </c>
    </row>
    <row r="340" spans="2:41" s="3" customFormat="1" ht="2.85" customHeight="1" x14ac:dyDescent="0.2">
      <c r="P340" s="61"/>
      <c r="Q340" s="73"/>
      <c r="R340" s="6"/>
      <c r="S340" s="29"/>
      <c r="T340" s="6"/>
      <c r="U340" s="5"/>
      <c r="V340" s="41"/>
      <c r="W340" s="45"/>
      <c r="X340" s="13"/>
      <c r="Y340" s="41"/>
      <c r="Z340" s="29"/>
      <c r="AA340" s="29"/>
      <c r="AB340" s="44"/>
      <c r="AC340" s="15"/>
      <c r="AD340" s="13"/>
      <c r="AE340" s="54"/>
      <c r="AF340" s="105"/>
      <c r="AG340" s="29"/>
      <c r="AH340" s="41"/>
      <c r="AJ340" s="15"/>
      <c r="AK340" s="15"/>
      <c r="AL340" s="15"/>
      <c r="AM340" s="15"/>
      <c r="AO340" s="182" t="s">
        <v>59</v>
      </c>
    </row>
    <row r="341" spans="2:41" s="3" customFormat="1" ht="9.9499999999999993" customHeight="1" x14ac:dyDescent="0.2">
      <c r="C341" s="133"/>
      <c r="D341" s="211" t="s">
        <v>165</v>
      </c>
      <c r="E341" s="224" t="s">
        <v>678</v>
      </c>
      <c r="F341" s="224"/>
      <c r="G341" s="224"/>
      <c r="H341" s="224"/>
      <c r="I341" s="224"/>
      <c r="L341" s="224"/>
      <c r="M341" s="224"/>
      <c r="N341" s="224"/>
      <c r="O341" s="23"/>
      <c r="P341" s="23"/>
      <c r="Q341" s="23"/>
      <c r="R341" s="23"/>
      <c r="S341" s="23"/>
      <c r="T341" s="23"/>
      <c r="U341" s="5"/>
      <c r="V341" s="41"/>
      <c r="W341" s="58"/>
      <c r="X341" s="58"/>
      <c r="Y341" s="41"/>
      <c r="Z341" s="29"/>
      <c r="AA341" s="29"/>
      <c r="AB341" s="44"/>
      <c r="AC341" s="15"/>
      <c r="AD341" s="13"/>
      <c r="AE341" s="54"/>
      <c r="AF341" s="105"/>
      <c r="AG341" s="15"/>
      <c r="AH341" s="41"/>
      <c r="AJ341" s="15"/>
      <c r="AK341" s="15"/>
      <c r="AL341" s="15"/>
      <c r="AM341" s="15"/>
      <c r="AO341" s="182" t="s">
        <v>59</v>
      </c>
    </row>
    <row r="342" spans="2:41" s="3" customFormat="1" ht="1.5" customHeight="1" x14ac:dyDescent="0.2">
      <c r="P342" s="61"/>
      <c r="Q342" s="73"/>
      <c r="R342" s="6"/>
      <c r="S342" s="29"/>
      <c r="T342" s="6"/>
      <c r="U342" s="5"/>
      <c r="V342" s="41"/>
      <c r="W342" s="45"/>
      <c r="X342" s="13"/>
      <c r="Y342" s="41"/>
      <c r="Z342" s="29"/>
      <c r="AA342" s="29"/>
      <c r="AB342" s="44"/>
      <c r="AC342" s="15"/>
      <c r="AD342" s="13"/>
      <c r="AE342" s="54"/>
      <c r="AF342" s="105"/>
      <c r="AG342" s="29"/>
      <c r="AH342" s="41"/>
      <c r="AJ342" s="15"/>
      <c r="AK342" s="15"/>
      <c r="AL342" s="15"/>
      <c r="AM342" s="15"/>
      <c r="AO342" s="182" t="s">
        <v>59</v>
      </c>
    </row>
    <row r="343" spans="2:41" s="3" customFormat="1" ht="9.9499999999999993" customHeight="1" x14ac:dyDescent="0.2">
      <c r="B343" s="94" t="s">
        <v>8</v>
      </c>
      <c r="D343" s="211"/>
      <c r="E343" s="61" t="s">
        <v>92</v>
      </c>
      <c r="F343" s="61"/>
      <c r="G343" s="23" t="s">
        <v>100</v>
      </c>
      <c r="H343" s="23"/>
      <c r="I343" s="23"/>
      <c r="J343" s="23"/>
      <c r="K343" s="23" t="s">
        <v>676</v>
      </c>
      <c r="L343" s="23"/>
      <c r="M343" s="23"/>
      <c r="N343" s="23"/>
      <c r="P343" s="61" t="s">
        <v>295</v>
      </c>
      <c r="Q343" s="73"/>
      <c r="R343" s="22"/>
      <c r="S343" s="29">
        <f>IF(Suggested="Yes",AA343,AG343)</f>
        <v>15.7</v>
      </c>
      <c r="T343" s="27" t="s">
        <v>46</v>
      </c>
      <c r="U343" s="5" t="str">
        <f>+Instructions!$B$3</f>
        <v xml:space="preserve">G </v>
      </c>
      <c r="V343" s="41"/>
      <c r="W343" s="45">
        <f>+Instructions!$C$22</f>
        <v>0</v>
      </c>
      <c r="X343" s="15">
        <f>ROUND($AA343*(1-W343)+0.004999,2)</f>
        <v>15.7</v>
      </c>
      <c r="Y343" s="41"/>
      <c r="Z343" s="6" t="s">
        <v>1705</v>
      </c>
      <c r="AA343" s="29">
        <v>15.7</v>
      </c>
      <c r="AB343" s="49">
        <f>+W343</f>
        <v>0</v>
      </c>
      <c r="AC343" s="15">
        <f>+X343</f>
        <v>15.7</v>
      </c>
      <c r="AD343" s="11">
        <f>(AG343-AC343)/AG343</f>
        <v>0</v>
      </c>
      <c r="AE343" s="102"/>
      <c r="AF343" s="110">
        <v>3</v>
      </c>
      <c r="AG343" s="42">
        <f>SUM(AJ343:AL343)+AE343</f>
        <v>15.7</v>
      </c>
      <c r="AH343" s="41"/>
      <c r="AJ343" s="15">
        <f>ROUND(AC343/(1-VLOOKUP(AF343,Group,2,FALSE)),2)</f>
        <v>15.7</v>
      </c>
      <c r="AK343" s="15">
        <f>IF(VLOOKUP(AF343,Group,5,FALSE)="YES",VLOOKUP(ROUND(ROUND(AJ343,1)-AJ343,2),Round,2,FALSE)+VLOOKUP(AF343,Group,6,FALSE),0)</f>
        <v>0</v>
      </c>
      <c r="AL343" s="15">
        <f>IF(VLOOKUP(AF343,Group,7,FALSE)="",0,ROUND(AJ343-0.04999,1)-AJ343+AM343)</f>
        <v>0</v>
      </c>
      <c r="AM343" s="15" t="str">
        <f>IF(VLOOKUP(AF343,Group,7,FALSE)="","",VLOOKUP(AF343,Group,7,FALSE))</f>
        <v/>
      </c>
      <c r="AO343" s="182" t="s">
        <v>59</v>
      </c>
    </row>
    <row r="344" spans="2:41" s="3" customFormat="1" ht="2.85" customHeight="1" x14ac:dyDescent="0.2">
      <c r="P344" s="61"/>
      <c r="Q344" s="73"/>
      <c r="R344" s="6"/>
      <c r="S344" s="29"/>
      <c r="T344" s="6"/>
      <c r="U344" s="5"/>
      <c r="V344" s="41"/>
      <c r="W344" s="45"/>
      <c r="X344" s="13"/>
      <c r="Y344" s="41"/>
      <c r="Z344" s="29"/>
      <c r="AA344" s="29"/>
      <c r="AB344" s="44"/>
      <c r="AC344" s="15"/>
      <c r="AD344" s="13"/>
      <c r="AE344" s="54"/>
      <c r="AF344" s="105"/>
      <c r="AG344" s="29"/>
      <c r="AH344" s="41"/>
      <c r="AJ344" s="15"/>
      <c r="AK344" s="15"/>
      <c r="AL344" s="15"/>
      <c r="AM344" s="15"/>
      <c r="AO344" s="182" t="s">
        <v>59</v>
      </c>
    </row>
    <row r="345" spans="2:41" s="3" customFormat="1" ht="9.9499999999999993" customHeight="1" x14ac:dyDescent="0.2">
      <c r="C345" s="133"/>
      <c r="D345" s="211" t="s">
        <v>165</v>
      </c>
      <c r="E345" s="224" t="s">
        <v>1482</v>
      </c>
      <c r="F345" s="224"/>
      <c r="G345" s="224"/>
      <c r="H345" s="224"/>
      <c r="I345" s="224"/>
      <c r="L345" s="224"/>
      <c r="M345" s="224"/>
      <c r="N345" s="224"/>
      <c r="O345" s="23"/>
      <c r="P345" s="23"/>
      <c r="Q345" s="23"/>
      <c r="R345" s="23"/>
      <c r="S345" s="23"/>
      <c r="T345" s="23"/>
      <c r="U345" s="5"/>
      <c r="V345" s="41"/>
      <c r="W345" s="58"/>
      <c r="X345" s="58"/>
      <c r="Y345" s="41"/>
      <c r="Z345" s="29"/>
      <c r="AA345" s="29"/>
      <c r="AB345" s="44"/>
      <c r="AC345" s="15"/>
      <c r="AD345" s="13"/>
      <c r="AE345" s="54"/>
      <c r="AF345" s="105"/>
      <c r="AG345" s="15"/>
      <c r="AH345" s="41"/>
      <c r="AJ345" s="15"/>
      <c r="AK345" s="15"/>
      <c r="AL345" s="15"/>
      <c r="AM345" s="15"/>
      <c r="AO345" s="182" t="s">
        <v>59</v>
      </c>
    </row>
    <row r="346" spans="2:41" s="3" customFormat="1" ht="1.5" customHeight="1" x14ac:dyDescent="0.2">
      <c r="P346" s="61"/>
      <c r="Q346" s="73"/>
      <c r="R346" s="6"/>
      <c r="S346" s="29"/>
      <c r="T346" s="6"/>
      <c r="U346" s="5"/>
      <c r="V346" s="41"/>
      <c r="W346" s="45"/>
      <c r="X346" s="13"/>
      <c r="Y346" s="41"/>
      <c r="Z346" s="29"/>
      <c r="AA346" s="29"/>
      <c r="AB346" s="44"/>
      <c r="AC346" s="15"/>
      <c r="AD346" s="13"/>
      <c r="AE346" s="54"/>
      <c r="AF346" s="105"/>
      <c r="AG346" s="29"/>
      <c r="AH346" s="41"/>
      <c r="AJ346" s="15"/>
      <c r="AK346" s="15"/>
      <c r="AL346" s="15"/>
      <c r="AM346" s="15"/>
      <c r="AO346" s="182" t="s">
        <v>59</v>
      </c>
    </row>
    <row r="347" spans="2:41" s="3" customFormat="1" ht="9.9499999999999993" customHeight="1" x14ac:dyDescent="0.2">
      <c r="B347" s="94" t="s">
        <v>8</v>
      </c>
      <c r="D347" s="211"/>
      <c r="E347" s="61" t="s">
        <v>92</v>
      </c>
      <c r="F347" s="61"/>
      <c r="G347" s="23" t="s">
        <v>100</v>
      </c>
      <c r="H347" s="23"/>
      <c r="I347" s="23"/>
      <c r="J347" s="23"/>
      <c r="K347" s="23" t="s">
        <v>1483</v>
      </c>
      <c r="L347" s="23"/>
      <c r="M347" s="23"/>
      <c r="N347" s="23"/>
      <c r="P347" s="61" t="s">
        <v>279</v>
      </c>
      <c r="Q347" s="73"/>
      <c r="R347" s="22"/>
      <c r="S347" s="29">
        <f>IF(Suggested="Yes",AA347,AG347)</f>
        <v>18.05</v>
      </c>
      <c r="T347" s="27" t="s">
        <v>46</v>
      </c>
      <c r="U347" s="5" t="str">
        <f>+Instructions!$B$3</f>
        <v xml:space="preserve">G </v>
      </c>
      <c r="V347" s="41"/>
      <c r="W347" s="45">
        <f>+Instructions!$C$22</f>
        <v>0</v>
      </c>
      <c r="X347" s="15">
        <f t="shared" ref="X347" si="219">ROUND($AA347*(1-W347)+0.004999,2)</f>
        <v>18.05</v>
      </c>
      <c r="Y347" s="41"/>
      <c r="Z347" s="6" t="s">
        <v>1703</v>
      </c>
      <c r="AA347" s="29">
        <v>18.05</v>
      </c>
      <c r="AB347" s="49">
        <f t="shared" ref="AB347" si="220">+W347</f>
        <v>0</v>
      </c>
      <c r="AC347" s="15">
        <f t="shared" ref="AC347" si="221">+X347</f>
        <v>18.05</v>
      </c>
      <c r="AD347" s="11">
        <f t="shared" ref="AD347" si="222">(AG347-AC347)/AG347</f>
        <v>0</v>
      </c>
      <c r="AE347" s="102"/>
      <c r="AF347" s="110">
        <v>3</v>
      </c>
      <c r="AG347" s="42">
        <f t="shared" ref="AG347" si="223">SUM(AJ347:AL347)+AE347</f>
        <v>18.05</v>
      </c>
      <c r="AH347" s="41"/>
      <c r="AJ347" s="15">
        <f t="shared" ref="AJ347" si="224">ROUND(AC347/(1-VLOOKUP(AF347,Group,2,FALSE)),2)</f>
        <v>18.05</v>
      </c>
      <c r="AK347" s="15">
        <f t="shared" ref="AK347" si="225">IF(VLOOKUP(AF347,Group,5,FALSE)="YES",VLOOKUP(ROUND(ROUND(AJ347,1)-AJ347,2),Round,2,FALSE)+VLOOKUP(AF347,Group,6,FALSE),0)</f>
        <v>0</v>
      </c>
      <c r="AL347" s="15">
        <f t="shared" ref="AL347" si="226">IF(VLOOKUP(AF347,Group,7,FALSE)="",0,ROUND(AJ347-0.04999,1)-AJ347+AM347)</f>
        <v>0</v>
      </c>
      <c r="AM347" s="15" t="str">
        <f t="shared" ref="AM347" si="227">IF(VLOOKUP(AF347,Group,7,FALSE)="","",VLOOKUP(AF347,Group,7,FALSE))</f>
        <v/>
      </c>
      <c r="AO347" s="81" t="s">
        <v>59</v>
      </c>
    </row>
    <row r="348" spans="2:41" s="3" customFormat="1" ht="2.85" customHeight="1" x14ac:dyDescent="0.2">
      <c r="P348" s="61"/>
      <c r="Q348" s="73"/>
      <c r="R348" s="6"/>
      <c r="S348" s="29"/>
      <c r="T348" s="6"/>
      <c r="U348" s="5"/>
      <c r="V348" s="41"/>
      <c r="W348" s="45"/>
      <c r="X348" s="13"/>
      <c r="Y348" s="41"/>
      <c r="Z348" s="29"/>
      <c r="AA348" s="29"/>
      <c r="AB348" s="44"/>
      <c r="AC348" s="15"/>
      <c r="AD348" s="13"/>
      <c r="AE348" s="54"/>
      <c r="AF348" s="105"/>
      <c r="AG348" s="29"/>
      <c r="AH348" s="41"/>
      <c r="AJ348" s="15"/>
      <c r="AK348" s="15"/>
      <c r="AL348" s="15"/>
      <c r="AM348" s="15"/>
      <c r="AO348" s="182" t="s">
        <v>59</v>
      </c>
    </row>
    <row r="349" spans="2:41" s="3" customFormat="1" ht="9.9499999999999993" customHeight="1" x14ac:dyDescent="0.2">
      <c r="C349" s="133"/>
      <c r="D349" s="211" t="s">
        <v>10</v>
      </c>
      <c r="E349" s="224" t="s">
        <v>871</v>
      </c>
      <c r="F349" s="224"/>
      <c r="G349" s="224"/>
      <c r="H349" s="224"/>
      <c r="I349" s="224"/>
      <c r="L349" s="224"/>
      <c r="M349" s="224"/>
      <c r="N349" s="224"/>
      <c r="O349" s="23"/>
      <c r="P349" s="23"/>
      <c r="Q349" s="23"/>
      <c r="R349" s="23"/>
      <c r="S349" s="23"/>
      <c r="T349" s="23"/>
      <c r="U349" s="5"/>
      <c r="V349" s="41"/>
      <c r="W349" s="58"/>
      <c r="X349" s="58"/>
      <c r="Y349" s="41"/>
      <c r="Z349" s="29"/>
      <c r="AA349" s="29"/>
      <c r="AB349" s="44"/>
      <c r="AC349" s="15"/>
      <c r="AD349" s="13"/>
      <c r="AE349" s="54"/>
      <c r="AF349" s="105"/>
      <c r="AG349" s="15"/>
      <c r="AH349" s="41"/>
      <c r="AJ349" s="15"/>
      <c r="AK349" s="15"/>
      <c r="AL349" s="15"/>
      <c r="AM349" s="15"/>
      <c r="AO349" s="182" t="s">
        <v>59</v>
      </c>
    </row>
    <row r="350" spans="2:41" s="3" customFormat="1" ht="1.5" customHeight="1" x14ac:dyDescent="0.2">
      <c r="P350" s="61"/>
      <c r="Q350" s="73"/>
      <c r="R350" s="6"/>
      <c r="S350" s="29"/>
      <c r="T350" s="6"/>
      <c r="U350" s="5"/>
      <c r="V350" s="41"/>
      <c r="W350" s="45"/>
      <c r="X350" s="13"/>
      <c r="Y350" s="41"/>
      <c r="Z350" s="29"/>
      <c r="AA350" s="29"/>
      <c r="AB350" s="44"/>
      <c r="AC350" s="15"/>
      <c r="AD350" s="13"/>
      <c r="AE350" s="54"/>
      <c r="AF350" s="105"/>
      <c r="AG350" s="29"/>
      <c r="AH350" s="41"/>
      <c r="AJ350" s="15"/>
      <c r="AK350" s="15"/>
      <c r="AL350" s="15"/>
      <c r="AM350" s="15"/>
      <c r="AO350" s="182" t="s">
        <v>59</v>
      </c>
    </row>
    <row r="351" spans="2:41" s="3" customFormat="1" ht="9.9499999999999993" customHeight="1" x14ac:dyDescent="0.2">
      <c r="B351" s="94" t="s">
        <v>8</v>
      </c>
      <c r="D351" s="211"/>
      <c r="E351" s="61" t="s">
        <v>92</v>
      </c>
      <c r="F351" s="61"/>
      <c r="G351" s="23" t="s">
        <v>100</v>
      </c>
      <c r="H351" s="23"/>
      <c r="I351" s="23"/>
      <c r="J351" s="23"/>
      <c r="K351" s="23" t="s">
        <v>650</v>
      </c>
      <c r="L351" s="23"/>
      <c r="M351" s="23"/>
      <c r="N351" s="23"/>
      <c r="P351" s="61" t="s">
        <v>257</v>
      </c>
      <c r="Q351" s="73"/>
      <c r="R351" s="22"/>
      <c r="S351" s="29">
        <f>IF(Suggested="Yes",AA351,AG351)</f>
        <v>11.95</v>
      </c>
      <c r="T351" s="27" t="s">
        <v>46</v>
      </c>
      <c r="U351" s="5" t="str">
        <f>+Instructions!$B$3</f>
        <v xml:space="preserve">G </v>
      </c>
      <c r="V351" s="41"/>
      <c r="W351" s="45">
        <f>+Instructions!$C$22</f>
        <v>0</v>
      </c>
      <c r="X351" s="15">
        <f>ROUND($AA351*(1-W351)+0.004999,2)</f>
        <v>11.95</v>
      </c>
      <c r="Y351" s="41"/>
      <c r="Z351" s="6" t="s">
        <v>1704</v>
      </c>
      <c r="AA351" s="29">
        <v>11.95</v>
      </c>
      <c r="AB351" s="49">
        <f>+W351</f>
        <v>0</v>
      </c>
      <c r="AC351" s="15">
        <f>+X351</f>
        <v>11.95</v>
      </c>
      <c r="AD351" s="11">
        <f>(AG351-AC351)/AG351</f>
        <v>0</v>
      </c>
      <c r="AE351" s="102"/>
      <c r="AF351" s="110">
        <v>3</v>
      </c>
      <c r="AG351" s="42">
        <f>SUM(AJ351:AL351)+AE351</f>
        <v>11.95</v>
      </c>
      <c r="AH351" s="41"/>
      <c r="AJ351" s="15">
        <f>ROUND(AC351/(1-VLOOKUP(AF351,Group,2,FALSE)),2)</f>
        <v>11.95</v>
      </c>
      <c r="AK351" s="15">
        <f>IF(VLOOKUP(AF351,Group,5,FALSE)="YES",VLOOKUP(ROUND(ROUND(AJ351,1)-AJ351,2),Round,2,FALSE)+VLOOKUP(AF351,Group,6,FALSE),0)</f>
        <v>0</v>
      </c>
      <c r="AL351" s="15">
        <f>IF(VLOOKUP(AF351,Group,7,FALSE)="",0,ROUND(AJ351-0.04999,1)-AJ351+AM351)</f>
        <v>0</v>
      </c>
      <c r="AM351" s="15" t="str">
        <f>IF(VLOOKUP(AF351,Group,7,FALSE)="","",VLOOKUP(AF351,Group,7,FALSE))</f>
        <v/>
      </c>
      <c r="AO351" s="182" t="s">
        <v>59</v>
      </c>
    </row>
    <row r="352" spans="2:41" s="3" customFormat="1" ht="2.85" customHeight="1" x14ac:dyDescent="0.2">
      <c r="P352" s="61"/>
      <c r="Q352" s="73"/>
      <c r="R352" s="6"/>
      <c r="S352" s="29"/>
      <c r="T352" s="6"/>
      <c r="U352" s="5"/>
      <c r="V352" s="41"/>
      <c r="W352" s="45"/>
      <c r="X352" s="13"/>
      <c r="Y352" s="41"/>
      <c r="Z352" s="29"/>
      <c r="AA352" s="29"/>
      <c r="AB352" s="44"/>
      <c r="AC352" s="15"/>
      <c r="AD352" s="13"/>
      <c r="AE352" s="54"/>
      <c r="AF352" s="105"/>
      <c r="AG352" s="29"/>
      <c r="AH352" s="41"/>
      <c r="AJ352" s="15"/>
      <c r="AK352" s="15"/>
      <c r="AL352" s="15"/>
      <c r="AM352" s="15"/>
      <c r="AO352" s="182" t="s">
        <v>59</v>
      </c>
    </row>
    <row r="353" spans="2:41" s="3" customFormat="1" ht="9.9499999999999993" customHeight="1" x14ac:dyDescent="0.2">
      <c r="C353" s="133"/>
      <c r="D353" s="211" t="s">
        <v>10</v>
      </c>
      <c r="E353" s="224" t="s">
        <v>1480</v>
      </c>
      <c r="F353" s="224"/>
      <c r="G353" s="224"/>
      <c r="H353" s="224"/>
      <c r="I353" s="224"/>
      <c r="L353" s="224"/>
      <c r="M353" s="224"/>
      <c r="N353" s="224"/>
      <c r="O353" s="23"/>
      <c r="P353" s="23"/>
      <c r="Q353" s="23"/>
      <c r="R353" s="23"/>
      <c r="S353" s="23"/>
      <c r="T353" s="23"/>
      <c r="U353" s="5"/>
      <c r="V353" s="41"/>
      <c r="W353" s="58"/>
      <c r="X353" s="58"/>
      <c r="Y353" s="41"/>
      <c r="Z353" s="29"/>
      <c r="AA353" s="29"/>
      <c r="AB353" s="44"/>
      <c r="AC353" s="15"/>
      <c r="AD353" s="13"/>
      <c r="AE353" s="54"/>
      <c r="AF353" s="105"/>
      <c r="AG353" s="15"/>
      <c r="AH353" s="41"/>
      <c r="AJ353" s="15"/>
      <c r="AK353" s="15"/>
      <c r="AL353" s="15"/>
      <c r="AM353" s="15"/>
      <c r="AO353" s="182" t="s">
        <v>59</v>
      </c>
    </row>
    <row r="354" spans="2:41" s="3" customFormat="1" ht="1.5" customHeight="1" x14ac:dyDescent="0.2">
      <c r="P354" s="61"/>
      <c r="Q354" s="73"/>
      <c r="R354" s="6"/>
      <c r="S354" s="29"/>
      <c r="T354" s="6"/>
      <c r="U354" s="5"/>
      <c r="V354" s="41"/>
      <c r="W354" s="45"/>
      <c r="X354" s="13"/>
      <c r="Y354" s="41"/>
      <c r="Z354" s="29"/>
      <c r="AA354" s="29"/>
      <c r="AB354" s="44"/>
      <c r="AC354" s="15"/>
      <c r="AD354" s="13"/>
      <c r="AE354" s="54"/>
      <c r="AF354" s="105"/>
      <c r="AG354" s="29"/>
      <c r="AH354" s="41"/>
      <c r="AJ354" s="15"/>
      <c r="AK354" s="15"/>
      <c r="AL354" s="15"/>
      <c r="AM354" s="15"/>
      <c r="AO354" s="182" t="s">
        <v>59</v>
      </c>
    </row>
    <row r="355" spans="2:41" s="3" customFormat="1" ht="9.9499999999999993" customHeight="1" x14ac:dyDescent="0.2">
      <c r="B355" s="94" t="s">
        <v>8</v>
      </c>
      <c r="D355" s="211"/>
      <c r="E355" s="61" t="s">
        <v>92</v>
      </c>
      <c r="F355" s="61"/>
      <c r="G355" s="23" t="s">
        <v>100</v>
      </c>
      <c r="H355" s="23"/>
      <c r="I355" s="23"/>
      <c r="J355" s="23"/>
      <c r="K355" s="23" t="s">
        <v>1479</v>
      </c>
      <c r="L355" s="23"/>
      <c r="M355" s="23"/>
      <c r="N355" s="23"/>
      <c r="P355" s="61" t="s">
        <v>285</v>
      </c>
      <c r="Q355" s="73"/>
      <c r="R355" s="22"/>
      <c r="S355" s="29">
        <f>IF(Suggested="Yes",AA355,AG355)</f>
        <v>18</v>
      </c>
      <c r="T355" s="27" t="s">
        <v>46</v>
      </c>
      <c r="U355" s="5" t="str">
        <f>+Instructions!$B$3</f>
        <v xml:space="preserve">G </v>
      </c>
      <c r="V355" s="41"/>
      <c r="W355" s="45">
        <f>+Instructions!$C$22</f>
        <v>0</v>
      </c>
      <c r="X355" s="15">
        <f t="shared" ref="X355" si="228">ROUND($AA355*(1-W355)+0.004999,2)</f>
        <v>18</v>
      </c>
      <c r="Y355" s="41"/>
      <c r="Z355" s="6" t="s">
        <v>1703</v>
      </c>
      <c r="AA355" s="29">
        <v>18</v>
      </c>
      <c r="AB355" s="49">
        <f t="shared" ref="AB355" si="229">+W355</f>
        <v>0</v>
      </c>
      <c r="AC355" s="15">
        <f t="shared" ref="AC355" si="230">+X355</f>
        <v>18</v>
      </c>
      <c r="AD355" s="11">
        <f t="shared" ref="AD355" si="231">(AG355-AC355)/AG355</f>
        <v>0</v>
      </c>
      <c r="AE355" s="102"/>
      <c r="AF355" s="110">
        <v>3</v>
      </c>
      <c r="AG355" s="42">
        <f t="shared" ref="AG355" si="232">SUM(AJ355:AL355)+AE355</f>
        <v>18</v>
      </c>
      <c r="AH355" s="41"/>
      <c r="AJ355" s="15">
        <f t="shared" ref="AJ355" si="233">ROUND(AC355/(1-VLOOKUP(AF355,Group,2,FALSE)),2)</f>
        <v>18</v>
      </c>
      <c r="AK355" s="15">
        <f t="shared" ref="AK355" si="234">IF(VLOOKUP(AF355,Group,5,FALSE)="YES",VLOOKUP(ROUND(ROUND(AJ355,1)-AJ355,2),Round,2,FALSE)+VLOOKUP(AF355,Group,6,FALSE),0)</f>
        <v>0</v>
      </c>
      <c r="AL355" s="15">
        <f t="shared" ref="AL355" si="235">IF(VLOOKUP(AF355,Group,7,FALSE)="",0,ROUND(AJ355-0.04999,1)-AJ355+AM355)</f>
        <v>0</v>
      </c>
      <c r="AM355" s="15" t="str">
        <f t="shared" ref="AM355" si="236">IF(VLOOKUP(AF355,Group,7,FALSE)="","",VLOOKUP(AF355,Group,7,FALSE))</f>
        <v/>
      </c>
      <c r="AO355" s="81" t="s">
        <v>59</v>
      </c>
    </row>
    <row r="356" spans="2:41" s="3" customFormat="1" ht="2.85" customHeight="1" x14ac:dyDescent="0.2">
      <c r="P356" s="61"/>
      <c r="Q356" s="73"/>
      <c r="R356" s="6"/>
      <c r="S356" s="29"/>
      <c r="T356" s="6"/>
      <c r="U356" s="5"/>
      <c r="V356" s="41"/>
      <c r="W356" s="45"/>
      <c r="X356" s="13"/>
      <c r="Y356" s="41"/>
      <c r="Z356" s="29"/>
      <c r="AA356" s="29"/>
      <c r="AB356" s="44"/>
      <c r="AC356" s="15"/>
      <c r="AD356" s="13"/>
      <c r="AE356" s="54"/>
      <c r="AF356" s="105"/>
      <c r="AG356" s="29"/>
      <c r="AH356" s="41"/>
      <c r="AJ356" s="15"/>
      <c r="AK356" s="15"/>
      <c r="AL356" s="15"/>
      <c r="AM356" s="15"/>
      <c r="AO356" s="182" t="s">
        <v>59</v>
      </c>
    </row>
    <row r="357" spans="2:41" s="3" customFormat="1" ht="9.9499999999999993" customHeight="1" x14ac:dyDescent="0.2">
      <c r="C357" s="133"/>
      <c r="D357" s="211" t="s">
        <v>165</v>
      </c>
      <c r="E357" s="224" t="s">
        <v>1482</v>
      </c>
      <c r="F357" s="224"/>
      <c r="G357" s="224"/>
      <c r="H357" s="224"/>
      <c r="I357" s="224"/>
      <c r="L357" s="224"/>
      <c r="M357" s="224"/>
      <c r="N357" s="224"/>
      <c r="O357" s="23"/>
      <c r="P357" s="23"/>
      <c r="Q357" s="23"/>
      <c r="R357" s="23"/>
      <c r="S357" s="23"/>
      <c r="T357" s="23"/>
      <c r="U357" s="5"/>
      <c r="V357" s="41"/>
      <c r="W357" s="58"/>
      <c r="X357" s="58"/>
      <c r="Y357" s="41"/>
      <c r="Z357" s="29"/>
      <c r="AA357" s="29"/>
      <c r="AB357" s="44"/>
      <c r="AC357" s="15"/>
      <c r="AD357" s="13"/>
      <c r="AE357" s="54"/>
      <c r="AF357" s="105"/>
      <c r="AG357" s="15"/>
      <c r="AH357" s="41"/>
      <c r="AJ357" s="15"/>
      <c r="AK357" s="15"/>
      <c r="AL357" s="15"/>
      <c r="AM357" s="15"/>
      <c r="AO357" s="182" t="s">
        <v>59</v>
      </c>
    </row>
    <row r="358" spans="2:41" s="3" customFormat="1" ht="1.5" customHeight="1" x14ac:dyDescent="0.2">
      <c r="P358" s="61"/>
      <c r="Q358" s="73"/>
      <c r="R358" s="6"/>
      <c r="S358" s="29"/>
      <c r="T358" s="6"/>
      <c r="U358" s="5"/>
      <c r="V358" s="41"/>
      <c r="W358" s="45"/>
      <c r="X358" s="13"/>
      <c r="Y358" s="41"/>
      <c r="Z358" s="29"/>
      <c r="AA358" s="29"/>
      <c r="AB358" s="44"/>
      <c r="AC358" s="15"/>
      <c r="AD358" s="13"/>
      <c r="AE358" s="54"/>
      <c r="AF358" s="105"/>
      <c r="AG358" s="29"/>
      <c r="AH358" s="41"/>
      <c r="AJ358" s="15"/>
      <c r="AK358" s="15"/>
      <c r="AL358" s="15"/>
      <c r="AM358" s="15"/>
      <c r="AO358" s="182" t="s">
        <v>59</v>
      </c>
    </row>
    <row r="359" spans="2:41" s="3" customFormat="1" ht="9.9499999999999993" customHeight="1" x14ac:dyDescent="0.2">
      <c r="B359" s="94" t="s">
        <v>8</v>
      </c>
      <c r="D359" s="211"/>
      <c r="E359" s="61" t="s">
        <v>92</v>
      </c>
      <c r="F359" s="61"/>
      <c r="G359" s="23" t="s">
        <v>100</v>
      </c>
      <c r="H359" s="23"/>
      <c r="I359" s="23"/>
      <c r="J359" s="23"/>
      <c r="K359" s="23" t="s">
        <v>1485</v>
      </c>
      <c r="L359" s="23"/>
      <c r="M359" s="23"/>
      <c r="N359" s="23"/>
      <c r="P359" s="61" t="s">
        <v>726</v>
      </c>
      <c r="Q359" s="73"/>
      <c r="R359" s="22"/>
      <c r="S359" s="29">
        <f>IF(Suggested="Yes",AA359,AG359)</f>
        <v>18.149999999999999</v>
      </c>
      <c r="T359" s="27" t="s">
        <v>46</v>
      </c>
      <c r="U359" s="5" t="str">
        <f>+Instructions!$B$3</f>
        <v xml:space="preserve">G </v>
      </c>
      <c r="V359" s="41"/>
      <c r="W359" s="45">
        <f>+Instructions!$C$22</f>
        <v>0</v>
      </c>
      <c r="X359" s="15">
        <f t="shared" ref="X359" si="237">ROUND($AA359*(1-W359)+0.004999,2)</f>
        <v>18.149999999999999</v>
      </c>
      <c r="Y359" s="41"/>
      <c r="Z359" s="6" t="s">
        <v>1703</v>
      </c>
      <c r="AA359" s="29">
        <v>18.149999999999999</v>
      </c>
      <c r="AB359" s="49">
        <f t="shared" ref="AB359" si="238">+W359</f>
        <v>0</v>
      </c>
      <c r="AC359" s="15">
        <f t="shared" ref="AC359" si="239">+X359</f>
        <v>18.149999999999999</v>
      </c>
      <c r="AD359" s="11">
        <f t="shared" ref="AD359" si="240">(AG359-AC359)/AG359</f>
        <v>0</v>
      </c>
      <c r="AE359" s="102"/>
      <c r="AF359" s="110">
        <v>3</v>
      </c>
      <c r="AG359" s="42">
        <f t="shared" ref="AG359" si="241">SUM(AJ359:AL359)+AE359</f>
        <v>18.149999999999999</v>
      </c>
      <c r="AH359" s="41"/>
      <c r="AJ359" s="15">
        <f t="shared" ref="AJ359" si="242">ROUND(AC359/(1-VLOOKUP(AF359,Group,2,FALSE)),2)</f>
        <v>18.149999999999999</v>
      </c>
      <c r="AK359" s="15">
        <f t="shared" ref="AK359" si="243">IF(VLOOKUP(AF359,Group,5,FALSE)="YES",VLOOKUP(ROUND(ROUND(AJ359,1)-AJ359,2),Round,2,FALSE)+VLOOKUP(AF359,Group,6,FALSE),0)</f>
        <v>0</v>
      </c>
      <c r="AL359" s="15">
        <f t="shared" ref="AL359" si="244">IF(VLOOKUP(AF359,Group,7,FALSE)="",0,ROUND(AJ359-0.04999,1)-AJ359+AM359)</f>
        <v>0</v>
      </c>
      <c r="AM359" s="15" t="str">
        <f t="shared" ref="AM359" si="245">IF(VLOOKUP(AF359,Group,7,FALSE)="","",VLOOKUP(AF359,Group,7,FALSE))</f>
        <v/>
      </c>
      <c r="AO359" s="81" t="s">
        <v>59</v>
      </c>
    </row>
    <row r="360" spans="2:41" s="3" customFormat="1" ht="2.85" customHeight="1" x14ac:dyDescent="0.2">
      <c r="P360" s="61"/>
      <c r="Q360" s="73"/>
      <c r="R360" s="6"/>
      <c r="S360" s="29"/>
      <c r="T360" s="6"/>
      <c r="U360" s="5"/>
      <c r="V360" s="41"/>
      <c r="W360" s="45"/>
      <c r="X360" s="13"/>
      <c r="Y360" s="41"/>
      <c r="Z360" s="29"/>
      <c r="AA360" s="29"/>
      <c r="AB360" s="44"/>
      <c r="AC360" s="15"/>
      <c r="AD360" s="13"/>
      <c r="AE360" s="54"/>
      <c r="AF360" s="105"/>
      <c r="AG360" s="29"/>
      <c r="AH360" s="41"/>
      <c r="AJ360" s="15"/>
      <c r="AK360" s="15"/>
      <c r="AL360" s="15"/>
      <c r="AM360" s="15"/>
      <c r="AO360" s="182" t="s">
        <v>59</v>
      </c>
    </row>
    <row r="361" spans="2:41" s="3" customFormat="1" ht="9.9499999999999993" customHeight="1" x14ac:dyDescent="0.2">
      <c r="C361" s="133"/>
      <c r="D361" s="211" t="s">
        <v>10</v>
      </c>
      <c r="E361" s="224" t="s">
        <v>811</v>
      </c>
      <c r="F361" s="224"/>
      <c r="I361" s="224"/>
      <c r="L361" s="224"/>
      <c r="M361" s="224"/>
      <c r="N361" s="224"/>
      <c r="O361" s="23"/>
      <c r="P361" s="23"/>
      <c r="Q361" s="23"/>
      <c r="R361" s="23"/>
      <c r="S361" s="23"/>
      <c r="T361" s="23"/>
      <c r="U361" s="5"/>
      <c r="V361" s="41"/>
      <c r="W361" s="58"/>
      <c r="X361" s="58"/>
      <c r="Y361" s="41"/>
      <c r="Z361" s="29"/>
      <c r="AA361" s="29"/>
      <c r="AB361" s="44"/>
      <c r="AC361" s="15"/>
      <c r="AD361" s="13"/>
      <c r="AE361" s="54"/>
      <c r="AF361" s="105"/>
      <c r="AG361" s="15"/>
      <c r="AH361" s="41"/>
      <c r="AJ361" s="15"/>
      <c r="AK361" s="15"/>
      <c r="AL361" s="15"/>
      <c r="AM361" s="15"/>
      <c r="AO361" s="182" t="s">
        <v>59</v>
      </c>
    </row>
    <row r="362" spans="2:41" s="3" customFormat="1" ht="1.5" customHeight="1" x14ac:dyDescent="0.2">
      <c r="P362" s="61"/>
      <c r="Q362" s="73"/>
      <c r="R362" s="6"/>
      <c r="S362" s="29"/>
      <c r="T362" s="6"/>
      <c r="U362" s="5"/>
      <c r="V362" s="41"/>
      <c r="W362" s="45"/>
      <c r="X362" s="13"/>
      <c r="Y362" s="41"/>
      <c r="Z362" s="29"/>
      <c r="AA362" s="29"/>
      <c r="AB362" s="44"/>
      <c r="AC362" s="15"/>
      <c r="AD362" s="13"/>
      <c r="AE362" s="54"/>
      <c r="AF362" s="105"/>
      <c r="AG362" s="29"/>
      <c r="AH362" s="41"/>
      <c r="AJ362" s="15"/>
      <c r="AK362" s="15"/>
      <c r="AL362" s="15"/>
      <c r="AM362" s="15"/>
      <c r="AO362" s="182" t="s">
        <v>59</v>
      </c>
    </row>
    <row r="363" spans="2:41" s="3" customFormat="1" ht="9.9499999999999993" customHeight="1" x14ac:dyDescent="0.2">
      <c r="B363" s="94" t="s">
        <v>8</v>
      </c>
      <c r="D363" s="211"/>
      <c r="E363" s="61" t="s">
        <v>294</v>
      </c>
      <c r="F363" s="61"/>
      <c r="G363" s="23" t="s">
        <v>100</v>
      </c>
      <c r="H363" s="23"/>
      <c r="I363" s="23"/>
      <c r="J363" s="23"/>
      <c r="K363" s="23" t="s">
        <v>308</v>
      </c>
      <c r="L363" s="23"/>
      <c r="M363" s="23"/>
      <c r="N363" s="23"/>
      <c r="P363" s="61" t="s">
        <v>285</v>
      </c>
      <c r="Q363" s="73"/>
      <c r="R363" s="22"/>
      <c r="S363" s="29">
        <f>IF(Suggested="Yes",AA363,AG363)</f>
        <v>15.75</v>
      </c>
      <c r="T363" s="27" t="s">
        <v>46</v>
      </c>
      <c r="U363" s="5" t="str">
        <f>+Instructions!$B$3</f>
        <v xml:space="preserve">G </v>
      </c>
      <c r="V363" s="41"/>
      <c r="W363" s="45">
        <f>+Instructions!$C$22</f>
        <v>0</v>
      </c>
      <c r="X363" s="15">
        <f>ROUND($AA363*(1-W363)+0.004999,2)</f>
        <v>15.75</v>
      </c>
      <c r="Y363" s="41"/>
      <c r="Z363" s="6" t="s">
        <v>1704</v>
      </c>
      <c r="AA363" s="29">
        <v>15.75</v>
      </c>
      <c r="AB363" s="49">
        <f>+W363</f>
        <v>0</v>
      </c>
      <c r="AC363" s="15">
        <f>+X363</f>
        <v>15.75</v>
      </c>
      <c r="AD363" s="11">
        <f>(AG363-AC363)/AG363</f>
        <v>0</v>
      </c>
      <c r="AE363" s="102"/>
      <c r="AF363" s="110">
        <v>3</v>
      </c>
      <c r="AG363" s="42">
        <f>SUM(AJ363:AL363)+AE363</f>
        <v>15.75</v>
      </c>
      <c r="AH363" s="41"/>
      <c r="AJ363" s="15">
        <f>ROUND(AC363/(1-VLOOKUP(AF363,Group,2,FALSE)),2)</f>
        <v>15.75</v>
      </c>
      <c r="AK363" s="15">
        <f>IF(VLOOKUP(AF363,Group,5,FALSE)="YES",VLOOKUP(ROUND(ROUND(AJ363,1)-AJ363,2),Round,2,FALSE)+VLOOKUP(AF363,Group,6,FALSE),0)</f>
        <v>0</v>
      </c>
      <c r="AL363" s="15">
        <f>IF(VLOOKUP(AF363,Group,7,FALSE)="",0,ROUND(AJ363-0.04999,1)-AJ363+AM363)</f>
        <v>0</v>
      </c>
      <c r="AM363" s="15" t="str">
        <f>IF(VLOOKUP(AF363,Group,7,FALSE)="","",VLOOKUP(AF363,Group,7,FALSE))</f>
        <v/>
      </c>
      <c r="AO363" s="182" t="s">
        <v>59</v>
      </c>
    </row>
    <row r="364" spans="2:41" s="3" customFormat="1" ht="2.85" customHeight="1" x14ac:dyDescent="0.2">
      <c r="P364" s="61"/>
      <c r="Q364" s="73"/>
      <c r="R364" s="6"/>
      <c r="S364" s="29"/>
      <c r="T364" s="6"/>
      <c r="U364" s="5"/>
      <c r="V364" s="41"/>
      <c r="W364" s="45"/>
      <c r="X364" s="13"/>
      <c r="Y364" s="41"/>
      <c r="Z364" s="29"/>
      <c r="AA364" s="29"/>
      <c r="AB364" s="44"/>
      <c r="AC364" s="15"/>
      <c r="AD364" s="13"/>
      <c r="AE364" s="54"/>
      <c r="AF364" s="105"/>
      <c r="AG364" s="29"/>
      <c r="AH364" s="41"/>
      <c r="AJ364" s="15"/>
      <c r="AK364" s="15"/>
      <c r="AL364" s="15"/>
      <c r="AM364" s="15"/>
      <c r="AO364" s="182" t="s">
        <v>59</v>
      </c>
    </row>
    <row r="365" spans="2:41" s="3" customFormat="1" ht="9.9499999999999993" customHeight="1" x14ac:dyDescent="0.2">
      <c r="C365" s="133"/>
      <c r="D365" s="211" t="s">
        <v>10</v>
      </c>
      <c r="E365" s="224" t="s">
        <v>1477</v>
      </c>
      <c r="F365" s="224"/>
      <c r="I365" s="224"/>
      <c r="L365" s="224"/>
      <c r="M365" s="224"/>
      <c r="N365" s="224"/>
      <c r="O365" s="23"/>
      <c r="P365" s="23"/>
      <c r="Q365" s="23"/>
      <c r="R365" s="23"/>
      <c r="S365" s="23"/>
      <c r="T365" s="23"/>
      <c r="U365" s="5"/>
      <c r="V365" s="41"/>
      <c r="W365" s="58"/>
      <c r="X365" s="58"/>
      <c r="Y365" s="41"/>
      <c r="Z365" s="29"/>
      <c r="AA365" s="29"/>
      <c r="AB365" s="44"/>
      <c r="AC365" s="15"/>
      <c r="AD365" s="13"/>
      <c r="AE365" s="54"/>
      <c r="AF365" s="105"/>
      <c r="AG365" s="15"/>
      <c r="AH365" s="41"/>
      <c r="AJ365" s="15"/>
      <c r="AK365" s="15"/>
      <c r="AL365" s="15"/>
      <c r="AM365" s="15"/>
      <c r="AO365" s="182" t="s">
        <v>59</v>
      </c>
    </row>
    <row r="366" spans="2:41" s="3" customFormat="1" ht="1.5" customHeight="1" x14ac:dyDescent="0.2">
      <c r="P366" s="61"/>
      <c r="Q366" s="73"/>
      <c r="R366" s="6"/>
      <c r="S366" s="29"/>
      <c r="T366" s="6"/>
      <c r="U366" s="5"/>
      <c r="V366" s="41"/>
      <c r="W366" s="45"/>
      <c r="X366" s="13"/>
      <c r="Y366" s="41"/>
      <c r="Z366" s="29"/>
      <c r="AA366" s="29"/>
      <c r="AB366" s="44"/>
      <c r="AC366" s="15"/>
      <c r="AD366" s="13"/>
      <c r="AE366" s="54"/>
      <c r="AF366" s="105"/>
      <c r="AG366" s="29"/>
      <c r="AH366" s="41"/>
      <c r="AJ366" s="15"/>
      <c r="AK366" s="15"/>
      <c r="AL366" s="15"/>
      <c r="AM366" s="15"/>
      <c r="AO366" s="182" t="s">
        <v>59</v>
      </c>
    </row>
    <row r="367" spans="2:41" s="3" customFormat="1" ht="9.9499999999999993" customHeight="1" x14ac:dyDescent="0.2">
      <c r="B367" s="94" t="s">
        <v>8</v>
      </c>
      <c r="D367" s="211"/>
      <c r="E367" s="61" t="s">
        <v>92</v>
      </c>
      <c r="F367" s="61"/>
      <c r="G367" s="23" t="s">
        <v>100</v>
      </c>
      <c r="H367" s="23"/>
      <c r="I367" s="23"/>
      <c r="J367" s="23"/>
      <c r="K367" s="23" t="s">
        <v>1478</v>
      </c>
      <c r="L367" s="23"/>
      <c r="M367" s="23"/>
      <c r="N367" s="23"/>
      <c r="P367" s="61" t="s">
        <v>441</v>
      </c>
      <c r="Q367" s="73"/>
      <c r="R367" s="22"/>
      <c r="S367" s="29">
        <f>IF(Suggested="Yes",AA367,AG367)</f>
        <v>18</v>
      </c>
      <c r="T367" s="27" t="s">
        <v>46</v>
      </c>
      <c r="U367" s="5" t="str">
        <f>+Instructions!$B$3</f>
        <v xml:space="preserve">G </v>
      </c>
      <c r="V367" s="41"/>
      <c r="W367" s="45">
        <f>+Instructions!$C$22</f>
        <v>0</v>
      </c>
      <c r="X367" s="15">
        <f t="shared" ref="X367" si="246">ROUND($AA367*(1-W367)+0.004999,2)</f>
        <v>18</v>
      </c>
      <c r="Y367" s="41"/>
      <c r="Z367" s="6" t="s">
        <v>1703</v>
      </c>
      <c r="AA367" s="29">
        <v>18</v>
      </c>
      <c r="AB367" s="49">
        <f t="shared" ref="AB367" si="247">+W367</f>
        <v>0</v>
      </c>
      <c r="AC367" s="15">
        <f t="shared" ref="AC367" si="248">+X367</f>
        <v>18</v>
      </c>
      <c r="AD367" s="11">
        <f t="shared" ref="AD367" si="249">(AG367-AC367)/AG367</f>
        <v>0</v>
      </c>
      <c r="AE367" s="102"/>
      <c r="AF367" s="110">
        <v>3</v>
      </c>
      <c r="AG367" s="42">
        <f t="shared" ref="AG367" si="250">SUM(AJ367:AL367)+AE367</f>
        <v>18</v>
      </c>
      <c r="AH367" s="41"/>
      <c r="AJ367" s="15">
        <f t="shared" ref="AJ367" si="251">ROUND(AC367/(1-VLOOKUP(AF367,Group,2,FALSE)),2)</f>
        <v>18</v>
      </c>
      <c r="AK367" s="15">
        <f t="shared" ref="AK367" si="252">IF(VLOOKUP(AF367,Group,5,FALSE)="YES",VLOOKUP(ROUND(ROUND(AJ367,1)-AJ367,2),Round,2,FALSE)+VLOOKUP(AF367,Group,6,FALSE),0)</f>
        <v>0</v>
      </c>
      <c r="AL367" s="15">
        <f t="shared" ref="AL367" si="253">IF(VLOOKUP(AF367,Group,7,FALSE)="",0,ROUND(AJ367-0.04999,1)-AJ367+AM367)</f>
        <v>0</v>
      </c>
      <c r="AM367" s="15" t="str">
        <f t="shared" ref="AM367" si="254">IF(VLOOKUP(AF367,Group,7,FALSE)="","",VLOOKUP(AF367,Group,7,FALSE))</f>
        <v/>
      </c>
      <c r="AO367" s="81" t="s">
        <v>59</v>
      </c>
    </row>
    <row r="368" spans="2:41" s="3" customFormat="1" ht="2.85" customHeight="1" x14ac:dyDescent="0.2">
      <c r="P368" s="61"/>
      <c r="Q368" s="73"/>
      <c r="R368" s="6"/>
      <c r="S368" s="29"/>
      <c r="T368" s="6"/>
      <c r="U368" s="5"/>
      <c r="V368" s="41"/>
      <c r="W368" s="45"/>
      <c r="X368" s="13"/>
      <c r="Y368" s="41"/>
      <c r="Z368" s="29"/>
      <c r="AA368" s="29"/>
      <c r="AB368" s="44"/>
      <c r="AC368" s="15"/>
      <c r="AD368" s="13"/>
      <c r="AE368" s="54"/>
      <c r="AF368" s="105"/>
      <c r="AG368" s="29"/>
      <c r="AH368" s="41"/>
      <c r="AJ368" s="15"/>
      <c r="AK368" s="15"/>
      <c r="AL368" s="15"/>
      <c r="AM368" s="15"/>
      <c r="AO368" s="182" t="s">
        <v>59</v>
      </c>
    </row>
    <row r="369" spans="2:41" s="3" customFormat="1" ht="9.9499999999999993" customHeight="1" x14ac:dyDescent="0.2">
      <c r="C369" s="133"/>
      <c r="D369" s="211" t="s">
        <v>10</v>
      </c>
      <c r="E369" s="224" t="s">
        <v>305</v>
      </c>
      <c r="F369" s="224"/>
      <c r="I369" s="224" t="s">
        <v>307</v>
      </c>
      <c r="L369" s="224"/>
      <c r="M369" s="224"/>
      <c r="N369" s="224"/>
      <c r="O369" s="224"/>
      <c r="P369" s="23"/>
      <c r="Q369" s="23"/>
      <c r="R369" s="23"/>
      <c r="S369" s="23"/>
      <c r="T369" s="23"/>
      <c r="U369" s="5"/>
      <c r="V369" s="41"/>
      <c r="W369" s="58"/>
      <c r="X369" s="58"/>
      <c r="Y369" s="41"/>
      <c r="Z369" s="29"/>
      <c r="AA369" s="29"/>
      <c r="AB369" s="44"/>
      <c r="AC369" s="15"/>
      <c r="AD369" s="13"/>
      <c r="AE369" s="54"/>
      <c r="AF369" s="105"/>
      <c r="AG369" s="15"/>
      <c r="AH369" s="41"/>
      <c r="AJ369" s="15"/>
      <c r="AK369" s="15"/>
      <c r="AL369" s="15"/>
      <c r="AM369" s="15"/>
      <c r="AO369" s="182" t="s">
        <v>59</v>
      </c>
    </row>
    <row r="370" spans="2:41" s="3" customFormat="1" ht="9.9499999999999993" customHeight="1" x14ac:dyDescent="0.2">
      <c r="C370" s="133"/>
      <c r="D370" s="211"/>
      <c r="E370" s="224" t="s">
        <v>306</v>
      </c>
      <c r="F370" s="224"/>
      <c r="I370" s="224" t="s">
        <v>1339</v>
      </c>
      <c r="L370" s="224"/>
      <c r="M370" s="224"/>
      <c r="N370" s="224"/>
      <c r="O370" s="23"/>
      <c r="P370" s="23"/>
      <c r="Q370" s="23"/>
      <c r="R370" s="23"/>
      <c r="S370" s="23"/>
      <c r="T370" s="23"/>
      <c r="U370" s="5"/>
      <c r="V370" s="41"/>
      <c r="W370" s="58"/>
      <c r="X370" s="58"/>
      <c r="Y370" s="41"/>
      <c r="Z370" s="29"/>
      <c r="AA370" s="29"/>
      <c r="AB370" s="44"/>
      <c r="AC370" s="15"/>
      <c r="AD370" s="13"/>
      <c r="AE370" s="54"/>
      <c r="AF370" s="105"/>
      <c r="AG370" s="15"/>
      <c r="AH370" s="41"/>
      <c r="AJ370" s="15"/>
      <c r="AK370" s="15"/>
      <c r="AL370" s="15"/>
      <c r="AM370" s="15"/>
      <c r="AO370" s="182" t="s">
        <v>59</v>
      </c>
    </row>
    <row r="371" spans="2:41" s="3" customFormat="1" ht="1.5" customHeight="1" x14ac:dyDescent="0.2">
      <c r="P371" s="61"/>
      <c r="Q371" s="73"/>
      <c r="R371" s="6"/>
      <c r="S371" s="29"/>
      <c r="T371" s="6"/>
      <c r="U371" s="5"/>
      <c r="V371" s="41"/>
      <c r="W371" s="45"/>
      <c r="X371" s="13"/>
      <c r="Y371" s="41"/>
      <c r="Z371" s="29"/>
      <c r="AA371" s="29"/>
      <c r="AB371" s="44"/>
      <c r="AC371" s="15"/>
      <c r="AD371" s="13"/>
      <c r="AE371" s="54"/>
      <c r="AF371" s="105"/>
      <c r="AG371" s="29"/>
      <c r="AH371" s="41"/>
      <c r="AJ371" s="15"/>
      <c r="AK371" s="15"/>
      <c r="AL371" s="15"/>
      <c r="AM371" s="15"/>
      <c r="AO371" s="182" t="s">
        <v>59</v>
      </c>
    </row>
    <row r="372" spans="2:41" s="3" customFormat="1" ht="9.9499999999999993" customHeight="1" x14ac:dyDescent="0.2">
      <c r="B372" s="94" t="s">
        <v>8</v>
      </c>
      <c r="D372" s="211"/>
      <c r="E372" s="61" t="s">
        <v>92</v>
      </c>
      <c r="F372" s="61"/>
      <c r="G372" s="23" t="s">
        <v>100</v>
      </c>
      <c r="H372" s="23"/>
      <c r="I372" s="23"/>
      <c r="J372" s="23"/>
      <c r="K372" s="23" t="s">
        <v>292</v>
      </c>
      <c r="L372" s="23"/>
      <c r="M372" s="23"/>
      <c r="N372" s="23"/>
      <c r="P372" s="61" t="s">
        <v>279</v>
      </c>
      <c r="Q372" s="73"/>
      <c r="R372" s="22"/>
      <c r="S372" s="29">
        <f>IF(Suggested="Yes",AA372,AG372)</f>
        <v>11.95</v>
      </c>
      <c r="T372" s="27" t="s">
        <v>46</v>
      </c>
      <c r="U372" s="5" t="str">
        <f>+Instructions!$B$3</f>
        <v xml:space="preserve">G </v>
      </c>
      <c r="V372" s="41"/>
      <c r="W372" s="45">
        <f>+Instructions!$C$22</f>
        <v>0</v>
      </c>
      <c r="X372" s="15">
        <f>ROUND($AA372*(1-W372)+0.004999,2)</f>
        <v>11.95</v>
      </c>
      <c r="Y372" s="41"/>
      <c r="Z372" s="6" t="s">
        <v>1704</v>
      </c>
      <c r="AA372" s="29">
        <v>11.95</v>
      </c>
      <c r="AB372" s="49">
        <f>+W372</f>
        <v>0</v>
      </c>
      <c r="AC372" s="15">
        <f>+X372</f>
        <v>11.95</v>
      </c>
      <c r="AD372" s="11">
        <f>(AG372-AC372)/AG372</f>
        <v>0</v>
      </c>
      <c r="AE372" s="102"/>
      <c r="AF372" s="110">
        <v>3</v>
      </c>
      <c r="AG372" s="42">
        <f>SUM(AJ372:AL372)+AE372</f>
        <v>11.95</v>
      </c>
      <c r="AH372" s="41"/>
      <c r="AJ372" s="15">
        <f>ROUND(AC372/(1-VLOOKUP(AF372,Group,2,FALSE)),2)</f>
        <v>11.95</v>
      </c>
      <c r="AK372" s="15">
        <f>IF(VLOOKUP(AF372,Group,5,FALSE)="YES",VLOOKUP(ROUND(ROUND(AJ372,1)-AJ372,2),Round,2,FALSE)+VLOOKUP(AF372,Group,6,FALSE),0)</f>
        <v>0</v>
      </c>
      <c r="AL372" s="15">
        <f>IF(VLOOKUP(AF372,Group,7,FALSE)="",0,ROUND(AJ372-0.04999,1)-AJ372+AM372)</f>
        <v>0</v>
      </c>
      <c r="AM372" s="15" t="str">
        <f>IF(VLOOKUP(AF372,Group,7,FALSE)="","",VLOOKUP(AF372,Group,7,FALSE))</f>
        <v/>
      </c>
      <c r="AO372" s="182" t="s">
        <v>59</v>
      </c>
    </row>
    <row r="373" spans="2:41" s="3" customFormat="1" ht="2.85" customHeight="1" x14ac:dyDescent="0.2">
      <c r="P373" s="61"/>
      <c r="Q373" s="73"/>
      <c r="R373" s="6"/>
      <c r="S373" s="29"/>
      <c r="T373" s="6"/>
      <c r="U373" s="5"/>
      <c r="V373" s="41"/>
      <c r="W373" s="45"/>
      <c r="X373" s="13"/>
      <c r="Y373" s="41"/>
      <c r="Z373" s="29"/>
      <c r="AA373" s="29"/>
      <c r="AB373" s="44"/>
      <c r="AC373" s="15"/>
      <c r="AD373" s="13"/>
      <c r="AE373" s="54"/>
      <c r="AF373" s="105"/>
      <c r="AG373" s="29"/>
      <c r="AH373" s="41"/>
      <c r="AJ373" s="15"/>
      <c r="AK373" s="15"/>
      <c r="AL373" s="15"/>
      <c r="AM373" s="15"/>
      <c r="AO373" s="182" t="s">
        <v>59</v>
      </c>
    </row>
    <row r="374" spans="2:41" s="3" customFormat="1" ht="9.9499999999999993" customHeight="1" x14ac:dyDescent="0.2">
      <c r="C374" s="133"/>
      <c r="D374" s="211" t="s">
        <v>10</v>
      </c>
      <c r="E374" s="224" t="s">
        <v>1484</v>
      </c>
      <c r="F374" s="224"/>
      <c r="G374" s="224"/>
      <c r="H374" s="224"/>
      <c r="I374" s="224"/>
      <c r="L374" s="224"/>
      <c r="M374" s="224"/>
      <c r="N374" s="224"/>
      <c r="O374" s="23"/>
      <c r="P374" s="23"/>
      <c r="Q374" s="23"/>
      <c r="R374" s="23"/>
      <c r="S374" s="23"/>
      <c r="T374" s="23"/>
      <c r="U374" s="5"/>
      <c r="V374" s="41"/>
      <c r="W374" s="58"/>
      <c r="X374" s="58"/>
      <c r="Y374" s="41"/>
      <c r="Z374" s="29"/>
      <c r="AA374" s="29"/>
      <c r="AB374" s="44"/>
      <c r="AC374" s="15"/>
      <c r="AD374" s="13"/>
      <c r="AE374" s="54"/>
      <c r="AF374" s="105"/>
      <c r="AG374" s="15"/>
      <c r="AH374" s="41"/>
      <c r="AJ374" s="15"/>
      <c r="AK374" s="15"/>
      <c r="AL374" s="15"/>
      <c r="AM374" s="15"/>
      <c r="AO374" s="182" t="s">
        <v>59</v>
      </c>
    </row>
    <row r="375" spans="2:41" s="3" customFormat="1" ht="1.5" customHeight="1" x14ac:dyDescent="0.2">
      <c r="P375" s="61"/>
      <c r="Q375" s="73"/>
      <c r="R375" s="6"/>
      <c r="S375" s="29"/>
      <c r="T375" s="6"/>
      <c r="U375" s="5"/>
      <c r="V375" s="41"/>
      <c r="W375" s="45"/>
      <c r="X375" s="13"/>
      <c r="Y375" s="41"/>
      <c r="Z375" s="29"/>
      <c r="AA375" s="29"/>
      <c r="AB375" s="44"/>
      <c r="AC375" s="15"/>
      <c r="AD375" s="13"/>
      <c r="AE375" s="54"/>
      <c r="AF375" s="105"/>
      <c r="AG375" s="29"/>
      <c r="AH375" s="41"/>
      <c r="AJ375" s="15"/>
      <c r="AK375" s="15"/>
      <c r="AL375" s="15"/>
      <c r="AM375" s="15"/>
      <c r="AO375" s="182" t="s">
        <v>59</v>
      </c>
    </row>
    <row r="376" spans="2:41" s="3" customFormat="1" ht="9.9499999999999993" customHeight="1" x14ac:dyDescent="0.2">
      <c r="B376" s="94" t="s">
        <v>8</v>
      </c>
      <c r="D376" s="211"/>
      <c r="E376" s="61" t="s">
        <v>92</v>
      </c>
      <c r="F376" s="61"/>
      <c r="G376" s="23" t="s">
        <v>100</v>
      </c>
      <c r="H376" s="23"/>
      <c r="I376" s="23"/>
      <c r="J376" s="23"/>
      <c r="K376" s="23" t="s">
        <v>652</v>
      </c>
      <c r="L376" s="23"/>
      <c r="M376" s="23"/>
      <c r="N376" s="23"/>
      <c r="P376" s="61" t="s">
        <v>726</v>
      </c>
      <c r="Q376" s="73"/>
      <c r="R376" s="22"/>
      <c r="S376" s="29">
        <f>IF(Suggested="Yes",AA376,AG376)</f>
        <v>18.149999999999999</v>
      </c>
      <c r="T376" s="27" t="s">
        <v>46</v>
      </c>
      <c r="U376" s="5" t="str">
        <f>+Instructions!$B$3</f>
        <v xml:space="preserve">G </v>
      </c>
      <c r="V376" s="41"/>
      <c r="W376" s="45">
        <f>+Instructions!$C$22</f>
        <v>0</v>
      </c>
      <c r="X376" s="15">
        <f t="shared" ref="X376" si="255">ROUND($AA376*(1-W376)+0.004999,2)</f>
        <v>18.149999999999999</v>
      </c>
      <c r="Y376" s="41"/>
      <c r="Z376" s="6" t="s">
        <v>1703</v>
      </c>
      <c r="AA376" s="29">
        <v>18.149999999999999</v>
      </c>
      <c r="AB376" s="49">
        <f t="shared" ref="AB376" si="256">+W376</f>
        <v>0</v>
      </c>
      <c r="AC376" s="15">
        <f t="shared" ref="AC376" si="257">+X376</f>
        <v>18.149999999999999</v>
      </c>
      <c r="AD376" s="11">
        <f t="shared" ref="AD376" si="258">(AG376-AC376)/AG376</f>
        <v>0</v>
      </c>
      <c r="AE376" s="102"/>
      <c r="AF376" s="110">
        <v>3</v>
      </c>
      <c r="AG376" s="42">
        <f t="shared" ref="AG376" si="259">SUM(AJ376:AL376)+AE376</f>
        <v>18.149999999999999</v>
      </c>
      <c r="AH376" s="41"/>
      <c r="AJ376" s="15">
        <f t="shared" ref="AJ376" si="260">ROUND(AC376/(1-VLOOKUP(AF376,Group,2,FALSE)),2)</f>
        <v>18.149999999999999</v>
      </c>
      <c r="AK376" s="15">
        <f t="shared" ref="AK376" si="261">IF(VLOOKUP(AF376,Group,5,FALSE)="YES",VLOOKUP(ROUND(ROUND(AJ376,1)-AJ376,2),Round,2,FALSE)+VLOOKUP(AF376,Group,6,FALSE),0)</f>
        <v>0</v>
      </c>
      <c r="AL376" s="15">
        <f t="shared" ref="AL376" si="262">IF(VLOOKUP(AF376,Group,7,FALSE)="",0,ROUND(AJ376-0.04999,1)-AJ376+AM376)</f>
        <v>0</v>
      </c>
      <c r="AM376" s="15" t="str">
        <f t="shared" ref="AM376" si="263">IF(VLOOKUP(AF376,Group,7,FALSE)="","",VLOOKUP(AF376,Group,7,FALSE))</f>
        <v/>
      </c>
      <c r="AO376" s="81" t="s">
        <v>59</v>
      </c>
    </row>
    <row r="377" spans="2:41" s="3" customFormat="1" ht="2.85" customHeight="1" x14ac:dyDescent="0.2">
      <c r="P377" s="61"/>
      <c r="Q377" s="73"/>
      <c r="R377" s="6"/>
      <c r="S377" s="29"/>
      <c r="T377" s="6"/>
      <c r="U377" s="5"/>
      <c r="V377" s="41"/>
      <c r="W377" s="45"/>
      <c r="X377" s="13"/>
      <c r="Y377" s="41"/>
      <c r="Z377" s="29"/>
      <c r="AA377" s="29"/>
      <c r="AB377" s="44"/>
      <c r="AC377" s="15"/>
      <c r="AD377" s="13"/>
      <c r="AE377" s="54"/>
      <c r="AF377" s="105"/>
      <c r="AG377" s="29"/>
      <c r="AH377" s="41"/>
      <c r="AJ377" s="15"/>
      <c r="AK377" s="15"/>
      <c r="AL377" s="15"/>
      <c r="AM377" s="15"/>
      <c r="AO377" s="182" t="s">
        <v>59</v>
      </c>
    </row>
    <row r="378" spans="2:41" s="3" customFormat="1" ht="9.9499999999999993" customHeight="1" x14ac:dyDescent="0.2">
      <c r="C378" s="133"/>
      <c r="D378" s="211" t="s">
        <v>10</v>
      </c>
      <c r="E378" s="224" t="s">
        <v>1481</v>
      </c>
      <c r="F378" s="224"/>
      <c r="G378" s="224"/>
      <c r="H378" s="224"/>
      <c r="I378" s="224"/>
      <c r="L378" s="224"/>
      <c r="M378" s="224"/>
      <c r="N378" s="224"/>
      <c r="O378" s="23"/>
      <c r="P378" s="23"/>
      <c r="Q378" s="23"/>
      <c r="R378" s="23"/>
      <c r="S378" s="23"/>
      <c r="T378" s="23"/>
      <c r="U378" s="5"/>
      <c r="V378" s="41"/>
      <c r="W378" s="58"/>
      <c r="X378" s="58"/>
      <c r="Y378" s="41"/>
      <c r="Z378" s="29"/>
      <c r="AA378" s="29"/>
      <c r="AB378" s="44"/>
      <c r="AC378" s="15"/>
      <c r="AD378" s="13"/>
      <c r="AE378" s="54"/>
      <c r="AF378" s="105"/>
      <c r="AG378" s="15"/>
      <c r="AH378" s="41"/>
      <c r="AJ378" s="15"/>
      <c r="AK378" s="15"/>
      <c r="AL378" s="15"/>
      <c r="AM378" s="15"/>
      <c r="AO378" s="182" t="s">
        <v>59</v>
      </c>
    </row>
    <row r="379" spans="2:41" s="3" customFormat="1" ht="1.5" customHeight="1" x14ac:dyDescent="0.2">
      <c r="P379" s="61"/>
      <c r="Q379" s="73"/>
      <c r="R379" s="6"/>
      <c r="S379" s="29"/>
      <c r="T379" s="6"/>
      <c r="U379" s="5"/>
      <c r="V379" s="41"/>
      <c r="W379" s="45"/>
      <c r="X379" s="13"/>
      <c r="Y379" s="41"/>
      <c r="Z379" s="29"/>
      <c r="AA379" s="29"/>
      <c r="AB379" s="44"/>
      <c r="AC379" s="15"/>
      <c r="AD379" s="13"/>
      <c r="AE379" s="54"/>
      <c r="AF379" s="105"/>
      <c r="AG379" s="29"/>
      <c r="AH379" s="41"/>
      <c r="AJ379" s="15"/>
      <c r="AK379" s="15"/>
      <c r="AL379" s="15"/>
      <c r="AM379" s="15"/>
      <c r="AO379" s="182" t="s">
        <v>59</v>
      </c>
    </row>
    <row r="380" spans="2:41" s="3" customFormat="1" ht="9.9499999999999993" customHeight="1" x14ac:dyDescent="0.2">
      <c r="B380" s="94" t="s">
        <v>8</v>
      </c>
      <c r="D380" s="211"/>
      <c r="E380" s="61" t="s">
        <v>92</v>
      </c>
      <c r="F380" s="61"/>
      <c r="G380" s="23" t="s">
        <v>100</v>
      </c>
      <c r="H380" s="23"/>
      <c r="I380" s="23"/>
      <c r="J380" s="23"/>
      <c r="K380" s="23" t="s">
        <v>872</v>
      </c>
      <c r="L380" s="23"/>
      <c r="M380" s="23"/>
      <c r="N380" s="23"/>
      <c r="P380" s="61" t="s">
        <v>257</v>
      </c>
      <c r="Q380" s="73"/>
      <c r="R380" s="22"/>
      <c r="S380" s="29">
        <f>IF(Suggested="Yes",AA380,AG380)</f>
        <v>18.2</v>
      </c>
      <c r="T380" s="27" t="s">
        <v>46</v>
      </c>
      <c r="U380" s="5" t="str">
        <f>+Instructions!$B$3</f>
        <v xml:space="preserve">G </v>
      </c>
      <c r="V380" s="41"/>
      <c r="W380" s="45">
        <f>+Instructions!$C$22</f>
        <v>0</v>
      </c>
      <c r="X380" s="15">
        <f t="shared" ref="X380" si="264">ROUND($AA380*(1-W380)+0.004999,2)</f>
        <v>18.2</v>
      </c>
      <c r="Y380" s="41"/>
      <c r="Z380" s="6" t="s">
        <v>1703</v>
      </c>
      <c r="AA380" s="29">
        <v>18.2</v>
      </c>
      <c r="AB380" s="49">
        <f t="shared" ref="AB380" si="265">+W380</f>
        <v>0</v>
      </c>
      <c r="AC380" s="15">
        <f t="shared" ref="AC380" si="266">+X380</f>
        <v>18.2</v>
      </c>
      <c r="AD380" s="11">
        <f t="shared" ref="AD380" si="267">(AG380-AC380)/AG380</f>
        <v>0</v>
      </c>
      <c r="AE380" s="102"/>
      <c r="AF380" s="110">
        <v>3</v>
      </c>
      <c r="AG380" s="42">
        <f t="shared" ref="AG380" si="268">SUM(AJ380:AL380)+AE380</f>
        <v>18.2</v>
      </c>
      <c r="AH380" s="41"/>
      <c r="AJ380" s="15">
        <f t="shared" ref="AJ380" si="269">ROUND(AC380/(1-VLOOKUP(AF380,Group,2,FALSE)),2)</f>
        <v>18.2</v>
      </c>
      <c r="AK380" s="15">
        <f t="shared" ref="AK380" si="270">IF(VLOOKUP(AF380,Group,5,FALSE)="YES",VLOOKUP(ROUND(ROUND(AJ380,1)-AJ380,2),Round,2,FALSE)+VLOOKUP(AF380,Group,6,FALSE),0)</f>
        <v>0</v>
      </c>
      <c r="AL380" s="15">
        <f t="shared" ref="AL380" si="271">IF(VLOOKUP(AF380,Group,7,FALSE)="",0,ROUND(AJ380-0.04999,1)-AJ380+AM380)</f>
        <v>0</v>
      </c>
      <c r="AM380" s="15" t="str">
        <f t="shared" ref="AM380" si="272">IF(VLOOKUP(AF380,Group,7,FALSE)="","",VLOOKUP(AF380,Group,7,FALSE))</f>
        <v/>
      </c>
      <c r="AO380" s="81" t="s">
        <v>59</v>
      </c>
    </row>
    <row r="381" spans="2:41" s="3" customFormat="1" ht="3.95" customHeight="1" x14ac:dyDescent="0.2">
      <c r="P381" s="61"/>
      <c r="Q381" s="73"/>
      <c r="R381" s="6"/>
      <c r="S381" s="29"/>
      <c r="T381" s="6"/>
      <c r="U381" s="5"/>
      <c r="V381" s="41"/>
      <c r="W381" s="45"/>
      <c r="X381" s="13"/>
      <c r="Y381" s="41"/>
      <c r="Z381" s="29"/>
      <c r="AA381" s="29"/>
      <c r="AB381" s="44"/>
      <c r="AC381" s="15"/>
      <c r="AD381" s="13"/>
      <c r="AE381" s="54"/>
      <c r="AF381" s="105"/>
      <c r="AG381" s="29"/>
      <c r="AH381" s="41"/>
      <c r="AJ381" s="15"/>
      <c r="AK381" s="15"/>
      <c r="AL381" s="15"/>
      <c r="AM381" s="15"/>
      <c r="AO381" s="182"/>
    </row>
    <row r="382" spans="2:41" s="3" customFormat="1" ht="9.9499999999999993" customHeight="1" x14ac:dyDescent="0.2">
      <c r="C382" s="220" t="s">
        <v>213</v>
      </c>
      <c r="E382" s="221"/>
      <c r="P382" s="134"/>
      <c r="Q382" s="6"/>
      <c r="R382" s="222" t="s">
        <v>370</v>
      </c>
      <c r="S382" s="172" t="s">
        <v>372</v>
      </c>
      <c r="T382" s="223"/>
      <c r="U382" s="5"/>
      <c r="V382" s="41"/>
      <c r="W382" s="58"/>
      <c r="X382" s="58"/>
      <c r="Y382" s="41"/>
      <c r="Z382" s="29"/>
      <c r="AA382" s="29"/>
      <c r="AB382" s="44"/>
      <c r="AC382" s="15"/>
      <c r="AD382" s="13"/>
      <c r="AE382" s="54"/>
      <c r="AF382" s="105"/>
      <c r="AG382" s="15"/>
      <c r="AH382" s="41"/>
      <c r="AJ382" s="15"/>
      <c r="AK382" s="15"/>
      <c r="AL382" s="15"/>
      <c r="AM382" s="15"/>
      <c r="AO382" s="182" t="s">
        <v>59</v>
      </c>
    </row>
    <row r="383" spans="2:41" s="3" customFormat="1" ht="2.85" customHeight="1" x14ac:dyDescent="0.2">
      <c r="P383" s="61"/>
      <c r="Q383" s="73"/>
      <c r="R383" s="6"/>
      <c r="S383" s="29"/>
      <c r="T383" s="6"/>
      <c r="U383" s="5"/>
      <c r="V383" s="41"/>
      <c r="W383" s="45"/>
      <c r="X383" s="13"/>
      <c r="Y383" s="41"/>
      <c r="Z383" s="29"/>
      <c r="AA383" s="29"/>
      <c r="AB383" s="44"/>
      <c r="AC383" s="15"/>
      <c r="AD383" s="13"/>
      <c r="AE383" s="54"/>
      <c r="AF383" s="105"/>
      <c r="AG383" s="29"/>
      <c r="AH383" s="41"/>
      <c r="AJ383" s="15"/>
      <c r="AK383" s="15"/>
      <c r="AL383" s="15"/>
      <c r="AM383" s="15"/>
      <c r="AO383" s="182"/>
    </row>
    <row r="384" spans="2:41" s="3" customFormat="1" ht="9.9499999999999993" customHeight="1" x14ac:dyDescent="0.2">
      <c r="C384" s="133"/>
      <c r="D384" s="211" t="s">
        <v>165</v>
      </c>
      <c r="E384" s="224" t="s">
        <v>193</v>
      </c>
      <c r="F384" s="224"/>
      <c r="G384" s="224"/>
      <c r="H384" s="224"/>
      <c r="I384" s="224"/>
      <c r="K384" s="224"/>
      <c r="L384" s="224"/>
      <c r="M384" s="224"/>
      <c r="N384" s="224"/>
      <c r="O384" s="23"/>
      <c r="P384" s="23"/>
      <c r="Q384" s="23"/>
      <c r="R384" s="23"/>
      <c r="S384" s="23"/>
      <c r="T384" s="23"/>
      <c r="U384" s="5"/>
      <c r="V384" s="41"/>
      <c r="W384" s="58"/>
      <c r="X384" s="58"/>
      <c r="Y384" s="41"/>
      <c r="Z384" s="29"/>
      <c r="AA384" s="29"/>
      <c r="AB384" s="44"/>
      <c r="AC384" s="15"/>
      <c r="AD384" s="13"/>
      <c r="AE384" s="54"/>
      <c r="AF384" s="105"/>
      <c r="AG384" s="15"/>
      <c r="AH384" s="41"/>
      <c r="AJ384" s="15"/>
      <c r="AK384" s="15"/>
      <c r="AL384" s="15"/>
      <c r="AM384" s="15"/>
      <c r="AO384" s="182" t="s">
        <v>59</v>
      </c>
    </row>
    <row r="385" spans="2:41" s="3" customFormat="1" ht="1.5" customHeight="1" x14ac:dyDescent="0.2">
      <c r="P385" s="61"/>
      <c r="Q385" s="73"/>
      <c r="R385" s="6"/>
      <c r="S385" s="29"/>
      <c r="T385" s="6"/>
      <c r="U385" s="5"/>
      <c r="V385" s="41"/>
      <c r="W385" s="45"/>
      <c r="X385" s="13"/>
      <c r="Y385" s="41"/>
      <c r="Z385" s="29"/>
      <c r="AA385" s="29"/>
      <c r="AB385" s="44"/>
      <c r="AC385" s="15"/>
      <c r="AD385" s="13"/>
      <c r="AE385" s="54"/>
      <c r="AF385" s="105"/>
      <c r="AG385" s="29"/>
      <c r="AH385" s="41"/>
      <c r="AJ385" s="15"/>
      <c r="AK385" s="15"/>
      <c r="AL385" s="15"/>
      <c r="AM385" s="15"/>
      <c r="AO385" s="182" t="s">
        <v>59</v>
      </c>
    </row>
    <row r="386" spans="2:41" s="3" customFormat="1" ht="9.9499999999999993" customHeight="1" x14ac:dyDescent="0.2">
      <c r="B386" s="94" t="s">
        <v>8</v>
      </c>
      <c r="D386" s="211"/>
      <c r="E386" s="61" t="s">
        <v>92</v>
      </c>
      <c r="F386" s="61"/>
      <c r="G386" s="23" t="s">
        <v>100</v>
      </c>
      <c r="H386" s="23"/>
      <c r="I386" s="23"/>
      <c r="K386" s="23" t="s">
        <v>1487</v>
      </c>
      <c r="L386" s="23"/>
      <c r="M386" s="23"/>
      <c r="N386" s="23" t="s">
        <v>89</v>
      </c>
      <c r="P386" s="61" t="s">
        <v>279</v>
      </c>
      <c r="Q386" s="73"/>
      <c r="R386" s="22"/>
      <c r="S386" s="29">
        <f>IF(Suggested="Yes",AA386,AG386)</f>
        <v>10.5</v>
      </c>
      <c r="T386" s="27" t="s">
        <v>46</v>
      </c>
      <c r="U386" s="5" t="str">
        <f>+Instructions!$B$3</f>
        <v xml:space="preserve">G </v>
      </c>
      <c r="V386" s="41"/>
      <c r="W386" s="45">
        <f>+Instructions!$C$22</f>
        <v>0</v>
      </c>
      <c r="X386" s="15">
        <f t="shared" ref="X386" si="273">ROUND($AA386*(1-W386)+0.004999,2)</f>
        <v>10.5</v>
      </c>
      <c r="Y386" s="41"/>
      <c r="Z386" s="6" t="s">
        <v>1704</v>
      </c>
      <c r="AA386" s="29">
        <v>10.5</v>
      </c>
      <c r="AB386" s="49">
        <f t="shared" ref="AB386" si="274">+W386</f>
        <v>0</v>
      </c>
      <c r="AC386" s="15">
        <f t="shared" ref="AC386" si="275">+X386</f>
        <v>10.5</v>
      </c>
      <c r="AD386" s="11">
        <f t="shared" ref="AD386" si="276">(AG386-AC386)/AG386</f>
        <v>0</v>
      </c>
      <c r="AE386" s="102"/>
      <c r="AF386" s="110">
        <v>3</v>
      </c>
      <c r="AG386" s="42">
        <f t="shared" ref="AG386" si="277">SUM(AJ386:AL386)+AE386</f>
        <v>10.5</v>
      </c>
      <c r="AH386" s="41"/>
      <c r="AJ386" s="15">
        <f t="shared" ref="AJ386" si="278">ROUND(AC386/(1-VLOOKUP(AF386,Group,2,FALSE)),2)</f>
        <v>10.5</v>
      </c>
      <c r="AK386" s="15">
        <f t="shared" ref="AK386" si="279">IF(VLOOKUP(AF386,Group,5,FALSE)="YES",VLOOKUP(ROUND(ROUND(AJ386,1)-AJ386,2),Round,2,FALSE)+VLOOKUP(AF386,Group,6,FALSE),0)</f>
        <v>0</v>
      </c>
      <c r="AL386" s="15">
        <f t="shared" ref="AL386" si="280">IF(VLOOKUP(AF386,Group,7,FALSE)="",0,ROUND(AJ386-0.04999,1)-AJ386+AM386)</f>
        <v>0</v>
      </c>
      <c r="AM386" s="15" t="str">
        <f t="shared" ref="AM386" si="281">IF(VLOOKUP(AF386,Group,7,FALSE)="","",VLOOKUP(AF386,Group,7,FALSE))</f>
        <v/>
      </c>
      <c r="AO386" s="81" t="s">
        <v>59</v>
      </c>
    </row>
    <row r="387" spans="2:41" s="3" customFormat="1" ht="2.85" customHeight="1" x14ac:dyDescent="0.2">
      <c r="P387" s="61"/>
      <c r="Q387" s="73"/>
      <c r="R387" s="6"/>
      <c r="S387" s="29"/>
      <c r="T387" s="6"/>
      <c r="U387" s="5"/>
      <c r="V387" s="41"/>
      <c r="W387" s="45"/>
      <c r="X387" s="13"/>
      <c r="Y387" s="41"/>
      <c r="Z387" s="29"/>
      <c r="AA387" s="29"/>
      <c r="AB387" s="44"/>
      <c r="AC387" s="15"/>
      <c r="AD387" s="13"/>
      <c r="AE387" s="54"/>
      <c r="AF387" s="105"/>
      <c r="AG387" s="29"/>
      <c r="AH387" s="41"/>
      <c r="AJ387" s="15"/>
      <c r="AK387" s="15"/>
      <c r="AL387" s="15"/>
      <c r="AM387" s="15"/>
      <c r="AO387" s="182" t="s">
        <v>59</v>
      </c>
    </row>
    <row r="388" spans="2:41" s="3" customFormat="1" ht="9.9499999999999993" customHeight="1" x14ac:dyDescent="0.2">
      <c r="C388" s="133"/>
      <c r="D388" s="211" t="s">
        <v>10</v>
      </c>
      <c r="E388" s="224" t="s">
        <v>680</v>
      </c>
      <c r="F388" s="224"/>
      <c r="H388" s="224"/>
      <c r="I388" s="224"/>
      <c r="J388" s="224"/>
      <c r="K388" s="224"/>
      <c r="L388" s="224"/>
      <c r="M388" s="224"/>
      <c r="N388" s="224"/>
      <c r="O388" s="23"/>
      <c r="P388" s="23"/>
      <c r="Q388" s="23"/>
      <c r="R388" s="23"/>
      <c r="S388" s="23"/>
      <c r="T388" s="23"/>
      <c r="U388" s="5"/>
      <c r="V388" s="41"/>
      <c r="W388" s="58"/>
      <c r="X388" s="58"/>
      <c r="Y388" s="41"/>
      <c r="Z388" s="29"/>
      <c r="AA388" s="29"/>
      <c r="AB388" s="44"/>
      <c r="AC388" s="15"/>
      <c r="AD388" s="13"/>
      <c r="AE388" s="54"/>
      <c r="AF388" s="105"/>
      <c r="AG388" s="15"/>
      <c r="AH388" s="41"/>
      <c r="AJ388" s="15"/>
      <c r="AK388" s="15"/>
      <c r="AL388" s="15"/>
      <c r="AM388" s="15"/>
      <c r="AO388" s="182" t="s">
        <v>59</v>
      </c>
    </row>
    <row r="389" spans="2:41" s="3" customFormat="1" ht="1.5" customHeight="1" x14ac:dyDescent="0.2">
      <c r="P389" s="61"/>
      <c r="Q389" s="73"/>
      <c r="R389" s="6"/>
      <c r="S389" s="29"/>
      <c r="T389" s="6"/>
      <c r="U389" s="5"/>
      <c r="V389" s="41"/>
      <c r="W389" s="45"/>
      <c r="X389" s="13"/>
      <c r="Y389" s="41"/>
      <c r="Z389" s="29"/>
      <c r="AA389" s="29"/>
      <c r="AB389" s="44"/>
      <c r="AC389" s="15"/>
      <c r="AD389" s="13"/>
      <c r="AE389" s="54"/>
      <c r="AF389" s="105"/>
      <c r="AG389" s="29"/>
      <c r="AH389" s="41"/>
      <c r="AJ389" s="15"/>
      <c r="AK389" s="15"/>
      <c r="AL389" s="15"/>
      <c r="AM389" s="15"/>
      <c r="AO389" s="182" t="s">
        <v>59</v>
      </c>
    </row>
    <row r="390" spans="2:41" s="3" customFormat="1" ht="9.9499999999999993" customHeight="1" x14ac:dyDescent="0.2">
      <c r="B390" s="94" t="s">
        <v>8</v>
      </c>
      <c r="D390" s="211"/>
      <c r="E390" s="61" t="s">
        <v>92</v>
      </c>
      <c r="F390" s="61"/>
      <c r="G390" s="23" t="s">
        <v>233</v>
      </c>
      <c r="H390" s="23"/>
      <c r="I390" s="23"/>
      <c r="J390" s="23"/>
      <c r="K390" s="23" t="s">
        <v>1487</v>
      </c>
      <c r="L390" s="23"/>
      <c r="M390" s="23"/>
      <c r="N390" s="23"/>
      <c r="P390" s="61" t="s">
        <v>279</v>
      </c>
      <c r="Q390" s="73"/>
      <c r="R390" s="22"/>
      <c r="S390" s="29">
        <f>IF(Suggested="Yes",AA390,AG390)</f>
        <v>9</v>
      </c>
      <c r="T390" s="27" t="s">
        <v>46</v>
      </c>
      <c r="U390" s="5" t="str">
        <f>+Instructions!$B$3</f>
        <v xml:space="preserve">G </v>
      </c>
      <c r="V390" s="41"/>
      <c r="W390" s="45">
        <f>+Instructions!$C$22</f>
        <v>0</v>
      </c>
      <c r="X390" s="15">
        <f t="shared" ref="X390" si="282">ROUND($AA390*(1-W390)+0.004999,2)</f>
        <v>9</v>
      </c>
      <c r="Y390" s="41"/>
      <c r="Z390" s="6" t="s">
        <v>1704</v>
      </c>
      <c r="AA390" s="29">
        <v>9</v>
      </c>
      <c r="AB390" s="49">
        <f t="shared" ref="AB390" si="283">+W390</f>
        <v>0</v>
      </c>
      <c r="AC390" s="15">
        <f t="shared" ref="AC390" si="284">+X390</f>
        <v>9</v>
      </c>
      <c r="AD390" s="11">
        <f t="shared" ref="AD390" si="285">(AG390-AC390)/AG390</f>
        <v>0</v>
      </c>
      <c r="AE390" s="102"/>
      <c r="AF390" s="110">
        <v>3</v>
      </c>
      <c r="AG390" s="42">
        <f t="shared" ref="AG390" si="286">SUM(AJ390:AL390)+AE390</f>
        <v>9</v>
      </c>
      <c r="AH390" s="41"/>
      <c r="AJ390" s="15">
        <f t="shared" ref="AJ390" si="287">ROUND(AC390/(1-VLOOKUP(AF390,Group,2,FALSE)),2)</f>
        <v>9</v>
      </c>
      <c r="AK390" s="15">
        <f t="shared" ref="AK390" si="288">IF(VLOOKUP(AF390,Group,5,FALSE)="YES",VLOOKUP(ROUND(ROUND(AJ390,1)-AJ390,2),Round,2,FALSE)+VLOOKUP(AF390,Group,6,FALSE),0)</f>
        <v>0</v>
      </c>
      <c r="AL390" s="15">
        <f t="shared" ref="AL390" si="289">IF(VLOOKUP(AF390,Group,7,FALSE)="",0,ROUND(AJ390-0.04999,1)-AJ390+AM390)</f>
        <v>0</v>
      </c>
      <c r="AM390" s="15" t="str">
        <f t="shared" ref="AM390" si="290">IF(VLOOKUP(AF390,Group,7,FALSE)="","",VLOOKUP(AF390,Group,7,FALSE))</f>
        <v/>
      </c>
      <c r="AO390" s="81" t="s">
        <v>59</v>
      </c>
    </row>
    <row r="391" spans="2:41" s="3" customFormat="1" ht="2.85" customHeight="1" x14ac:dyDescent="0.2">
      <c r="P391" s="61"/>
      <c r="Q391" s="73"/>
      <c r="R391" s="6"/>
      <c r="S391" s="29"/>
      <c r="T391" s="6"/>
      <c r="U391" s="5"/>
      <c r="V391" s="41"/>
      <c r="W391" s="45"/>
      <c r="X391" s="13"/>
      <c r="Y391" s="41"/>
      <c r="Z391" s="29"/>
      <c r="AA391" s="29"/>
      <c r="AB391" s="44"/>
      <c r="AC391" s="15"/>
      <c r="AD391" s="13"/>
      <c r="AE391" s="54"/>
      <c r="AF391" s="105"/>
      <c r="AG391" s="29"/>
      <c r="AH391" s="41"/>
      <c r="AJ391" s="15"/>
      <c r="AK391" s="15"/>
      <c r="AL391" s="15"/>
      <c r="AM391" s="15"/>
      <c r="AO391" s="182" t="s">
        <v>59</v>
      </c>
    </row>
    <row r="392" spans="2:41" s="3" customFormat="1" ht="9.9499999999999993" customHeight="1" x14ac:dyDescent="0.2">
      <c r="C392" s="133"/>
      <c r="D392" s="211" t="s">
        <v>10</v>
      </c>
      <c r="E392" s="224" t="s">
        <v>1486</v>
      </c>
      <c r="F392" s="224"/>
      <c r="H392" s="224"/>
      <c r="I392" s="224"/>
      <c r="J392" s="224"/>
      <c r="K392" s="224"/>
      <c r="L392" s="224"/>
      <c r="M392" s="224"/>
      <c r="N392" s="224"/>
      <c r="O392" s="23"/>
      <c r="P392" s="23"/>
      <c r="Q392" s="23"/>
      <c r="R392" s="23"/>
      <c r="S392" s="23"/>
      <c r="T392" s="23"/>
      <c r="U392" s="5"/>
      <c r="V392" s="41"/>
      <c r="W392" s="58"/>
      <c r="X392" s="58"/>
      <c r="Y392" s="41"/>
      <c r="Z392" s="29"/>
      <c r="AA392" s="29"/>
      <c r="AB392" s="44"/>
      <c r="AC392" s="15"/>
      <c r="AD392" s="13"/>
      <c r="AE392" s="54"/>
      <c r="AF392" s="105"/>
      <c r="AG392" s="15"/>
      <c r="AH392" s="41"/>
      <c r="AJ392" s="15"/>
      <c r="AK392" s="15"/>
      <c r="AL392" s="15"/>
      <c r="AM392" s="15"/>
      <c r="AO392" s="182" t="s">
        <v>59</v>
      </c>
    </row>
    <row r="393" spans="2:41" s="3" customFormat="1" ht="1.5" customHeight="1" x14ac:dyDescent="0.2">
      <c r="P393" s="61"/>
      <c r="Q393" s="73"/>
      <c r="R393" s="6"/>
      <c r="S393" s="29"/>
      <c r="T393" s="6"/>
      <c r="U393" s="5"/>
      <c r="V393" s="41"/>
      <c r="W393" s="45"/>
      <c r="X393" s="13"/>
      <c r="Y393" s="41"/>
      <c r="Z393" s="29"/>
      <c r="AA393" s="29"/>
      <c r="AB393" s="44"/>
      <c r="AC393" s="15"/>
      <c r="AD393" s="13"/>
      <c r="AE393" s="54"/>
      <c r="AF393" s="105"/>
      <c r="AG393" s="29"/>
      <c r="AH393" s="41"/>
      <c r="AJ393" s="15"/>
      <c r="AK393" s="15"/>
      <c r="AL393" s="15"/>
      <c r="AM393" s="15"/>
      <c r="AO393" s="182" t="s">
        <v>59</v>
      </c>
    </row>
    <row r="394" spans="2:41" s="3" customFormat="1" ht="9.9499999999999993" customHeight="1" x14ac:dyDescent="0.2">
      <c r="B394" s="94" t="s">
        <v>8</v>
      </c>
      <c r="D394" s="211"/>
      <c r="E394" s="61" t="s">
        <v>92</v>
      </c>
      <c r="F394" s="61"/>
      <c r="G394" s="23" t="s">
        <v>233</v>
      </c>
      <c r="H394" s="23"/>
      <c r="I394" s="23"/>
      <c r="J394" s="23"/>
      <c r="K394" s="23" t="s">
        <v>1488</v>
      </c>
      <c r="L394" s="23"/>
      <c r="M394" s="23"/>
      <c r="N394" s="23"/>
      <c r="P394" s="61" t="s">
        <v>279</v>
      </c>
      <c r="Q394" s="73"/>
      <c r="R394" s="22"/>
      <c r="S394" s="29">
        <f>IF(Suggested="Yes",AA394,AG394)</f>
        <v>11.9</v>
      </c>
      <c r="T394" s="27" t="s">
        <v>46</v>
      </c>
      <c r="U394" s="5" t="str">
        <f>+Instructions!$B$3</f>
        <v xml:space="preserve">G </v>
      </c>
      <c r="V394" s="41"/>
      <c r="W394" s="45">
        <f>+Instructions!$C$22</f>
        <v>0</v>
      </c>
      <c r="X394" s="15">
        <f t="shared" ref="X394" si="291">ROUND($AA394*(1-W394)+0.004999,2)</f>
        <v>11.9</v>
      </c>
      <c r="Y394" s="41"/>
      <c r="Z394" s="6" t="s">
        <v>1703</v>
      </c>
      <c r="AA394" s="29">
        <v>11.9</v>
      </c>
      <c r="AB394" s="49">
        <f t="shared" ref="AB394" si="292">+W394</f>
        <v>0</v>
      </c>
      <c r="AC394" s="15">
        <f t="shared" ref="AC394" si="293">+X394</f>
        <v>11.9</v>
      </c>
      <c r="AD394" s="11">
        <f t="shared" ref="AD394" si="294">(AG394-AC394)/AG394</f>
        <v>0</v>
      </c>
      <c r="AE394" s="102"/>
      <c r="AF394" s="110">
        <v>3</v>
      </c>
      <c r="AG394" s="42">
        <f t="shared" ref="AG394" si="295">SUM(AJ394:AL394)+AE394</f>
        <v>11.9</v>
      </c>
      <c r="AH394" s="41"/>
      <c r="AJ394" s="15">
        <f t="shared" ref="AJ394" si="296">ROUND(AC394/(1-VLOOKUP(AF394,Group,2,FALSE)),2)</f>
        <v>11.9</v>
      </c>
      <c r="AK394" s="15">
        <f t="shared" ref="AK394" si="297">IF(VLOOKUP(AF394,Group,5,FALSE)="YES",VLOOKUP(ROUND(ROUND(AJ394,1)-AJ394,2),Round,2,FALSE)+VLOOKUP(AF394,Group,6,FALSE),0)</f>
        <v>0</v>
      </c>
      <c r="AL394" s="15">
        <f t="shared" ref="AL394" si="298">IF(VLOOKUP(AF394,Group,7,FALSE)="",0,ROUND(AJ394-0.04999,1)-AJ394+AM394)</f>
        <v>0</v>
      </c>
      <c r="AM394" s="15" t="str">
        <f t="shared" ref="AM394" si="299">IF(VLOOKUP(AF394,Group,7,FALSE)="","",VLOOKUP(AF394,Group,7,FALSE))</f>
        <v/>
      </c>
      <c r="AO394" s="81" t="s">
        <v>59</v>
      </c>
    </row>
    <row r="395" spans="2:41" s="3" customFormat="1" ht="9.9499999999999993" customHeight="1" x14ac:dyDescent="0.2">
      <c r="B395" s="94" t="s">
        <v>8</v>
      </c>
      <c r="D395" s="211"/>
      <c r="E395" s="61" t="s">
        <v>92</v>
      </c>
      <c r="F395" s="61"/>
      <c r="G395" s="23" t="s">
        <v>233</v>
      </c>
      <c r="H395" s="23"/>
      <c r="I395" s="23"/>
      <c r="J395" s="23"/>
      <c r="K395" s="23" t="s">
        <v>1489</v>
      </c>
      <c r="L395" s="23"/>
      <c r="M395" s="23"/>
      <c r="N395" s="23"/>
      <c r="P395" s="61" t="s">
        <v>257</v>
      </c>
      <c r="Q395" s="73"/>
      <c r="R395" s="22"/>
      <c r="S395" s="29">
        <f>IF(Suggested="Yes",AA395,AG395)</f>
        <v>14.25</v>
      </c>
      <c r="T395" s="27" t="s">
        <v>46</v>
      </c>
      <c r="U395" s="5" t="str">
        <f>+Instructions!$B$3</f>
        <v xml:space="preserve">G </v>
      </c>
      <c r="V395" s="41"/>
      <c r="W395" s="45">
        <f>+Instructions!$C$22</f>
        <v>0</v>
      </c>
      <c r="X395" s="15">
        <f t="shared" ref="X395" si="300">ROUND($AA395*(1-W395)+0.004999,2)</f>
        <v>14.25</v>
      </c>
      <c r="Y395" s="41"/>
      <c r="Z395" s="6" t="s">
        <v>1703</v>
      </c>
      <c r="AA395" s="29">
        <v>14.25</v>
      </c>
      <c r="AB395" s="49">
        <f t="shared" ref="AB395" si="301">+W395</f>
        <v>0</v>
      </c>
      <c r="AC395" s="15">
        <f t="shared" ref="AC395" si="302">+X395</f>
        <v>14.25</v>
      </c>
      <c r="AD395" s="11">
        <f t="shared" ref="AD395" si="303">(AG395-AC395)/AG395</f>
        <v>0</v>
      </c>
      <c r="AE395" s="102"/>
      <c r="AF395" s="110">
        <v>3</v>
      </c>
      <c r="AG395" s="42">
        <f t="shared" ref="AG395" si="304">SUM(AJ395:AL395)+AE395</f>
        <v>14.25</v>
      </c>
      <c r="AH395" s="41"/>
      <c r="AJ395" s="15">
        <f t="shared" ref="AJ395" si="305">ROUND(AC395/(1-VLOOKUP(AF395,Group,2,FALSE)),2)</f>
        <v>14.25</v>
      </c>
      <c r="AK395" s="15">
        <f t="shared" ref="AK395" si="306">IF(VLOOKUP(AF395,Group,5,FALSE)="YES",VLOOKUP(ROUND(ROUND(AJ395,1)-AJ395,2),Round,2,FALSE)+VLOOKUP(AF395,Group,6,FALSE),0)</f>
        <v>0</v>
      </c>
      <c r="AL395" s="15">
        <f t="shared" ref="AL395" si="307">IF(VLOOKUP(AF395,Group,7,FALSE)="",0,ROUND(AJ395-0.04999,1)-AJ395+AM395)</f>
        <v>0</v>
      </c>
      <c r="AM395" s="15" t="str">
        <f t="shared" ref="AM395" si="308">IF(VLOOKUP(AF395,Group,7,FALSE)="","",VLOOKUP(AF395,Group,7,FALSE))</f>
        <v/>
      </c>
      <c r="AO395" s="81" t="s">
        <v>59</v>
      </c>
    </row>
    <row r="396" spans="2:41" s="3" customFormat="1" ht="3.95" customHeight="1" x14ac:dyDescent="0.2">
      <c r="P396" s="61"/>
      <c r="Q396" s="73"/>
      <c r="R396" s="6"/>
      <c r="S396" s="29"/>
      <c r="T396" s="6"/>
      <c r="U396" s="5"/>
      <c r="V396" s="41"/>
      <c r="W396" s="45"/>
      <c r="X396" s="13"/>
      <c r="Y396" s="41"/>
      <c r="Z396" s="29"/>
      <c r="AA396" s="29"/>
      <c r="AB396" s="44"/>
      <c r="AC396" s="15"/>
      <c r="AD396" s="13"/>
      <c r="AE396" s="54"/>
      <c r="AF396" s="105"/>
      <c r="AG396" s="29"/>
      <c r="AH396" s="41"/>
      <c r="AJ396" s="15"/>
      <c r="AK396" s="15"/>
      <c r="AL396" s="15"/>
      <c r="AM396" s="15"/>
      <c r="AO396" s="182" t="s">
        <v>59</v>
      </c>
    </row>
    <row r="397" spans="2:41" s="3" customFormat="1" ht="9.9499999999999993" customHeight="1" x14ac:dyDescent="0.2">
      <c r="C397" s="220" t="s">
        <v>453</v>
      </c>
      <c r="E397" s="221"/>
      <c r="P397" s="134"/>
      <c r="Q397" s="6"/>
      <c r="R397" s="222" t="s">
        <v>370</v>
      </c>
      <c r="S397" s="172" t="s">
        <v>454</v>
      </c>
      <c r="T397" s="223"/>
      <c r="U397" s="5"/>
      <c r="V397" s="41"/>
      <c r="W397" s="58"/>
      <c r="X397" s="58"/>
      <c r="Y397" s="41"/>
      <c r="Z397" s="29"/>
      <c r="AA397" s="29"/>
      <c r="AB397" s="44"/>
      <c r="AC397" s="15"/>
      <c r="AD397" s="13"/>
      <c r="AE397" s="54"/>
      <c r="AF397" s="105"/>
      <c r="AG397" s="15"/>
      <c r="AH397" s="41"/>
      <c r="AJ397" s="15"/>
      <c r="AK397" s="15"/>
      <c r="AL397" s="15"/>
      <c r="AM397" s="15"/>
      <c r="AO397" s="182" t="s">
        <v>59</v>
      </c>
    </row>
    <row r="398" spans="2:41" s="3" customFormat="1" ht="2.85" customHeight="1" x14ac:dyDescent="0.2">
      <c r="P398" s="61"/>
      <c r="Q398" s="73"/>
      <c r="R398" s="6"/>
      <c r="S398" s="29"/>
      <c r="T398" s="6"/>
      <c r="U398" s="5"/>
      <c r="V398" s="41"/>
      <c r="W398" s="45"/>
      <c r="X398" s="13"/>
      <c r="Y398" s="41"/>
      <c r="Z398" s="29"/>
      <c r="AA398" s="29"/>
      <c r="AB398" s="44"/>
      <c r="AC398" s="15"/>
      <c r="AD398" s="13"/>
      <c r="AE398" s="54"/>
      <c r="AF398" s="105"/>
      <c r="AG398" s="29"/>
      <c r="AH398" s="41"/>
      <c r="AJ398" s="15"/>
      <c r="AK398" s="15"/>
      <c r="AL398" s="15"/>
      <c r="AM398" s="15"/>
      <c r="AO398" s="182" t="s">
        <v>59</v>
      </c>
    </row>
    <row r="399" spans="2:41" s="3" customFormat="1" ht="9.9499999999999993" customHeight="1" x14ac:dyDescent="0.2">
      <c r="C399" s="133"/>
      <c r="D399" s="211" t="s">
        <v>10</v>
      </c>
      <c r="E399" s="224" t="s">
        <v>651</v>
      </c>
      <c r="F399" s="224"/>
      <c r="G399" s="224"/>
      <c r="H399" s="224"/>
      <c r="I399" s="224" t="s">
        <v>456</v>
      </c>
      <c r="J399" s="224"/>
      <c r="K399" s="224"/>
      <c r="L399" s="224"/>
      <c r="M399" s="224"/>
      <c r="N399" s="224"/>
      <c r="O399" s="23"/>
      <c r="P399" s="23"/>
      <c r="Q399" s="23"/>
      <c r="R399" s="23"/>
      <c r="S399" s="29"/>
      <c r="T399" s="23"/>
      <c r="U399" s="5"/>
      <c r="V399" s="41"/>
      <c r="W399" s="58"/>
      <c r="X399" s="58"/>
      <c r="Y399" s="41"/>
      <c r="Z399" s="29"/>
      <c r="AA399" s="29"/>
      <c r="AB399" s="44"/>
      <c r="AC399" s="15"/>
      <c r="AD399" s="13"/>
      <c r="AE399" s="54"/>
      <c r="AF399" s="105"/>
      <c r="AG399" s="15"/>
      <c r="AH399" s="41"/>
      <c r="AJ399" s="15"/>
      <c r="AK399" s="15"/>
      <c r="AL399" s="15"/>
      <c r="AM399" s="15"/>
      <c r="AO399" s="182" t="s">
        <v>59</v>
      </c>
    </row>
    <row r="400" spans="2:41" s="3" customFormat="1" ht="9.9499999999999993" customHeight="1" x14ac:dyDescent="0.2">
      <c r="C400" s="133"/>
      <c r="D400" s="211"/>
      <c r="E400" s="224" t="s">
        <v>455</v>
      </c>
      <c r="F400" s="224"/>
      <c r="G400" s="224"/>
      <c r="H400" s="224"/>
      <c r="I400" s="224" t="s">
        <v>457</v>
      </c>
      <c r="J400" s="224"/>
      <c r="K400" s="224"/>
      <c r="L400" s="224"/>
      <c r="M400" s="224"/>
      <c r="N400" s="224"/>
      <c r="O400" s="23"/>
      <c r="P400" s="23"/>
      <c r="Q400" s="23"/>
      <c r="R400" s="23"/>
      <c r="S400" s="29"/>
      <c r="T400" s="23"/>
      <c r="U400" s="5"/>
      <c r="V400" s="41"/>
      <c r="W400" s="58"/>
      <c r="X400" s="58"/>
      <c r="Y400" s="41"/>
      <c r="Z400" s="29"/>
      <c r="AA400" s="29"/>
      <c r="AB400" s="44"/>
      <c r="AC400" s="15"/>
      <c r="AD400" s="13"/>
      <c r="AE400" s="54"/>
      <c r="AF400" s="105"/>
      <c r="AG400" s="15"/>
      <c r="AH400" s="41"/>
      <c r="AJ400" s="15"/>
      <c r="AK400" s="15"/>
      <c r="AL400" s="15"/>
      <c r="AM400" s="15"/>
      <c r="AO400" s="182" t="s">
        <v>59</v>
      </c>
    </row>
    <row r="401" spans="2:41" s="3" customFormat="1" ht="1.5" customHeight="1" x14ac:dyDescent="0.2">
      <c r="P401" s="61"/>
      <c r="Q401" s="73"/>
      <c r="R401" s="6"/>
      <c r="S401" s="29"/>
      <c r="T401" s="6"/>
      <c r="U401" s="5"/>
      <c r="V401" s="41"/>
      <c r="W401" s="45"/>
      <c r="X401" s="13"/>
      <c r="Y401" s="41"/>
      <c r="Z401" s="29"/>
      <c r="AA401" s="29"/>
      <c r="AB401" s="44"/>
      <c r="AC401" s="15"/>
      <c r="AD401" s="13"/>
      <c r="AE401" s="54"/>
      <c r="AF401" s="105"/>
      <c r="AG401" s="29"/>
      <c r="AH401" s="41"/>
      <c r="AJ401" s="15"/>
      <c r="AK401" s="15"/>
      <c r="AL401" s="15"/>
      <c r="AM401" s="15"/>
      <c r="AO401" s="182" t="s">
        <v>59</v>
      </c>
    </row>
    <row r="402" spans="2:41" s="3" customFormat="1" ht="9.9499999999999993" customHeight="1" x14ac:dyDescent="0.2">
      <c r="B402" s="95" t="s">
        <v>55</v>
      </c>
      <c r="D402" s="211"/>
      <c r="E402" s="61" t="s">
        <v>134</v>
      </c>
      <c r="F402" s="61"/>
      <c r="G402" s="23" t="s">
        <v>48</v>
      </c>
      <c r="H402" s="23"/>
      <c r="I402" s="23" t="s">
        <v>199</v>
      </c>
      <c r="J402" s="23"/>
      <c r="K402" s="23"/>
      <c r="L402" s="23"/>
      <c r="M402" s="23"/>
      <c r="N402" s="23"/>
      <c r="P402" s="61" t="s">
        <v>133</v>
      </c>
      <c r="Q402" s="73"/>
      <c r="R402" s="22"/>
      <c r="S402" s="29">
        <f>IF(Suggested="Yes",AA402,AG402)</f>
        <v>4.8</v>
      </c>
      <c r="T402" s="27" t="s">
        <v>47</v>
      </c>
      <c r="U402" s="5" t="str">
        <f>+Instructions!$B$3</f>
        <v xml:space="preserve">G </v>
      </c>
      <c r="V402" s="41"/>
      <c r="W402" s="45">
        <f>+Instructions!$C$22</f>
        <v>0</v>
      </c>
      <c r="X402" s="15">
        <f>ROUND($AA402*(1-W402)+0.004999,2)</f>
        <v>4.8</v>
      </c>
      <c r="Y402" s="41"/>
      <c r="Z402" s="6" t="s">
        <v>1705</v>
      </c>
      <c r="AA402" s="29">
        <v>4.8</v>
      </c>
      <c r="AB402" s="49">
        <f>+W402</f>
        <v>0</v>
      </c>
      <c r="AC402" s="15">
        <f>+X402</f>
        <v>4.8</v>
      </c>
      <c r="AD402" s="11">
        <f>(AG402-AC402)/AG402</f>
        <v>0</v>
      </c>
      <c r="AE402" s="102"/>
      <c r="AF402" s="109">
        <v>1</v>
      </c>
      <c r="AG402" s="28">
        <f>SUM(AJ402:AL402)+AE402</f>
        <v>4.8</v>
      </c>
      <c r="AH402" s="41"/>
      <c r="AJ402" s="15">
        <f>ROUND(AC402/(1-VLOOKUP(AF402,Group,2,FALSE)),2)</f>
        <v>4.8</v>
      </c>
      <c r="AK402" s="15">
        <f>IF(VLOOKUP(AF402,Group,5,FALSE)="YES",VLOOKUP(ROUND(ROUND(AJ402,1)-AJ402,2),Round,2,FALSE)+VLOOKUP(AF402,Group,6,FALSE),0)</f>
        <v>0</v>
      </c>
      <c r="AL402" s="15">
        <f>IF(VLOOKUP(AF402,Group,7,FALSE)="",0,ROUND(AJ402-0.04999,1)-AJ402+AM402)</f>
        <v>0</v>
      </c>
      <c r="AM402" s="15" t="str">
        <f>IF(VLOOKUP(AF402,Group,7,FALSE)="","",VLOOKUP(AF402,Group,7,FALSE))</f>
        <v/>
      </c>
      <c r="AO402" s="183" t="s">
        <v>59</v>
      </c>
    </row>
    <row r="403" spans="2:41" s="3" customFormat="1" ht="2.85" customHeight="1" x14ac:dyDescent="0.2">
      <c r="P403" s="61"/>
      <c r="Q403" s="73"/>
      <c r="R403" s="6"/>
      <c r="S403" s="29"/>
      <c r="T403" s="6"/>
      <c r="U403" s="5"/>
      <c r="V403" s="41"/>
      <c r="W403" s="45"/>
      <c r="X403" s="13"/>
      <c r="Y403" s="41"/>
      <c r="Z403" s="29"/>
      <c r="AA403" s="29"/>
      <c r="AB403" s="44"/>
      <c r="AC403" s="15"/>
      <c r="AD403" s="13"/>
      <c r="AE403" s="54"/>
      <c r="AF403" s="105"/>
      <c r="AG403" s="29"/>
      <c r="AH403" s="41"/>
      <c r="AJ403" s="15"/>
      <c r="AK403" s="15"/>
      <c r="AL403" s="15"/>
      <c r="AM403" s="15"/>
      <c r="AO403" s="182" t="s">
        <v>59</v>
      </c>
    </row>
    <row r="404" spans="2:41" s="3" customFormat="1" ht="9.9499999999999993" customHeight="1" x14ac:dyDescent="0.2">
      <c r="C404" s="133"/>
      <c r="D404" s="211" t="s">
        <v>165</v>
      </c>
      <c r="E404" s="224" t="s">
        <v>1571</v>
      </c>
      <c r="F404" s="224"/>
      <c r="G404" s="224"/>
      <c r="H404" s="224"/>
      <c r="I404" s="224"/>
      <c r="J404" s="224"/>
      <c r="K404" s="224"/>
      <c r="L404" s="224"/>
      <c r="M404" s="224" t="s">
        <v>1269</v>
      </c>
      <c r="N404" s="224"/>
      <c r="O404" s="23"/>
      <c r="P404" s="23"/>
      <c r="Q404" s="23"/>
      <c r="R404" s="23"/>
      <c r="S404" s="29"/>
      <c r="T404" s="23"/>
      <c r="U404" s="5"/>
      <c r="V404" s="41"/>
      <c r="W404" s="58"/>
      <c r="X404" s="58"/>
      <c r="Y404" s="41"/>
      <c r="Z404" s="29"/>
      <c r="AA404" s="29"/>
      <c r="AB404" s="44"/>
      <c r="AC404" s="15"/>
      <c r="AD404" s="13"/>
      <c r="AE404" s="54"/>
      <c r="AF404" s="105"/>
      <c r="AG404" s="15"/>
      <c r="AH404" s="41"/>
      <c r="AJ404" s="15"/>
      <c r="AK404" s="15"/>
      <c r="AL404" s="15"/>
      <c r="AM404" s="15"/>
      <c r="AO404" s="182" t="s">
        <v>59</v>
      </c>
    </row>
    <row r="405" spans="2:41" s="3" customFormat="1" ht="1.5" customHeight="1" x14ac:dyDescent="0.2">
      <c r="P405" s="61"/>
      <c r="Q405" s="73"/>
      <c r="R405" s="6"/>
      <c r="S405" s="29"/>
      <c r="T405" s="6"/>
      <c r="U405" s="5"/>
      <c r="V405" s="41"/>
      <c r="W405" s="45"/>
      <c r="X405" s="13"/>
      <c r="Y405" s="41"/>
      <c r="Z405" s="29"/>
      <c r="AA405" s="29"/>
      <c r="AB405" s="44"/>
      <c r="AC405" s="15"/>
      <c r="AD405" s="13"/>
      <c r="AE405" s="54"/>
      <c r="AF405" s="105"/>
      <c r="AG405" s="29"/>
      <c r="AH405" s="41"/>
      <c r="AJ405" s="15"/>
      <c r="AK405" s="15"/>
      <c r="AL405" s="15"/>
      <c r="AM405" s="15"/>
      <c r="AO405" s="182" t="s">
        <v>59</v>
      </c>
    </row>
    <row r="406" spans="2:41" s="3" customFormat="1" ht="9.9499999999999993" customHeight="1" x14ac:dyDescent="0.2">
      <c r="B406" s="95" t="s">
        <v>55</v>
      </c>
      <c r="D406" s="211"/>
      <c r="E406" s="61" t="s">
        <v>134</v>
      </c>
      <c r="F406" s="61"/>
      <c r="G406" s="23" t="s">
        <v>48</v>
      </c>
      <c r="H406" s="23"/>
      <c r="I406" s="23" t="s">
        <v>199</v>
      </c>
      <c r="J406" s="23"/>
      <c r="K406" s="23"/>
      <c r="L406" s="23"/>
      <c r="M406" s="23"/>
      <c r="N406" s="23"/>
      <c r="P406" s="61" t="s">
        <v>133</v>
      </c>
      <c r="Q406" s="73"/>
      <c r="R406" s="22"/>
      <c r="S406" s="29">
        <f>IF(Suggested="Yes",AA406,AG406)</f>
        <v>5.4</v>
      </c>
      <c r="T406" s="27" t="s">
        <v>47</v>
      </c>
      <c r="U406" s="5" t="str">
        <f>+Instructions!$B$3</f>
        <v xml:space="preserve">G </v>
      </c>
      <c r="V406" s="41"/>
      <c r="W406" s="45">
        <f>+Instructions!$C$22</f>
        <v>0</v>
      </c>
      <c r="X406" s="15">
        <f>ROUND($AA406*(1-W406)+0.004999,2)</f>
        <v>5.4</v>
      </c>
      <c r="Y406" s="41"/>
      <c r="Z406" s="6" t="s">
        <v>1705</v>
      </c>
      <c r="AA406" s="29">
        <v>5.4</v>
      </c>
      <c r="AB406" s="49">
        <f>+W406</f>
        <v>0</v>
      </c>
      <c r="AC406" s="15">
        <f>+X406</f>
        <v>5.4</v>
      </c>
      <c r="AD406" s="11">
        <f>(AG406-AC406)/AG406</f>
        <v>0</v>
      </c>
      <c r="AE406" s="102"/>
      <c r="AF406" s="109">
        <v>1</v>
      </c>
      <c r="AG406" s="28">
        <f>SUM(AJ406:AL406)+AE406</f>
        <v>5.4</v>
      </c>
      <c r="AH406" s="41"/>
      <c r="AJ406" s="15">
        <f>ROUND(AC406/(1-VLOOKUP(AF406,Group,2,FALSE)),2)</f>
        <v>5.4</v>
      </c>
      <c r="AK406" s="15">
        <f>IF(VLOOKUP(AF406,Group,5,FALSE)="YES",VLOOKUP(ROUND(ROUND(AJ406,1)-AJ406,2),Round,2,FALSE)+VLOOKUP(AF406,Group,6,FALSE),0)</f>
        <v>0</v>
      </c>
      <c r="AL406" s="15">
        <f>IF(VLOOKUP(AF406,Group,7,FALSE)="",0,ROUND(AJ406-0.04999,1)-AJ406+AM406)</f>
        <v>0</v>
      </c>
      <c r="AM406" s="15" t="str">
        <f>IF(VLOOKUP(AF406,Group,7,FALSE)="","",VLOOKUP(AF406,Group,7,FALSE))</f>
        <v/>
      </c>
      <c r="AO406" s="183" t="s">
        <v>59</v>
      </c>
    </row>
    <row r="407" spans="2:41" s="3" customFormat="1" ht="2.85" customHeight="1" x14ac:dyDescent="0.2">
      <c r="P407" s="61"/>
      <c r="Q407" s="73"/>
      <c r="R407" s="6"/>
      <c r="S407" s="29"/>
      <c r="T407" s="6"/>
      <c r="U407" s="5"/>
      <c r="V407" s="41"/>
      <c r="W407" s="45"/>
      <c r="X407" s="13"/>
      <c r="Y407" s="41"/>
      <c r="Z407" s="29"/>
      <c r="AA407" s="29"/>
      <c r="AB407" s="44"/>
      <c r="AC407" s="15"/>
      <c r="AD407" s="13"/>
      <c r="AE407" s="54"/>
      <c r="AF407" s="105"/>
      <c r="AG407" s="29"/>
      <c r="AH407" s="41"/>
      <c r="AJ407" s="15"/>
      <c r="AK407" s="15"/>
      <c r="AL407" s="15"/>
      <c r="AM407" s="15"/>
      <c r="AO407" s="182" t="s">
        <v>59</v>
      </c>
    </row>
    <row r="408" spans="2:41" s="3" customFormat="1" ht="9.9499999999999993" customHeight="1" x14ac:dyDescent="0.2">
      <c r="C408" s="133"/>
      <c r="D408" s="211" t="s">
        <v>10</v>
      </c>
      <c r="E408" s="224" t="s">
        <v>1490</v>
      </c>
      <c r="F408" s="224"/>
      <c r="G408" s="224"/>
      <c r="H408" s="224"/>
      <c r="I408" s="224"/>
      <c r="J408" s="224"/>
      <c r="K408" s="224"/>
      <c r="L408" s="224"/>
      <c r="M408" s="224"/>
      <c r="N408" s="224"/>
      <c r="O408" s="23"/>
      <c r="P408" s="23"/>
      <c r="Q408" s="23"/>
      <c r="R408" s="23"/>
      <c r="S408" s="29"/>
      <c r="T408" s="23"/>
      <c r="U408" s="5"/>
      <c r="V408" s="41"/>
      <c r="W408" s="58"/>
      <c r="X408" s="58"/>
      <c r="Y408" s="41"/>
      <c r="Z408" s="29"/>
      <c r="AA408" s="29"/>
      <c r="AB408" s="44"/>
      <c r="AC408" s="15"/>
      <c r="AD408" s="13"/>
      <c r="AE408" s="54"/>
      <c r="AF408" s="105"/>
      <c r="AG408" s="15"/>
      <c r="AH408" s="41"/>
      <c r="AJ408" s="15"/>
      <c r="AK408" s="15"/>
      <c r="AL408" s="15"/>
      <c r="AM408" s="15"/>
      <c r="AO408" s="182" t="s">
        <v>59</v>
      </c>
    </row>
    <row r="409" spans="2:41" s="3" customFormat="1" ht="1.5" customHeight="1" x14ac:dyDescent="0.2">
      <c r="P409" s="61"/>
      <c r="Q409" s="73"/>
      <c r="R409" s="6"/>
      <c r="S409" s="29"/>
      <c r="T409" s="6"/>
      <c r="U409" s="5"/>
      <c r="V409" s="41"/>
      <c r="W409" s="45"/>
      <c r="X409" s="13"/>
      <c r="Y409" s="41"/>
      <c r="Z409" s="29"/>
      <c r="AA409" s="29"/>
      <c r="AB409" s="44"/>
      <c r="AC409" s="15"/>
      <c r="AD409" s="13"/>
      <c r="AE409" s="54"/>
      <c r="AF409" s="105"/>
      <c r="AG409" s="29"/>
      <c r="AH409" s="41"/>
      <c r="AJ409" s="15"/>
      <c r="AK409" s="15"/>
      <c r="AL409" s="15"/>
      <c r="AM409" s="15"/>
      <c r="AO409" s="182" t="s">
        <v>59</v>
      </c>
    </row>
    <row r="410" spans="2:41" s="3" customFormat="1" ht="9.9499999999999993" customHeight="1" x14ac:dyDescent="0.2">
      <c r="B410" s="95" t="s">
        <v>55</v>
      </c>
      <c r="D410" s="211"/>
      <c r="E410" s="61" t="s">
        <v>134</v>
      </c>
      <c r="F410" s="61"/>
      <c r="G410" s="23" t="s">
        <v>48</v>
      </c>
      <c r="H410" s="23"/>
      <c r="I410" s="23" t="s">
        <v>458</v>
      </c>
      <c r="J410" s="23"/>
      <c r="K410" s="23"/>
      <c r="L410" s="23"/>
      <c r="M410" s="23"/>
      <c r="N410" s="23"/>
      <c r="P410" s="61" t="s">
        <v>133</v>
      </c>
      <c r="Q410" s="73"/>
      <c r="R410" s="22"/>
      <c r="S410" s="29">
        <f>IF(Suggested="Yes",AA410,AG410)</f>
        <v>5.0999999999999996</v>
      </c>
      <c r="T410" s="27" t="s">
        <v>47</v>
      </c>
      <c r="U410" s="5" t="str">
        <f>+Instructions!$B$3</f>
        <v xml:space="preserve">G </v>
      </c>
      <c r="V410" s="41"/>
      <c r="W410" s="45">
        <f>+Instructions!$C$22</f>
        <v>0</v>
      </c>
      <c r="X410" s="15">
        <f>ROUND($AA410*(1-W410)+0.004999,2)</f>
        <v>5.0999999999999996</v>
      </c>
      <c r="Y410" s="41"/>
      <c r="Z410" s="6" t="s">
        <v>1705</v>
      </c>
      <c r="AA410" s="29">
        <v>5.0999999999999996</v>
      </c>
      <c r="AB410" s="49">
        <f>+W410</f>
        <v>0</v>
      </c>
      <c r="AC410" s="15">
        <f>+X410</f>
        <v>5.0999999999999996</v>
      </c>
      <c r="AD410" s="11">
        <f>(AG410-AC410)/AG410</f>
        <v>0</v>
      </c>
      <c r="AE410" s="102"/>
      <c r="AF410" s="109">
        <v>1</v>
      </c>
      <c r="AG410" s="28">
        <f>SUM(AJ410:AL410)+AE410</f>
        <v>5.0999999999999996</v>
      </c>
      <c r="AH410" s="41"/>
      <c r="AJ410" s="15">
        <f>ROUND(AC410/(1-VLOOKUP(AF410,Group,2,FALSE)),2)</f>
        <v>5.0999999999999996</v>
      </c>
      <c r="AK410" s="15">
        <f>IF(VLOOKUP(AF410,Group,5,FALSE)="YES",VLOOKUP(ROUND(ROUND(AJ410,1)-AJ410,2),Round,2,FALSE)+VLOOKUP(AF410,Group,6,FALSE),0)</f>
        <v>0</v>
      </c>
      <c r="AL410" s="15">
        <f>IF(VLOOKUP(AF410,Group,7,FALSE)="",0,ROUND(AJ410-0.04999,1)-AJ410+AM410)</f>
        <v>0</v>
      </c>
      <c r="AM410" s="15" t="str">
        <f>IF(VLOOKUP(AF410,Group,7,FALSE)="","",VLOOKUP(AF410,Group,7,FALSE))</f>
        <v/>
      </c>
      <c r="AO410" s="183" t="s">
        <v>59</v>
      </c>
    </row>
    <row r="411" spans="2:41" s="3" customFormat="1" ht="2.85" customHeight="1" x14ac:dyDescent="0.2">
      <c r="P411" s="61"/>
      <c r="Q411" s="73"/>
      <c r="R411" s="6"/>
      <c r="S411" s="29"/>
      <c r="T411" s="6"/>
      <c r="U411" s="5"/>
      <c r="V411" s="41"/>
      <c r="W411" s="45"/>
      <c r="X411" s="13"/>
      <c r="Y411" s="41"/>
      <c r="Z411" s="29"/>
      <c r="AA411" s="29"/>
      <c r="AB411" s="44"/>
      <c r="AC411" s="15"/>
      <c r="AD411" s="13"/>
      <c r="AE411" s="54"/>
      <c r="AF411" s="105"/>
      <c r="AG411" s="29"/>
      <c r="AH411" s="41"/>
      <c r="AJ411" s="15"/>
      <c r="AK411" s="15"/>
      <c r="AL411" s="15"/>
      <c r="AM411" s="15"/>
      <c r="AO411" s="182" t="s">
        <v>59</v>
      </c>
    </row>
    <row r="412" spans="2:41" s="3" customFormat="1" ht="9.9499999999999993" customHeight="1" x14ac:dyDescent="0.2">
      <c r="C412" s="133"/>
      <c r="D412" s="211" t="s">
        <v>10</v>
      </c>
      <c r="E412" s="224" t="s">
        <v>459</v>
      </c>
      <c r="F412" s="224"/>
      <c r="G412" s="224"/>
      <c r="H412" s="224"/>
      <c r="I412" s="224"/>
      <c r="J412" s="224"/>
      <c r="K412" s="224"/>
      <c r="L412" s="224"/>
      <c r="M412" s="224"/>
      <c r="N412" s="224"/>
      <c r="O412" s="23"/>
      <c r="P412" s="23"/>
      <c r="Q412" s="23"/>
      <c r="R412" s="23"/>
      <c r="S412" s="29"/>
      <c r="T412" s="23"/>
      <c r="U412" s="5"/>
      <c r="V412" s="41"/>
      <c r="W412" s="58"/>
      <c r="X412" s="58"/>
      <c r="Y412" s="41"/>
      <c r="Z412" s="29"/>
      <c r="AA412" s="29"/>
      <c r="AB412" s="44"/>
      <c r="AC412" s="15"/>
      <c r="AD412" s="13"/>
      <c r="AE412" s="54"/>
      <c r="AF412" s="105"/>
      <c r="AG412" s="15"/>
      <c r="AH412" s="41"/>
      <c r="AJ412" s="15"/>
      <c r="AK412" s="15"/>
      <c r="AL412" s="15"/>
      <c r="AM412" s="15"/>
      <c r="AO412" s="182" t="s">
        <v>59</v>
      </c>
    </row>
    <row r="413" spans="2:41" s="3" customFormat="1" ht="1.5" customHeight="1" x14ac:dyDescent="0.2">
      <c r="P413" s="61"/>
      <c r="Q413" s="73"/>
      <c r="R413" s="6"/>
      <c r="S413" s="29"/>
      <c r="T413" s="6"/>
      <c r="U413" s="5"/>
      <c r="V413" s="41"/>
      <c r="W413" s="45"/>
      <c r="X413" s="13"/>
      <c r="Y413" s="41"/>
      <c r="Z413" s="29"/>
      <c r="AA413" s="29"/>
      <c r="AB413" s="44"/>
      <c r="AC413" s="15"/>
      <c r="AD413" s="13"/>
      <c r="AE413" s="54"/>
      <c r="AF413" s="105"/>
      <c r="AG413" s="29"/>
      <c r="AH413" s="41"/>
      <c r="AJ413" s="15"/>
      <c r="AK413" s="15"/>
      <c r="AL413" s="15"/>
      <c r="AM413" s="15"/>
      <c r="AO413" s="182" t="s">
        <v>59</v>
      </c>
    </row>
    <row r="414" spans="2:41" s="3" customFormat="1" ht="9.9499999999999993" customHeight="1" x14ac:dyDescent="0.2">
      <c r="B414" s="95" t="s">
        <v>55</v>
      </c>
      <c r="D414" s="211"/>
      <c r="E414" s="61" t="s">
        <v>214</v>
      </c>
      <c r="F414" s="61"/>
      <c r="G414" s="23" t="s">
        <v>48</v>
      </c>
      <c r="H414" s="23"/>
      <c r="I414" s="23" t="s">
        <v>199</v>
      </c>
      <c r="J414" s="23"/>
      <c r="K414" s="23"/>
      <c r="L414" s="23"/>
      <c r="M414" s="23"/>
      <c r="N414" s="23"/>
      <c r="P414" s="61" t="s">
        <v>198</v>
      </c>
      <c r="Q414" s="73"/>
      <c r="R414" s="22"/>
      <c r="S414" s="29">
        <f>IF(Suggested="Yes",AA414,AG414)</f>
        <v>6</v>
      </c>
      <c r="T414" s="27" t="s">
        <v>47</v>
      </c>
      <c r="U414" s="5" t="str">
        <f>+Instructions!$B$3</f>
        <v xml:space="preserve">G </v>
      </c>
      <c r="V414" s="41"/>
      <c r="W414" s="45">
        <f>+Instructions!$C$22</f>
        <v>0</v>
      </c>
      <c r="X414" s="15">
        <f>ROUND($AA414*(1-W414)+0.004999,2)</f>
        <v>6</v>
      </c>
      <c r="Y414" s="41"/>
      <c r="Z414" s="6" t="s">
        <v>1705</v>
      </c>
      <c r="AA414" s="29">
        <v>6</v>
      </c>
      <c r="AB414" s="49">
        <f>+W414</f>
        <v>0</v>
      </c>
      <c r="AC414" s="15">
        <f>+X414</f>
        <v>6</v>
      </c>
      <c r="AD414" s="11">
        <f>(AG414-AC414)/AG414</f>
        <v>0</v>
      </c>
      <c r="AE414" s="102"/>
      <c r="AF414" s="109">
        <v>1</v>
      </c>
      <c r="AG414" s="28">
        <f>SUM(AJ414:AL414)+AE414</f>
        <v>6</v>
      </c>
      <c r="AH414" s="41"/>
      <c r="AJ414" s="15">
        <f>ROUND(AC414/(1-VLOOKUP(AF414,Group,2,FALSE)),2)</f>
        <v>6</v>
      </c>
      <c r="AK414" s="15">
        <f>IF(VLOOKUP(AF414,Group,5,FALSE)="YES",VLOOKUP(ROUND(ROUND(AJ414,1)-AJ414,2),Round,2,FALSE)+VLOOKUP(AF414,Group,6,FALSE),0)</f>
        <v>0</v>
      </c>
      <c r="AL414" s="15">
        <f>IF(VLOOKUP(AF414,Group,7,FALSE)="",0,ROUND(AJ414-0.04999,1)-AJ414+AM414)</f>
        <v>0</v>
      </c>
      <c r="AM414" s="15" t="str">
        <f>IF(VLOOKUP(AF414,Group,7,FALSE)="","",VLOOKUP(AF414,Group,7,FALSE))</f>
        <v/>
      </c>
      <c r="AO414" s="183" t="s">
        <v>59</v>
      </c>
    </row>
    <row r="415" spans="2:41" s="3" customFormat="1" ht="2.85" customHeight="1" x14ac:dyDescent="0.2">
      <c r="P415" s="61"/>
      <c r="Q415" s="73"/>
      <c r="R415" s="6"/>
      <c r="S415" s="29"/>
      <c r="T415" s="6"/>
      <c r="U415" s="5"/>
      <c r="V415" s="41"/>
      <c r="W415" s="45"/>
      <c r="X415" s="13"/>
      <c r="Y415" s="41"/>
      <c r="Z415" s="29"/>
      <c r="AA415" s="29"/>
      <c r="AB415" s="44"/>
      <c r="AC415" s="15"/>
      <c r="AD415" s="13"/>
      <c r="AE415" s="54"/>
      <c r="AF415" s="105"/>
      <c r="AG415" s="29"/>
      <c r="AH415" s="41"/>
      <c r="AJ415" s="15"/>
      <c r="AK415" s="15"/>
      <c r="AL415" s="15"/>
      <c r="AM415" s="15"/>
      <c r="AO415" s="182" t="s">
        <v>59</v>
      </c>
    </row>
    <row r="416" spans="2:41" s="3" customFormat="1" ht="9.9499999999999993" customHeight="1" x14ac:dyDescent="0.2">
      <c r="B416" s="95" t="s">
        <v>55</v>
      </c>
      <c r="D416" s="211"/>
      <c r="E416" s="61" t="s">
        <v>214</v>
      </c>
      <c r="F416" s="61"/>
      <c r="G416" s="23" t="s">
        <v>48</v>
      </c>
      <c r="H416" s="23"/>
      <c r="I416" s="23" t="s">
        <v>389</v>
      </c>
      <c r="J416" s="23"/>
      <c r="K416" s="23"/>
      <c r="L416" s="23"/>
      <c r="M416" s="23"/>
      <c r="N416" s="23"/>
      <c r="P416" s="61" t="s">
        <v>198</v>
      </c>
      <c r="Q416" s="73"/>
      <c r="R416" s="22"/>
      <c r="S416" s="29">
        <f>IF(Suggested="Yes",AA416,AG416)</f>
        <v>6</v>
      </c>
      <c r="T416" s="27" t="s">
        <v>47</v>
      </c>
      <c r="U416" s="5" t="str">
        <f>+Instructions!$B$3</f>
        <v xml:space="preserve">G </v>
      </c>
      <c r="V416" s="41"/>
      <c r="W416" s="45">
        <f>+Instructions!$C$22</f>
        <v>0</v>
      </c>
      <c r="X416" s="15">
        <f>ROUND($AA416*(1-W416)+0.004999,2)</f>
        <v>6</v>
      </c>
      <c r="Y416" s="41"/>
      <c r="Z416" s="6" t="s">
        <v>1705</v>
      </c>
      <c r="AA416" s="29">
        <v>6</v>
      </c>
      <c r="AB416" s="49">
        <f>+W416</f>
        <v>0</v>
      </c>
      <c r="AC416" s="15">
        <f>+X416</f>
        <v>6</v>
      </c>
      <c r="AD416" s="11">
        <f>(AG416-AC416)/AG416</f>
        <v>0</v>
      </c>
      <c r="AE416" s="102"/>
      <c r="AF416" s="109">
        <v>1</v>
      </c>
      <c r="AG416" s="28">
        <f>SUM(AJ416:AL416)+AE416</f>
        <v>6</v>
      </c>
      <c r="AH416" s="41"/>
      <c r="AJ416" s="15">
        <f>ROUND(AC416/(1-VLOOKUP(AF416,Group,2,FALSE)),2)</f>
        <v>6</v>
      </c>
      <c r="AK416" s="15">
        <f>IF(VLOOKUP(AF416,Group,5,FALSE)="YES",VLOOKUP(ROUND(ROUND(AJ416,1)-AJ416,2),Round,2,FALSE)+VLOOKUP(AF416,Group,6,FALSE),0)</f>
        <v>0</v>
      </c>
      <c r="AL416" s="15">
        <f>IF(VLOOKUP(AF416,Group,7,FALSE)="",0,ROUND(AJ416-0.04999,1)-AJ416+AM416)</f>
        <v>0</v>
      </c>
      <c r="AM416" s="15" t="str">
        <f>IF(VLOOKUP(AF416,Group,7,FALSE)="","",VLOOKUP(AF416,Group,7,FALSE))</f>
        <v/>
      </c>
      <c r="AO416" s="183" t="s">
        <v>59</v>
      </c>
    </row>
    <row r="417" spans="2:41" s="3" customFormat="1" ht="2.85" customHeight="1" x14ac:dyDescent="0.2">
      <c r="P417" s="61"/>
      <c r="Q417" s="73"/>
      <c r="R417" s="6"/>
      <c r="S417" s="29"/>
      <c r="T417" s="6"/>
      <c r="U417" s="5"/>
      <c r="V417" s="41"/>
      <c r="W417" s="45"/>
      <c r="X417" s="13"/>
      <c r="Y417" s="41"/>
      <c r="Z417" s="29"/>
      <c r="AA417" s="29"/>
      <c r="AB417" s="44"/>
      <c r="AC417" s="15"/>
      <c r="AD417" s="13"/>
      <c r="AE417" s="54"/>
      <c r="AF417" s="105"/>
      <c r="AG417" s="29"/>
      <c r="AH417" s="41"/>
      <c r="AJ417" s="15"/>
      <c r="AK417" s="15"/>
      <c r="AL417" s="15"/>
      <c r="AM417" s="15"/>
      <c r="AO417" s="182" t="s">
        <v>59</v>
      </c>
    </row>
    <row r="418" spans="2:41" s="3" customFormat="1" ht="9.9499999999999993" customHeight="1" x14ac:dyDescent="0.2">
      <c r="C418" s="133"/>
      <c r="D418" s="211" t="s">
        <v>165</v>
      </c>
      <c r="E418" s="224" t="s">
        <v>874</v>
      </c>
      <c r="F418" s="224"/>
      <c r="G418" s="224"/>
      <c r="H418" s="224"/>
      <c r="I418" s="224"/>
      <c r="J418" s="224"/>
      <c r="K418" s="224"/>
      <c r="L418" s="224"/>
      <c r="M418" s="224"/>
      <c r="N418" s="224"/>
      <c r="O418" s="23"/>
      <c r="P418" s="23"/>
      <c r="Q418" s="23"/>
      <c r="R418" s="23"/>
      <c r="S418" s="29"/>
      <c r="T418" s="23"/>
      <c r="U418" s="5"/>
      <c r="V418" s="41"/>
      <c r="W418" s="58"/>
      <c r="X418" s="58"/>
      <c r="Y418" s="41"/>
      <c r="Z418" s="29"/>
      <c r="AA418" s="29"/>
      <c r="AB418" s="44"/>
      <c r="AC418" s="15"/>
      <c r="AD418" s="13"/>
      <c r="AE418" s="54"/>
      <c r="AF418" s="105"/>
      <c r="AG418" s="15"/>
      <c r="AH418" s="41"/>
      <c r="AJ418" s="15"/>
      <c r="AK418" s="15"/>
      <c r="AL418" s="15"/>
      <c r="AM418" s="15"/>
      <c r="AO418" s="182" t="s">
        <v>59</v>
      </c>
    </row>
    <row r="419" spans="2:41" s="3" customFormat="1" ht="1.5" customHeight="1" x14ac:dyDescent="0.2">
      <c r="P419" s="61"/>
      <c r="Q419" s="73"/>
      <c r="R419" s="6"/>
      <c r="S419" s="29"/>
      <c r="T419" s="6"/>
      <c r="U419" s="5"/>
      <c r="V419" s="41"/>
      <c r="W419" s="45"/>
      <c r="X419" s="13"/>
      <c r="Y419" s="41"/>
      <c r="Z419" s="29"/>
      <c r="AA419" s="29"/>
      <c r="AB419" s="44"/>
      <c r="AC419" s="15"/>
      <c r="AD419" s="13"/>
      <c r="AE419" s="54"/>
      <c r="AF419" s="105"/>
      <c r="AG419" s="29"/>
      <c r="AH419" s="41"/>
      <c r="AJ419" s="15"/>
      <c r="AK419" s="15"/>
      <c r="AL419" s="15"/>
      <c r="AM419" s="15"/>
      <c r="AO419" s="182" t="s">
        <v>59</v>
      </c>
    </row>
    <row r="420" spans="2:41" s="3" customFormat="1" ht="9.9499999999999993" customHeight="1" x14ac:dyDescent="0.2">
      <c r="B420" s="95" t="s">
        <v>55</v>
      </c>
      <c r="D420" s="211"/>
      <c r="E420" s="61" t="s">
        <v>875</v>
      </c>
      <c r="F420" s="61"/>
      <c r="G420" s="23" t="s">
        <v>48</v>
      </c>
      <c r="H420" s="23"/>
      <c r="I420" s="23" t="s">
        <v>389</v>
      </c>
      <c r="J420" s="23"/>
      <c r="K420" s="23"/>
      <c r="L420" s="23"/>
      <c r="M420" s="23"/>
      <c r="N420" s="23"/>
      <c r="P420" s="61" t="s">
        <v>717</v>
      </c>
      <c r="Q420" s="73"/>
      <c r="R420" s="22"/>
      <c r="S420" s="29">
        <f>IF(Suggested="Yes",AA420,AG420)</f>
        <v>6.2</v>
      </c>
      <c r="T420" s="27" t="s">
        <v>47</v>
      </c>
      <c r="U420" s="5" t="str">
        <f>+Instructions!$B$3</f>
        <v xml:space="preserve">G </v>
      </c>
      <c r="V420" s="41"/>
      <c r="W420" s="45">
        <f>+Instructions!$C$22</f>
        <v>0</v>
      </c>
      <c r="X420" s="15">
        <f>ROUND($AA420*(1-W420)+0.004999,2)</f>
        <v>6.2</v>
      </c>
      <c r="Y420" s="41"/>
      <c r="Z420" s="6" t="s">
        <v>1705</v>
      </c>
      <c r="AA420" s="29">
        <v>6.2</v>
      </c>
      <c r="AB420" s="49">
        <f>+W420</f>
        <v>0</v>
      </c>
      <c r="AC420" s="15">
        <f>+X420</f>
        <v>6.2</v>
      </c>
      <c r="AD420" s="11">
        <f>(AG420-AC420)/AG420</f>
        <v>0</v>
      </c>
      <c r="AE420" s="102"/>
      <c r="AF420" s="109">
        <v>1</v>
      </c>
      <c r="AG420" s="28">
        <f>SUM(AJ420:AL420)+AE420</f>
        <v>6.2</v>
      </c>
      <c r="AH420" s="41"/>
      <c r="AJ420" s="15">
        <f>ROUND(AC420/(1-VLOOKUP(AF420,Group,2,FALSE)),2)</f>
        <v>6.2</v>
      </c>
      <c r="AK420" s="15">
        <f>IF(VLOOKUP(AF420,Group,5,FALSE)="YES",VLOOKUP(ROUND(ROUND(AJ420,1)-AJ420,2),Round,2,FALSE)+VLOOKUP(AF420,Group,6,FALSE),0)</f>
        <v>0</v>
      </c>
      <c r="AL420" s="15">
        <f>IF(VLOOKUP(AF420,Group,7,FALSE)="",0,ROUND(AJ420-0.04999,1)-AJ420+AM420)</f>
        <v>0</v>
      </c>
      <c r="AM420" s="15" t="str">
        <f>IF(VLOOKUP(AF420,Group,7,FALSE)="","",VLOOKUP(AF420,Group,7,FALSE))</f>
        <v/>
      </c>
      <c r="AO420" s="183" t="s">
        <v>59</v>
      </c>
    </row>
    <row r="421" spans="2:41" s="3" customFormat="1" ht="3.95" customHeight="1" x14ac:dyDescent="0.2">
      <c r="P421" s="61"/>
      <c r="Q421" s="73"/>
      <c r="R421" s="6"/>
      <c r="S421" s="29"/>
      <c r="T421" s="6"/>
      <c r="U421" s="5"/>
      <c r="V421" s="41"/>
      <c r="W421" s="45"/>
      <c r="X421" s="13"/>
      <c r="Y421" s="41"/>
      <c r="Z421" s="29"/>
      <c r="AA421" s="29"/>
      <c r="AB421" s="44"/>
      <c r="AC421" s="15"/>
      <c r="AD421" s="13"/>
      <c r="AE421" s="54"/>
      <c r="AF421" s="105"/>
      <c r="AG421" s="29"/>
      <c r="AH421" s="41"/>
      <c r="AJ421" s="15"/>
      <c r="AK421" s="15"/>
      <c r="AL421" s="15"/>
      <c r="AM421" s="15"/>
      <c r="AO421" s="182" t="s">
        <v>59</v>
      </c>
    </row>
    <row r="422" spans="2:41" s="3" customFormat="1" ht="9.9499999999999993" customHeight="1" x14ac:dyDescent="0.2">
      <c r="C422" s="220" t="s">
        <v>814</v>
      </c>
      <c r="E422" s="221"/>
      <c r="P422" s="134"/>
      <c r="Q422" s="6"/>
      <c r="R422" s="222" t="s">
        <v>370</v>
      </c>
      <c r="S422" s="172" t="s">
        <v>815</v>
      </c>
      <c r="T422" s="223"/>
      <c r="U422" s="5"/>
      <c r="V422" s="41"/>
      <c r="W422" s="58"/>
      <c r="X422" s="58"/>
      <c r="Y422" s="41"/>
      <c r="Z422" s="29"/>
      <c r="AA422" s="29"/>
      <c r="AB422" s="44"/>
      <c r="AC422" s="15"/>
      <c r="AD422" s="13"/>
      <c r="AE422" s="54"/>
      <c r="AF422" s="105"/>
      <c r="AG422" s="15"/>
      <c r="AH422" s="41"/>
      <c r="AJ422" s="15"/>
      <c r="AK422" s="15"/>
      <c r="AL422" s="15"/>
      <c r="AM422" s="15"/>
      <c r="AO422" s="182" t="s">
        <v>59</v>
      </c>
    </row>
    <row r="423" spans="2:41" s="3" customFormat="1" ht="2.85" customHeight="1" x14ac:dyDescent="0.2">
      <c r="P423" s="61"/>
      <c r="Q423" s="73"/>
      <c r="R423" s="6"/>
      <c r="S423" s="29"/>
      <c r="T423" s="6"/>
      <c r="U423" s="5"/>
      <c r="V423" s="41"/>
      <c r="W423" s="45"/>
      <c r="X423" s="13"/>
      <c r="Y423" s="41"/>
      <c r="Z423" s="29"/>
      <c r="AA423" s="29"/>
      <c r="AB423" s="44"/>
      <c r="AC423" s="15"/>
      <c r="AD423" s="13"/>
      <c r="AE423" s="54"/>
      <c r="AF423" s="105"/>
      <c r="AG423" s="29"/>
      <c r="AH423" s="41"/>
      <c r="AJ423" s="15"/>
      <c r="AK423" s="15"/>
      <c r="AL423" s="15"/>
      <c r="AM423" s="15"/>
      <c r="AO423" s="182" t="s">
        <v>59</v>
      </c>
    </row>
    <row r="424" spans="2:41" s="3" customFormat="1" ht="9.9499999999999993" customHeight="1" x14ac:dyDescent="0.2">
      <c r="C424" s="133"/>
      <c r="D424" s="211" t="s">
        <v>10</v>
      </c>
      <c r="E424" s="224" t="s">
        <v>878</v>
      </c>
      <c r="F424" s="224"/>
      <c r="I424" s="224"/>
      <c r="L424" s="224"/>
      <c r="M424" s="224"/>
      <c r="N424" s="224"/>
      <c r="O424" s="23"/>
      <c r="P424" s="23"/>
      <c r="Q424" s="23"/>
      <c r="R424" s="23"/>
      <c r="S424" s="23"/>
      <c r="T424" s="23"/>
      <c r="U424" s="5"/>
      <c r="V424" s="41"/>
      <c r="W424" s="58"/>
      <c r="X424" s="58"/>
      <c r="Y424" s="41"/>
      <c r="Z424" s="29"/>
      <c r="AA424" s="29"/>
      <c r="AB424" s="44"/>
      <c r="AC424" s="15"/>
      <c r="AD424" s="13"/>
      <c r="AE424" s="54"/>
      <c r="AF424" s="105"/>
      <c r="AG424" s="15"/>
      <c r="AH424" s="41"/>
      <c r="AJ424" s="15"/>
      <c r="AK424" s="15"/>
      <c r="AL424" s="15"/>
      <c r="AM424" s="15"/>
      <c r="AO424" s="182" t="s">
        <v>59</v>
      </c>
    </row>
    <row r="425" spans="2:41" s="3" customFormat="1" ht="1.5" customHeight="1" x14ac:dyDescent="0.2">
      <c r="P425" s="61"/>
      <c r="Q425" s="73"/>
      <c r="R425" s="6"/>
      <c r="S425" s="29"/>
      <c r="T425" s="6"/>
      <c r="U425" s="5"/>
      <c r="V425" s="41"/>
      <c r="W425" s="45"/>
      <c r="X425" s="13"/>
      <c r="Y425" s="41"/>
      <c r="Z425" s="29"/>
      <c r="AA425" s="29"/>
      <c r="AB425" s="44"/>
      <c r="AC425" s="15"/>
      <c r="AD425" s="13"/>
      <c r="AE425" s="54"/>
      <c r="AF425" s="105"/>
      <c r="AG425" s="29"/>
      <c r="AH425" s="41"/>
      <c r="AJ425" s="15"/>
      <c r="AK425" s="15"/>
      <c r="AL425" s="15"/>
      <c r="AM425" s="15"/>
      <c r="AO425" s="182" t="s">
        <v>59</v>
      </c>
    </row>
    <row r="426" spans="2:41" s="3" customFormat="1" ht="9.9499999999999993" customHeight="1" x14ac:dyDescent="0.2">
      <c r="B426" s="95" t="s">
        <v>55</v>
      </c>
      <c r="D426" s="211"/>
      <c r="E426" s="61" t="s">
        <v>448</v>
      </c>
      <c r="F426" s="61"/>
      <c r="G426" s="23" t="s">
        <v>48</v>
      </c>
      <c r="H426" s="23"/>
      <c r="I426" s="23" t="s">
        <v>258</v>
      </c>
      <c r="J426" s="23"/>
      <c r="K426" s="23"/>
      <c r="L426" s="23"/>
      <c r="M426" s="23"/>
      <c r="N426" s="23"/>
      <c r="P426" s="61" t="s">
        <v>879</v>
      </c>
      <c r="Q426" s="73"/>
      <c r="R426" s="22" t="s">
        <v>52</v>
      </c>
      <c r="S426" s="29">
        <f>IF(Suggested="Yes",AA426,AG426)</f>
        <v>8.1</v>
      </c>
      <c r="T426" s="27" t="s">
        <v>47</v>
      </c>
      <c r="U426" s="5" t="str">
        <f>+Instructions!$B$3</f>
        <v xml:space="preserve">G </v>
      </c>
      <c r="V426" s="41"/>
      <c r="W426" s="45">
        <f>+Instructions!$C$22</f>
        <v>0</v>
      </c>
      <c r="X426" s="15">
        <f>ROUND($AA426*(1-W426)+0.004999,2)</f>
        <v>8.1</v>
      </c>
      <c r="Y426" s="41"/>
      <c r="Z426" s="6" t="s">
        <v>1705</v>
      </c>
      <c r="AA426" s="29">
        <v>8.1</v>
      </c>
      <c r="AB426" s="49">
        <f>+W426</f>
        <v>0</v>
      </c>
      <c r="AC426" s="15">
        <f>+X426</f>
        <v>8.1</v>
      </c>
      <c r="AD426" s="11">
        <f>(AG426-AC426)/AG426</f>
        <v>0</v>
      </c>
      <c r="AE426" s="102"/>
      <c r="AF426" s="109">
        <v>1</v>
      </c>
      <c r="AG426" s="28">
        <f>SUM(AJ426:AL426)+AE426</f>
        <v>8.1</v>
      </c>
      <c r="AH426" s="41"/>
      <c r="AJ426" s="15">
        <f>ROUND(AC426/(1-VLOOKUP(AF426,Group,2,FALSE)),2)</f>
        <v>8.1</v>
      </c>
      <c r="AK426" s="15">
        <f>IF(VLOOKUP(AF426,Group,5,FALSE)="YES",VLOOKUP(ROUND(ROUND(AJ426,1)-AJ426,2),Round,2,FALSE)+VLOOKUP(AF426,Group,6,FALSE),0)</f>
        <v>0</v>
      </c>
      <c r="AL426" s="15">
        <f>IF(VLOOKUP(AF426,Group,7,FALSE)="",0,ROUND(AJ426-0.04999,1)-AJ426+AM426)</f>
        <v>0</v>
      </c>
      <c r="AM426" s="15" t="str">
        <f>IF(VLOOKUP(AF426,Group,7,FALSE)="","",VLOOKUP(AF426,Group,7,FALSE))</f>
        <v/>
      </c>
      <c r="AO426" s="81" t="s">
        <v>59</v>
      </c>
    </row>
    <row r="427" spans="2:41" s="3" customFormat="1" ht="1.5" customHeight="1" x14ac:dyDescent="0.2">
      <c r="P427" s="61"/>
      <c r="Q427" s="73"/>
      <c r="R427" s="6"/>
      <c r="S427" s="29"/>
      <c r="T427" s="6"/>
      <c r="U427" s="5"/>
      <c r="V427" s="41"/>
      <c r="W427" s="45"/>
      <c r="X427" s="13"/>
      <c r="Y427" s="41"/>
      <c r="Z427" s="29"/>
      <c r="AA427" s="29"/>
      <c r="AB427" s="44"/>
      <c r="AC427" s="15"/>
      <c r="AD427" s="13"/>
      <c r="AE427" s="54"/>
      <c r="AF427" s="105"/>
      <c r="AG427" s="29"/>
      <c r="AH427" s="41"/>
      <c r="AJ427" s="15"/>
      <c r="AK427" s="15"/>
      <c r="AL427" s="15"/>
      <c r="AM427" s="15"/>
      <c r="AO427" s="24" t="s">
        <v>59</v>
      </c>
    </row>
    <row r="428" spans="2:41" s="3" customFormat="1" ht="9.75" customHeight="1" x14ac:dyDescent="0.2">
      <c r="D428" s="225" t="s">
        <v>113</v>
      </c>
      <c r="E428" s="226" t="s">
        <v>1491</v>
      </c>
      <c r="F428" s="129"/>
      <c r="G428" s="129"/>
      <c r="H428" s="129"/>
      <c r="I428" s="129"/>
      <c r="K428" s="129"/>
      <c r="L428" s="129"/>
      <c r="M428" s="129"/>
      <c r="N428" s="129"/>
      <c r="O428" s="130"/>
      <c r="P428" s="129"/>
      <c r="Q428" s="131"/>
      <c r="R428" s="22"/>
      <c r="S428" s="29"/>
      <c r="T428" s="27"/>
      <c r="U428" s="27"/>
      <c r="V428" s="41"/>
      <c r="W428" s="45"/>
      <c r="X428" s="29"/>
      <c r="Y428" s="41"/>
      <c r="Z428" s="29"/>
      <c r="AA428" s="29"/>
      <c r="AB428" s="49"/>
      <c r="AC428" s="29"/>
      <c r="AD428" s="49"/>
      <c r="AE428" s="62"/>
      <c r="AF428" s="106"/>
      <c r="AG428" s="29"/>
      <c r="AH428" s="41"/>
      <c r="AJ428" s="29"/>
      <c r="AK428" s="29"/>
      <c r="AL428" s="29"/>
      <c r="AM428" s="29"/>
      <c r="AO428" s="24" t="s">
        <v>59</v>
      </c>
    </row>
    <row r="429" spans="2:41" s="3" customFormat="1" ht="9.75" customHeight="1" x14ac:dyDescent="0.2">
      <c r="D429" s="225"/>
      <c r="E429" s="226" t="s">
        <v>977</v>
      </c>
      <c r="F429" s="129"/>
      <c r="G429" s="129"/>
      <c r="H429" s="129"/>
      <c r="I429" s="129"/>
      <c r="K429" s="129"/>
      <c r="L429" s="129"/>
      <c r="M429" s="129"/>
      <c r="N429" s="129"/>
      <c r="O429" s="130"/>
      <c r="P429" s="129"/>
      <c r="Q429" s="131"/>
      <c r="R429" s="22"/>
      <c r="S429" s="29"/>
      <c r="T429" s="27"/>
      <c r="U429" s="27"/>
      <c r="V429" s="41"/>
      <c r="W429" s="45"/>
      <c r="X429" s="29"/>
      <c r="Y429" s="41"/>
      <c r="Z429" s="29"/>
      <c r="AA429" s="29"/>
      <c r="AB429" s="49"/>
      <c r="AC429" s="29"/>
      <c r="AD429" s="49"/>
      <c r="AE429" s="62"/>
      <c r="AF429" s="106"/>
      <c r="AG429" s="29"/>
      <c r="AH429" s="41"/>
      <c r="AJ429" s="29"/>
      <c r="AK429" s="29"/>
      <c r="AL429" s="29"/>
      <c r="AM429" s="29"/>
      <c r="AO429" s="24" t="s">
        <v>59</v>
      </c>
    </row>
    <row r="430" spans="2:41" s="3" customFormat="1" ht="3.95" customHeight="1" x14ac:dyDescent="0.2">
      <c r="P430" s="61"/>
      <c r="Q430" s="73"/>
      <c r="R430" s="6"/>
      <c r="S430" s="29"/>
      <c r="T430" s="6"/>
      <c r="U430" s="5"/>
      <c r="V430" s="41"/>
      <c r="W430" s="45"/>
      <c r="X430" s="13"/>
      <c r="Y430" s="41"/>
      <c r="Z430" s="29"/>
      <c r="AA430" s="29"/>
      <c r="AB430" s="44"/>
      <c r="AC430" s="15"/>
      <c r="AD430" s="13"/>
      <c r="AE430" s="54"/>
      <c r="AF430" s="105"/>
      <c r="AG430" s="29"/>
      <c r="AH430" s="41"/>
      <c r="AJ430" s="15"/>
      <c r="AK430" s="15"/>
      <c r="AL430" s="15"/>
      <c r="AM430" s="15"/>
      <c r="AO430" s="182" t="s">
        <v>59</v>
      </c>
    </row>
    <row r="431" spans="2:41" s="3" customFormat="1" ht="9.9499999999999993" customHeight="1" x14ac:dyDescent="0.2">
      <c r="C431" s="220" t="s">
        <v>182</v>
      </c>
      <c r="E431" s="221"/>
      <c r="P431" s="134"/>
      <c r="Q431" s="6"/>
      <c r="R431" s="222" t="s">
        <v>370</v>
      </c>
      <c r="S431" s="172" t="s">
        <v>372</v>
      </c>
      <c r="T431" s="223"/>
      <c r="U431" s="5"/>
      <c r="V431" s="41"/>
      <c r="W431" s="58"/>
      <c r="X431" s="58"/>
      <c r="Y431" s="41"/>
      <c r="Z431" s="29"/>
      <c r="AA431" s="29"/>
      <c r="AB431" s="44"/>
      <c r="AC431" s="15"/>
      <c r="AD431" s="13"/>
      <c r="AE431" s="54"/>
      <c r="AF431" s="105"/>
      <c r="AG431" s="15"/>
      <c r="AH431" s="41"/>
      <c r="AJ431" s="15"/>
      <c r="AK431" s="15"/>
      <c r="AL431" s="15"/>
      <c r="AM431" s="15"/>
      <c r="AO431" s="182" t="s">
        <v>59</v>
      </c>
    </row>
    <row r="432" spans="2:41" s="3" customFormat="1" ht="2.85" customHeight="1" x14ac:dyDescent="0.2">
      <c r="P432" s="61"/>
      <c r="Q432" s="73"/>
      <c r="R432" s="6"/>
      <c r="S432" s="29"/>
      <c r="T432" s="6"/>
      <c r="U432" s="5"/>
      <c r="V432" s="41"/>
      <c r="W432" s="45"/>
      <c r="X432" s="13"/>
      <c r="Y432" s="41"/>
      <c r="Z432" s="29"/>
      <c r="AA432" s="29"/>
      <c r="AB432" s="44"/>
      <c r="AC432" s="15"/>
      <c r="AD432" s="13"/>
      <c r="AE432" s="54"/>
      <c r="AF432" s="105"/>
      <c r="AG432" s="29"/>
      <c r="AH432" s="41"/>
      <c r="AJ432" s="15"/>
      <c r="AK432" s="15"/>
      <c r="AL432" s="15"/>
      <c r="AM432" s="15"/>
      <c r="AO432" s="182" t="s">
        <v>59</v>
      </c>
    </row>
    <row r="433" spans="2:41" s="3" customFormat="1" ht="9.9499999999999993" customHeight="1" x14ac:dyDescent="0.2">
      <c r="C433" s="133"/>
      <c r="D433" s="211"/>
      <c r="E433" s="211" t="s">
        <v>131</v>
      </c>
      <c r="F433" s="224"/>
      <c r="G433" s="224" t="s">
        <v>312</v>
      </c>
      <c r="H433" s="224"/>
      <c r="I433" s="224"/>
      <c r="J433" s="224"/>
      <c r="K433" s="224"/>
      <c r="L433" s="224"/>
      <c r="M433" s="224"/>
      <c r="N433" s="224"/>
      <c r="O433" s="23"/>
      <c r="P433" s="23"/>
      <c r="Q433" s="23"/>
      <c r="R433" s="23"/>
      <c r="S433" s="23"/>
      <c r="T433" s="23"/>
      <c r="U433" s="5"/>
      <c r="V433" s="41"/>
      <c r="W433" s="58"/>
      <c r="X433" s="58"/>
      <c r="Y433" s="41"/>
      <c r="Z433" s="29"/>
      <c r="AA433" s="29"/>
      <c r="AB433" s="44"/>
      <c r="AC433" s="15"/>
      <c r="AD433" s="13"/>
      <c r="AE433" s="54"/>
      <c r="AF433" s="105"/>
      <c r="AG433" s="15"/>
      <c r="AH433" s="41"/>
      <c r="AJ433" s="15"/>
      <c r="AK433" s="15"/>
      <c r="AL433" s="15"/>
      <c r="AM433" s="15"/>
      <c r="AO433" s="182" t="s">
        <v>59</v>
      </c>
    </row>
    <row r="434" spans="2:41" s="3" customFormat="1" ht="1.5" customHeight="1" x14ac:dyDescent="0.2">
      <c r="P434" s="61"/>
      <c r="Q434" s="73"/>
      <c r="R434" s="6"/>
      <c r="S434" s="29"/>
      <c r="T434" s="6"/>
      <c r="U434" s="5"/>
      <c r="V434" s="41"/>
      <c r="W434" s="45"/>
      <c r="X434" s="13"/>
      <c r="Y434" s="41"/>
      <c r="Z434" s="29"/>
      <c r="AA434" s="29"/>
      <c r="AB434" s="44"/>
      <c r="AC434" s="15"/>
      <c r="AD434" s="13"/>
      <c r="AE434" s="54"/>
      <c r="AF434" s="105"/>
      <c r="AG434" s="29"/>
      <c r="AH434" s="41"/>
      <c r="AJ434" s="15"/>
      <c r="AK434" s="15"/>
      <c r="AL434" s="15"/>
      <c r="AM434" s="15"/>
      <c r="AO434" s="182" t="s">
        <v>59</v>
      </c>
    </row>
    <row r="435" spans="2:41" s="3" customFormat="1" ht="9.9499999999999993" customHeight="1" x14ac:dyDescent="0.2">
      <c r="B435" s="95" t="s">
        <v>55</v>
      </c>
      <c r="D435" s="211"/>
      <c r="E435" s="61" t="s">
        <v>132</v>
      </c>
      <c r="F435" s="61"/>
      <c r="G435" s="23" t="s">
        <v>48</v>
      </c>
      <c r="H435" s="23"/>
      <c r="I435" s="23"/>
      <c r="K435" s="23"/>
      <c r="L435" s="23"/>
      <c r="M435" s="23"/>
      <c r="N435" s="23"/>
      <c r="P435" s="61" t="s">
        <v>133</v>
      </c>
      <c r="Q435" s="73"/>
      <c r="R435" s="22"/>
      <c r="S435" s="29">
        <f t="shared" ref="S435:S439" si="309">IF(Suggested="Yes",AA435,AG435)</f>
        <v>4.5</v>
      </c>
      <c r="T435" s="27" t="s">
        <v>47</v>
      </c>
      <c r="U435" s="5" t="str">
        <f>+Instructions!$B$3</f>
        <v xml:space="preserve">G </v>
      </c>
      <c r="V435" s="41"/>
      <c r="W435" s="45">
        <f>+Instructions!$C$22</f>
        <v>0</v>
      </c>
      <c r="X435" s="15">
        <f t="shared" ref="X435:X444" si="310">ROUND($AA435*(1-W435)+0.004999,2)</f>
        <v>4.5</v>
      </c>
      <c r="Y435" s="41"/>
      <c r="Z435" s="6" t="s">
        <v>1705</v>
      </c>
      <c r="AA435" s="29">
        <v>4.5</v>
      </c>
      <c r="AB435" s="49">
        <f t="shared" ref="AB435:AC439" si="311">+W435</f>
        <v>0</v>
      </c>
      <c r="AC435" s="15">
        <f t="shared" si="311"/>
        <v>4.5</v>
      </c>
      <c r="AD435" s="11">
        <f t="shared" ref="AD435:AD444" si="312">(AG435-AC435)/AG435</f>
        <v>0</v>
      </c>
      <c r="AE435" s="102"/>
      <c r="AF435" s="109">
        <v>1</v>
      </c>
      <c r="AG435" s="28">
        <f t="shared" ref="AG435:AG444" si="313">SUM(AJ435:AL435)+AE435</f>
        <v>4.5</v>
      </c>
      <c r="AH435" s="41"/>
      <c r="AJ435" s="15">
        <f t="shared" ref="AJ435:AJ444" si="314">ROUND(AC435/(1-VLOOKUP(AF435,Group,2,FALSE)),2)</f>
        <v>4.5</v>
      </c>
      <c r="AK435" s="15">
        <f t="shared" ref="AK435:AK444" si="315">IF(VLOOKUP(AF435,Group,5,FALSE)="YES",VLOOKUP(ROUND(ROUND(AJ435,1)-AJ435,2),Round,2,FALSE)+VLOOKUP(AF435,Group,6,FALSE),0)</f>
        <v>0</v>
      </c>
      <c r="AL435" s="15">
        <f t="shared" ref="AL435:AL444" si="316">IF(VLOOKUP(AF435,Group,7,FALSE)="",0,ROUND(AJ435-0.04999,1)-AJ435+AM435)</f>
        <v>0</v>
      </c>
      <c r="AM435" s="15" t="str">
        <f t="shared" ref="AM435:AM444" si="317">IF(VLOOKUP(AF435,Group,7,FALSE)="","",VLOOKUP(AF435,Group,7,FALSE))</f>
        <v/>
      </c>
      <c r="AO435" s="182" t="s">
        <v>59</v>
      </c>
    </row>
    <row r="436" spans="2:41" s="3" customFormat="1" ht="9.9499999999999993" customHeight="1" x14ac:dyDescent="0.2">
      <c r="B436" s="95" t="s">
        <v>55</v>
      </c>
      <c r="D436" s="211"/>
      <c r="E436" s="61" t="s">
        <v>134</v>
      </c>
      <c r="F436" s="61"/>
      <c r="G436" s="23" t="s">
        <v>48</v>
      </c>
      <c r="H436" s="23"/>
      <c r="I436" s="23"/>
      <c r="L436" s="23"/>
      <c r="M436" s="23"/>
      <c r="N436" s="23"/>
      <c r="P436" s="61" t="s">
        <v>133</v>
      </c>
      <c r="Q436" s="73" t="s">
        <v>14</v>
      </c>
      <c r="R436" s="22" t="s">
        <v>991</v>
      </c>
      <c r="S436" s="29">
        <f t="shared" si="309"/>
        <v>4</v>
      </c>
      <c r="T436" s="27" t="s">
        <v>47</v>
      </c>
      <c r="U436" s="5" t="str">
        <f>+Instructions!$B$3</f>
        <v xml:space="preserve">G </v>
      </c>
      <c r="V436" s="41"/>
      <c r="W436" s="45">
        <f>+Instructions!$C$22</f>
        <v>0</v>
      </c>
      <c r="X436" s="15">
        <f t="shared" si="310"/>
        <v>4</v>
      </c>
      <c r="Y436" s="41"/>
      <c r="Z436" s="6" t="s">
        <v>1705</v>
      </c>
      <c r="AA436" s="29">
        <v>4</v>
      </c>
      <c r="AB436" s="49">
        <f t="shared" si="311"/>
        <v>0</v>
      </c>
      <c r="AC436" s="15">
        <f t="shared" si="311"/>
        <v>4</v>
      </c>
      <c r="AD436" s="11">
        <f t="shared" si="312"/>
        <v>0</v>
      </c>
      <c r="AE436" s="102"/>
      <c r="AF436" s="109">
        <v>1</v>
      </c>
      <c r="AG436" s="28">
        <f t="shared" si="313"/>
        <v>4</v>
      </c>
      <c r="AH436" s="41"/>
      <c r="AJ436" s="15">
        <f t="shared" si="314"/>
        <v>4</v>
      </c>
      <c r="AK436" s="15">
        <f t="shared" si="315"/>
        <v>0</v>
      </c>
      <c r="AL436" s="15">
        <f t="shared" si="316"/>
        <v>0</v>
      </c>
      <c r="AM436" s="15" t="str">
        <f t="shared" si="317"/>
        <v/>
      </c>
      <c r="AO436" s="182" t="s">
        <v>59</v>
      </c>
    </row>
    <row r="437" spans="2:41" s="3" customFormat="1" ht="9.9499999999999993" customHeight="1" x14ac:dyDescent="0.2">
      <c r="B437" s="95" t="s">
        <v>55</v>
      </c>
      <c r="D437" s="211"/>
      <c r="E437" s="61" t="s">
        <v>91</v>
      </c>
      <c r="F437" s="61"/>
      <c r="G437" s="23" t="s">
        <v>48</v>
      </c>
      <c r="H437" s="23"/>
      <c r="I437" s="23"/>
      <c r="K437" s="23" t="s">
        <v>1492</v>
      </c>
      <c r="L437" s="23"/>
      <c r="M437" s="23"/>
      <c r="N437" s="23"/>
      <c r="P437" s="61" t="s">
        <v>1135</v>
      </c>
      <c r="Q437" s="73"/>
      <c r="R437" s="22"/>
      <c r="S437" s="29">
        <f t="shared" si="309"/>
        <v>4.45</v>
      </c>
      <c r="T437" s="27" t="s">
        <v>47</v>
      </c>
      <c r="U437" s="5" t="str">
        <f>+Instructions!$B$3</f>
        <v xml:space="preserve">G </v>
      </c>
      <c r="V437" s="41"/>
      <c r="W437" s="45">
        <f>+Instructions!$C$22</f>
        <v>0</v>
      </c>
      <c r="X437" s="15">
        <f t="shared" si="310"/>
        <v>4.45</v>
      </c>
      <c r="Y437" s="41"/>
      <c r="Z437" s="6" t="s">
        <v>1705</v>
      </c>
      <c r="AA437" s="29">
        <v>4.45</v>
      </c>
      <c r="AB437" s="49">
        <f t="shared" si="311"/>
        <v>0</v>
      </c>
      <c r="AC437" s="15">
        <f t="shared" si="311"/>
        <v>4.45</v>
      </c>
      <c r="AD437" s="11">
        <f t="shared" si="312"/>
        <v>0</v>
      </c>
      <c r="AE437" s="102"/>
      <c r="AF437" s="109">
        <v>1</v>
      </c>
      <c r="AG437" s="28">
        <f t="shared" si="313"/>
        <v>4.45</v>
      </c>
      <c r="AH437" s="41"/>
      <c r="AJ437" s="15">
        <f t="shared" si="314"/>
        <v>4.45</v>
      </c>
      <c r="AK437" s="15">
        <f t="shared" si="315"/>
        <v>0</v>
      </c>
      <c r="AL437" s="15">
        <f t="shared" si="316"/>
        <v>0</v>
      </c>
      <c r="AM437" s="15" t="str">
        <f t="shared" si="317"/>
        <v/>
      </c>
      <c r="AO437" s="182" t="s">
        <v>59</v>
      </c>
    </row>
    <row r="438" spans="2:41" s="3" customFormat="1" ht="9.9499999999999993" customHeight="1" x14ac:dyDescent="0.2">
      <c r="B438" s="95" t="s">
        <v>55</v>
      </c>
      <c r="D438" s="211"/>
      <c r="E438" s="61" t="s">
        <v>104</v>
      </c>
      <c r="F438" s="61"/>
      <c r="G438" s="23" t="s">
        <v>48</v>
      </c>
      <c r="H438" s="23"/>
      <c r="I438" s="23"/>
      <c r="J438" s="23"/>
      <c r="K438" s="23"/>
      <c r="L438" s="23"/>
      <c r="M438" s="23"/>
      <c r="N438" s="23"/>
      <c r="P438" s="61" t="s">
        <v>681</v>
      </c>
      <c r="Q438" s="73"/>
      <c r="R438" s="22"/>
      <c r="S438" s="29">
        <f>IF(Suggested="Yes",AA438,AG438)</f>
        <v>6</v>
      </c>
      <c r="T438" s="27" t="s">
        <v>47</v>
      </c>
      <c r="U438" s="5" t="str">
        <f>+Instructions!$B$3</f>
        <v xml:space="preserve">G </v>
      </c>
      <c r="V438" s="41"/>
      <c r="W438" s="45">
        <f>+Instructions!$C$22</f>
        <v>0</v>
      </c>
      <c r="X438" s="15">
        <f t="shared" si="310"/>
        <v>6</v>
      </c>
      <c r="Y438" s="41"/>
      <c r="Z438" s="6" t="s">
        <v>1705</v>
      </c>
      <c r="AA438" s="29">
        <v>6</v>
      </c>
      <c r="AB438" s="49">
        <f t="shared" si="311"/>
        <v>0</v>
      </c>
      <c r="AC438" s="15">
        <f t="shared" si="311"/>
        <v>6</v>
      </c>
      <c r="AD438" s="11">
        <f t="shared" si="312"/>
        <v>0</v>
      </c>
      <c r="AE438" s="102"/>
      <c r="AF438" s="109">
        <v>1</v>
      </c>
      <c r="AG438" s="28">
        <f t="shared" si="313"/>
        <v>6</v>
      </c>
      <c r="AH438" s="41"/>
      <c r="AJ438" s="15">
        <f t="shared" si="314"/>
        <v>6</v>
      </c>
      <c r="AK438" s="15">
        <f t="shared" si="315"/>
        <v>0</v>
      </c>
      <c r="AL438" s="15">
        <f t="shared" si="316"/>
        <v>0</v>
      </c>
      <c r="AM438" s="15" t="str">
        <f t="shared" si="317"/>
        <v/>
      </c>
      <c r="AO438" s="183" t="s">
        <v>59</v>
      </c>
    </row>
    <row r="439" spans="2:41" s="3" customFormat="1" ht="9.9499999999999993" customHeight="1" x14ac:dyDescent="0.2">
      <c r="B439" s="95" t="s">
        <v>55</v>
      </c>
      <c r="D439" s="211"/>
      <c r="E439" s="61" t="s">
        <v>214</v>
      </c>
      <c r="F439" s="61"/>
      <c r="G439" s="23" t="s">
        <v>48</v>
      </c>
      <c r="H439" s="23"/>
      <c r="I439" s="23"/>
      <c r="K439" s="23"/>
      <c r="L439" s="23"/>
      <c r="M439" s="23"/>
      <c r="N439" s="23"/>
      <c r="P439" s="61" t="s">
        <v>198</v>
      </c>
      <c r="Q439" s="73" t="s">
        <v>14</v>
      </c>
      <c r="R439" s="22" t="s">
        <v>52</v>
      </c>
      <c r="S439" s="29">
        <f t="shared" si="309"/>
        <v>5.05</v>
      </c>
      <c r="T439" s="27" t="s">
        <v>47</v>
      </c>
      <c r="U439" s="5" t="str">
        <f>+Instructions!$B$3</f>
        <v xml:space="preserve">G </v>
      </c>
      <c r="V439" s="41"/>
      <c r="W439" s="45">
        <f>+Instructions!$C$22</f>
        <v>0</v>
      </c>
      <c r="X439" s="15">
        <f t="shared" si="310"/>
        <v>5.05</v>
      </c>
      <c r="Y439" s="41"/>
      <c r="Z439" s="6" t="s">
        <v>1705</v>
      </c>
      <c r="AA439" s="29">
        <v>5.05</v>
      </c>
      <c r="AB439" s="49">
        <f t="shared" si="311"/>
        <v>0</v>
      </c>
      <c r="AC439" s="15">
        <f t="shared" si="311"/>
        <v>5.05</v>
      </c>
      <c r="AD439" s="11">
        <f t="shared" si="312"/>
        <v>0</v>
      </c>
      <c r="AE439" s="102"/>
      <c r="AF439" s="109">
        <v>1</v>
      </c>
      <c r="AG439" s="28">
        <f t="shared" si="313"/>
        <v>5.05</v>
      </c>
      <c r="AH439" s="41"/>
      <c r="AJ439" s="15">
        <f t="shared" si="314"/>
        <v>5.05</v>
      </c>
      <c r="AK439" s="15">
        <f t="shared" si="315"/>
        <v>0</v>
      </c>
      <c r="AL439" s="15">
        <f t="shared" si="316"/>
        <v>0</v>
      </c>
      <c r="AM439" s="15" t="str">
        <f t="shared" si="317"/>
        <v/>
      </c>
      <c r="AO439" s="182" t="s">
        <v>59</v>
      </c>
    </row>
    <row r="440" spans="2:41" s="3" customFormat="1" ht="9.9499999999999993" customHeight="1" x14ac:dyDescent="0.2">
      <c r="B440" s="95" t="s">
        <v>55</v>
      </c>
      <c r="D440" s="211"/>
      <c r="E440" s="61" t="s">
        <v>115</v>
      </c>
      <c r="F440" s="61"/>
      <c r="G440" s="23" t="s">
        <v>48</v>
      </c>
      <c r="H440" s="23"/>
      <c r="I440" s="23"/>
      <c r="J440" s="23"/>
      <c r="K440" s="23"/>
      <c r="L440" s="23"/>
      <c r="M440" s="23"/>
      <c r="N440" s="23"/>
      <c r="P440" s="61" t="s">
        <v>443</v>
      </c>
      <c r="Q440" s="73"/>
      <c r="R440" s="22" t="s">
        <v>323</v>
      </c>
      <c r="S440" s="29">
        <f t="shared" ref="S440:S444" si="318">IF(Suggested="Yes",AA440,AG440)</f>
        <v>6.3</v>
      </c>
      <c r="T440" s="27" t="s">
        <v>47</v>
      </c>
      <c r="U440" s="5" t="str">
        <f>+Instructions!$B$3</f>
        <v xml:space="preserve">G </v>
      </c>
      <c r="V440" s="41"/>
      <c r="W440" s="45">
        <f>+Instructions!$C$22</f>
        <v>0</v>
      </c>
      <c r="X440" s="15">
        <f t="shared" si="310"/>
        <v>6.3</v>
      </c>
      <c r="Y440" s="41"/>
      <c r="Z440" s="6" t="s">
        <v>1705</v>
      </c>
      <c r="AA440" s="29">
        <v>6.3</v>
      </c>
      <c r="AB440" s="49">
        <f t="shared" ref="AB440:AC442" si="319">+W440</f>
        <v>0</v>
      </c>
      <c r="AC440" s="15">
        <f t="shared" si="319"/>
        <v>6.3</v>
      </c>
      <c r="AD440" s="11">
        <f t="shared" si="312"/>
        <v>0</v>
      </c>
      <c r="AE440" s="102"/>
      <c r="AF440" s="109">
        <v>1</v>
      </c>
      <c r="AG440" s="28">
        <f t="shared" si="313"/>
        <v>6.3</v>
      </c>
      <c r="AH440" s="41"/>
      <c r="AJ440" s="15">
        <f t="shared" si="314"/>
        <v>6.3</v>
      </c>
      <c r="AK440" s="15">
        <f t="shared" si="315"/>
        <v>0</v>
      </c>
      <c r="AL440" s="15">
        <f t="shared" si="316"/>
        <v>0</v>
      </c>
      <c r="AM440" s="15" t="str">
        <f t="shared" si="317"/>
        <v/>
      </c>
      <c r="AO440" s="183" t="s">
        <v>59</v>
      </c>
    </row>
    <row r="441" spans="2:41" s="3" customFormat="1" ht="9.9499999999999993" customHeight="1" x14ac:dyDescent="0.2">
      <c r="B441" s="95" t="s">
        <v>55</v>
      </c>
      <c r="D441" s="211"/>
      <c r="E441" s="61" t="s">
        <v>115</v>
      </c>
      <c r="F441" s="61"/>
      <c r="G441" s="23" t="s">
        <v>48</v>
      </c>
      <c r="H441" s="23"/>
      <c r="I441" s="23" t="s">
        <v>652</v>
      </c>
      <c r="J441" s="23"/>
      <c r="K441" s="23"/>
      <c r="L441" s="23"/>
      <c r="M441" s="23"/>
      <c r="N441" s="23"/>
      <c r="P441" s="61" t="s">
        <v>648</v>
      </c>
      <c r="Q441" s="73"/>
      <c r="R441" s="22" t="s">
        <v>323</v>
      </c>
      <c r="S441" s="29">
        <f t="shared" si="318"/>
        <v>8.4</v>
      </c>
      <c r="T441" s="27" t="s">
        <v>47</v>
      </c>
      <c r="U441" s="5" t="str">
        <f>+Instructions!$B$3</f>
        <v xml:space="preserve">G </v>
      </c>
      <c r="V441" s="41"/>
      <c r="W441" s="45">
        <f>+Instructions!$C$22</f>
        <v>0</v>
      </c>
      <c r="X441" s="15">
        <f t="shared" si="310"/>
        <v>8.4</v>
      </c>
      <c r="Y441" s="41"/>
      <c r="Z441" s="6" t="s">
        <v>1705</v>
      </c>
      <c r="AA441" s="29">
        <v>8.4</v>
      </c>
      <c r="AB441" s="49">
        <f t="shared" si="319"/>
        <v>0</v>
      </c>
      <c r="AC441" s="15">
        <f t="shared" si="319"/>
        <v>8.4</v>
      </c>
      <c r="AD441" s="11">
        <f t="shared" si="312"/>
        <v>0</v>
      </c>
      <c r="AE441" s="102"/>
      <c r="AF441" s="109">
        <v>1</v>
      </c>
      <c r="AG441" s="28">
        <f t="shared" si="313"/>
        <v>8.4</v>
      </c>
      <c r="AH441" s="41"/>
      <c r="AJ441" s="15">
        <f t="shared" si="314"/>
        <v>8.4</v>
      </c>
      <c r="AK441" s="15">
        <f t="shared" si="315"/>
        <v>0</v>
      </c>
      <c r="AL441" s="15">
        <f t="shared" si="316"/>
        <v>0</v>
      </c>
      <c r="AM441" s="15" t="str">
        <f t="shared" si="317"/>
        <v/>
      </c>
      <c r="AO441" s="183" t="s">
        <v>59</v>
      </c>
    </row>
    <row r="442" spans="2:41" s="3" customFormat="1" ht="9.9499999999999993" customHeight="1" x14ac:dyDescent="0.2">
      <c r="B442" s="95" t="s">
        <v>55</v>
      </c>
      <c r="D442" s="211"/>
      <c r="E442" s="61" t="s">
        <v>910</v>
      </c>
      <c r="F442" s="61"/>
      <c r="G442" s="23" t="s">
        <v>48</v>
      </c>
      <c r="H442" s="23"/>
      <c r="I442" s="23"/>
      <c r="J442" s="23"/>
      <c r="K442" s="23"/>
      <c r="L442" s="23"/>
      <c r="M442" s="23"/>
      <c r="N442" s="23"/>
      <c r="P442" s="61" t="s">
        <v>1117</v>
      </c>
      <c r="Q442" s="73"/>
      <c r="R442" s="22" t="s">
        <v>323</v>
      </c>
      <c r="S442" s="29">
        <f>IF(Suggested="Yes",AA442,AG442)</f>
        <v>5.2</v>
      </c>
      <c r="T442" s="27" t="s">
        <v>47</v>
      </c>
      <c r="U442" s="5" t="str">
        <f>+Instructions!$B$3</f>
        <v xml:space="preserve">G </v>
      </c>
      <c r="V442" s="41"/>
      <c r="W442" s="45">
        <f>+Instructions!$C$22</f>
        <v>0</v>
      </c>
      <c r="X442" s="15">
        <f t="shared" si="310"/>
        <v>5.2</v>
      </c>
      <c r="Y442" s="41"/>
      <c r="Z442" s="6" t="s">
        <v>1705</v>
      </c>
      <c r="AA442" s="29">
        <v>5.2</v>
      </c>
      <c r="AB442" s="49">
        <f t="shared" si="319"/>
        <v>0</v>
      </c>
      <c r="AC442" s="15">
        <f t="shared" si="319"/>
        <v>5.2</v>
      </c>
      <c r="AD442" s="11">
        <f t="shared" si="312"/>
        <v>0</v>
      </c>
      <c r="AE442" s="102"/>
      <c r="AF442" s="109">
        <v>1</v>
      </c>
      <c r="AG442" s="28">
        <f t="shared" si="313"/>
        <v>5.2</v>
      </c>
      <c r="AH442" s="41"/>
      <c r="AJ442" s="15">
        <f t="shared" si="314"/>
        <v>5.2</v>
      </c>
      <c r="AK442" s="15">
        <f t="shared" si="315"/>
        <v>0</v>
      </c>
      <c r="AL442" s="15">
        <f t="shared" si="316"/>
        <v>0</v>
      </c>
      <c r="AM442" s="15" t="str">
        <f t="shared" si="317"/>
        <v/>
      </c>
      <c r="AO442" s="81" t="s">
        <v>59</v>
      </c>
    </row>
    <row r="443" spans="2:41" s="3" customFormat="1" ht="9.9499999999999993" customHeight="1" x14ac:dyDescent="0.2">
      <c r="B443" s="95" t="s">
        <v>55</v>
      </c>
      <c r="D443" s="211"/>
      <c r="E443" s="61" t="s">
        <v>268</v>
      </c>
      <c r="F443" s="61"/>
      <c r="G443" s="23" t="s">
        <v>48</v>
      </c>
      <c r="H443" s="23"/>
      <c r="I443" s="23"/>
      <c r="J443" s="23"/>
      <c r="K443" s="23"/>
      <c r="L443" s="23"/>
      <c r="M443" s="23"/>
      <c r="N443" s="23"/>
      <c r="P443" s="61" t="s">
        <v>682</v>
      </c>
      <c r="Q443" s="73" t="s">
        <v>89</v>
      </c>
      <c r="R443" s="22"/>
      <c r="S443" s="29">
        <f t="shared" si="318"/>
        <v>4.3499999999999996</v>
      </c>
      <c r="T443" s="27" t="s">
        <v>47</v>
      </c>
      <c r="U443" s="5" t="str">
        <f>+Instructions!$B$3</f>
        <v xml:space="preserve">G </v>
      </c>
      <c r="V443" s="41"/>
      <c r="W443" s="45">
        <f>+Instructions!$C$22</f>
        <v>0</v>
      </c>
      <c r="X443" s="15">
        <f t="shared" si="310"/>
        <v>4.3499999999999996</v>
      </c>
      <c r="Y443" s="41"/>
      <c r="Z443" s="6" t="s">
        <v>1705</v>
      </c>
      <c r="AA443" s="29">
        <v>4.3499999999999996</v>
      </c>
      <c r="AB443" s="49">
        <f>+W443</f>
        <v>0</v>
      </c>
      <c r="AC443" s="15">
        <f>+X443</f>
        <v>4.3499999999999996</v>
      </c>
      <c r="AD443" s="11">
        <f t="shared" si="312"/>
        <v>0</v>
      </c>
      <c r="AE443" s="102"/>
      <c r="AF443" s="109">
        <v>1</v>
      </c>
      <c r="AG443" s="28">
        <f t="shared" si="313"/>
        <v>4.3499999999999996</v>
      </c>
      <c r="AH443" s="41"/>
      <c r="AJ443" s="15">
        <f t="shared" si="314"/>
        <v>4.3499999999999996</v>
      </c>
      <c r="AK443" s="15">
        <f t="shared" si="315"/>
        <v>0</v>
      </c>
      <c r="AL443" s="15">
        <f t="shared" si="316"/>
        <v>0</v>
      </c>
      <c r="AM443" s="15" t="str">
        <f t="shared" si="317"/>
        <v/>
      </c>
      <c r="AO443" s="182" t="s">
        <v>59</v>
      </c>
    </row>
    <row r="444" spans="2:41" s="3" customFormat="1" ht="9.9499999999999993" customHeight="1" x14ac:dyDescent="0.2">
      <c r="B444" s="95" t="s">
        <v>55</v>
      </c>
      <c r="D444" s="211"/>
      <c r="E444" s="61" t="s">
        <v>250</v>
      </c>
      <c r="F444" s="61"/>
      <c r="G444" s="23" t="s">
        <v>48</v>
      </c>
      <c r="H444" s="23"/>
      <c r="I444" s="23"/>
      <c r="J444" s="23"/>
      <c r="K444" s="23"/>
      <c r="L444" s="23"/>
      <c r="M444" s="23"/>
      <c r="N444" s="23"/>
      <c r="P444" s="61" t="s">
        <v>251</v>
      </c>
      <c r="Q444" s="73"/>
      <c r="R444" s="22"/>
      <c r="S444" s="29">
        <f t="shared" si="318"/>
        <v>5.5</v>
      </c>
      <c r="T444" s="27" t="s">
        <v>47</v>
      </c>
      <c r="U444" s="5" t="str">
        <f>+Instructions!$B$3</f>
        <v xml:space="preserve">G </v>
      </c>
      <c r="V444" s="41"/>
      <c r="W444" s="45">
        <f>+Instructions!$C$22</f>
        <v>0</v>
      </c>
      <c r="X444" s="15">
        <f t="shared" si="310"/>
        <v>5.5</v>
      </c>
      <c r="Y444" s="41"/>
      <c r="Z444" s="6" t="s">
        <v>1705</v>
      </c>
      <c r="AA444" s="29">
        <v>5.5</v>
      </c>
      <c r="AB444" s="49">
        <f t="shared" ref="AB444:AC447" si="320">+W444</f>
        <v>0</v>
      </c>
      <c r="AC444" s="15">
        <f t="shared" si="320"/>
        <v>5.5</v>
      </c>
      <c r="AD444" s="11">
        <f t="shared" si="312"/>
        <v>0</v>
      </c>
      <c r="AE444" s="102"/>
      <c r="AF444" s="109">
        <v>1</v>
      </c>
      <c r="AG444" s="28">
        <f t="shared" si="313"/>
        <v>5.5</v>
      </c>
      <c r="AH444" s="41"/>
      <c r="AJ444" s="15">
        <f t="shared" si="314"/>
        <v>5.5</v>
      </c>
      <c r="AK444" s="15">
        <f t="shared" si="315"/>
        <v>0</v>
      </c>
      <c r="AL444" s="15">
        <f t="shared" si="316"/>
        <v>0</v>
      </c>
      <c r="AM444" s="15" t="str">
        <f t="shared" si="317"/>
        <v/>
      </c>
      <c r="AO444" s="182" t="s">
        <v>59</v>
      </c>
    </row>
    <row r="445" spans="2:41" s="3" customFormat="1" ht="9.9499999999999993" customHeight="1" x14ac:dyDescent="0.2">
      <c r="B445" s="95" t="s">
        <v>55</v>
      </c>
      <c r="D445" s="211"/>
      <c r="E445" s="61" t="s">
        <v>1021</v>
      </c>
      <c r="F445" s="61"/>
      <c r="G445" s="23" t="s">
        <v>48</v>
      </c>
      <c r="H445" s="23"/>
      <c r="I445" s="23"/>
      <c r="J445" s="23"/>
      <c r="K445" s="23"/>
      <c r="L445" s="23"/>
      <c r="M445" s="23"/>
      <c r="N445" s="23"/>
      <c r="P445" s="61" t="s">
        <v>1022</v>
      </c>
      <c r="Q445" s="73"/>
      <c r="R445" s="22" t="s">
        <v>466</v>
      </c>
      <c r="S445" s="29">
        <f>IF(Suggested="Yes",AA445,AG445)</f>
        <v>5.25</v>
      </c>
      <c r="T445" s="27" t="s">
        <v>47</v>
      </c>
      <c r="U445" s="5" t="str">
        <f>+Instructions!$B$3</f>
        <v xml:space="preserve">G </v>
      </c>
      <c r="V445" s="41"/>
      <c r="W445" s="45">
        <f>+Instructions!$C$22</f>
        <v>0</v>
      </c>
      <c r="X445" s="15">
        <f t="shared" ref="X445" si="321">ROUND($AA445*(1-W445)+0.004999,2)</f>
        <v>5.25</v>
      </c>
      <c r="Y445" s="41"/>
      <c r="Z445" s="6" t="s">
        <v>1705</v>
      </c>
      <c r="AA445" s="29">
        <v>5.25</v>
      </c>
      <c r="AB445" s="49">
        <f t="shared" si="320"/>
        <v>0</v>
      </c>
      <c r="AC445" s="15">
        <f t="shared" si="320"/>
        <v>5.25</v>
      </c>
      <c r="AD445" s="11">
        <f t="shared" ref="AD445" si="322">(AG445-AC445)/AG445</f>
        <v>0</v>
      </c>
      <c r="AE445" s="102"/>
      <c r="AF445" s="109">
        <v>1</v>
      </c>
      <c r="AG445" s="28">
        <f t="shared" ref="AG445" si="323">SUM(AJ445:AL445)+AE445</f>
        <v>5.25</v>
      </c>
      <c r="AH445" s="41"/>
      <c r="AJ445" s="15">
        <f t="shared" ref="AJ445" si="324">ROUND(AC445/(1-VLOOKUP(AF445,Group,2,FALSE)),2)</f>
        <v>5.25</v>
      </c>
      <c r="AK445" s="15">
        <f t="shared" ref="AK445" si="325">IF(VLOOKUP(AF445,Group,5,FALSE)="YES",VLOOKUP(ROUND(ROUND(AJ445,1)-AJ445,2),Round,2,FALSE)+VLOOKUP(AF445,Group,6,FALSE),0)</f>
        <v>0</v>
      </c>
      <c r="AL445" s="15">
        <f t="shared" ref="AL445" si="326">IF(VLOOKUP(AF445,Group,7,FALSE)="",0,ROUND(AJ445-0.04999,1)-AJ445+AM445)</f>
        <v>0</v>
      </c>
      <c r="AM445" s="15" t="str">
        <f t="shared" ref="AM445" si="327">IF(VLOOKUP(AF445,Group,7,FALSE)="","",VLOOKUP(AF445,Group,7,FALSE))</f>
        <v/>
      </c>
      <c r="AO445" s="81" t="s">
        <v>59</v>
      </c>
    </row>
    <row r="446" spans="2:41" s="3" customFormat="1" ht="9.9499999999999993" customHeight="1" x14ac:dyDescent="0.2">
      <c r="B446" s="95" t="s">
        <v>55</v>
      </c>
      <c r="D446" s="211"/>
      <c r="E446" s="61" t="s">
        <v>314</v>
      </c>
      <c r="F446" s="61"/>
      <c r="G446" s="23" t="s">
        <v>48</v>
      </c>
      <c r="H446" s="23"/>
      <c r="I446" s="23"/>
      <c r="J446" s="23"/>
      <c r="K446" s="23"/>
      <c r="L446" s="23"/>
      <c r="M446" s="23"/>
      <c r="N446" s="23"/>
      <c r="P446" s="61" t="s">
        <v>315</v>
      </c>
      <c r="Q446" s="73"/>
      <c r="R446" s="22" t="s">
        <v>466</v>
      </c>
      <c r="S446" s="29">
        <f>IF(Suggested="Yes",AA446,AG446)</f>
        <v>5.25</v>
      </c>
      <c r="T446" s="27" t="s">
        <v>47</v>
      </c>
      <c r="U446" s="5" t="str">
        <f>+Instructions!$B$3</f>
        <v xml:space="preserve">G </v>
      </c>
      <c r="V446" s="41"/>
      <c r="W446" s="45">
        <f>+Instructions!$C$22</f>
        <v>0</v>
      </c>
      <c r="X446" s="15">
        <f>ROUND($AA446*(1-W446)+0.004999,2)</f>
        <v>5.25</v>
      </c>
      <c r="Y446" s="41"/>
      <c r="Z446" s="6" t="s">
        <v>1705</v>
      </c>
      <c r="AA446" s="29">
        <v>5.25</v>
      </c>
      <c r="AB446" s="49">
        <f t="shared" si="320"/>
        <v>0</v>
      </c>
      <c r="AC446" s="15">
        <f t="shared" si="320"/>
        <v>5.25</v>
      </c>
      <c r="AD446" s="11">
        <f>(AG446-AC446)/AG446</f>
        <v>0</v>
      </c>
      <c r="AE446" s="102"/>
      <c r="AF446" s="109">
        <v>1</v>
      </c>
      <c r="AG446" s="28">
        <f>SUM(AJ446:AL446)+AE446</f>
        <v>5.25</v>
      </c>
      <c r="AH446" s="41"/>
      <c r="AJ446" s="15">
        <f>ROUND(AC446/(1-VLOOKUP(AF446,Group,2,FALSE)),2)</f>
        <v>5.25</v>
      </c>
      <c r="AK446" s="15">
        <f>IF(VLOOKUP(AF446,Group,5,FALSE)="YES",VLOOKUP(ROUND(ROUND(AJ446,1)-AJ446,2),Round,2,FALSE)+VLOOKUP(AF446,Group,6,FALSE),0)</f>
        <v>0</v>
      </c>
      <c r="AL446" s="15">
        <f>IF(VLOOKUP(AF446,Group,7,FALSE)="",0,ROUND(AJ446-0.04999,1)-AJ446+AM446)</f>
        <v>0</v>
      </c>
      <c r="AM446" s="15" t="str">
        <f>IF(VLOOKUP(AF446,Group,7,FALSE)="","",VLOOKUP(AF446,Group,7,FALSE))</f>
        <v/>
      </c>
      <c r="AO446" s="183" t="s">
        <v>59</v>
      </c>
    </row>
    <row r="447" spans="2:41" s="3" customFormat="1" ht="9.9499999999999993" customHeight="1" x14ac:dyDescent="0.2">
      <c r="B447" s="95" t="s">
        <v>55</v>
      </c>
      <c r="D447" s="211"/>
      <c r="E447" s="61" t="s">
        <v>875</v>
      </c>
      <c r="F447" s="61"/>
      <c r="G447" s="23" t="s">
        <v>48</v>
      </c>
      <c r="H447" s="23"/>
      <c r="I447" s="23"/>
      <c r="J447" s="23"/>
      <c r="K447" s="23"/>
      <c r="L447" s="23"/>
      <c r="M447" s="23"/>
      <c r="N447" s="23"/>
      <c r="P447" s="61" t="s">
        <v>717</v>
      </c>
      <c r="Q447" s="73"/>
      <c r="R447" s="22" t="s">
        <v>466</v>
      </c>
      <c r="S447" s="29">
        <f>IF(Suggested="Yes",AA447,AG447)</f>
        <v>5.35</v>
      </c>
      <c r="T447" s="27" t="s">
        <v>47</v>
      </c>
      <c r="U447" s="5" t="str">
        <f>+Instructions!$B$3</f>
        <v xml:space="preserve">G </v>
      </c>
      <c r="V447" s="41"/>
      <c r="W447" s="45">
        <f>+Instructions!$C$22</f>
        <v>0</v>
      </c>
      <c r="X447" s="15">
        <f>ROUND($AA447*(1-W447)+0.004999,2)</f>
        <v>5.35</v>
      </c>
      <c r="Y447" s="41"/>
      <c r="Z447" s="6" t="s">
        <v>1705</v>
      </c>
      <c r="AA447" s="29">
        <v>5.35</v>
      </c>
      <c r="AB447" s="49">
        <f t="shared" si="320"/>
        <v>0</v>
      </c>
      <c r="AC447" s="15">
        <f t="shared" si="320"/>
        <v>5.35</v>
      </c>
      <c r="AD447" s="11">
        <f>(AG447-AC447)/AG447</f>
        <v>0</v>
      </c>
      <c r="AE447" s="102"/>
      <c r="AF447" s="109">
        <v>1</v>
      </c>
      <c r="AG447" s="28">
        <f>SUM(AJ447:AL447)+AE447</f>
        <v>5.35</v>
      </c>
      <c r="AH447" s="41"/>
      <c r="AJ447" s="15">
        <f>ROUND(AC447/(1-VLOOKUP(AF447,Group,2,FALSE)),2)</f>
        <v>5.35</v>
      </c>
      <c r="AK447" s="15">
        <f>IF(VLOOKUP(AF447,Group,5,FALSE)="YES",VLOOKUP(ROUND(ROUND(AJ447,1)-AJ447,2),Round,2,FALSE)+VLOOKUP(AF447,Group,6,FALSE),0)</f>
        <v>0</v>
      </c>
      <c r="AL447" s="15">
        <f>IF(VLOOKUP(AF447,Group,7,FALSE)="",0,ROUND(AJ447-0.04999,1)-AJ447+AM447)</f>
        <v>0</v>
      </c>
      <c r="AM447" s="15" t="str">
        <f>IF(VLOOKUP(AF447,Group,7,FALSE)="","",VLOOKUP(AF447,Group,7,FALSE))</f>
        <v/>
      </c>
      <c r="AO447" s="81" t="s">
        <v>59</v>
      </c>
    </row>
    <row r="448" spans="2:41" s="3" customFormat="1" ht="9.9499999999999993" customHeight="1" x14ac:dyDescent="0.2">
      <c r="B448" s="95" t="s">
        <v>55</v>
      </c>
      <c r="D448" s="211"/>
      <c r="E448" s="61" t="s">
        <v>792</v>
      </c>
      <c r="F448" s="61"/>
      <c r="G448" s="23" t="s">
        <v>48</v>
      </c>
      <c r="H448" s="23"/>
      <c r="I448" s="23"/>
      <c r="J448" s="23"/>
      <c r="K448" s="23"/>
      <c r="L448" s="23"/>
      <c r="M448" s="23"/>
      <c r="N448" s="23"/>
      <c r="P448" s="61" t="s">
        <v>206</v>
      </c>
      <c r="Q448" s="73"/>
      <c r="R448" s="22" t="s">
        <v>466</v>
      </c>
      <c r="S448" s="29">
        <f>IF(Suggested="Yes",AA448,AG448)</f>
        <v>6.75</v>
      </c>
      <c r="T448" s="27" t="s">
        <v>47</v>
      </c>
      <c r="U448" s="5" t="str">
        <f>+Instructions!$B$3</f>
        <v xml:space="preserve">G </v>
      </c>
      <c r="V448" s="41"/>
      <c r="W448" s="45">
        <f>+Instructions!$C$22</f>
        <v>0</v>
      </c>
      <c r="X448" s="15">
        <f>ROUND($AA448*(1-W448)+0.004999,2)</f>
        <v>6.75</v>
      </c>
      <c r="Y448" s="41"/>
      <c r="Z448" s="6" t="s">
        <v>1705</v>
      </c>
      <c r="AA448" s="29">
        <v>6.75</v>
      </c>
      <c r="AB448" s="49">
        <f>+W448</f>
        <v>0</v>
      </c>
      <c r="AC448" s="15">
        <f>+X448</f>
        <v>6.75</v>
      </c>
      <c r="AD448" s="11">
        <f>(AG448-AC448)/AG448</f>
        <v>0</v>
      </c>
      <c r="AE448" s="102"/>
      <c r="AF448" s="109">
        <v>1</v>
      </c>
      <c r="AG448" s="28">
        <f>SUM(AJ448:AL448)+AE448</f>
        <v>6.75</v>
      </c>
      <c r="AH448" s="41"/>
      <c r="AJ448" s="15">
        <f>ROUND(AC448/(1-VLOOKUP(AF448,Group,2,FALSE)),2)</f>
        <v>6.75</v>
      </c>
      <c r="AK448" s="15">
        <f>IF(VLOOKUP(AF448,Group,5,FALSE)="YES",VLOOKUP(ROUND(ROUND(AJ448,1)-AJ448,2),Round,2,FALSE)+VLOOKUP(AF448,Group,6,FALSE),0)</f>
        <v>0</v>
      </c>
      <c r="AL448" s="15">
        <f>IF(VLOOKUP(AF448,Group,7,FALSE)="",0,ROUND(AJ448-0.04999,1)-AJ448+AM448)</f>
        <v>0</v>
      </c>
      <c r="AM448" s="15" t="str">
        <f>IF(VLOOKUP(AF448,Group,7,FALSE)="","",VLOOKUP(AF448,Group,7,FALSE))</f>
        <v/>
      </c>
      <c r="AO448" s="81" t="s">
        <v>59</v>
      </c>
    </row>
    <row r="449" spans="2:41" s="3" customFormat="1" ht="1.5" customHeight="1" x14ac:dyDescent="0.2">
      <c r="P449" s="61"/>
      <c r="Q449" s="73"/>
      <c r="R449" s="6"/>
      <c r="S449" s="29"/>
      <c r="T449" s="6"/>
      <c r="U449" s="5"/>
      <c r="V449" s="41"/>
      <c r="W449" s="45"/>
      <c r="X449" s="13"/>
      <c r="Y449" s="41"/>
      <c r="Z449" s="29"/>
      <c r="AA449" s="29"/>
      <c r="AB449" s="44"/>
      <c r="AC449" s="15"/>
      <c r="AD449" s="13"/>
      <c r="AE449" s="54"/>
      <c r="AF449" s="105"/>
      <c r="AG449" s="29"/>
      <c r="AH449" s="41"/>
      <c r="AJ449" s="15"/>
      <c r="AK449" s="15"/>
      <c r="AL449" s="15"/>
      <c r="AM449" s="15"/>
      <c r="AO449" s="182" t="s">
        <v>59</v>
      </c>
    </row>
    <row r="450" spans="2:41" s="3" customFormat="1" ht="9.9499999999999993" customHeight="1" x14ac:dyDescent="0.2">
      <c r="B450" s="96" t="s">
        <v>45</v>
      </c>
      <c r="C450" s="3" t="s">
        <v>89</v>
      </c>
      <c r="D450" s="211"/>
      <c r="E450" s="61" t="s">
        <v>94</v>
      </c>
      <c r="F450" s="61"/>
      <c r="G450" s="23" t="s">
        <v>135</v>
      </c>
      <c r="H450" s="23"/>
      <c r="K450" s="23" t="s">
        <v>97</v>
      </c>
      <c r="L450" s="23"/>
      <c r="M450" s="23"/>
      <c r="N450" s="23"/>
      <c r="P450" s="61"/>
      <c r="Q450" s="73"/>
      <c r="R450" s="22"/>
      <c r="S450" s="29">
        <f t="shared" ref="S450:S462" si="328">IF(Suggested="Yes",AA450,AG450)</f>
        <v>1.45</v>
      </c>
      <c r="T450" s="27" t="s">
        <v>46</v>
      </c>
      <c r="U450" s="5" t="str">
        <f>+Instructions!$B$3</f>
        <v xml:space="preserve">G </v>
      </c>
      <c r="V450" s="41"/>
      <c r="W450" s="45">
        <f>+Instructions!$C$22</f>
        <v>0</v>
      </c>
      <c r="X450" s="29">
        <f t="shared" ref="X450:X464" si="329">ROUND($AA450*(1-W450)+0.004999,2)</f>
        <v>1.45</v>
      </c>
      <c r="Y450" s="41"/>
      <c r="Z450" s="6" t="s">
        <v>1705</v>
      </c>
      <c r="AA450" s="29">
        <v>1.45</v>
      </c>
      <c r="AB450" s="49">
        <f t="shared" ref="AB450:AB464" si="330">+W450</f>
        <v>0</v>
      </c>
      <c r="AC450" s="29">
        <f t="shared" ref="AC450:AC464" si="331">+X450</f>
        <v>1.45</v>
      </c>
      <c r="AD450" s="49">
        <f t="shared" ref="AD450:AD464" si="332">(AG450-AC450)/AG450</f>
        <v>0</v>
      </c>
      <c r="AE450" s="102"/>
      <c r="AF450" s="111">
        <v>2</v>
      </c>
      <c r="AG450" s="33">
        <f t="shared" ref="AG450:AG464" si="333">SUM(AJ450:AL450)+AE450</f>
        <v>1.45</v>
      </c>
      <c r="AH450" s="41"/>
      <c r="AJ450" s="15">
        <f t="shared" ref="AJ450:AJ464" si="334">ROUND(AC450/(1-VLOOKUP(AF450,Group,2,FALSE)),2)</f>
        <v>1.45</v>
      </c>
      <c r="AK450" s="15">
        <f t="shared" ref="AK450:AK464" si="335">IF(VLOOKUP(AF450,Group,5,FALSE)="YES",VLOOKUP(ROUND(ROUND(AJ450,1)-AJ450,2),Round,2,FALSE)+VLOOKUP(AF450,Group,6,FALSE),0)</f>
        <v>0</v>
      </c>
      <c r="AL450" s="15">
        <f t="shared" ref="AL450:AL464" si="336">IF(VLOOKUP(AF450,Group,7,FALSE)="",0,ROUND(AJ450-0.04999,1)-AJ450+AM450)</f>
        <v>0</v>
      </c>
      <c r="AM450" s="15" t="str">
        <f t="shared" ref="AM450:AM464" si="337">IF(VLOOKUP(AF450,Group,7,FALSE)="","",VLOOKUP(AF450,Group,7,FALSE))</f>
        <v/>
      </c>
      <c r="AO450" s="182" t="s">
        <v>59</v>
      </c>
    </row>
    <row r="451" spans="2:41" s="3" customFormat="1" ht="9.9499999999999993" customHeight="1" x14ac:dyDescent="0.2">
      <c r="B451" s="96" t="s">
        <v>45</v>
      </c>
      <c r="D451" s="211"/>
      <c r="E451" s="61" t="s">
        <v>104</v>
      </c>
      <c r="F451" s="61"/>
      <c r="G451" s="23" t="s">
        <v>125</v>
      </c>
      <c r="H451" s="23"/>
      <c r="K451" s="23" t="s">
        <v>97</v>
      </c>
      <c r="L451" s="23"/>
      <c r="M451" s="23"/>
      <c r="N451" s="23"/>
      <c r="P451" s="61"/>
      <c r="Q451" s="73"/>
      <c r="R451" s="22"/>
      <c r="S451" s="29">
        <f t="shared" si="328"/>
        <v>4.05</v>
      </c>
      <c r="T451" s="27" t="s">
        <v>46</v>
      </c>
      <c r="U451" s="5" t="str">
        <f>+Instructions!$B$3</f>
        <v xml:space="preserve">G </v>
      </c>
      <c r="V451" s="41"/>
      <c r="W451" s="45">
        <f>+Instructions!$C$22</f>
        <v>0</v>
      </c>
      <c r="X451" s="29">
        <f t="shared" si="329"/>
        <v>4.05</v>
      </c>
      <c r="Y451" s="41"/>
      <c r="Z451" s="6" t="s">
        <v>1705</v>
      </c>
      <c r="AA451" s="29">
        <v>4.05</v>
      </c>
      <c r="AB451" s="49">
        <f t="shared" si="330"/>
        <v>0</v>
      </c>
      <c r="AC451" s="29">
        <f t="shared" si="331"/>
        <v>4.05</v>
      </c>
      <c r="AD451" s="49">
        <f t="shared" si="332"/>
        <v>0</v>
      </c>
      <c r="AE451" s="102"/>
      <c r="AF451" s="111">
        <v>2</v>
      </c>
      <c r="AG451" s="33">
        <f t="shared" si="333"/>
        <v>4.05</v>
      </c>
      <c r="AH451" s="41"/>
      <c r="AJ451" s="15">
        <f t="shared" si="334"/>
        <v>4.05</v>
      </c>
      <c r="AK451" s="15">
        <f t="shared" si="335"/>
        <v>0</v>
      </c>
      <c r="AL451" s="15">
        <f t="shared" si="336"/>
        <v>0</v>
      </c>
      <c r="AM451" s="15" t="str">
        <f t="shared" si="337"/>
        <v/>
      </c>
      <c r="AO451" s="182" t="s">
        <v>59</v>
      </c>
    </row>
    <row r="452" spans="2:41" s="3" customFormat="1" ht="9.9499999999999993" customHeight="1" x14ac:dyDescent="0.2">
      <c r="B452" s="96" t="s">
        <v>45</v>
      </c>
      <c r="D452" s="211"/>
      <c r="E452" s="61" t="s">
        <v>96</v>
      </c>
      <c r="F452" s="61"/>
      <c r="G452" s="23" t="s">
        <v>127</v>
      </c>
      <c r="H452" s="23"/>
      <c r="K452" s="23" t="s">
        <v>98</v>
      </c>
      <c r="L452" s="23"/>
      <c r="M452" s="23"/>
      <c r="N452" s="23"/>
      <c r="P452" s="61"/>
      <c r="Q452" s="73"/>
      <c r="R452" s="22"/>
      <c r="S452" s="29">
        <f t="shared" si="328"/>
        <v>2.95</v>
      </c>
      <c r="T452" s="27" t="s">
        <v>46</v>
      </c>
      <c r="U452" s="5" t="str">
        <f>+Instructions!$B$3</f>
        <v xml:space="preserve">G </v>
      </c>
      <c r="V452" s="41"/>
      <c r="W452" s="45">
        <f>+Instructions!$C$22</f>
        <v>0</v>
      </c>
      <c r="X452" s="29">
        <f t="shared" si="329"/>
        <v>2.95</v>
      </c>
      <c r="Y452" s="41"/>
      <c r="Z452" s="6" t="s">
        <v>1705</v>
      </c>
      <c r="AA452" s="29">
        <v>2.95</v>
      </c>
      <c r="AB452" s="49">
        <f t="shared" si="330"/>
        <v>0</v>
      </c>
      <c r="AC452" s="29">
        <f t="shared" si="331"/>
        <v>2.95</v>
      </c>
      <c r="AD452" s="49">
        <f t="shared" si="332"/>
        <v>0</v>
      </c>
      <c r="AE452" s="102"/>
      <c r="AF452" s="111">
        <v>2</v>
      </c>
      <c r="AG452" s="33">
        <f t="shared" si="333"/>
        <v>2.95</v>
      </c>
      <c r="AH452" s="41"/>
      <c r="AJ452" s="15">
        <f t="shared" si="334"/>
        <v>2.95</v>
      </c>
      <c r="AK452" s="15">
        <f t="shared" si="335"/>
        <v>0</v>
      </c>
      <c r="AL452" s="15">
        <f t="shared" si="336"/>
        <v>0</v>
      </c>
      <c r="AM452" s="15" t="str">
        <f t="shared" si="337"/>
        <v/>
      </c>
      <c r="AO452" s="182" t="s">
        <v>59</v>
      </c>
    </row>
    <row r="453" spans="2:41" s="3" customFormat="1" ht="9.9499999999999993" customHeight="1" x14ac:dyDescent="0.2">
      <c r="B453" s="96" t="s">
        <v>45</v>
      </c>
      <c r="D453" s="211"/>
      <c r="E453" s="61" t="s">
        <v>132</v>
      </c>
      <c r="F453" s="61"/>
      <c r="G453" s="23" t="s">
        <v>116</v>
      </c>
      <c r="H453" s="23"/>
      <c r="K453" s="23" t="s">
        <v>97</v>
      </c>
      <c r="L453" s="23"/>
      <c r="M453" s="23"/>
      <c r="N453" s="23"/>
      <c r="P453" s="61"/>
      <c r="Q453" s="73"/>
      <c r="R453" s="22" t="s">
        <v>323</v>
      </c>
      <c r="S453" s="29">
        <f t="shared" si="328"/>
        <v>3.45</v>
      </c>
      <c r="T453" s="27" t="s">
        <v>46</v>
      </c>
      <c r="U453" s="5" t="str">
        <f>+Instructions!$B$3</f>
        <v xml:space="preserve">G </v>
      </c>
      <c r="V453" s="41"/>
      <c r="W453" s="45">
        <f>+Instructions!$C$22</f>
        <v>0</v>
      </c>
      <c r="X453" s="29">
        <f t="shared" si="329"/>
        <v>3.45</v>
      </c>
      <c r="Y453" s="41"/>
      <c r="Z453" s="6" t="s">
        <v>1705</v>
      </c>
      <c r="AA453" s="29">
        <v>3.45</v>
      </c>
      <c r="AB453" s="49">
        <f t="shared" si="330"/>
        <v>0</v>
      </c>
      <c r="AC453" s="29">
        <f t="shared" si="331"/>
        <v>3.45</v>
      </c>
      <c r="AD453" s="49">
        <f t="shared" si="332"/>
        <v>0</v>
      </c>
      <c r="AE453" s="102"/>
      <c r="AF453" s="111">
        <v>2</v>
      </c>
      <c r="AG453" s="33">
        <f t="shared" si="333"/>
        <v>3.45</v>
      </c>
      <c r="AH453" s="41"/>
      <c r="AJ453" s="15">
        <f t="shared" si="334"/>
        <v>3.45</v>
      </c>
      <c r="AK453" s="15">
        <f t="shared" si="335"/>
        <v>0</v>
      </c>
      <c r="AL453" s="15">
        <f t="shared" si="336"/>
        <v>0</v>
      </c>
      <c r="AM453" s="15" t="str">
        <f t="shared" si="337"/>
        <v/>
      </c>
      <c r="AO453" s="182" t="s">
        <v>59</v>
      </c>
    </row>
    <row r="454" spans="2:41" s="3" customFormat="1" ht="9.9499999999999993" customHeight="1" x14ac:dyDescent="0.2">
      <c r="B454" s="96" t="s">
        <v>45</v>
      </c>
      <c r="D454" s="211"/>
      <c r="E454" s="61" t="s">
        <v>132</v>
      </c>
      <c r="F454" s="61"/>
      <c r="G454" s="23" t="s">
        <v>117</v>
      </c>
      <c r="H454" s="23"/>
      <c r="K454" s="23" t="s">
        <v>98</v>
      </c>
      <c r="L454" s="23"/>
      <c r="M454" s="23"/>
      <c r="N454" s="23"/>
      <c r="P454" s="61"/>
      <c r="Q454" s="73"/>
      <c r="R454" s="22" t="s">
        <v>716</v>
      </c>
      <c r="S454" s="29">
        <f t="shared" si="328"/>
        <v>4.7</v>
      </c>
      <c r="T454" s="27" t="s">
        <v>46</v>
      </c>
      <c r="U454" s="5" t="str">
        <f>+Instructions!$B$3</f>
        <v xml:space="preserve">G </v>
      </c>
      <c r="V454" s="41"/>
      <c r="W454" s="45">
        <f>+Instructions!$C$22</f>
        <v>0</v>
      </c>
      <c r="X454" s="29">
        <f t="shared" si="329"/>
        <v>4.7</v>
      </c>
      <c r="Y454" s="41"/>
      <c r="Z454" s="6" t="s">
        <v>1705</v>
      </c>
      <c r="AA454" s="29">
        <v>4.7</v>
      </c>
      <c r="AB454" s="49">
        <f t="shared" si="330"/>
        <v>0</v>
      </c>
      <c r="AC454" s="29">
        <f t="shared" si="331"/>
        <v>4.7</v>
      </c>
      <c r="AD454" s="49">
        <f t="shared" si="332"/>
        <v>0</v>
      </c>
      <c r="AE454" s="102"/>
      <c r="AF454" s="111">
        <v>2</v>
      </c>
      <c r="AG454" s="33">
        <f t="shared" si="333"/>
        <v>4.7</v>
      </c>
      <c r="AH454" s="41"/>
      <c r="AJ454" s="15">
        <f t="shared" si="334"/>
        <v>4.7</v>
      </c>
      <c r="AK454" s="15">
        <f t="shared" si="335"/>
        <v>0</v>
      </c>
      <c r="AL454" s="15">
        <f t="shared" si="336"/>
        <v>0</v>
      </c>
      <c r="AM454" s="15" t="str">
        <f t="shared" si="337"/>
        <v/>
      </c>
      <c r="AO454" s="182" t="s">
        <v>59</v>
      </c>
    </row>
    <row r="455" spans="2:41" s="3" customFormat="1" ht="9.9499999999999993" customHeight="1" x14ac:dyDescent="0.2">
      <c r="B455" s="96" t="s">
        <v>45</v>
      </c>
      <c r="D455" s="211"/>
      <c r="E455" s="61" t="s">
        <v>134</v>
      </c>
      <c r="F455" s="61"/>
      <c r="G455" s="23" t="s">
        <v>136</v>
      </c>
      <c r="H455" s="23"/>
      <c r="K455" s="23" t="s">
        <v>137</v>
      </c>
      <c r="L455" s="23"/>
      <c r="M455" s="23"/>
      <c r="N455" s="23"/>
      <c r="P455" s="61"/>
      <c r="Q455" s="73" t="s">
        <v>14</v>
      </c>
      <c r="R455" s="22" t="s">
        <v>52</v>
      </c>
      <c r="S455" s="29">
        <f t="shared" si="328"/>
        <v>3</v>
      </c>
      <c r="T455" s="27" t="s">
        <v>46</v>
      </c>
      <c r="U455" s="5" t="str">
        <f>+Instructions!$B$3</f>
        <v xml:space="preserve">G </v>
      </c>
      <c r="V455" s="41"/>
      <c r="W455" s="45">
        <f>+Instructions!$C$22</f>
        <v>0</v>
      </c>
      <c r="X455" s="29">
        <f t="shared" si="329"/>
        <v>3</v>
      </c>
      <c r="Y455" s="41"/>
      <c r="Z455" s="6" t="s">
        <v>1705</v>
      </c>
      <c r="AA455" s="29">
        <v>3</v>
      </c>
      <c r="AB455" s="49">
        <f t="shared" si="330"/>
        <v>0</v>
      </c>
      <c r="AC455" s="29">
        <f t="shared" si="331"/>
        <v>3</v>
      </c>
      <c r="AD455" s="49">
        <f t="shared" si="332"/>
        <v>0</v>
      </c>
      <c r="AE455" s="102"/>
      <c r="AF455" s="111">
        <v>2</v>
      </c>
      <c r="AG455" s="33">
        <f t="shared" si="333"/>
        <v>3</v>
      </c>
      <c r="AH455" s="41"/>
      <c r="AJ455" s="15">
        <f t="shared" si="334"/>
        <v>3</v>
      </c>
      <c r="AK455" s="15">
        <f t="shared" si="335"/>
        <v>0</v>
      </c>
      <c r="AL455" s="15">
        <f t="shared" si="336"/>
        <v>0</v>
      </c>
      <c r="AM455" s="15" t="str">
        <f t="shared" si="337"/>
        <v/>
      </c>
      <c r="AO455" s="182" t="s">
        <v>59</v>
      </c>
    </row>
    <row r="456" spans="2:41" s="3" customFormat="1" ht="9.9499999999999993" customHeight="1" x14ac:dyDescent="0.2">
      <c r="B456" s="96" t="s">
        <v>45</v>
      </c>
      <c r="D456" s="211"/>
      <c r="E456" s="61" t="s">
        <v>134</v>
      </c>
      <c r="F456" s="61"/>
      <c r="G456" s="23" t="s">
        <v>138</v>
      </c>
      <c r="H456" s="23"/>
      <c r="K456" s="23" t="s">
        <v>139</v>
      </c>
      <c r="L456" s="23"/>
      <c r="M456" s="23"/>
      <c r="N456" s="23"/>
      <c r="P456" s="61"/>
      <c r="Q456" s="73"/>
      <c r="R456" s="22"/>
      <c r="S456" s="29">
        <f t="shared" si="328"/>
        <v>3</v>
      </c>
      <c r="T456" s="27" t="s">
        <v>46</v>
      </c>
      <c r="U456" s="5" t="str">
        <f>+Instructions!$B$3</f>
        <v xml:space="preserve">G </v>
      </c>
      <c r="V456" s="41"/>
      <c r="W456" s="45">
        <f>+Instructions!$C$22</f>
        <v>0</v>
      </c>
      <c r="X456" s="29">
        <f t="shared" si="329"/>
        <v>3</v>
      </c>
      <c r="Y456" s="41"/>
      <c r="Z456" s="6" t="s">
        <v>1705</v>
      </c>
      <c r="AA456" s="29">
        <v>3</v>
      </c>
      <c r="AB456" s="49">
        <f t="shared" si="330"/>
        <v>0</v>
      </c>
      <c r="AC456" s="29">
        <f t="shared" si="331"/>
        <v>3</v>
      </c>
      <c r="AD456" s="49">
        <f t="shared" si="332"/>
        <v>0</v>
      </c>
      <c r="AE456" s="102"/>
      <c r="AF456" s="111">
        <v>2</v>
      </c>
      <c r="AG456" s="33">
        <f t="shared" si="333"/>
        <v>3</v>
      </c>
      <c r="AH456" s="41"/>
      <c r="AJ456" s="15">
        <f t="shared" si="334"/>
        <v>3</v>
      </c>
      <c r="AK456" s="15">
        <f t="shared" si="335"/>
        <v>0</v>
      </c>
      <c r="AL456" s="15">
        <f t="shared" si="336"/>
        <v>0</v>
      </c>
      <c r="AM456" s="15" t="str">
        <f t="shared" si="337"/>
        <v/>
      </c>
      <c r="AO456" s="182" t="s">
        <v>59</v>
      </c>
    </row>
    <row r="457" spans="2:41" s="3" customFormat="1" ht="9.9499999999999993" customHeight="1" x14ac:dyDescent="0.2">
      <c r="B457" s="96" t="s">
        <v>45</v>
      </c>
      <c r="D457" s="211"/>
      <c r="E457" s="61" t="s">
        <v>247</v>
      </c>
      <c r="F457" s="61"/>
      <c r="G457" s="23" t="s">
        <v>246</v>
      </c>
      <c r="H457" s="23"/>
      <c r="I457" s="23"/>
      <c r="J457" s="23"/>
      <c r="K457" s="23" t="s">
        <v>97</v>
      </c>
      <c r="L457" s="61"/>
      <c r="M457" s="23"/>
      <c r="N457" s="23"/>
      <c r="O457" s="23"/>
      <c r="P457" s="23"/>
      <c r="Q457" s="73"/>
      <c r="R457" s="22" t="s">
        <v>466</v>
      </c>
      <c r="S457" s="29">
        <f>IF(Suggested="Yes",AA457,AG457)</f>
        <v>5.45</v>
      </c>
      <c r="T457" s="27" t="s">
        <v>46</v>
      </c>
      <c r="U457" s="5" t="str">
        <f>+Instructions!$B$3</f>
        <v xml:space="preserve">G </v>
      </c>
      <c r="V457" s="41"/>
      <c r="W457" s="45">
        <f>+Instructions!$C$22</f>
        <v>0</v>
      </c>
      <c r="X457" s="29">
        <f>ROUND($AA457*(1-W457)+0.004999,2)</f>
        <v>5.45</v>
      </c>
      <c r="Y457" s="41"/>
      <c r="Z457" s="6" t="s">
        <v>1705</v>
      </c>
      <c r="AA457" s="29">
        <v>5.45</v>
      </c>
      <c r="AB457" s="49">
        <f t="shared" ref="AB457:AC459" si="338">+W457</f>
        <v>0</v>
      </c>
      <c r="AC457" s="29">
        <f t="shared" si="338"/>
        <v>5.45</v>
      </c>
      <c r="AD457" s="49">
        <f>(AG457-AC457)/AG457</f>
        <v>0</v>
      </c>
      <c r="AE457" s="102"/>
      <c r="AF457" s="111">
        <v>2</v>
      </c>
      <c r="AG457" s="33">
        <f>SUM(AJ457:AL457)+AE457</f>
        <v>5.45</v>
      </c>
      <c r="AH457" s="41"/>
      <c r="AJ457" s="15">
        <f>ROUND(AC457/(1-VLOOKUP(AF457,Group,2,FALSE)),2)</f>
        <v>5.45</v>
      </c>
      <c r="AK457" s="15">
        <f>IF(VLOOKUP(AF457,Group,5,FALSE)="YES",VLOOKUP(ROUND(ROUND(AJ457,1)-AJ457,2),Round,2,FALSE)+VLOOKUP(AF457,Group,6,FALSE),0)</f>
        <v>0</v>
      </c>
      <c r="AL457" s="15">
        <f>IF(VLOOKUP(AF457,Group,7,FALSE)="",0,ROUND(AJ457-0.04999,1)-AJ457+AM457)</f>
        <v>0</v>
      </c>
      <c r="AM457" s="15" t="str">
        <f>IF(VLOOKUP(AF457,Group,7,FALSE)="","",VLOOKUP(AF457,Group,7,FALSE))</f>
        <v/>
      </c>
      <c r="AO457" s="182" t="s">
        <v>59</v>
      </c>
    </row>
    <row r="458" spans="2:41" s="3" customFormat="1" ht="9.9499999999999993" customHeight="1" x14ac:dyDescent="0.2">
      <c r="B458" s="96" t="s">
        <v>45</v>
      </c>
      <c r="D458" s="211"/>
      <c r="E458" s="61" t="s">
        <v>101</v>
      </c>
      <c r="F458" s="61"/>
      <c r="G458" s="23" t="s">
        <v>124</v>
      </c>
      <c r="H458" s="23"/>
      <c r="I458" s="23"/>
      <c r="J458" s="23"/>
      <c r="K458" s="23" t="s">
        <v>97</v>
      </c>
      <c r="L458" s="23"/>
      <c r="M458" s="23"/>
      <c r="N458" s="23"/>
      <c r="P458" s="61"/>
      <c r="Q458" s="73" t="s">
        <v>14</v>
      </c>
      <c r="R458" s="22" t="s">
        <v>1156</v>
      </c>
      <c r="S458" s="29">
        <f>IF(Suggested="Yes",AA458,AG458)</f>
        <v>5.05</v>
      </c>
      <c r="T458" s="27" t="s">
        <v>46</v>
      </c>
      <c r="U458" s="5" t="str">
        <f>+Instructions!$B$3</f>
        <v xml:space="preserve">G </v>
      </c>
      <c r="V458" s="41"/>
      <c r="W458" s="45">
        <f>+Instructions!$C$22</f>
        <v>0</v>
      </c>
      <c r="X458" s="29">
        <f>ROUND($AA458*(1-W458)+0.004999,2)</f>
        <v>5.05</v>
      </c>
      <c r="Y458" s="41"/>
      <c r="Z458" s="6" t="s">
        <v>1705</v>
      </c>
      <c r="AA458" s="29">
        <v>5.05</v>
      </c>
      <c r="AB458" s="49">
        <f t="shared" si="338"/>
        <v>0</v>
      </c>
      <c r="AC458" s="29">
        <f t="shared" si="338"/>
        <v>5.05</v>
      </c>
      <c r="AD458" s="49">
        <f>(AG458-AC458)/AG458</f>
        <v>0</v>
      </c>
      <c r="AE458" s="102"/>
      <c r="AF458" s="111">
        <v>2</v>
      </c>
      <c r="AG458" s="33">
        <f>SUM(AJ458:AL458)+AE458</f>
        <v>5.05</v>
      </c>
      <c r="AH458" s="41"/>
      <c r="AJ458" s="15">
        <f>ROUND(AC458/(1-VLOOKUP(AF458,Group,2,FALSE)),2)</f>
        <v>5.05</v>
      </c>
      <c r="AK458" s="15">
        <f>IF(VLOOKUP(AF458,Group,5,FALSE)="YES",VLOOKUP(ROUND(ROUND(AJ458,1)-AJ458,2),Round,2,FALSE)+VLOOKUP(AF458,Group,6,FALSE),0)</f>
        <v>0</v>
      </c>
      <c r="AL458" s="15">
        <f>IF(VLOOKUP(AF458,Group,7,FALSE)="",0,ROUND(AJ458-0.04999,1)-AJ458+AM458)</f>
        <v>0</v>
      </c>
      <c r="AM458" s="15" t="str">
        <f>IF(VLOOKUP(AF458,Group,7,FALSE)="","",VLOOKUP(AF458,Group,7,FALSE))</f>
        <v/>
      </c>
      <c r="AO458" s="182" t="s">
        <v>59</v>
      </c>
    </row>
    <row r="459" spans="2:41" s="3" customFormat="1" ht="9.9499999999999993" customHeight="1" x14ac:dyDescent="0.2">
      <c r="B459" s="96" t="s">
        <v>45</v>
      </c>
      <c r="D459" s="211"/>
      <c r="E459" s="61" t="s">
        <v>115</v>
      </c>
      <c r="F459" s="61"/>
      <c r="G459" s="23" t="s">
        <v>437</v>
      </c>
      <c r="H459" s="23"/>
      <c r="I459" s="23"/>
      <c r="J459" s="23"/>
      <c r="K459" s="23" t="s">
        <v>97</v>
      </c>
      <c r="L459" s="23"/>
      <c r="M459" s="23"/>
      <c r="N459" s="23"/>
      <c r="P459" s="61"/>
      <c r="Q459" s="73"/>
      <c r="R459" s="22" t="s">
        <v>323</v>
      </c>
      <c r="S459" s="29">
        <f>IF(Suggested="Yes",AA459,AG459)</f>
        <v>6.3</v>
      </c>
      <c r="T459" s="27" t="s">
        <v>46</v>
      </c>
      <c r="U459" s="5" t="str">
        <f>+Instructions!$B$3</f>
        <v xml:space="preserve">G </v>
      </c>
      <c r="V459" s="41"/>
      <c r="W459" s="45">
        <f>+Instructions!$C$22</f>
        <v>0</v>
      </c>
      <c r="X459" s="29">
        <f>ROUND($AA459*(1-W459)+0.004999,2)</f>
        <v>6.3</v>
      </c>
      <c r="Y459" s="41"/>
      <c r="Z459" s="6" t="s">
        <v>1704</v>
      </c>
      <c r="AA459" s="29">
        <v>6.3</v>
      </c>
      <c r="AB459" s="49">
        <f t="shared" si="338"/>
        <v>0</v>
      </c>
      <c r="AC459" s="29">
        <f t="shared" si="338"/>
        <v>6.3</v>
      </c>
      <c r="AD459" s="49">
        <f>(AG459-AC459)/AG459</f>
        <v>0</v>
      </c>
      <c r="AE459" s="102"/>
      <c r="AF459" s="111">
        <v>2</v>
      </c>
      <c r="AG459" s="33">
        <f>SUM(AJ459:AL459)+AE459</f>
        <v>6.3</v>
      </c>
      <c r="AH459" s="41"/>
      <c r="AJ459" s="15">
        <f>ROUND(AC459/(1-VLOOKUP(AF459,Group,2,FALSE)),2)</f>
        <v>6.3</v>
      </c>
      <c r="AK459" s="15">
        <f>IF(VLOOKUP(AF459,Group,5,FALSE)="YES",VLOOKUP(ROUND(ROUND(AJ459,1)-AJ459,2),Round,2,FALSE)+VLOOKUP(AF459,Group,6,FALSE),0)</f>
        <v>0</v>
      </c>
      <c r="AL459" s="15">
        <f>IF(VLOOKUP(AF459,Group,7,FALSE)="",0,ROUND(AJ459-0.04999,1)-AJ459+AM459)</f>
        <v>0</v>
      </c>
      <c r="AM459" s="15" t="str">
        <f>IF(VLOOKUP(AF459,Group,7,FALSE)="","",VLOOKUP(AF459,Group,7,FALSE))</f>
        <v/>
      </c>
      <c r="AO459" s="183" t="s">
        <v>59</v>
      </c>
    </row>
    <row r="460" spans="2:41" s="3" customFormat="1" ht="9.75" customHeight="1" x14ac:dyDescent="0.2">
      <c r="B460" s="96" t="s">
        <v>45</v>
      </c>
      <c r="D460" s="211"/>
      <c r="E460" s="61" t="s">
        <v>102</v>
      </c>
      <c r="F460" s="61"/>
      <c r="G460" s="23" t="s">
        <v>122</v>
      </c>
      <c r="H460" s="23"/>
      <c r="K460" s="23" t="s">
        <v>98</v>
      </c>
      <c r="L460" s="23"/>
      <c r="M460" s="23"/>
      <c r="N460" s="23"/>
      <c r="P460" s="61"/>
      <c r="Q460" s="73" t="s">
        <v>14</v>
      </c>
      <c r="R460" s="22" t="s">
        <v>52</v>
      </c>
      <c r="S460" s="29">
        <f t="shared" si="328"/>
        <v>7.65</v>
      </c>
      <c r="T460" s="27" t="s">
        <v>46</v>
      </c>
      <c r="U460" s="5" t="str">
        <f>+Instructions!$B$3</f>
        <v xml:space="preserve">G </v>
      </c>
      <c r="V460" s="41"/>
      <c r="W460" s="45">
        <f>+Instructions!$C$22</f>
        <v>0</v>
      </c>
      <c r="X460" s="29">
        <f t="shared" si="329"/>
        <v>7.65</v>
      </c>
      <c r="Y460" s="41"/>
      <c r="Z460" s="6" t="s">
        <v>1705</v>
      </c>
      <c r="AA460" s="29">
        <v>7.65</v>
      </c>
      <c r="AB460" s="49">
        <f t="shared" si="330"/>
        <v>0</v>
      </c>
      <c r="AC460" s="29">
        <f t="shared" si="331"/>
        <v>7.65</v>
      </c>
      <c r="AD460" s="49">
        <f t="shared" si="332"/>
        <v>0</v>
      </c>
      <c r="AE460" s="102"/>
      <c r="AF460" s="111">
        <v>2</v>
      </c>
      <c r="AG460" s="33">
        <f t="shared" si="333"/>
        <v>7.65</v>
      </c>
      <c r="AH460" s="41"/>
      <c r="AJ460" s="15">
        <f t="shared" si="334"/>
        <v>7.65</v>
      </c>
      <c r="AK460" s="15">
        <f t="shared" si="335"/>
        <v>0</v>
      </c>
      <c r="AL460" s="15">
        <f t="shared" si="336"/>
        <v>0</v>
      </c>
      <c r="AM460" s="15" t="str">
        <f t="shared" si="337"/>
        <v/>
      </c>
      <c r="AO460" s="182" t="s">
        <v>59</v>
      </c>
    </row>
    <row r="461" spans="2:41" s="3" customFormat="1" ht="9.9499999999999993" customHeight="1" x14ac:dyDescent="0.2">
      <c r="B461" s="96" t="s">
        <v>45</v>
      </c>
      <c r="D461" s="211"/>
      <c r="E461" s="61" t="s">
        <v>91</v>
      </c>
      <c r="F461" s="61"/>
      <c r="G461" s="23" t="s">
        <v>118</v>
      </c>
      <c r="H461" s="23"/>
      <c r="K461" s="23" t="s">
        <v>97</v>
      </c>
      <c r="L461" s="23"/>
      <c r="M461" s="23"/>
      <c r="N461" s="23"/>
      <c r="P461" s="61"/>
      <c r="Q461" s="73"/>
      <c r="R461" s="22"/>
      <c r="S461" s="29">
        <f t="shared" si="328"/>
        <v>3.55</v>
      </c>
      <c r="T461" s="27" t="s">
        <v>46</v>
      </c>
      <c r="U461" s="5" t="str">
        <f>+Instructions!$B$3</f>
        <v xml:space="preserve">G </v>
      </c>
      <c r="V461" s="41"/>
      <c r="W461" s="45">
        <f>+Instructions!$C$22</f>
        <v>0</v>
      </c>
      <c r="X461" s="29">
        <f t="shared" si="329"/>
        <v>3.55</v>
      </c>
      <c r="Y461" s="41"/>
      <c r="Z461" s="6" t="s">
        <v>1705</v>
      </c>
      <c r="AA461" s="29">
        <v>3.55</v>
      </c>
      <c r="AB461" s="49">
        <f t="shared" si="330"/>
        <v>0</v>
      </c>
      <c r="AC461" s="29">
        <f t="shared" si="331"/>
        <v>3.55</v>
      </c>
      <c r="AD461" s="49">
        <f t="shared" si="332"/>
        <v>0</v>
      </c>
      <c r="AE461" s="102"/>
      <c r="AF461" s="111">
        <v>2</v>
      </c>
      <c r="AG461" s="33">
        <f t="shared" si="333"/>
        <v>3.55</v>
      </c>
      <c r="AH461" s="41"/>
      <c r="AJ461" s="15">
        <f t="shared" si="334"/>
        <v>3.55</v>
      </c>
      <c r="AK461" s="15">
        <f t="shared" si="335"/>
        <v>0</v>
      </c>
      <c r="AL461" s="15">
        <f t="shared" si="336"/>
        <v>0</v>
      </c>
      <c r="AM461" s="15" t="str">
        <f t="shared" si="337"/>
        <v/>
      </c>
      <c r="AO461" s="182" t="s">
        <v>59</v>
      </c>
    </row>
    <row r="462" spans="2:41" s="3" customFormat="1" ht="9.9499999999999993" customHeight="1" x14ac:dyDescent="0.2">
      <c r="B462" s="96" t="s">
        <v>45</v>
      </c>
      <c r="D462" s="211"/>
      <c r="E462" s="61" t="s">
        <v>91</v>
      </c>
      <c r="F462" s="61"/>
      <c r="G462" s="23" t="s">
        <v>119</v>
      </c>
      <c r="H462" s="23"/>
      <c r="K462" s="23" t="s">
        <v>98</v>
      </c>
      <c r="L462" s="23"/>
      <c r="M462" s="23"/>
      <c r="N462" s="23"/>
      <c r="P462" s="61"/>
      <c r="Q462" s="73"/>
      <c r="R462" s="22" t="s">
        <v>716</v>
      </c>
      <c r="S462" s="29">
        <f t="shared" si="328"/>
        <v>5.5</v>
      </c>
      <c r="T462" s="27" t="s">
        <v>46</v>
      </c>
      <c r="U462" s="5" t="str">
        <f>+Instructions!$B$3</f>
        <v xml:space="preserve">G </v>
      </c>
      <c r="V462" s="41"/>
      <c r="W462" s="45">
        <f>+Instructions!$C$22</f>
        <v>0</v>
      </c>
      <c r="X462" s="29">
        <f t="shared" si="329"/>
        <v>5.5</v>
      </c>
      <c r="Y462" s="41"/>
      <c r="Z462" s="6" t="s">
        <v>1705</v>
      </c>
      <c r="AA462" s="29">
        <v>5.5</v>
      </c>
      <c r="AB462" s="49">
        <f t="shared" si="330"/>
        <v>0</v>
      </c>
      <c r="AC462" s="29">
        <f t="shared" si="331"/>
        <v>5.5</v>
      </c>
      <c r="AD462" s="49">
        <f t="shared" si="332"/>
        <v>0</v>
      </c>
      <c r="AE462" s="102"/>
      <c r="AF462" s="111">
        <v>2</v>
      </c>
      <c r="AG462" s="33">
        <f t="shared" si="333"/>
        <v>5.5</v>
      </c>
      <c r="AH462" s="41"/>
      <c r="AJ462" s="15">
        <f t="shared" si="334"/>
        <v>5.5</v>
      </c>
      <c r="AK462" s="15">
        <f t="shared" si="335"/>
        <v>0</v>
      </c>
      <c r="AL462" s="15">
        <f t="shared" si="336"/>
        <v>0</v>
      </c>
      <c r="AM462" s="15" t="str">
        <f t="shared" si="337"/>
        <v/>
      </c>
      <c r="AO462" s="182" t="s">
        <v>59</v>
      </c>
    </row>
    <row r="463" spans="2:41" s="3" customFormat="1" ht="9.9499999999999993" customHeight="1" x14ac:dyDescent="0.2">
      <c r="B463" s="96" t="s">
        <v>45</v>
      </c>
      <c r="D463" s="211"/>
      <c r="E463" s="61" t="s">
        <v>268</v>
      </c>
      <c r="F463" s="61"/>
      <c r="G463" s="23" t="s">
        <v>269</v>
      </c>
      <c r="H463" s="23"/>
      <c r="I463" s="23"/>
      <c r="J463" s="23"/>
      <c r="K463" s="23" t="s">
        <v>97</v>
      </c>
      <c r="L463" s="23"/>
      <c r="M463" s="23"/>
      <c r="N463" s="23"/>
      <c r="P463" s="61"/>
      <c r="Q463" s="73"/>
      <c r="R463" s="22"/>
      <c r="S463" s="29">
        <f>IF(Suggested="Yes",AA463,AG463)</f>
        <v>9</v>
      </c>
      <c r="T463" s="27" t="s">
        <v>46</v>
      </c>
      <c r="U463" s="5" t="str">
        <f>+Instructions!$B$3</f>
        <v xml:space="preserve">G </v>
      </c>
      <c r="V463" s="41"/>
      <c r="W463" s="45">
        <f>+Instructions!$C$22</f>
        <v>0</v>
      </c>
      <c r="X463" s="29">
        <f t="shared" si="329"/>
        <v>9</v>
      </c>
      <c r="Y463" s="41"/>
      <c r="Z463" s="6" t="s">
        <v>1705</v>
      </c>
      <c r="AA463" s="29">
        <v>9</v>
      </c>
      <c r="AB463" s="49">
        <f t="shared" si="330"/>
        <v>0</v>
      </c>
      <c r="AC463" s="29">
        <f t="shared" si="331"/>
        <v>9</v>
      </c>
      <c r="AD463" s="49">
        <f t="shared" si="332"/>
        <v>0</v>
      </c>
      <c r="AE463" s="102"/>
      <c r="AF463" s="111">
        <v>2</v>
      </c>
      <c r="AG463" s="33">
        <f t="shared" si="333"/>
        <v>9</v>
      </c>
      <c r="AH463" s="41"/>
      <c r="AJ463" s="15">
        <f t="shared" si="334"/>
        <v>9</v>
      </c>
      <c r="AK463" s="15">
        <f t="shared" si="335"/>
        <v>0</v>
      </c>
      <c r="AL463" s="15">
        <f t="shared" si="336"/>
        <v>0</v>
      </c>
      <c r="AM463" s="15" t="str">
        <f t="shared" si="337"/>
        <v/>
      </c>
      <c r="AO463" s="182" t="s">
        <v>59</v>
      </c>
    </row>
    <row r="464" spans="2:41" s="3" customFormat="1" ht="9.9499999999999993" customHeight="1" x14ac:dyDescent="0.2">
      <c r="B464" s="96" t="s">
        <v>45</v>
      </c>
      <c r="D464" s="211"/>
      <c r="E464" s="61" t="s">
        <v>250</v>
      </c>
      <c r="F464" s="61"/>
      <c r="G464" s="23" t="s">
        <v>252</v>
      </c>
      <c r="H464" s="23"/>
      <c r="I464" s="23"/>
      <c r="J464" s="23"/>
      <c r="K464" s="23" t="s">
        <v>97</v>
      </c>
      <c r="L464" s="23"/>
      <c r="M464" s="23"/>
      <c r="N464" s="23"/>
      <c r="P464" s="61"/>
      <c r="Q464" s="73"/>
      <c r="R464" s="22"/>
      <c r="S464" s="29">
        <f>IF(Suggested="Yes",AA464,AG464)</f>
        <v>11.9</v>
      </c>
      <c r="T464" s="27" t="s">
        <v>46</v>
      </c>
      <c r="U464" s="5" t="str">
        <f>+Instructions!$B$3</f>
        <v xml:space="preserve">G </v>
      </c>
      <c r="V464" s="41"/>
      <c r="W464" s="45">
        <f>+Instructions!$C$22</f>
        <v>0</v>
      </c>
      <c r="X464" s="29">
        <f t="shared" si="329"/>
        <v>11.9</v>
      </c>
      <c r="Y464" s="41"/>
      <c r="Z464" s="6" t="s">
        <v>1705</v>
      </c>
      <c r="AA464" s="29">
        <v>11.9</v>
      </c>
      <c r="AB464" s="49">
        <f t="shared" si="330"/>
        <v>0</v>
      </c>
      <c r="AC464" s="29">
        <f t="shared" si="331"/>
        <v>11.9</v>
      </c>
      <c r="AD464" s="49">
        <f t="shared" si="332"/>
        <v>0</v>
      </c>
      <c r="AE464" s="102"/>
      <c r="AF464" s="111">
        <v>2</v>
      </c>
      <c r="AG464" s="33">
        <f t="shared" si="333"/>
        <v>11.9</v>
      </c>
      <c r="AH464" s="41"/>
      <c r="AJ464" s="15">
        <f t="shared" si="334"/>
        <v>11.9</v>
      </c>
      <c r="AK464" s="15">
        <f t="shared" si="335"/>
        <v>0</v>
      </c>
      <c r="AL464" s="15">
        <f t="shared" si="336"/>
        <v>0</v>
      </c>
      <c r="AM464" s="15" t="str">
        <f t="shared" si="337"/>
        <v/>
      </c>
      <c r="AO464" s="182" t="s">
        <v>59</v>
      </c>
    </row>
    <row r="465" spans="2:41" s="3" customFormat="1" ht="1.5" customHeight="1" x14ac:dyDescent="0.2">
      <c r="P465" s="61"/>
      <c r="Q465" s="73"/>
      <c r="R465" s="6"/>
      <c r="S465" s="29"/>
      <c r="T465" s="6"/>
      <c r="U465" s="5"/>
      <c r="V465" s="41"/>
      <c r="W465" s="45"/>
      <c r="X465" s="13"/>
      <c r="Y465" s="41"/>
      <c r="Z465" s="29"/>
      <c r="AA465" s="29"/>
      <c r="AB465" s="44"/>
      <c r="AC465" s="15"/>
      <c r="AD465" s="13"/>
      <c r="AE465" s="54"/>
      <c r="AF465" s="105"/>
      <c r="AG465" s="29"/>
      <c r="AH465" s="41"/>
      <c r="AJ465" s="15"/>
      <c r="AK465" s="15"/>
      <c r="AL465" s="15"/>
      <c r="AM465" s="15"/>
      <c r="AO465" s="182" t="s">
        <v>59</v>
      </c>
    </row>
    <row r="466" spans="2:41" s="3" customFormat="1" ht="9.9499999999999993" customHeight="1" x14ac:dyDescent="0.2">
      <c r="B466" s="96" t="s">
        <v>45</v>
      </c>
      <c r="D466" s="211"/>
      <c r="E466" s="61" t="s">
        <v>134</v>
      </c>
      <c r="F466" s="61"/>
      <c r="G466" s="23" t="s">
        <v>140</v>
      </c>
      <c r="H466" s="23"/>
      <c r="K466" s="23" t="s">
        <v>221</v>
      </c>
      <c r="L466" s="23"/>
      <c r="M466" s="23"/>
      <c r="N466" s="23"/>
      <c r="P466" s="61"/>
      <c r="Q466" s="73"/>
      <c r="R466" s="22"/>
      <c r="S466" s="29">
        <f t="shared" ref="S466:S480" si="339">IF(Suggested="Yes",AA466,AG466)</f>
        <v>2.4</v>
      </c>
      <c r="T466" s="27" t="s">
        <v>46</v>
      </c>
      <c r="U466" s="5" t="str">
        <f>+Instructions!$B$3</f>
        <v xml:space="preserve">G </v>
      </c>
      <c r="V466" s="41"/>
      <c r="W466" s="45">
        <f>+Instructions!$C$22</f>
        <v>0</v>
      </c>
      <c r="X466" s="29">
        <f t="shared" ref="X466:X480" si="340">ROUND($AA466*(1-W466)+0.004999,2)</f>
        <v>2.4</v>
      </c>
      <c r="Y466" s="41"/>
      <c r="Z466" s="6" t="s">
        <v>1705</v>
      </c>
      <c r="AA466" s="29">
        <v>2.4</v>
      </c>
      <c r="AB466" s="49">
        <f t="shared" ref="AB466:AB480" si="341">+W466</f>
        <v>0</v>
      </c>
      <c r="AC466" s="29">
        <f t="shared" ref="AC466:AC480" si="342">+X466</f>
        <v>2.4</v>
      </c>
      <c r="AD466" s="49">
        <f t="shared" ref="AD466:AD480" si="343">(AG466-AC466)/AG466</f>
        <v>0</v>
      </c>
      <c r="AE466" s="102"/>
      <c r="AF466" s="111">
        <v>2</v>
      </c>
      <c r="AG466" s="33">
        <f t="shared" ref="AG466:AG480" si="344">SUM(AJ466:AL466)+AE466</f>
        <v>2.4</v>
      </c>
      <c r="AH466" s="41"/>
      <c r="AJ466" s="15">
        <f t="shared" ref="AJ466:AJ480" si="345">ROUND(AC466/(1-VLOOKUP(AF466,Group,2,FALSE)),2)</f>
        <v>2.4</v>
      </c>
      <c r="AK466" s="15">
        <f t="shared" ref="AK466:AK480" si="346">IF(VLOOKUP(AF466,Group,5,FALSE)="YES",VLOOKUP(ROUND(ROUND(AJ466,1)-AJ466,2),Round,2,FALSE)+VLOOKUP(AF466,Group,6,FALSE),0)</f>
        <v>0</v>
      </c>
      <c r="AL466" s="15">
        <f t="shared" ref="AL466:AL480" si="347">IF(VLOOKUP(AF466,Group,7,FALSE)="",0,ROUND(AJ466-0.04999,1)-AJ466+AM466)</f>
        <v>0</v>
      </c>
      <c r="AM466" s="15" t="str">
        <f t="shared" ref="AM466:AM480" si="348">IF(VLOOKUP(AF466,Group,7,FALSE)="","",VLOOKUP(AF466,Group,7,FALSE))</f>
        <v/>
      </c>
      <c r="AO466" s="182" t="s">
        <v>59</v>
      </c>
    </row>
    <row r="467" spans="2:41" s="3" customFormat="1" ht="9.9499999999999993" customHeight="1" x14ac:dyDescent="0.2">
      <c r="B467" s="96" t="s">
        <v>45</v>
      </c>
      <c r="D467" s="211"/>
      <c r="E467" s="61" t="s">
        <v>134</v>
      </c>
      <c r="F467" s="61"/>
      <c r="G467" s="23" t="s">
        <v>142</v>
      </c>
      <c r="H467" s="23"/>
      <c r="K467" s="23" t="s">
        <v>222</v>
      </c>
      <c r="L467" s="23"/>
      <c r="M467" s="23"/>
      <c r="N467" s="23"/>
      <c r="P467" s="61"/>
      <c r="Q467" s="73"/>
      <c r="R467" s="22" t="s">
        <v>466</v>
      </c>
      <c r="S467" s="29">
        <f t="shared" si="339"/>
        <v>6.2</v>
      </c>
      <c r="T467" s="27" t="s">
        <v>46</v>
      </c>
      <c r="U467" s="5" t="str">
        <f>+Instructions!$B$3</f>
        <v xml:space="preserve">G </v>
      </c>
      <c r="V467" s="41"/>
      <c r="W467" s="45">
        <f>+Instructions!$C$22</f>
        <v>0</v>
      </c>
      <c r="X467" s="29">
        <f t="shared" si="340"/>
        <v>6.2</v>
      </c>
      <c r="Y467" s="41"/>
      <c r="Z467" s="6" t="s">
        <v>1705</v>
      </c>
      <c r="AA467" s="29">
        <v>6.2</v>
      </c>
      <c r="AB467" s="49">
        <f t="shared" si="341"/>
        <v>0</v>
      </c>
      <c r="AC467" s="29">
        <f t="shared" si="342"/>
        <v>6.2</v>
      </c>
      <c r="AD467" s="49">
        <f t="shared" si="343"/>
        <v>0</v>
      </c>
      <c r="AE467" s="102"/>
      <c r="AF467" s="111">
        <v>2</v>
      </c>
      <c r="AG467" s="33">
        <f t="shared" si="344"/>
        <v>6.2</v>
      </c>
      <c r="AH467" s="41"/>
      <c r="AJ467" s="15">
        <f t="shared" si="345"/>
        <v>6.2</v>
      </c>
      <c r="AK467" s="15">
        <f t="shared" si="346"/>
        <v>0</v>
      </c>
      <c r="AL467" s="15">
        <f t="shared" si="347"/>
        <v>0</v>
      </c>
      <c r="AM467" s="15" t="str">
        <f t="shared" si="348"/>
        <v/>
      </c>
      <c r="AO467" s="182" t="s">
        <v>59</v>
      </c>
    </row>
    <row r="468" spans="2:41" s="3" customFormat="1" ht="9.9499999999999993" customHeight="1" x14ac:dyDescent="0.2">
      <c r="B468" s="96" t="s">
        <v>45</v>
      </c>
      <c r="D468" s="211"/>
      <c r="E468" s="61" t="s">
        <v>134</v>
      </c>
      <c r="F468" s="61"/>
      <c r="G468" s="23" t="s">
        <v>143</v>
      </c>
      <c r="H468" s="23"/>
      <c r="K468" s="23" t="s">
        <v>223</v>
      </c>
      <c r="L468" s="23"/>
      <c r="M468" s="23"/>
      <c r="N468" s="23"/>
      <c r="P468" s="61"/>
      <c r="Q468" s="73"/>
      <c r="R468" s="22" t="s">
        <v>466</v>
      </c>
      <c r="S468" s="29">
        <f t="shared" si="339"/>
        <v>6.2</v>
      </c>
      <c r="T468" s="27" t="s">
        <v>46</v>
      </c>
      <c r="U468" s="5" t="str">
        <f>+Instructions!$B$3</f>
        <v xml:space="preserve">G </v>
      </c>
      <c r="V468" s="41"/>
      <c r="W468" s="45">
        <f>+Instructions!$C$22</f>
        <v>0</v>
      </c>
      <c r="X468" s="29">
        <f t="shared" si="340"/>
        <v>6.2</v>
      </c>
      <c r="Y468" s="41"/>
      <c r="Z468" s="6" t="s">
        <v>1705</v>
      </c>
      <c r="AA468" s="29">
        <v>6.2</v>
      </c>
      <c r="AB468" s="49">
        <f t="shared" si="341"/>
        <v>0</v>
      </c>
      <c r="AC468" s="29">
        <f t="shared" si="342"/>
        <v>6.2</v>
      </c>
      <c r="AD468" s="49">
        <f t="shared" si="343"/>
        <v>0</v>
      </c>
      <c r="AE468" s="102"/>
      <c r="AF468" s="111">
        <v>2</v>
      </c>
      <c r="AG468" s="33">
        <f t="shared" si="344"/>
        <v>6.2</v>
      </c>
      <c r="AH468" s="41"/>
      <c r="AJ468" s="15">
        <f t="shared" si="345"/>
        <v>6.2</v>
      </c>
      <c r="AK468" s="15">
        <f t="shared" si="346"/>
        <v>0</v>
      </c>
      <c r="AL468" s="15">
        <f t="shared" si="347"/>
        <v>0</v>
      </c>
      <c r="AM468" s="15" t="str">
        <f t="shared" si="348"/>
        <v/>
      </c>
      <c r="AO468" s="182" t="s">
        <v>59</v>
      </c>
    </row>
    <row r="469" spans="2:41" s="3" customFormat="1" ht="9.9499999999999993" customHeight="1" x14ac:dyDescent="0.2">
      <c r="B469" s="96" t="s">
        <v>45</v>
      </c>
      <c r="D469" s="211"/>
      <c r="E469" s="61" t="s">
        <v>132</v>
      </c>
      <c r="F469" s="61"/>
      <c r="G469" s="23" t="s">
        <v>144</v>
      </c>
      <c r="H469" s="23"/>
      <c r="K469" s="23" t="s">
        <v>221</v>
      </c>
      <c r="L469" s="23"/>
      <c r="M469" s="23"/>
      <c r="N469" s="23"/>
      <c r="P469" s="61"/>
      <c r="Q469" s="73"/>
      <c r="R469" s="22"/>
      <c r="S469" s="29">
        <f t="shared" si="339"/>
        <v>2.1</v>
      </c>
      <c r="T469" s="27" t="s">
        <v>46</v>
      </c>
      <c r="U469" s="5" t="str">
        <f>+Instructions!$B$3</f>
        <v xml:space="preserve">G </v>
      </c>
      <c r="V469" s="41"/>
      <c r="W469" s="45">
        <f>+Instructions!$C$22</f>
        <v>0</v>
      </c>
      <c r="X469" s="29">
        <f t="shared" si="340"/>
        <v>2.1</v>
      </c>
      <c r="Y469" s="41"/>
      <c r="Z469" s="6" t="s">
        <v>1705</v>
      </c>
      <c r="AA469" s="29">
        <v>2.1</v>
      </c>
      <c r="AB469" s="49">
        <f t="shared" si="341"/>
        <v>0</v>
      </c>
      <c r="AC469" s="29">
        <f t="shared" si="342"/>
        <v>2.1</v>
      </c>
      <c r="AD469" s="49">
        <f t="shared" si="343"/>
        <v>0</v>
      </c>
      <c r="AE469" s="102"/>
      <c r="AF469" s="111">
        <v>2</v>
      </c>
      <c r="AG469" s="33">
        <f t="shared" si="344"/>
        <v>2.1</v>
      </c>
      <c r="AH469" s="41"/>
      <c r="AJ469" s="15">
        <f t="shared" si="345"/>
        <v>2.1</v>
      </c>
      <c r="AK469" s="15">
        <f t="shared" si="346"/>
        <v>0</v>
      </c>
      <c r="AL469" s="15">
        <f t="shared" si="347"/>
        <v>0</v>
      </c>
      <c r="AM469" s="15" t="str">
        <f t="shared" si="348"/>
        <v/>
      </c>
      <c r="AO469" s="182" t="s">
        <v>59</v>
      </c>
    </row>
    <row r="470" spans="2:41" s="3" customFormat="1" ht="9.9499999999999993" customHeight="1" x14ac:dyDescent="0.2">
      <c r="B470" s="96" t="s">
        <v>45</v>
      </c>
      <c r="D470" s="211"/>
      <c r="E470" s="61" t="s">
        <v>132</v>
      </c>
      <c r="F470" s="61"/>
      <c r="G470" s="23" t="s">
        <v>145</v>
      </c>
      <c r="H470" s="23"/>
      <c r="K470" s="23" t="s">
        <v>222</v>
      </c>
      <c r="L470" s="23"/>
      <c r="M470" s="23"/>
      <c r="N470" s="23"/>
      <c r="P470" s="61"/>
      <c r="Q470" s="73"/>
      <c r="R470" s="22" t="s">
        <v>466</v>
      </c>
      <c r="S470" s="29">
        <f t="shared" si="339"/>
        <v>3.9</v>
      </c>
      <c r="T470" s="27" t="s">
        <v>46</v>
      </c>
      <c r="U470" s="5" t="str">
        <f>+Instructions!$B$3</f>
        <v xml:space="preserve">G </v>
      </c>
      <c r="V470" s="41"/>
      <c r="W470" s="45">
        <f>+Instructions!$C$22</f>
        <v>0</v>
      </c>
      <c r="X470" s="29">
        <f t="shared" si="340"/>
        <v>3.9</v>
      </c>
      <c r="Y470" s="41"/>
      <c r="Z470" s="6" t="s">
        <v>1705</v>
      </c>
      <c r="AA470" s="29">
        <v>3.9</v>
      </c>
      <c r="AB470" s="49">
        <f t="shared" si="341"/>
        <v>0</v>
      </c>
      <c r="AC470" s="29">
        <f t="shared" si="342"/>
        <v>3.9</v>
      </c>
      <c r="AD470" s="49">
        <f t="shared" si="343"/>
        <v>0</v>
      </c>
      <c r="AE470" s="102"/>
      <c r="AF470" s="111">
        <v>2</v>
      </c>
      <c r="AG470" s="33">
        <f t="shared" si="344"/>
        <v>3.9</v>
      </c>
      <c r="AH470" s="41"/>
      <c r="AJ470" s="15">
        <f t="shared" si="345"/>
        <v>3.9</v>
      </c>
      <c r="AK470" s="15">
        <f t="shared" si="346"/>
        <v>0</v>
      </c>
      <c r="AL470" s="15">
        <f t="shared" si="347"/>
        <v>0</v>
      </c>
      <c r="AM470" s="15" t="str">
        <f t="shared" si="348"/>
        <v/>
      </c>
      <c r="AO470" s="182" t="s">
        <v>59</v>
      </c>
    </row>
    <row r="471" spans="2:41" s="3" customFormat="1" ht="9.9499999999999993" customHeight="1" x14ac:dyDescent="0.2">
      <c r="B471" s="96" t="s">
        <v>45</v>
      </c>
      <c r="D471" s="211"/>
      <c r="E471" s="61" t="s">
        <v>132</v>
      </c>
      <c r="F471" s="61"/>
      <c r="G471" s="23" t="s">
        <v>146</v>
      </c>
      <c r="H471" s="23"/>
      <c r="K471" s="23" t="s">
        <v>223</v>
      </c>
      <c r="L471" s="23"/>
      <c r="M471" s="23"/>
      <c r="N471" s="23"/>
      <c r="P471" s="61"/>
      <c r="Q471" s="73"/>
      <c r="R471" s="22" t="s">
        <v>466</v>
      </c>
      <c r="S471" s="29">
        <f t="shared" si="339"/>
        <v>3.9</v>
      </c>
      <c r="T471" s="27" t="s">
        <v>46</v>
      </c>
      <c r="U471" s="5" t="str">
        <f>+Instructions!$B$3</f>
        <v xml:space="preserve">G </v>
      </c>
      <c r="V471" s="41"/>
      <c r="W471" s="45">
        <f>+Instructions!$C$22</f>
        <v>0</v>
      </c>
      <c r="X471" s="29">
        <f t="shared" si="340"/>
        <v>3.9</v>
      </c>
      <c r="Y471" s="41"/>
      <c r="Z471" s="6" t="s">
        <v>1705</v>
      </c>
      <c r="AA471" s="29">
        <v>3.9</v>
      </c>
      <c r="AB471" s="49">
        <f t="shared" si="341"/>
        <v>0</v>
      </c>
      <c r="AC471" s="29">
        <f t="shared" si="342"/>
        <v>3.9</v>
      </c>
      <c r="AD471" s="49">
        <f t="shared" si="343"/>
        <v>0</v>
      </c>
      <c r="AE471" s="102"/>
      <c r="AF471" s="111">
        <v>2</v>
      </c>
      <c r="AG471" s="33">
        <f t="shared" si="344"/>
        <v>3.9</v>
      </c>
      <c r="AH471" s="41"/>
      <c r="AJ471" s="15">
        <f t="shared" si="345"/>
        <v>3.9</v>
      </c>
      <c r="AK471" s="15">
        <f t="shared" si="346"/>
        <v>0</v>
      </c>
      <c r="AL471" s="15">
        <f t="shared" si="347"/>
        <v>0</v>
      </c>
      <c r="AM471" s="15" t="str">
        <f t="shared" si="348"/>
        <v/>
      </c>
      <c r="AO471" s="182" t="s">
        <v>59</v>
      </c>
    </row>
    <row r="472" spans="2:41" s="3" customFormat="1" ht="1.5" customHeight="1" x14ac:dyDescent="0.2">
      <c r="P472" s="61"/>
      <c r="Q472" s="73"/>
      <c r="R472" s="6"/>
      <c r="S472" s="29"/>
      <c r="T472" s="6"/>
      <c r="U472" s="5"/>
      <c r="V472" s="41"/>
      <c r="W472" s="45"/>
      <c r="X472" s="13"/>
      <c r="Y472" s="41"/>
      <c r="Z472" s="29"/>
      <c r="AA472" s="29"/>
      <c r="AB472" s="44"/>
      <c r="AC472" s="15"/>
      <c r="AD472" s="13"/>
      <c r="AE472" s="54"/>
      <c r="AF472" s="105"/>
      <c r="AG472" s="29"/>
      <c r="AH472" s="41"/>
      <c r="AJ472" s="15"/>
      <c r="AK472" s="15"/>
      <c r="AL472" s="15"/>
      <c r="AM472" s="15"/>
      <c r="AO472" s="182" t="s">
        <v>59</v>
      </c>
    </row>
    <row r="473" spans="2:41" s="3" customFormat="1" ht="9.9499999999999993" customHeight="1" x14ac:dyDescent="0.2">
      <c r="B473" s="96" t="s">
        <v>45</v>
      </c>
      <c r="D473" s="211"/>
      <c r="E473" s="61" t="s">
        <v>147</v>
      </c>
      <c r="F473" s="61"/>
      <c r="G473" s="23" t="s">
        <v>148</v>
      </c>
      <c r="H473" s="23"/>
      <c r="K473" s="23" t="s">
        <v>224</v>
      </c>
      <c r="L473" s="23"/>
      <c r="M473" s="23"/>
      <c r="N473" s="23"/>
      <c r="P473" s="61"/>
      <c r="Q473" s="73"/>
      <c r="R473" s="22"/>
      <c r="S473" s="29">
        <f t="shared" si="339"/>
        <v>2.5499999999999998</v>
      </c>
      <c r="T473" s="27" t="s">
        <v>46</v>
      </c>
      <c r="U473" s="5" t="str">
        <f>+Instructions!$B$3</f>
        <v xml:space="preserve">G </v>
      </c>
      <c r="V473" s="41"/>
      <c r="W473" s="45">
        <f>+Instructions!$C$22</f>
        <v>0</v>
      </c>
      <c r="X473" s="29">
        <f t="shared" si="340"/>
        <v>2.5499999999999998</v>
      </c>
      <c r="Y473" s="41"/>
      <c r="Z473" s="6" t="s">
        <v>1705</v>
      </c>
      <c r="AA473" s="29">
        <v>2.5499999999999998</v>
      </c>
      <c r="AB473" s="49">
        <f t="shared" si="341"/>
        <v>0</v>
      </c>
      <c r="AC473" s="29">
        <f t="shared" si="342"/>
        <v>2.5499999999999998</v>
      </c>
      <c r="AD473" s="49">
        <f t="shared" si="343"/>
        <v>0</v>
      </c>
      <c r="AE473" s="102"/>
      <c r="AF473" s="111">
        <v>2</v>
      </c>
      <c r="AG473" s="33">
        <f t="shared" si="344"/>
        <v>2.5499999999999998</v>
      </c>
      <c r="AH473" s="41"/>
      <c r="AJ473" s="15">
        <f t="shared" si="345"/>
        <v>2.5499999999999998</v>
      </c>
      <c r="AK473" s="15">
        <f t="shared" si="346"/>
        <v>0</v>
      </c>
      <c r="AL473" s="15">
        <f t="shared" si="347"/>
        <v>0</v>
      </c>
      <c r="AM473" s="15" t="str">
        <f t="shared" si="348"/>
        <v/>
      </c>
      <c r="AO473" s="182" t="s">
        <v>59</v>
      </c>
    </row>
    <row r="474" spans="2:41" s="3" customFormat="1" ht="9.9499999999999993" customHeight="1" x14ac:dyDescent="0.2">
      <c r="B474" s="96" t="s">
        <v>45</v>
      </c>
      <c r="D474" s="211"/>
      <c r="E474" s="61" t="s">
        <v>147</v>
      </c>
      <c r="F474" s="61"/>
      <c r="G474" s="23" t="s">
        <v>149</v>
      </c>
      <c r="H474" s="23"/>
      <c r="K474" s="23" t="s">
        <v>225</v>
      </c>
      <c r="L474" s="23"/>
      <c r="M474" s="23"/>
      <c r="N474" s="23"/>
      <c r="P474" s="61"/>
      <c r="Q474" s="73"/>
      <c r="R474" s="22"/>
      <c r="S474" s="29">
        <f t="shared" si="339"/>
        <v>8</v>
      </c>
      <c r="T474" s="27" t="s">
        <v>46</v>
      </c>
      <c r="U474" s="5" t="str">
        <f>+Instructions!$B$3</f>
        <v xml:space="preserve">G </v>
      </c>
      <c r="V474" s="41"/>
      <c r="W474" s="45">
        <f>+Instructions!$C$22</f>
        <v>0</v>
      </c>
      <c r="X474" s="29">
        <f t="shared" si="340"/>
        <v>8</v>
      </c>
      <c r="Y474" s="41"/>
      <c r="Z474" s="6" t="s">
        <v>1705</v>
      </c>
      <c r="AA474" s="29">
        <v>8</v>
      </c>
      <c r="AB474" s="49">
        <f t="shared" si="341"/>
        <v>0</v>
      </c>
      <c r="AC474" s="29">
        <f t="shared" si="342"/>
        <v>8</v>
      </c>
      <c r="AD474" s="49">
        <f t="shared" si="343"/>
        <v>0</v>
      </c>
      <c r="AE474" s="102"/>
      <c r="AF474" s="111">
        <v>2</v>
      </c>
      <c r="AG474" s="33">
        <f t="shared" si="344"/>
        <v>8</v>
      </c>
      <c r="AH474" s="41"/>
      <c r="AJ474" s="15">
        <f t="shared" si="345"/>
        <v>8</v>
      </c>
      <c r="AK474" s="15">
        <f t="shared" si="346"/>
        <v>0</v>
      </c>
      <c r="AL474" s="15">
        <f t="shared" si="347"/>
        <v>0</v>
      </c>
      <c r="AM474" s="15" t="str">
        <f t="shared" si="348"/>
        <v/>
      </c>
      <c r="AO474" s="182" t="s">
        <v>59</v>
      </c>
    </row>
    <row r="475" spans="2:41" s="3" customFormat="1" ht="9.9499999999999993" customHeight="1" x14ac:dyDescent="0.2">
      <c r="B475" s="96" t="s">
        <v>45</v>
      </c>
      <c r="D475" s="211"/>
      <c r="E475" s="61" t="s">
        <v>147</v>
      </c>
      <c r="F475" s="61"/>
      <c r="G475" s="23" t="s">
        <v>150</v>
      </c>
      <c r="H475" s="23"/>
      <c r="K475" s="23" t="s">
        <v>226</v>
      </c>
      <c r="L475" s="23"/>
      <c r="M475" s="23"/>
      <c r="N475" s="23"/>
      <c r="P475" s="61"/>
      <c r="Q475" s="73"/>
      <c r="R475" s="22"/>
      <c r="S475" s="29">
        <f t="shared" si="339"/>
        <v>8</v>
      </c>
      <c r="T475" s="27" t="s">
        <v>46</v>
      </c>
      <c r="U475" s="5" t="str">
        <f>+Instructions!$B$3</f>
        <v xml:space="preserve">G </v>
      </c>
      <c r="V475" s="41"/>
      <c r="W475" s="45">
        <f>+Instructions!$C$22</f>
        <v>0</v>
      </c>
      <c r="X475" s="29">
        <f t="shared" si="340"/>
        <v>8</v>
      </c>
      <c r="Y475" s="41"/>
      <c r="Z475" s="6" t="s">
        <v>1705</v>
      </c>
      <c r="AA475" s="29">
        <v>8</v>
      </c>
      <c r="AB475" s="49">
        <f t="shared" si="341"/>
        <v>0</v>
      </c>
      <c r="AC475" s="29">
        <f t="shared" si="342"/>
        <v>8</v>
      </c>
      <c r="AD475" s="49">
        <f t="shared" si="343"/>
        <v>0</v>
      </c>
      <c r="AE475" s="102"/>
      <c r="AF475" s="111">
        <v>2</v>
      </c>
      <c r="AG475" s="33">
        <f t="shared" si="344"/>
        <v>8</v>
      </c>
      <c r="AH475" s="41"/>
      <c r="AJ475" s="15">
        <f t="shared" si="345"/>
        <v>8</v>
      </c>
      <c r="AK475" s="15">
        <f t="shared" si="346"/>
        <v>0</v>
      </c>
      <c r="AL475" s="15">
        <f t="shared" si="347"/>
        <v>0</v>
      </c>
      <c r="AM475" s="15" t="str">
        <f t="shared" si="348"/>
        <v/>
      </c>
      <c r="AO475" s="182" t="s">
        <v>59</v>
      </c>
    </row>
    <row r="476" spans="2:41" s="3" customFormat="1" ht="9.9499999999999993" customHeight="1" x14ac:dyDescent="0.2">
      <c r="B476" s="96" t="s">
        <v>45</v>
      </c>
      <c r="D476" s="211"/>
      <c r="E476" s="61" t="s">
        <v>91</v>
      </c>
      <c r="F476" s="61"/>
      <c r="G476" s="23" t="s">
        <v>561</v>
      </c>
      <c r="H476" s="23"/>
      <c r="I476" s="23"/>
      <c r="J476" s="23"/>
      <c r="K476" s="23" t="s">
        <v>817</v>
      </c>
      <c r="L476" s="23"/>
      <c r="M476" s="23"/>
      <c r="N476" s="23"/>
      <c r="P476" s="61"/>
      <c r="Q476" s="73"/>
      <c r="R476" s="22" t="s">
        <v>466</v>
      </c>
      <c r="S476" s="29">
        <f>IF(Suggested="Yes",AA476,AG476)</f>
        <v>6.05</v>
      </c>
      <c r="T476" s="27" t="s">
        <v>46</v>
      </c>
      <c r="U476" s="5" t="str">
        <f>+Instructions!$B$3</f>
        <v xml:space="preserve">G </v>
      </c>
      <c r="V476" s="41"/>
      <c r="W476" s="45">
        <f>+Instructions!$C$22</f>
        <v>0</v>
      </c>
      <c r="X476" s="29">
        <f t="shared" si="340"/>
        <v>6.05</v>
      </c>
      <c r="Y476" s="41"/>
      <c r="Z476" s="6" t="s">
        <v>1705</v>
      </c>
      <c r="AA476" s="29">
        <v>6.05</v>
      </c>
      <c r="AB476" s="49">
        <f t="shared" si="341"/>
        <v>0</v>
      </c>
      <c r="AC476" s="29">
        <f t="shared" si="342"/>
        <v>6.05</v>
      </c>
      <c r="AD476" s="49">
        <f t="shared" si="343"/>
        <v>0</v>
      </c>
      <c r="AE476" s="102"/>
      <c r="AF476" s="111">
        <v>2</v>
      </c>
      <c r="AG476" s="33">
        <f t="shared" si="344"/>
        <v>6.05</v>
      </c>
      <c r="AH476" s="41"/>
      <c r="AJ476" s="15">
        <f t="shared" si="345"/>
        <v>6.05</v>
      </c>
      <c r="AK476" s="15">
        <f t="shared" si="346"/>
        <v>0</v>
      </c>
      <c r="AL476" s="15">
        <f t="shared" si="347"/>
        <v>0</v>
      </c>
      <c r="AM476" s="15" t="str">
        <f t="shared" si="348"/>
        <v/>
      </c>
      <c r="AO476" s="183" t="s">
        <v>59</v>
      </c>
    </row>
    <row r="477" spans="2:41" s="3" customFormat="1" ht="1.5" customHeight="1" x14ac:dyDescent="0.2">
      <c r="P477" s="61"/>
      <c r="Q477" s="73"/>
      <c r="R477" s="6"/>
      <c r="S477" s="29"/>
      <c r="T477" s="6"/>
      <c r="U477" s="5"/>
      <c r="V477" s="41"/>
      <c r="W477" s="45"/>
      <c r="X477" s="13"/>
      <c r="Y477" s="41"/>
      <c r="Z477" s="29"/>
      <c r="AA477" s="29"/>
      <c r="AB477" s="44"/>
      <c r="AC477" s="15"/>
      <c r="AD477" s="13"/>
      <c r="AE477" s="54"/>
      <c r="AF477" s="105"/>
      <c r="AG477" s="29"/>
      <c r="AH477" s="41"/>
      <c r="AJ477" s="15"/>
      <c r="AK477" s="15"/>
      <c r="AL477" s="15"/>
      <c r="AM477" s="15"/>
      <c r="AO477" s="182" t="s">
        <v>59</v>
      </c>
    </row>
    <row r="478" spans="2:41" s="3" customFormat="1" ht="9.9499999999999993" customHeight="1" x14ac:dyDescent="0.2">
      <c r="B478" s="96" t="s">
        <v>45</v>
      </c>
      <c r="D478" s="211"/>
      <c r="E478" s="61" t="s">
        <v>91</v>
      </c>
      <c r="F478" s="61"/>
      <c r="G478" s="23" t="s">
        <v>151</v>
      </c>
      <c r="H478" s="23"/>
      <c r="K478" s="23" t="s">
        <v>227</v>
      </c>
      <c r="L478" s="23"/>
      <c r="M478" s="23"/>
      <c r="N478" s="23"/>
      <c r="P478" s="61"/>
      <c r="Q478" s="73"/>
      <c r="R478" s="22"/>
      <c r="S478" s="29">
        <f t="shared" si="339"/>
        <v>6</v>
      </c>
      <c r="T478" s="27" t="s">
        <v>46</v>
      </c>
      <c r="U478" s="5" t="str">
        <f>+Instructions!$B$3</f>
        <v xml:space="preserve">G </v>
      </c>
      <c r="V478" s="41"/>
      <c r="W478" s="45">
        <f>+Instructions!$C$22</f>
        <v>0</v>
      </c>
      <c r="X478" s="29">
        <f t="shared" si="340"/>
        <v>6</v>
      </c>
      <c r="Y478" s="41"/>
      <c r="Z478" s="6" t="s">
        <v>1705</v>
      </c>
      <c r="AA478" s="29">
        <v>6</v>
      </c>
      <c r="AB478" s="49">
        <f t="shared" si="341"/>
        <v>0</v>
      </c>
      <c r="AC478" s="29">
        <f t="shared" si="342"/>
        <v>6</v>
      </c>
      <c r="AD478" s="49">
        <f t="shared" si="343"/>
        <v>0</v>
      </c>
      <c r="AE478" s="102"/>
      <c r="AF478" s="111">
        <v>2</v>
      </c>
      <c r="AG478" s="33">
        <f t="shared" si="344"/>
        <v>6</v>
      </c>
      <c r="AH478" s="41"/>
      <c r="AJ478" s="15">
        <f t="shared" si="345"/>
        <v>6</v>
      </c>
      <c r="AK478" s="15">
        <f t="shared" si="346"/>
        <v>0</v>
      </c>
      <c r="AL478" s="15">
        <f t="shared" si="347"/>
        <v>0</v>
      </c>
      <c r="AM478" s="15" t="str">
        <f t="shared" si="348"/>
        <v/>
      </c>
      <c r="AO478" s="182" t="s">
        <v>59</v>
      </c>
    </row>
    <row r="479" spans="2:41" s="3" customFormat="1" ht="9.9499999999999993" customHeight="1" x14ac:dyDescent="0.2">
      <c r="B479" s="96" t="s">
        <v>45</v>
      </c>
      <c r="D479" s="211"/>
      <c r="E479" s="61" t="s">
        <v>91</v>
      </c>
      <c r="F479" s="61"/>
      <c r="G479" s="23" t="s">
        <v>152</v>
      </c>
      <c r="H479" s="23"/>
      <c r="K479" s="23" t="s">
        <v>228</v>
      </c>
      <c r="L479" s="23"/>
      <c r="M479" s="23"/>
      <c r="N479" s="23"/>
      <c r="P479" s="61"/>
      <c r="Q479" s="73"/>
      <c r="R479" s="22"/>
      <c r="S479" s="29">
        <f t="shared" si="339"/>
        <v>8.5500000000000007</v>
      </c>
      <c r="T479" s="27" t="s">
        <v>46</v>
      </c>
      <c r="U479" s="5" t="str">
        <f>+Instructions!$B$3</f>
        <v xml:space="preserve">G </v>
      </c>
      <c r="V479" s="41"/>
      <c r="W479" s="45">
        <f>+Instructions!$C$22</f>
        <v>0</v>
      </c>
      <c r="X479" s="29">
        <f t="shared" si="340"/>
        <v>8.5500000000000007</v>
      </c>
      <c r="Y479" s="41"/>
      <c r="Z479" s="6" t="s">
        <v>1705</v>
      </c>
      <c r="AA479" s="29">
        <v>8.5500000000000007</v>
      </c>
      <c r="AB479" s="49">
        <f t="shared" si="341"/>
        <v>0</v>
      </c>
      <c r="AC479" s="29">
        <f t="shared" si="342"/>
        <v>8.5500000000000007</v>
      </c>
      <c r="AD479" s="49">
        <f t="shared" si="343"/>
        <v>0</v>
      </c>
      <c r="AE479" s="102"/>
      <c r="AF479" s="111">
        <v>2</v>
      </c>
      <c r="AG479" s="33">
        <f t="shared" si="344"/>
        <v>8.5500000000000007</v>
      </c>
      <c r="AH479" s="41"/>
      <c r="AJ479" s="15">
        <f t="shared" si="345"/>
        <v>8.5500000000000007</v>
      </c>
      <c r="AK479" s="15">
        <f t="shared" si="346"/>
        <v>0</v>
      </c>
      <c r="AL479" s="15">
        <f t="shared" si="347"/>
        <v>0</v>
      </c>
      <c r="AM479" s="15" t="str">
        <f t="shared" si="348"/>
        <v/>
      </c>
      <c r="AO479" s="182" t="s">
        <v>59</v>
      </c>
    </row>
    <row r="480" spans="2:41" s="3" customFormat="1" ht="9.9499999999999993" customHeight="1" x14ac:dyDescent="0.2">
      <c r="B480" s="96" t="s">
        <v>45</v>
      </c>
      <c r="D480" s="211"/>
      <c r="E480" s="61" t="s">
        <v>91</v>
      </c>
      <c r="F480" s="61"/>
      <c r="G480" s="23" t="s">
        <v>153</v>
      </c>
      <c r="H480" s="23"/>
      <c r="K480" s="23" t="s">
        <v>229</v>
      </c>
      <c r="L480" s="23"/>
      <c r="M480" s="23"/>
      <c r="N480" s="23"/>
      <c r="P480" s="61"/>
      <c r="Q480" s="73"/>
      <c r="R480" s="22"/>
      <c r="S480" s="29">
        <f t="shared" si="339"/>
        <v>8.5500000000000007</v>
      </c>
      <c r="T480" s="27" t="s">
        <v>46</v>
      </c>
      <c r="U480" s="5" t="str">
        <f>+Instructions!$B$3</f>
        <v xml:space="preserve">G </v>
      </c>
      <c r="V480" s="41"/>
      <c r="W480" s="45">
        <f>+Instructions!$C$22</f>
        <v>0</v>
      </c>
      <c r="X480" s="29">
        <f t="shared" si="340"/>
        <v>8.5500000000000007</v>
      </c>
      <c r="Y480" s="41"/>
      <c r="Z480" s="6" t="s">
        <v>1705</v>
      </c>
      <c r="AA480" s="29">
        <v>8.5500000000000007</v>
      </c>
      <c r="AB480" s="49">
        <f t="shared" si="341"/>
        <v>0</v>
      </c>
      <c r="AC480" s="29">
        <f t="shared" si="342"/>
        <v>8.5500000000000007</v>
      </c>
      <c r="AD480" s="49">
        <f t="shared" si="343"/>
        <v>0</v>
      </c>
      <c r="AE480" s="102"/>
      <c r="AF480" s="111">
        <v>2</v>
      </c>
      <c r="AG480" s="33">
        <f t="shared" si="344"/>
        <v>8.5500000000000007</v>
      </c>
      <c r="AH480" s="41"/>
      <c r="AJ480" s="15">
        <f t="shared" si="345"/>
        <v>8.5500000000000007</v>
      </c>
      <c r="AK480" s="15">
        <f t="shared" si="346"/>
        <v>0</v>
      </c>
      <c r="AL480" s="15">
        <f t="shared" si="347"/>
        <v>0</v>
      </c>
      <c r="AM480" s="15" t="str">
        <f t="shared" si="348"/>
        <v/>
      </c>
      <c r="AO480" s="182" t="s">
        <v>59</v>
      </c>
    </row>
    <row r="481" spans="2:41" s="3" customFormat="1" ht="1.5" customHeight="1" x14ac:dyDescent="0.2">
      <c r="P481" s="61"/>
      <c r="Q481" s="73"/>
      <c r="R481" s="6"/>
      <c r="S481" s="29"/>
      <c r="T481" s="6"/>
      <c r="U481" s="5"/>
      <c r="V481" s="41"/>
      <c r="W481" s="45"/>
      <c r="X481" s="13"/>
      <c r="Y481" s="41"/>
      <c r="Z481" s="29"/>
      <c r="AA481" s="29"/>
      <c r="AB481" s="44"/>
      <c r="AC481" s="15"/>
      <c r="AD481" s="13"/>
      <c r="AE481" s="54"/>
      <c r="AF481" s="105"/>
      <c r="AG481" s="29"/>
      <c r="AH481" s="41"/>
      <c r="AJ481" s="15"/>
      <c r="AK481" s="15"/>
      <c r="AL481" s="15"/>
      <c r="AM481" s="15"/>
      <c r="AO481" s="182" t="s">
        <v>59</v>
      </c>
    </row>
    <row r="482" spans="2:41" s="3" customFormat="1" ht="9.9499999999999993" customHeight="1" x14ac:dyDescent="0.2">
      <c r="B482" s="96" t="s">
        <v>45</v>
      </c>
      <c r="D482" s="211"/>
      <c r="E482" s="61" t="s">
        <v>103</v>
      </c>
      <c r="F482" s="61"/>
      <c r="G482" s="23" t="s">
        <v>120</v>
      </c>
      <c r="H482" s="23"/>
      <c r="K482" s="23" t="s">
        <v>99</v>
      </c>
      <c r="L482" s="23"/>
      <c r="M482" s="23"/>
      <c r="N482" s="23"/>
      <c r="P482" s="61"/>
      <c r="Q482" s="73"/>
      <c r="R482" s="22"/>
      <c r="S482" s="29">
        <f t="shared" ref="S482:S488" si="349">IF(Suggested="Yes",AA482,AG482)</f>
        <v>2.95</v>
      </c>
      <c r="T482" s="27" t="s">
        <v>46</v>
      </c>
      <c r="U482" s="5" t="str">
        <f>+Instructions!$B$3</f>
        <v xml:space="preserve">G </v>
      </c>
      <c r="V482" s="41"/>
      <c r="W482" s="45">
        <f>+Instructions!$C$22</f>
        <v>0</v>
      </c>
      <c r="X482" s="29">
        <f t="shared" ref="X482:X490" si="350">ROUND($AA482*(1-W482)+0.004999,2)</f>
        <v>2.95</v>
      </c>
      <c r="Y482" s="41"/>
      <c r="Z482" s="6" t="s">
        <v>1705</v>
      </c>
      <c r="AA482" s="29">
        <v>2.95</v>
      </c>
      <c r="AB482" s="49">
        <f t="shared" ref="AB482:AC487" si="351">+W482</f>
        <v>0</v>
      </c>
      <c r="AC482" s="29">
        <f t="shared" si="351"/>
        <v>2.95</v>
      </c>
      <c r="AD482" s="49">
        <f t="shared" ref="AD482:AD490" si="352">(AG482-AC482)/AG482</f>
        <v>0</v>
      </c>
      <c r="AE482" s="102"/>
      <c r="AF482" s="111">
        <v>2</v>
      </c>
      <c r="AG482" s="33">
        <f t="shared" ref="AG482:AG490" si="353">SUM(AJ482:AL482)+AE482</f>
        <v>2.95</v>
      </c>
      <c r="AH482" s="41"/>
      <c r="AJ482" s="15">
        <f t="shared" ref="AJ482:AJ490" si="354">ROUND(AC482/(1-VLOOKUP(AF482,Group,2,FALSE)),2)</f>
        <v>2.95</v>
      </c>
      <c r="AK482" s="15">
        <f t="shared" ref="AK482:AK490" si="355">IF(VLOOKUP(AF482,Group,5,FALSE)="YES",VLOOKUP(ROUND(ROUND(AJ482,1)-AJ482,2),Round,2,FALSE)+VLOOKUP(AF482,Group,6,FALSE),0)</f>
        <v>0</v>
      </c>
      <c r="AL482" s="15">
        <f t="shared" ref="AL482:AL490" si="356">IF(VLOOKUP(AF482,Group,7,FALSE)="",0,ROUND(AJ482-0.04999,1)-AJ482+AM482)</f>
        <v>0</v>
      </c>
      <c r="AM482" s="15" t="str">
        <f t="shared" ref="AM482:AM490" si="357">IF(VLOOKUP(AF482,Group,7,FALSE)="","",VLOOKUP(AF482,Group,7,FALSE))</f>
        <v/>
      </c>
      <c r="AO482" s="182" t="s">
        <v>59</v>
      </c>
    </row>
    <row r="483" spans="2:41" s="3" customFormat="1" ht="9.9499999999999993" customHeight="1" x14ac:dyDescent="0.2">
      <c r="B483" s="96" t="s">
        <v>45</v>
      </c>
      <c r="D483" s="211"/>
      <c r="E483" s="61" t="s">
        <v>103</v>
      </c>
      <c r="F483" s="61"/>
      <c r="G483" s="23" t="s">
        <v>121</v>
      </c>
      <c r="H483" s="23"/>
      <c r="K483" s="23" t="s">
        <v>154</v>
      </c>
      <c r="L483" s="23"/>
      <c r="M483" s="23"/>
      <c r="N483" s="23"/>
      <c r="P483" s="61"/>
      <c r="Q483" s="73"/>
      <c r="R483" s="22"/>
      <c r="S483" s="29">
        <f t="shared" si="349"/>
        <v>4.5999999999999996</v>
      </c>
      <c r="T483" s="27" t="s">
        <v>46</v>
      </c>
      <c r="U483" s="5" t="str">
        <f>+Instructions!$B$3</f>
        <v xml:space="preserve">G </v>
      </c>
      <c r="V483" s="41"/>
      <c r="W483" s="45">
        <f>+Instructions!$C$22</f>
        <v>0</v>
      </c>
      <c r="X483" s="29">
        <f t="shared" si="350"/>
        <v>4.5999999999999996</v>
      </c>
      <c r="Y483" s="41"/>
      <c r="Z483" s="6" t="s">
        <v>1705</v>
      </c>
      <c r="AA483" s="29">
        <v>4.5999999999999996</v>
      </c>
      <c r="AB483" s="49">
        <f t="shared" si="351"/>
        <v>0</v>
      </c>
      <c r="AC483" s="29">
        <f t="shared" si="351"/>
        <v>4.5999999999999996</v>
      </c>
      <c r="AD483" s="49">
        <f t="shared" si="352"/>
        <v>0</v>
      </c>
      <c r="AE483" s="102"/>
      <c r="AF483" s="111">
        <v>2</v>
      </c>
      <c r="AG483" s="33">
        <f t="shared" si="353"/>
        <v>4.5999999999999996</v>
      </c>
      <c r="AH483" s="41"/>
      <c r="AJ483" s="15">
        <f t="shared" si="354"/>
        <v>4.5999999999999996</v>
      </c>
      <c r="AK483" s="15">
        <f t="shared" si="355"/>
        <v>0</v>
      </c>
      <c r="AL483" s="15">
        <f t="shared" si="356"/>
        <v>0</v>
      </c>
      <c r="AM483" s="15" t="str">
        <f t="shared" si="357"/>
        <v/>
      </c>
      <c r="AO483" s="182" t="s">
        <v>59</v>
      </c>
    </row>
    <row r="484" spans="2:41" s="3" customFormat="1" ht="9.9499999999999993" customHeight="1" x14ac:dyDescent="0.2">
      <c r="B484" s="96" t="s">
        <v>45</v>
      </c>
      <c r="D484" s="211"/>
      <c r="E484" s="61" t="s">
        <v>105</v>
      </c>
      <c r="F484" s="61"/>
      <c r="G484" s="23" t="s">
        <v>155</v>
      </c>
      <c r="H484" s="23"/>
      <c r="K484" s="23" t="s">
        <v>156</v>
      </c>
      <c r="L484" s="23"/>
      <c r="M484" s="23"/>
      <c r="N484" s="23"/>
      <c r="P484" s="61"/>
      <c r="Q484" s="73"/>
      <c r="R484" s="22" t="s">
        <v>466</v>
      </c>
      <c r="S484" s="29">
        <f t="shared" si="349"/>
        <v>2.95</v>
      </c>
      <c r="T484" s="27" t="s">
        <v>46</v>
      </c>
      <c r="U484" s="5" t="str">
        <f>+Instructions!$B$3</f>
        <v xml:space="preserve">G </v>
      </c>
      <c r="V484" s="41"/>
      <c r="W484" s="45">
        <f>+Instructions!$C$22</f>
        <v>0</v>
      </c>
      <c r="X484" s="29">
        <f t="shared" si="350"/>
        <v>2.95</v>
      </c>
      <c r="Y484" s="41"/>
      <c r="Z484" s="6" t="s">
        <v>1705</v>
      </c>
      <c r="AA484" s="29">
        <v>2.95</v>
      </c>
      <c r="AB484" s="49">
        <f t="shared" si="351"/>
        <v>0</v>
      </c>
      <c r="AC484" s="29">
        <f t="shared" si="351"/>
        <v>2.95</v>
      </c>
      <c r="AD484" s="49">
        <f t="shared" si="352"/>
        <v>0</v>
      </c>
      <c r="AE484" s="102"/>
      <c r="AF484" s="111">
        <v>2</v>
      </c>
      <c r="AG484" s="33">
        <f t="shared" si="353"/>
        <v>2.95</v>
      </c>
      <c r="AH484" s="41"/>
      <c r="AJ484" s="15">
        <f t="shared" si="354"/>
        <v>2.95</v>
      </c>
      <c r="AK484" s="15">
        <f t="shared" si="355"/>
        <v>0</v>
      </c>
      <c r="AL484" s="15">
        <f t="shared" si="356"/>
        <v>0</v>
      </c>
      <c r="AM484" s="15" t="str">
        <f t="shared" si="357"/>
        <v/>
      </c>
      <c r="AO484" s="182" t="s">
        <v>59</v>
      </c>
    </row>
    <row r="485" spans="2:41" s="3" customFormat="1" ht="9.9499999999999993" customHeight="1" x14ac:dyDescent="0.2">
      <c r="B485" s="96" t="s">
        <v>45</v>
      </c>
      <c r="D485" s="211"/>
      <c r="E485" s="61" t="s">
        <v>460</v>
      </c>
      <c r="F485" s="61"/>
      <c r="G485" s="23" t="s">
        <v>461</v>
      </c>
      <c r="H485" s="23"/>
      <c r="I485" s="23"/>
      <c r="J485" s="23"/>
      <c r="K485" s="23" t="s">
        <v>462</v>
      </c>
      <c r="L485" s="23"/>
      <c r="M485" s="23"/>
      <c r="N485" s="23"/>
      <c r="P485" s="61"/>
      <c r="Q485" s="73"/>
      <c r="R485" s="22" t="s">
        <v>466</v>
      </c>
      <c r="S485" s="29">
        <f t="shared" si="349"/>
        <v>4.7</v>
      </c>
      <c r="T485" s="27" t="s">
        <v>46</v>
      </c>
      <c r="U485" s="5" t="str">
        <f>+Instructions!$B$3</f>
        <v xml:space="preserve">G </v>
      </c>
      <c r="V485" s="41"/>
      <c r="W485" s="45">
        <f>+Instructions!$C$22</f>
        <v>0</v>
      </c>
      <c r="X485" s="29">
        <f t="shared" si="350"/>
        <v>4.7</v>
      </c>
      <c r="Y485" s="41"/>
      <c r="Z485" s="6" t="s">
        <v>1705</v>
      </c>
      <c r="AA485" s="29">
        <v>4.7</v>
      </c>
      <c r="AB485" s="49">
        <f t="shared" si="351"/>
        <v>0</v>
      </c>
      <c r="AC485" s="29">
        <f t="shared" si="351"/>
        <v>4.7</v>
      </c>
      <c r="AD485" s="49">
        <f t="shared" si="352"/>
        <v>0</v>
      </c>
      <c r="AE485" s="102"/>
      <c r="AF485" s="111">
        <v>2</v>
      </c>
      <c r="AG485" s="33">
        <f t="shared" si="353"/>
        <v>4.7</v>
      </c>
      <c r="AH485" s="41"/>
      <c r="AJ485" s="15">
        <f t="shared" si="354"/>
        <v>4.7</v>
      </c>
      <c r="AK485" s="15">
        <f t="shared" si="355"/>
        <v>0</v>
      </c>
      <c r="AL485" s="15">
        <f t="shared" si="356"/>
        <v>0</v>
      </c>
      <c r="AM485" s="15" t="str">
        <f t="shared" si="357"/>
        <v/>
      </c>
      <c r="AO485" s="183" t="s">
        <v>59</v>
      </c>
    </row>
    <row r="486" spans="2:41" s="3" customFormat="1" ht="9.9499999999999993" customHeight="1" x14ac:dyDescent="0.2">
      <c r="B486" s="96" t="s">
        <v>45</v>
      </c>
      <c r="D486" s="211"/>
      <c r="E486" s="61" t="s">
        <v>463</v>
      </c>
      <c r="F486" s="61"/>
      <c r="G486" s="23" t="s">
        <v>464</v>
      </c>
      <c r="H486" s="23"/>
      <c r="I486" s="23"/>
      <c r="J486" s="23"/>
      <c r="K486" s="23" t="s">
        <v>465</v>
      </c>
      <c r="L486" s="23"/>
      <c r="M486" s="23"/>
      <c r="N486" s="23"/>
      <c r="P486" s="61"/>
      <c r="Q486" s="73"/>
      <c r="R486" s="22" t="s">
        <v>466</v>
      </c>
      <c r="S486" s="29">
        <f t="shared" si="349"/>
        <v>6.6</v>
      </c>
      <c r="T486" s="27" t="s">
        <v>46</v>
      </c>
      <c r="U486" s="5" t="str">
        <f>+Instructions!$B$3</f>
        <v xml:space="preserve">G </v>
      </c>
      <c r="V486" s="41"/>
      <c r="W486" s="45">
        <f>+Instructions!$C$22</f>
        <v>0</v>
      </c>
      <c r="X486" s="29">
        <f t="shared" si="350"/>
        <v>6.6</v>
      </c>
      <c r="Y486" s="41"/>
      <c r="Z486" s="6" t="s">
        <v>1705</v>
      </c>
      <c r="AA486" s="29">
        <v>6.6</v>
      </c>
      <c r="AB486" s="49">
        <f t="shared" si="351"/>
        <v>0</v>
      </c>
      <c r="AC486" s="29">
        <f t="shared" si="351"/>
        <v>6.6</v>
      </c>
      <c r="AD486" s="49">
        <f t="shared" si="352"/>
        <v>0</v>
      </c>
      <c r="AE486" s="102"/>
      <c r="AF486" s="111">
        <v>2</v>
      </c>
      <c r="AG486" s="33">
        <f t="shared" si="353"/>
        <v>6.6</v>
      </c>
      <c r="AH486" s="41"/>
      <c r="AJ486" s="15">
        <f t="shared" si="354"/>
        <v>6.6</v>
      </c>
      <c r="AK486" s="15">
        <f t="shared" si="355"/>
        <v>0</v>
      </c>
      <c r="AL486" s="15">
        <f t="shared" si="356"/>
        <v>0</v>
      </c>
      <c r="AM486" s="15" t="str">
        <f t="shared" si="357"/>
        <v/>
      </c>
      <c r="AO486" s="183" t="s">
        <v>59</v>
      </c>
    </row>
    <row r="487" spans="2:41" s="3" customFormat="1" ht="9.9499999999999993" customHeight="1" x14ac:dyDescent="0.2">
      <c r="B487" s="96" t="s">
        <v>45</v>
      </c>
      <c r="D487" s="211"/>
      <c r="E487" s="61" t="s">
        <v>94</v>
      </c>
      <c r="F487" s="61"/>
      <c r="G487" s="23" t="s">
        <v>157</v>
      </c>
      <c r="H487" s="23"/>
      <c r="K487" s="23" t="s">
        <v>158</v>
      </c>
      <c r="L487" s="23"/>
      <c r="M487" s="23"/>
      <c r="N487" s="23"/>
      <c r="P487" s="61"/>
      <c r="Q487" s="73"/>
      <c r="R487" s="22"/>
      <c r="S487" s="29">
        <f t="shared" si="349"/>
        <v>3</v>
      </c>
      <c r="T487" s="27" t="s">
        <v>46</v>
      </c>
      <c r="U487" s="5" t="str">
        <f>+Instructions!$B$3</f>
        <v xml:space="preserve">G </v>
      </c>
      <c r="V487" s="41"/>
      <c r="W487" s="45">
        <f>+Instructions!$C$22</f>
        <v>0</v>
      </c>
      <c r="X487" s="29">
        <f t="shared" si="350"/>
        <v>3</v>
      </c>
      <c r="Y487" s="41"/>
      <c r="Z487" s="6" t="s">
        <v>1705</v>
      </c>
      <c r="AA487" s="29">
        <v>3</v>
      </c>
      <c r="AB487" s="49">
        <f t="shared" si="351"/>
        <v>0</v>
      </c>
      <c r="AC487" s="29">
        <f t="shared" si="351"/>
        <v>3</v>
      </c>
      <c r="AD487" s="49">
        <f t="shared" si="352"/>
        <v>0</v>
      </c>
      <c r="AE487" s="102"/>
      <c r="AF487" s="111">
        <v>2</v>
      </c>
      <c r="AG487" s="33">
        <f t="shared" si="353"/>
        <v>3</v>
      </c>
      <c r="AH487" s="41"/>
      <c r="AJ487" s="15">
        <f t="shared" si="354"/>
        <v>3</v>
      </c>
      <c r="AK487" s="15">
        <f t="shared" si="355"/>
        <v>0</v>
      </c>
      <c r="AL487" s="15">
        <f t="shared" si="356"/>
        <v>0</v>
      </c>
      <c r="AM487" s="15" t="str">
        <f t="shared" si="357"/>
        <v/>
      </c>
      <c r="AO487" s="182" t="s">
        <v>59</v>
      </c>
    </row>
    <row r="488" spans="2:41" s="3" customFormat="1" ht="9.9499999999999993" customHeight="1" x14ac:dyDescent="0.2">
      <c r="B488" s="96" t="s">
        <v>45</v>
      </c>
      <c r="D488" s="211"/>
      <c r="E488" s="61" t="s">
        <v>96</v>
      </c>
      <c r="F488" s="61"/>
      <c r="G488" s="23" t="s">
        <v>159</v>
      </c>
      <c r="H488" s="23"/>
      <c r="K488" s="23" t="s">
        <v>160</v>
      </c>
      <c r="L488" s="23"/>
      <c r="M488" s="23"/>
      <c r="N488" s="23"/>
      <c r="P488" s="61"/>
      <c r="Q488" s="73"/>
      <c r="R488" s="22" t="s">
        <v>466</v>
      </c>
      <c r="S488" s="29">
        <f t="shared" si="349"/>
        <v>2.95</v>
      </c>
      <c r="T488" s="27" t="s">
        <v>46</v>
      </c>
      <c r="U488" s="5" t="str">
        <f>+Instructions!$B$3</f>
        <v xml:space="preserve">G </v>
      </c>
      <c r="V488" s="41"/>
      <c r="W488" s="45">
        <f>+Instructions!$C$22</f>
        <v>0</v>
      </c>
      <c r="X488" s="29">
        <f t="shared" si="350"/>
        <v>2.95</v>
      </c>
      <c r="Y488" s="41"/>
      <c r="Z488" s="6" t="s">
        <v>1705</v>
      </c>
      <c r="AA488" s="29">
        <v>2.95</v>
      </c>
      <c r="AB488" s="49">
        <f>+W488</f>
        <v>0</v>
      </c>
      <c r="AC488" s="29">
        <f>+X488</f>
        <v>2.95</v>
      </c>
      <c r="AD488" s="49">
        <f t="shared" si="352"/>
        <v>0</v>
      </c>
      <c r="AE488" s="102"/>
      <c r="AF488" s="111">
        <v>2</v>
      </c>
      <c r="AG488" s="33">
        <f t="shared" si="353"/>
        <v>2.95</v>
      </c>
      <c r="AH488" s="41"/>
      <c r="AJ488" s="15">
        <f t="shared" si="354"/>
        <v>2.95</v>
      </c>
      <c r="AK488" s="15">
        <f t="shared" si="355"/>
        <v>0</v>
      </c>
      <c r="AL488" s="15">
        <f t="shared" si="356"/>
        <v>0</v>
      </c>
      <c r="AM488" s="15" t="str">
        <f t="shared" si="357"/>
        <v/>
      </c>
      <c r="AO488" s="182" t="s">
        <v>59</v>
      </c>
    </row>
    <row r="489" spans="2:41" s="3" customFormat="1" ht="1.5" customHeight="1" x14ac:dyDescent="0.2">
      <c r="P489" s="61"/>
      <c r="Q489" s="73"/>
      <c r="R489" s="6"/>
      <c r="S489" s="29"/>
      <c r="T489" s="6"/>
      <c r="U489" s="5"/>
      <c r="V489" s="41"/>
      <c r="W489" s="45"/>
      <c r="X489" s="13"/>
      <c r="Y489" s="41"/>
      <c r="Z489" s="29"/>
      <c r="AA489" s="29"/>
      <c r="AB489" s="44"/>
      <c r="AC489" s="15"/>
      <c r="AD489" s="13"/>
      <c r="AE489" s="54"/>
      <c r="AF489" s="105"/>
      <c r="AG489" s="29"/>
      <c r="AH489" s="41"/>
      <c r="AJ489" s="15"/>
      <c r="AK489" s="15"/>
      <c r="AL489" s="15"/>
      <c r="AM489" s="15"/>
      <c r="AO489" s="182" t="s">
        <v>59</v>
      </c>
    </row>
    <row r="490" spans="2:41" s="3" customFormat="1" ht="9.9499999999999993" customHeight="1" x14ac:dyDescent="0.2">
      <c r="B490" s="96" t="s">
        <v>45</v>
      </c>
      <c r="D490" s="211"/>
      <c r="E490" s="61" t="s">
        <v>334</v>
      </c>
      <c r="F490" s="61"/>
      <c r="G490" s="23" t="s">
        <v>562</v>
      </c>
      <c r="H490" s="23"/>
      <c r="I490" s="23"/>
      <c r="J490" s="23"/>
      <c r="K490" s="23" t="s">
        <v>320</v>
      </c>
      <c r="L490" s="23"/>
      <c r="M490" s="23"/>
      <c r="N490" s="23"/>
      <c r="P490" s="61"/>
      <c r="Q490" s="73"/>
      <c r="R490" s="22" t="s">
        <v>323</v>
      </c>
      <c r="S490" s="29">
        <f>IF(Suggested="Yes",AA490,AG490)</f>
        <v>5.8</v>
      </c>
      <c r="T490" s="27" t="s">
        <v>46</v>
      </c>
      <c r="U490" s="5" t="str">
        <f>+Instructions!$B$3</f>
        <v xml:space="preserve">G </v>
      </c>
      <c r="V490" s="41"/>
      <c r="W490" s="45">
        <f>+Instructions!$C$22</f>
        <v>0</v>
      </c>
      <c r="X490" s="29">
        <f t="shared" si="350"/>
        <v>5.8</v>
      </c>
      <c r="Y490" s="41"/>
      <c r="Z490" s="6" t="s">
        <v>1705</v>
      </c>
      <c r="AA490" s="29">
        <v>5.8</v>
      </c>
      <c r="AB490" s="49">
        <f>+W490</f>
        <v>0</v>
      </c>
      <c r="AC490" s="29">
        <f>+X490</f>
        <v>5.8</v>
      </c>
      <c r="AD490" s="49">
        <f t="shared" si="352"/>
        <v>0</v>
      </c>
      <c r="AE490" s="102"/>
      <c r="AF490" s="111">
        <v>2</v>
      </c>
      <c r="AG490" s="33">
        <f t="shared" si="353"/>
        <v>5.8</v>
      </c>
      <c r="AH490" s="41"/>
      <c r="AJ490" s="15">
        <f t="shared" si="354"/>
        <v>5.8</v>
      </c>
      <c r="AK490" s="15">
        <f t="shared" si="355"/>
        <v>0</v>
      </c>
      <c r="AL490" s="15">
        <f t="shared" si="356"/>
        <v>0</v>
      </c>
      <c r="AM490" s="15" t="str">
        <f t="shared" si="357"/>
        <v/>
      </c>
      <c r="AO490" s="183" t="s">
        <v>59</v>
      </c>
    </row>
    <row r="491" spans="2:41" s="3" customFormat="1" ht="1.5" customHeight="1" x14ac:dyDescent="0.2">
      <c r="P491" s="61"/>
      <c r="Q491" s="73"/>
      <c r="R491" s="6"/>
      <c r="S491" s="29"/>
      <c r="T491" s="6"/>
      <c r="U491" s="5"/>
      <c r="V491" s="41"/>
      <c r="W491" s="45"/>
      <c r="X491" s="13"/>
      <c r="Y491" s="41"/>
      <c r="Z491" s="29"/>
      <c r="AA491" s="29"/>
      <c r="AB491" s="44"/>
      <c r="AC491" s="15"/>
      <c r="AD491" s="13"/>
      <c r="AE491" s="54"/>
      <c r="AF491" s="105"/>
      <c r="AG491" s="29"/>
      <c r="AH491" s="41"/>
      <c r="AJ491" s="15"/>
      <c r="AK491" s="15"/>
      <c r="AL491" s="15"/>
      <c r="AM491" s="15"/>
      <c r="AO491" s="182" t="s">
        <v>59</v>
      </c>
    </row>
    <row r="492" spans="2:41" s="3" customFormat="1" ht="9.75" customHeight="1" x14ac:dyDescent="0.2">
      <c r="D492" s="225" t="s">
        <v>179</v>
      </c>
      <c r="E492" s="226" t="s">
        <v>368</v>
      </c>
      <c r="F492" s="129"/>
      <c r="G492" s="129"/>
      <c r="H492" s="129"/>
      <c r="I492" s="129"/>
      <c r="J492" s="64" t="s">
        <v>1269</v>
      </c>
      <c r="L492" s="226"/>
      <c r="M492" s="129"/>
      <c r="N492" s="129"/>
      <c r="O492" s="130"/>
      <c r="P492" s="224"/>
      <c r="Q492" s="131"/>
      <c r="R492" s="22"/>
      <c r="S492" s="29"/>
      <c r="T492" s="27"/>
      <c r="U492" s="27"/>
      <c r="V492" s="41"/>
      <c r="W492" s="45"/>
      <c r="X492" s="29"/>
      <c r="Y492" s="41"/>
      <c r="Z492" s="29"/>
      <c r="AA492" s="29"/>
      <c r="AB492" s="49"/>
      <c r="AC492" s="29"/>
      <c r="AD492" s="49"/>
      <c r="AE492" s="62"/>
      <c r="AF492" s="106"/>
      <c r="AG492" s="29"/>
      <c r="AH492" s="41"/>
      <c r="AJ492" s="29"/>
      <c r="AK492" s="29"/>
      <c r="AL492" s="29"/>
      <c r="AM492" s="29"/>
      <c r="AO492" s="182" t="s">
        <v>59</v>
      </c>
    </row>
    <row r="493" spans="2:41" s="3" customFormat="1" ht="9.75" customHeight="1" x14ac:dyDescent="0.2">
      <c r="D493" s="225"/>
      <c r="E493" s="226" t="s">
        <v>1273</v>
      </c>
      <c r="F493" s="129"/>
      <c r="G493" s="129"/>
      <c r="H493" s="129"/>
      <c r="I493" s="129"/>
      <c r="L493" s="226"/>
      <c r="M493" s="129"/>
      <c r="N493" s="129"/>
      <c r="O493" s="130"/>
      <c r="P493" s="224"/>
      <c r="Q493" s="131"/>
      <c r="R493" s="22"/>
      <c r="S493" s="29"/>
      <c r="T493" s="27"/>
      <c r="U493" s="27"/>
      <c r="V493" s="41"/>
      <c r="W493" s="45"/>
      <c r="X493" s="29"/>
      <c r="Y493" s="41"/>
      <c r="Z493" s="29"/>
      <c r="AA493" s="29"/>
      <c r="AB493" s="49"/>
      <c r="AC493" s="29"/>
      <c r="AD493" s="49"/>
      <c r="AE493" s="62"/>
      <c r="AF493" s="106"/>
      <c r="AG493" s="29"/>
      <c r="AH493" s="41"/>
      <c r="AJ493" s="29"/>
      <c r="AK493" s="29"/>
      <c r="AL493" s="29"/>
      <c r="AM493" s="29"/>
      <c r="AO493" s="182"/>
    </row>
    <row r="494" spans="2:41" s="3" customFormat="1" ht="9.75" customHeight="1" x14ac:dyDescent="0.2">
      <c r="C494" s="3" t="s">
        <v>1269</v>
      </c>
      <c r="D494" s="225"/>
      <c r="E494" s="226" t="s">
        <v>977</v>
      </c>
      <c r="F494" s="129"/>
      <c r="G494" s="129"/>
      <c r="H494" s="129"/>
      <c r="I494" s="129"/>
      <c r="K494" s="226"/>
      <c r="L494" s="226"/>
      <c r="M494" s="129"/>
      <c r="N494" s="129"/>
      <c r="O494" s="130"/>
      <c r="P494" s="224"/>
      <c r="Q494" s="131"/>
      <c r="R494" s="22"/>
      <c r="S494" s="29"/>
      <c r="T494" s="27"/>
      <c r="U494" s="27"/>
      <c r="V494" s="41"/>
      <c r="W494" s="45"/>
      <c r="X494" s="29"/>
      <c r="Y494" s="41"/>
      <c r="Z494" s="29"/>
      <c r="AA494" s="29"/>
      <c r="AB494" s="49"/>
      <c r="AC494" s="29"/>
      <c r="AD494" s="49"/>
      <c r="AE494" s="62"/>
      <c r="AF494" s="106"/>
      <c r="AG494" s="29"/>
      <c r="AH494" s="41"/>
      <c r="AJ494" s="29"/>
      <c r="AK494" s="29"/>
      <c r="AL494" s="29"/>
      <c r="AM494" s="29"/>
      <c r="AO494" s="182" t="s">
        <v>59</v>
      </c>
    </row>
    <row r="495" spans="2:41" s="3" customFormat="1" ht="9.75" customHeight="1" x14ac:dyDescent="0.2">
      <c r="D495" s="225"/>
      <c r="E495" s="226" t="s">
        <v>1271</v>
      </c>
      <c r="F495" s="129"/>
      <c r="G495" s="129"/>
      <c r="H495" s="129"/>
      <c r="I495" s="129"/>
      <c r="K495" s="226" t="s">
        <v>1272</v>
      </c>
      <c r="L495" s="226"/>
      <c r="M495" s="129"/>
      <c r="N495" s="129"/>
      <c r="O495" s="130"/>
      <c r="P495" s="224"/>
      <c r="Q495" s="131"/>
      <c r="R495" s="22"/>
      <c r="S495" s="29"/>
      <c r="T495" s="27"/>
      <c r="U495" s="27"/>
      <c r="V495" s="41"/>
      <c r="W495" s="45"/>
      <c r="X495" s="29"/>
      <c r="Y495" s="41"/>
      <c r="Z495" s="29"/>
      <c r="AA495" s="29"/>
      <c r="AB495" s="49"/>
      <c r="AC495" s="29"/>
      <c r="AD495" s="49"/>
      <c r="AE495" s="62"/>
      <c r="AF495" s="106"/>
      <c r="AG495" s="29"/>
      <c r="AH495" s="41"/>
      <c r="AJ495" s="29"/>
      <c r="AK495" s="29"/>
      <c r="AL495" s="29"/>
      <c r="AM495" s="29"/>
      <c r="AO495" s="182" t="s">
        <v>59</v>
      </c>
    </row>
    <row r="496" spans="2:41" s="3" customFormat="1" ht="9.75" customHeight="1" x14ac:dyDescent="0.2">
      <c r="D496" s="225"/>
      <c r="E496" s="226" t="s">
        <v>1366</v>
      </c>
      <c r="F496" s="129"/>
      <c r="G496" s="129"/>
      <c r="H496" s="129"/>
      <c r="I496" s="129"/>
      <c r="K496" s="226"/>
      <c r="L496" s="226"/>
      <c r="M496" s="129"/>
      <c r="N496" s="129"/>
      <c r="O496" s="130"/>
      <c r="P496" s="224"/>
      <c r="Q496" s="131"/>
      <c r="R496" s="22"/>
      <c r="S496" s="29"/>
      <c r="T496" s="27"/>
      <c r="U496" s="27"/>
      <c r="V496" s="41"/>
      <c r="W496" s="45"/>
      <c r="X496" s="29"/>
      <c r="Y496" s="41"/>
      <c r="Z496" s="29"/>
      <c r="AA496" s="29"/>
      <c r="AB496" s="49"/>
      <c r="AC496" s="29"/>
      <c r="AD496" s="49"/>
      <c r="AE496" s="62"/>
      <c r="AF496" s="106"/>
      <c r="AG496" s="29"/>
      <c r="AH496" s="41"/>
      <c r="AJ496" s="29"/>
      <c r="AK496" s="29"/>
      <c r="AL496" s="29"/>
      <c r="AM496" s="29"/>
      <c r="AO496" s="182" t="s">
        <v>59</v>
      </c>
    </row>
    <row r="497" spans="2:41" s="3" customFormat="1" ht="1.5" customHeight="1" x14ac:dyDescent="0.2">
      <c r="P497" s="61"/>
      <c r="Q497" s="73"/>
      <c r="R497" s="6"/>
      <c r="S497" s="29"/>
      <c r="T497" s="6"/>
      <c r="U497" s="5"/>
      <c r="V497" s="41"/>
      <c r="W497" s="45"/>
      <c r="X497" s="13"/>
      <c r="Y497" s="41"/>
      <c r="Z497" s="29"/>
      <c r="AA497" s="29"/>
      <c r="AB497" s="44"/>
      <c r="AC497" s="15"/>
      <c r="AD497" s="13"/>
      <c r="AE497" s="54"/>
      <c r="AF497" s="105"/>
      <c r="AG497" s="29"/>
      <c r="AH497" s="41"/>
      <c r="AJ497" s="15"/>
      <c r="AK497" s="15"/>
      <c r="AL497" s="15"/>
      <c r="AM497" s="15"/>
      <c r="AO497" s="182" t="s">
        <v>59</v>
      </c>
    </row>
    <row r="498" spans="2:41" s="3" customFormat="1" ht="11.1" customHeight="1" x14ac:dyDescent="0.2">
      <c r="C498" s="230" t="s">
        <v>184</v>
      </c>
      <c r="N498" s="3" t="s">
        <v>89</v>
      </c>
      <c r="P498" s="61"/>
      <c r="Q498" s="73"/>
      <c r="R498" s="6"/>
      <c r="S498" s="29"/>
      <c r="T498" s="6"/>
      <c r="U498" s="27"/>
      <c r="V498" s="41"/>
      <c r="W498" s="45"/>
      <c r="X498" s="13"/>
      <c r="Y498" s="41"/>
      <c r="Z498" s="29"/>
      <c r="AA498" s="29"/>
      <c r="AB498" s="44"/>
      <c r="AC498" s="29"/>
      <c r="AD498" s="13"/>
      <c r="AE498" s="62"/>
      <c r="AF498" s="106"/>
      <c r="AG498" s="29"/>
      <c r="AH498" s="41"/>
      <c r="AJ498" s="29"/>
      <c r="AK498" s="29"/>
      <c r="AL498" s="29"/>
      <c r="AM498" s="29"/>
      <c r="AO498" s="182"/>
    </row>
    <row r="499" spans="2:41" s="3" customFormat="1" ht="9.9499999999999993" customHeight="1" x14ac:dyDescent="0.2">
      <c r="C499" s="220" t="s">
        <v>758</v>
      </c>
      <c r="E499" s="221"/>
      <c r="P499" s="134"/>
      <c r="Q499" s="6"/>
      <c r="R499" s="222" t="s">
        <v>370</v>
      </c>
      <c r="S499" s="172" t="s">
        <v>372</v>
      </c>
      <c r="T499" s="223"/>
      <c r="U499" s="5"/>
      <c r="V499" s="41"/>
      <c r="W499" s="58"/>
      <c r="X499" s="58"/>
      <c r="Y499" s="41"/>
      <c r="Z499" s="29"/>
      <c r="AA499" s="29"/>
      <c r="AB499" s="44"/>
      <c r="AC499" s="15"/>
      <c r="AD499" s="13"/>
      <c r="AE499" s="54"/>
      <c r="AF499" s="105"/>
      <c r="AG499" s="15"/>
      <c r="AH499" s="41"/>
      <c r="AJ499" s="15"/>
      <c r="AK499" s="15"/>
      <c r="AL499" s="15"/>
      <c r="AM499" s="15"/>
      <c r="AO499" s="182" t="s">
        <v>59</v>
      </c>
    </row>
    <row r="500" spans="2:41" s="3" customFormat="1" ht="2.85" customHeight="1" x14ac:dyDescent="0.2">
      <c r="P500" s="61"/>
      <c r="Q500" s="73"/>
      <c r="R500" s="6"/>
      <c r="S500" s="29"/>
      <c r="T500" s="6"/>
      <c r="U500" s="5"/>
      <c r="V500" s="41"/>
      <c r="W500" s="45"/>
      <c r="X500" s="13"/>
      <c r="Y500" s="41"/>
      <c r="Z500" s="29"/>
      <c r="AA500" s="29"/>
      <c r="AB500" s="44"/>
      <c r="AC500" s="15"/>
      <c r="AD500" s="13"/>
      <c r="AE500" s="54"/>
      <c r="AF500" s="105"/>
      <c r="AG500" s="29"/>
      <c r="AH500" s="41"/>
      <c r="AJ500" s="15"/>
      <c r="AK500" s="15"/>
      <c r="AL500" s="15"/>
      <c r="AM500" s="15"/>
      <c r="AO500" s="182" t="s">
        <v>59</v>
      </c>
    </row>
    <row r="501" spans="2:41" s="3" customFormat="1" ht="9.9499999999999993" customHeight="1" x14ac:dyDescent="0.2">
      <c r="C501" s="133"/>
      <c r="D501" s="211"/>
      <c r="E501" s="211" t="s">
        <v>311</v>
      </c>
      <c r="F501" s="224"/>
      <c r="G501" s="224" t="s">
        <v>684</v>
      </c>
      <c r="H501" s="224"/>
      <c r="I501" s="224"/>
      <c r="J501" s="224"/>
      <c r="M501" s="224"/>
      <c r="N501" s="3" t="s">
        <v>89</v>
      </c>
      <c r="O501" s="23"/>
      <c r="P501" s="129"/>
      <c r="Q501" s="224"/>
      <c r="R501" s="23"/>
      <c r="S501" s="23"/>
      <c r="T501" s="61"/>
      <c r="U501" s="5"/>
      <c r="V501" s="41"/>
      <c r="W501" s="58"/>
      <c r="X501" s="58"/>
      <c r="Y501" s="41"/>
      <c r="Z501" s="29"/>
      <c r="AA501" s="29"/>
      <c r="AB501" s="44"/>
      <c r="AC501" s="15"/>
      <c r="AD501" s="13"/>
      <c r="AE501" s="54"/>
      <c r="AF501" s="105"/>
      <c r="AG501" s="15"/>
      <c r="AH501" s="41"/>
      <c r="AJ501" s="15"/>
      <c r="AK501" s="15"/>
      <c r="AL501" s="15"/>
      <c r="AM501" s="15"/>
      <c r="AO501" s="182" t="s">
        <v>59</v>
      </c>
    </row>
    <row r="502" spans="2:41" s="3" customFormat="1" ht="0.95" customHeight="1" x14ac:dyDescent="0.2">
      <c r="P502" s="61"/>
      <c r="Q502" s="73"/>
      <c r="R502" s="6"/>
      <c r="S502" s="29"/>
      <c r="T502" s="6"/>
      <c r="U502" s="5"/>
      <c r="V502" s="41"/>
      <c r="W502" s="45"/>
      <c r="X502" s="13"/>
      <c r="Y502" s="41"/>
      <c r="Z502" s="29"/>
      <c r="AA502" s="29"/>
      <c r="AB502" s="44"/>
      <c r="AC502" s="15"/>
      <c r="AD502" s="13"/>
      <c r="AE502" s="54"/>
      <c r="AF502" s="105"/>
      <c r="AG502" s="29"/>
      <c r="AH502" s="41"/>
      <c r="AJ502" s="15"/>
      <c r="AK502" s="15"/>
      <c r="AL502" s="15"/>
      <c r="AM502" s="15"/>
      <c r="AO502" s="182" t="s">
        <v>59</v>
      </c>
    </row>
    <row r="503" spans="2:41" s="3" customFormat="1" ht="9.9499999999999993" customHeight="1" x14ac:dyDescent="0.2">
      <c r="B503" s="95" t="s">
        <v>55</v>
      </c>
      <c r="D503" s="211"/>
      <c r="E503" s="61" t="s">
        <v>132</v>
      </c>
      <c r="F503" s="61"/>
      <c r="G503" s="23" t="s">
        <v>48</v>
      </c>
      <c r="H503" s="23"/>
      <c r="I503" s="23"/>
      <c r="K503" s="23"/>
      <c r="L503" s="23"/>
      <c r="M503" s="23"/>
      <c r="N503" s="23"/>
      <c r="P503" s="61" t="s">
        <v>133</v>
      </c>
      <c r="Q503" s="73"/>
      <c r="R503" s="22" t="s">
        <v>52</v>
      </c>
      <c r="S503" s="29">
        <f t="shared" ref="S503:S507" si="358">IF(Suggested="Yes",AA503,AG503)</f>
        <v>6.55</v>
      </c>
      <c r="T503" s="27" t="s">
        <v>47</v>
      </c>
      <c r="U503" s="5" t="str">
        <f>+Instructions!$B$3</f>
        <v xml:space="preserve">G </v>
      </c>
      <c r="V503" s="41"/>
      <c r="W503" s="45">
        <f>+Instructions!$C$22</f>
        <v>0</v>
      </c>
      <c r="X503" s="15">
        <f t="shared" ref="X503:X507" si="359">ROUND($AA503*(1-W503)+0.004999,2)</f>
        <v>6.55</v>
      </c>
      <c r="Y503" s="41"/>
      <c r="Z503" s="6" t="s">
        <v>1705</v>
      </c>
      <c r="AA503" s="29">
        <v>6.55</v>
      </c>
      <c r="AB503" s="49">
        <f t="shared" ref="AB503:AC506" si="360">+W503</f>
        <v>0</v>
      </c>
      <c r="AC503" s="15">
        <f t="shared" si="360"/>
        <v>6.55</v>
      </c>
      <c r="AD503" s="11">
        <f t="shared" ref="AD503:AD507" si="361">(AG503-AC503)/AG503</f>
        <v>0</v>
      </c>
      <c r="AE503" s="102"/>
      <c r="AF503" s="109">
        <v>1</v>
      </c>
      <c r="AG503" s="28">
        <f t="shared" ref="AG503:AG507" si="362">SUM(AJ503:AL503)+AE503</f>
        <v>6.55</v>
      </c>
      <c r="AH503" s="41"/>
      <c r="AJ503" s="15">
        <f t="shared" ref="AJ503:AJ507" si="363">ROUND(AC503/(1-VLOOKUP(AF503,Group,2,FALSE)),2)</f>
        <v>6.55</v>
      </c>
      <c r="AK503" s="15">
        <f t="shared" ref="AK503:AK507" si="364">IF(VLOOKUP(AF503,Group,5,FALSE)="YES",VLOOKUP(ROUND(ROUND(AJ503,1)-AJ503,2),Round,2,FALSE)+VLOOKUP(AF503,Group,6,FALSE),0)</f>
        <v>0</v>
      </c>
      <c r="AL503" s="15">
        <f t="shared" ref="AL503:AL507" si="365">IF(VLOOKUP(AF503,Group,7,FALSE)="",0,ROUND(AJ503-0.04999,1)-AJ503+AM503)</f>
        <v>0</v>
      </c>
      <c r="AM503" s="15" t="str">
        <f t="shared" ref="AM503:AM507" si="366">IF(VLOOKUP(AF503,Group,7,FALSE)="","",VLOOKUP(AF503,Group,7,FALSE))</f>
        <v/>
      </c>
      <c r="AO503" s="182" t="s">
        <v>59</v>
      </c>
    </row>
    <row r="504" spans="2:41" s="3" customFormat="1" ht="9.9499999999999993" customHeight="1" x14ac:dyDescent="0.2">
      <c r="B504" s="95" t="s">
        <v>55</v>
      </c>
      <c r="D504" s="211"/>
      <c r="E504" s="61" t="s">
        <v>134</v>
      </c>
      <c r="F504" s="61"/>
      <c r="G504" s="23" t="s">
        <v>48</v>
      </c>
      <c r="H504" s="23"/>
      <c r="I504" s="23"/>
      <c r="K504" s="23"/>
      <c r="L504" s="23"/>
      <c r="M504" s="23"/>
      <c r="N504" s="23"/>
      <c r="P504" s="61" t="s">
        <v>133</v>
      </c>
      <c r="Q504" s="73"/>
      <c r="R504" s="22"/>
      <c r="S504" s="29">
        <f t="shared" si="358"/>
        <v>6.35</v>
      </c>
      <c r="T504" s="27" t="s">
        <v>47</v>
      </c>
      <c r="U504" s="5" t="str">
        <f>+Instructions!$B$3</f>
        <v xml:space="preserve">G </v>
      </c>
      <c r="V504" s="41"/>
      <c r="W504" s="45">
        <f>+Instructions!$C$22</f>
        <v>0</v>
      </c>
      <c r="X504" s="15">
        <f t="shared" si="359"/>
        <v>6.35</v>
      </c>
      <c r="Y504" s="41"/>
      <c r="Z504" s="6" t="s">
        <v>1705</v>
      </c>
      <c r="AA504" s="29">
        <v>6.35</v>
      </c>
      <c r="AB504" s="49">
        <f t="shared" si="360"/>
        <v>0</v>
      </c>
      <c r="AC504" s="15">
        <f t="shared" si="360"/>
        <v>6.35</v>
      </c>
      <c r="AD504" s="11">
        <f t="shared" si="361"/>
        <v>0</v>
      </c>
      <c r="AE504" s="102"/>
      <c r="AF504" s="109">
        <v>1</v>
      </c>
      <c r="AG504" s="28">
        <f t="shared" si="362"/>
        <v>6.35</v>
      </c>
      <c r="AH504" s="41"/>
      <c r="AJ504" s="15">
        <f t="shared" si="363"/>
        <v>6.35</v>
      </c>
      <c r="AK504" s="15">
        <f t="shared" si="364"/>
        <v>0</v>
      </c>
      <c r="AL504" s="15">
        <f t="shared" si="365"/>
        <v>0</v>
      </c>
      <c r="AM504" s="15" t="str">
        <f t="shared" si="366"/>
        <v/>
      </c>
      <c r="AO504" s="182" t="s">
        <v>59</v>
      </c>
    </row>
    <row r="505" spans="2:41" s="3" customFormat="1" ht="9.9499999999999993" customHeight="1" x14ac:dyDescent="0.2">
      <c r="B505" s="95" t="s">
        <v>55</v>
      </c>
      <c r="D505" s="211"/>
      <c r="E505" s="61" t="s">
        <v>91</v>
      </c>
      <c r="F505" s="61"/>
      <c r="G505" s="23" t="s">
        <v>48</v>
      </c>
      <c r="H505" s="23"/>
      <c r="I505" s="23"/>
      <c r="K505" s="23"/>
      <c r="L505" s="23"/>
      <c r="M505" s="23"/>
      <c r="N505" s="23"/>
      <c r="P505" s="61" t="s">
        <v>1135</v>
      </c>
      <c r="Q505" s="73"/>
      <c r="R505" s="22" t="s">
        <v>172</v>
      </c>
      <c r="S505" s="29">
        <f t="shared" si="358"/>
        <v>6.5</v>
      </c>
      <c r="T505" s="27" t="s">
        <v>47</v>
      </c>
      <c r="U505" s="5" t="str">
        <f>+Instructions!$B$3</f>
        <v xml:space="preserve">G </v>
      </c>
      <c r="V505" s="41"/>
      <c r="W505" s="45">
        <f>+Instructions!$C$22</f>
        <v>0</v>
      </c>
      <c r="X505" s="15">
        <f t="shared" si="359"/>
        <v>6.5</v>
      </c>
      <c r="Y505" s="41"/>
      <c r="Z505" s="6" t="s">
        <v>1705</v>
      </c>
      <c r="AA505" s="29">
        <v>6.5</v>
      </c>
      <c r="AB505" s="49">
        <f>+W505</f>
        <v>0</v>
      </c>
      <c r="AC505" s="15">
        <f>+X505</f>
        <v>6.5</v>
      </c>
      <c r="AD505" s="11">
        <f t="shared" si="361"/>
        <v>0</v>
      </c>
      <c r="AE505" s="102"/>
      <c r="AF505" s="109">
        <v>1</v>
      </c>
      <c r="AG505" s="28">
        <f t="shared" si="362"/>
        <v>6.5</v>
      </c>
      <c r="AH505" s="41"/>
      <c r="AJ505" s="15">
        <f t="shared" si="363"/>
        <v>6.5</v>
      </c>
      <c r="AK505" s="15">
        <f t="shared" si="364"/>
        <v>0</v>
      </c>
      <c r="AL505" s="15">
        <f t="shared" si="365"/>
        <v>0</v>
      </c>
      <c r="AM505" s="15" t="str">
        <f t="shared" si="366"/>
        <v/>
      </c>
      <c r="AO505" s="182" t="s">
        <v>59</v>
      </c>
    </row>
    <row r="506" spans="2:41" s="3" customFormat="1" ht="9.9499999999999993" customHeight="1" x14ac:dyDescent="0.2">
      <c r="B506" s="95" t="s">
        <v>55</v>
      </c>
      <c r="D506" s="211"/>
      <c r="E506" s="61" t="s">
        <v>214</v>
      </c>
      <c r="F506" s="61"/>
      <c r="G506" s="23" t="s">
        <v>48</v>
      </c>
      <c r="H506" s="23"/>
      <c r="I506" s="23"/>
      <c r="L506" s="23"/>
      <c r="M506" s="23"/>
      <c r="N506" s="23"/>
      <c r="P506" s="61" t="s">
        <v>198</v>
      </c>
      <c r="Q506" s="73"/>
      <c r="R506" s="22" t="s">
        <v>323</v>
      </c>
      <c r="S506" s="29">
        <f t="shared" si="358"/>
        <v>6.5</v>
      </c>
      <c r="T506" s="27" t="s">
        <v>47</v>
      </c>
      <c r="U506" s="5" t="str">
        <f>+Instructions!$B$3</f>
        <v xml:space="preserve">G </v>
      </c>
      <c r="V506" s="41"/>
      <c r="W506" s="45">
        <f>+Instructions!$C$22</f>
        <v>0</v>
      </c>
      <c r="X506" s="15">
        <f t="shared" si="359"/>
        <v>6.5</v>
      </c>
      <c r="Y506" s="41"/>
      <c r="Z506" s="6" t="s">
        <v>1705</v>
      </c>
      <c r="AA506" s="29">
        <v>6.5</v>
      </c>
      <c r="AB506" s="49">
        <f t="shared" si="360"/>
        <v>0</v>
      </c>
      <c r="AC506" s="15">
        <f t="shared" si="360"/>
        <v>6.5</v>
      </c>
      <c r="AD506" s="11">
        <f t="shared" si="361"/>
        <v>0</v>
      </c>
      <c r="AE506" s="102"/>
      <c r="AF506" s="109">
        <v>1</v>
      </c>
      <c r="AG506" s="28">
        <f t="shared" si="362"/>
        <v>6.5</v>
      </c>
      <c r="AH506" s="41"/>
      <c r="AJ506" s="15">
        <f t="shared" si="363"/>
        <v>6.5</v>
      </c>
      <c r="AK506" s="15">
        <f t="shared" si="364"/>
        <v>0</v>
      </c>
      <c r="AL506" s="15">
        <f t="shared" si="365"/>
        <v>0</v>
      </c>
      <c r="AM506" s="15" t="str">
        <f t="shared" si="366"/>
        <v/>
      </c>
      <c r="AO506" s="182" t="s">
        <v>59</v>
      </c>
    </row>
    <row r="507" spans="2:41" s="3" customFormat="1" ht="9.9499999999999993" customHeight="1" x14ac:dyDescent="0.2">
      <c r="B507" s="95" t="s">
        <v>55</v>
      </c>
      <c r="D507" s="211"/>
      <c r="E507" s="61" t="s">
        <v>250</v>
      </c>
      <c r="F507" s="61"/>
      <c r="G507" s="23" t="s">
        <v>48</v>
      </c>
      <c r="H507" s="23"/>
      <c r="I507" s="23"/>
      <c r="J507" s="23"/>
      <c r="K507" s="23"/>
      <c r="L507" s="23"/>
      <c r="M507" s="23"/>
      <c r="N507" s="23"/>
      <c r="P507" s="61" t="s">
        <v>251</v>
      </c>
      <c r="Q507" s="73"/>
      <c r="R507" s="22" t="s">
        <v>172</v>
      </c>
      <c r="S507" s="29">
        <f t="shared" si="358"/>
        <v>7.25</v>
      </c>
      <c r="T507" s="27" t="s">
        <v>47</v>
      </c>
      <c r="U507" s="5" t="str">
        <f>+Instructions!$B$3</f>
        <v xml:space="preserve">G </v>
      </c>
      <c r="V507" s="41"/>
      <c r="W507" s="45">
        <f>+Instructions!$C$22</f>
        <v>0</v>
      </c>
      <c r="X507" s="15">
        <f t="shared" si="359"/>
        <v>7.25</v>
      </c>
      <c r="Y507" s="41"/>
      <c r="Z507" s="6" t="s">
        <v>1705</v>
      </c>
      <c r="AA507" s="29">
        <v>7.25</v>
      </c>
      <c r="AB507" s="49">
        <f>+W507</f>
        <v>0</v>
      </c>
      <c r="AC507" s="15">
        <f>+X507</f>
        <v>7.25</v>
      </c>
      <c r="AD507" s="11">
        <f t="shared" si="361"/>
        <v>0</v>
      </c>
      <c r="AE507" s="102"/>
      <c r="AF507" s="109">
        <v>1</v>
      </c>
      <c r="AG507" s="28">
        <f t="shared" si="362"/>
        <v>7.25</v>
      </c>
      <c r="AH507" s="41"/>
      <c r="AJ507" s="15">
        <f t="shared" si="363"/>
        <v>7.25</v>
      </c>
      <c r="AK507" s="15">
        <f t="shared" si="364"/>
        <v>0</v>
      </c>
      <c r="AL507" s="15">
        <f t="shared" si="365"/>
        <v>0</v>
      </c>
      <c r="AM507" s="15" t="str">
        <f t="shared" si="366"/>
        <v/>
      </c>
      <c r="AO507" s="182" t="s">
        <v>59</v>
      </c>
    </row>
    <row r="508" spans="2:41" s="3" customFormat="1" ht="0.95" customHeight="1" x14ac:dyDescent="0.2">
      <c r="P508" s="61"/>
      <c r="Q508" s="73"/>
      <c r="R508" s="6"/>
      <c r="S508" s="29"/>
      <c r="T508" s="6"/>
      <c r="U508" s="5"/>
      <c r="V508" s="41"/>
      <c r="W508" s="45"/>
      <c r="X508" s="13"/>
      <c r="Y508" s="41"/>
      <c r="Z508" s="29"/>
      <c r="AA508" s="29"/>
      <c r="AB508" s="44"/>
      <c r="AC508" s="15"/>
      <c r="AD508" s="13"/>
      <c r="AE508" s="54"/>
      <c r="AF508" s="105"/>
      <c r="AG508" s="29"/>
      <c r="AH508" s="41"/>
      <c r="AJ508" s="15"/>
      <c r="AK508" s="15"/>
      <c r="AL508" s="15"/>
      <c r="AM508" s="15"/>
      <c r="AO508" s="182" t="s">
        <v>59</v>
      </c>
    </row>
    <row r="509" spans="2:41" s="3" customFormat="1" ht="9.9499999999999993" customHeight="1" x14ac:dyDescent="0.2">
      <c r="B509" s="96" t="s">
        <v>45</v>
      </c>
      <c r="D509" s="211"/>
      <c r="E509" s="61" t="s">
        <v>134</v>
      </c>
      <c r="F509" s="61"/>
      <c r="G509" s="23" t="s">
        <v>136</v>
      </c>
      <c r="H509" s="23"/>
      <c r="K509" s="23" t="s">
        <v>137</v>
      </c>
      <c r="L509" s="23"/>
      <c r="M509" s="23"/>
      <c r="N509" s="23"/>
      <c r="P509" s="61"/>
      <c r="Q509" s="73"/>
      <c r="R509" s="22"/>
      <c r="S509" s="29">
        <f t="shared" ref="S509:S510" si="367">IF(Suggested="Yes",AA509,AG509)</f>
        <v>4.6500000000000004</v>
      </c>
      <c r="T509" s="27" t="s">
        <v>46</v>
      </c>
      <c r="U509" s="5" t="str">
        <f>+Instructions!$B$3</f>
        <v xml:space="preserve">G </v>
      </c>
      <c r="V509" s="41"/>
      <c r="W509" s="45">
        <f>+Instructions!$C$22</f>
        <v>0</v>
      </c>
      <c r="X509" s="29">
        <f t="shared" ref="X509:X510" si="368">ROUND($AA509*(1-W509)+0.004999,2)</f>
        <v>4.6500000000000004</v>
      </c>
      <c r="Y509" s="41"/>
      <c r="Z509" s="6" t="s">
        <v>1705</v>
      </c>
      <c r="AA509" s="29">
        <v>4.6500000000000004</v>
      </c>
      <c r="AB509" s="49">
        <f t="shared" ref="AB509:AC510" si="369">+W509</f>
        <v>0</v>
      </c>
      <c r="AC509" s="29">
        <f t="shared" si="369"/>
        <v>4.6500000000000004</v>
      </c>
      <c r="AD509" s="49">
        <f t="shared" ref="AD509:AD510" si="370">(AG509-AC509)/AG509</f>
        <v>0</v>
      </c>
      <c r="AE509" s="102"/>
      <c r="AF509" s="111">
        <v>2</v>
      </c>
      <c r="AG509" s="33">
        <f t="shared" ref="AG509:AG510" si="371">SUM(AJ509:AL509)+AE509</f>
        <v>4.6500000000000004</v>
      </c>
      <c r="AH509" s="41"/>
      <c r="AJ509" s="15">
        <f t="shared" ref="AJ509:AJ510" si="372">ROUND(AC509/(1-VLOOKUP(AF509,Group,2,FALSE)),2)</f>
        <v>4.6500000000000004</v>
      </c>
      <c r="AK509" s="15">
        <f t="shared" ref="AK509:AK510" si="373">IF(VLOOKUP(AF509,Group,5,FALSE)="YES",VLOOKUP(ROUND(ROUND(AJ509,1)-AJ509,2),Round,2,FALSE)+VLOOKUP(AF509,Group,6,FALSE),0)</f>
        <v>0</v>
      </c>
      <c r="AL509" s="15">
        <f t="shared" ref="AL509:AL510" si="374">IF(VLOOKUP(AF509,Group,7,FALSE)="",0,ROUND(AJ509-0.04999,1)-AJ509+AM509)</f>
        <v>0</v>
      </c>
      <c r="AM509" s="15" t="str">
        <f t="shared" ref="AM509:AM510" si="375">IF(VLOOKUP(AF509,Group,7,FALSE)="","",VLOOKUP(AF509,Group,7,FALSE))</f>
        <v/>
      </c>
      <c r="AO509" s="182" t="s">
        <v>59</v>
      </c>
    </row>
    <row r="510" spans="2:41" s="3" customFormat="1" ht="9.9499999999999993" customHeight="1" x14ac:dyDescent="0.2">
      <c r="B510" s="96" t="s">
        <v>45</v>
      </c>
      <c r="D510" s="211"/>
      <c r="E510" s="61" t="s">
        <v>134</v>
      </c>
      <c r="F510" s="61"/>
      <c r="G510" s="23" t="s">
        <v>138</v>
      </c>
      <c r="H510" s="23"/>
      <c r="K510" s="23" t="s">
        <v>139</v>
      </c>
      <c r="L510" s="23"/>
      <c r="M510" s="23"/>
      <c r="N510" s="23"/>
      <c r="P510" s="61"/>
      <c r="Q510" s="73"/>
      <c r="R510" s="22"/>
      <c r="S510" s="29">
        <f t="shared" si="367"/>
        <v>4.8</v>
      </c>
      <c r="T510" s="27" t="s">
        <v>46</v>
      </c>
      <c r="U510" s="5" t="str">
        <f>+Instructions!$B$3</f>
        <v xml:space="preserve">G </v>
      </c>
      <c r="V510" s="41"/>
      <c r="W510" s="45">
        <f>+Instructions!$C$22</f>
        <v>0</v>
      </c>
      <c r="X510" s="29">
        <f t="shared" si="368"/>
        <v>4.8</v>
      </c>
      <c r="Y510" s="41"/>
      <c r="Z510" s="6" t="s">
        <v>1705</v>
      </c>
      <c r="AA510" s="29">
        <v>4.8</v>
      </c>
      <c r="AB510" s="49">
        <f t="shared" si="369"/>
        <v>0</v>
      </c>
      <c r="AC510" s="29">
        <f t="shared" si="369"/>
        <v>4.8</v>
      </c>
      <c r="AD510" s="49">
        <f t="shared" si="370"/>
        <v>0</v>
      </c>
      <c r="AE510" s="102"/>
      <c r="AF510" s="111">
        <v>2</v>
      </c>
      <c r="AG510" s="33">
        <f t="shared" si="371"/>
        <v>4.8</v>
      </c>
      <c r="AH510" s="41"/>
      <c r="AJ510" s="15">
        <f t="shared" si="372"/>
        <v>4.8</v>
      </c>
      <c r="AK510" s="15">
        <f t="shared" si="373"/>
        <v>0</v>
      </c>
      <c r="AL510" s="15">
        <f t="shared" si="374"/>
        <v>0</v>
      </c>
      <c r="AM510" s="15" t="str">
        <f t="shared" si="375"/>
        <v/>
      </c>
      <c r="AO510" s="182" t="s">
        <v>59</v>
      </c>
    </row>
    <row r="511" spans="2:41" s="3" customFormat="1" ht="0.95" customHeight="1" x14ac:dyDescent="0.2">
      <c r="P511" s="61"/>
      <c r="Q511" s="73"/>
      <c r="R511" s="6"/>
      <c r="S511" s="29"/>
      <c r="T511" s="6"/>
      <c r="U511" s="5"/>
      <c r="V511" s="41"/>
      <c r="W511" s="45"/>
      <c r="X511" s="13"/>
      <c r="Y511" s="41"/>
      <c r="Z511" s="29"/>
      <c r="AA511" s="29"/>
      <c r="AB511" s="44"/>
      <c r="AC511" s="15"/>
      <c r="AD511" s="13"/>
      <c r="AE511" s="54"/>
      <c r="AF511" s="105"/>
      <c r="AG511" s="29"/>
      <c r="AH511" s="41"/>
      <c r="AJ511" s="15"/>
      <c r="AK511" s="15"/>
      <c r="AL511" s="15"/>
      <c r="AM511" s="15"/>
      <c r="AO511" s="182" t="s">
        <v>59</v>
      </c>
    </row>
    <row r="512" spans="2:41" s="3" customFormat="1" ht="9.9499999999999993" customHeight="1" x14ac:dyDescent="0.2">
      <c r="B512" s="96" t="s">
        <v>45</v>
      </c>
      <c r="D512" s="211"/>
      <c r="E512" s="61" t="s">
        <v>91</v>
      </c>
      <c r="F512" s="61"/>
      <c r="G512" s="23" t="s">
        <v>151</v>
      </c>
      <c r="H512" s="23"/>
      <c r="K512" s="23" t="s">
        <v>227</v>
      </c>
      <c r="L512" s="23"/>
      <c r="M512" s="23"/>
      <c r="N512" s="23"/>
      <c r="P512" s="61"/>
      <c r="Q512" s="73"/>
      <c r="R512" s="22" t="s">
        <v>466</v>
      </c>
      <c r="S512" s="29">
        <f>IF(Suggested="Yes",AA512,AG512)</f>
        <v>6.3</v>
      </c>
      <c r="T512" s="27" t="s">
        <v>46</v>
      </c>
      <c r="U512" s="5" t="str">
        <f>+Instructions!$B$3</f>
        <v xml:space="preserve">G </v>
      </c>
      <c r="V512" s="41"/>
      <c r="W512" s="45">
        <f>+Instructions!$C$22</f>
        <v>0</v>
      </c>
      <c r="X512" s="29">
        <f>ROUND($AA512*(1-W512)+0.004999,2)</f>
        <v>6.3</v>
      </c>
      <c r="Y512" s="41"/>
      <c r="Z512" s="6" t="s">
        <v>1705</v>
      </c>
      <c r="AA512" s="29">
        <v>6.3</v>
      </c>
      <c r="AB512" s="49">
        <f t="shared" ref="AB512:AC512" si="376">+W512</f>
        <v>0</v>
      </c>
      <c r="AC512" s="29">
        <f t="shared" si="376"/>
        <v>6.3</v>
      </c>
      <c r="AD512" s="49">
        <f>(AG512-AC512)/AG512</f>
        <v>0</v>
      </c>
      <c r="AE512" s="102"/>
      <c r="AF512" s="111">
        <v>2</v>
      </c>
      <c r="AG512" s="33">
        <f>SUM(AJ512:AL512)+AE512</f>
        <v>6.3</v>
      </c>
      <c r="AH512" s="41"/>
      <c r="AJ512" s="15">
        <f>ROUND(AC512/(1-VLOOKUP(AF512,Group,2,FALSE)),2)</f>
        <v>6.3</v>
      </c>
      <c r="AK512" s="15">
        <f>IF(VLOOKUP(AF512,Group,5,FALSE)="YES",VLOOKUP(ROUND(ROUND(AJ512,1)-AJ512,2),Round,2,FALSE)+VLOOKUP(AF512,Group,6,FALSE),0)</f>
        <v>0</v>
      </c>
      <c r="AL512" s="15">
        <f>IF(VLOOKUP(AF512,Group,7,FALSE)="",0,ROUND(AJ512-0.04999,1)-AJ512+AM512)</f>
        <v>0</v>
      </c>
      <c r="AM512" s="15" t="str">
        <f>IF(VLOOKUP(AF512,Group,7,FALSE)="","",VLOOKUP(AF512,Group,7,FALSE))</f>
        <v/>
      </c>
      <c r="AO512" s="182" t="s">
        <v>59</v>
      </c>
    </row>
    <row r="513" spans="2:41" s="3" customFormat="1" ht="0.95" customHeight="1" x14ac:dyDescent="0.2">
      <c r="D513" s="3" t="s">
        <v>89</v>
      </c>
      <c r="P513" s="61"/>
      <c r="Q513" s="73"/>
      <c r="R513" s="6"/>
      <c r="S513" s="29"/>
      <c r="T513" s="6"/>
      <c r="U513" s="5"/>
      <c r="V513" s="41"/>
      <c r="W513" s="45"/>
      <c r="X513" s="13"/>
      <c r="Y513" s="41"/>
      <c r="Z513" s="29"/>
      <c r="AA513" s="29"/>
      <c r="AB513" s="44"/>
      <c r="AC513" s="15"/>
      <c r="AD513" s="13"/>
      <c r="AE513" s="54"/>
      <c r="AF513" s="105"/>
      <c r="AG513" s="29"/>
      <c r="AH513" s="41"/>
      <c r="AJ513" s="15"/>
      <c r="AK513" s="15"/>
      <c r="AL513" s="15"/>
      <c r="AM513" s="15"/>
      <c r="AO513" s="182" t="s">
        <v>59</v>
      </c>
    </row>
    <row r="514" spans="2:41" s="3" customFormat="1" ht="9.9499999999999993" customHeight="1" x14ac:dyDescent="0.2">
      <c r="B514" s="96" t="s">
        <v>45</v>
      </c>
      <c r="D514" s="211"/>
      <c r="E514" s="61" t="s">
        <v>94</v>
      </c>
      <c r="F514" s="61"/>
      <c r="G514" s="23" t="s">
        <v>157</v>
      </c>
      <c r="H514" s="23"/>
      <c r="K514" s="23" t="s">
        <v>158</v>
      </c>
      <c r="L514" s="23"/>
      <c r="M514" s="23"/>
      <c r="N514" s="23"/>
      <c r="P514" s="61"/>
      <c r="Q514" s="73"/>
      <c r="R514" s="22" t="s">
        <v>716</v>
      </c>
      <c r="S514" s="29">
        <f>IF(Suggested="Yes",AA514,AG514)</f>
        <v>3.9</v>
      </c>
      <c r="T514" s="27" t="s">
        <v>46</v>
      </c>
      <c r="U514" s="5" t="str">
        <f>+Instructions!$B$3</f>
        <v xml:space="preserve">G </v>
      </c>
      <c r="V514" s="41"/>
      <c r="W514" s="45">
        <f>+Instructions!$C$22</f>
        <v>0</v>
      </c>
      <c r="X514" s="29">
        <f>ROUND($AA514*(1-W514)+0.004999,2)</f>
        <v>3.9</v>
      </c>
      <c r="Y514" s="41"/>
      <c r="Z514" s="6" t="s">
        <v>1705</v>
      </c>
      <c r="AA514" s="29">
        <v>3.9</v>
      </c>
      <c r="AB514" s="49">
        <f>+W514</f>
        <v>0</v>
      </c>
      <c r="AC514" s="29">
        <f>+X514</f>
        <v>3.9</v>
      </c>
      <c r="AD514" s="49">
        <f>(AG514-AC514)/AG514</f>
        <v>0</v>
      </c>
      <c r="AE514" s="102"/>
      <c r="AF514" s="111">
        <v>2</v>
      </c>
      <c r="AG514" s="33">
        <f>SUM(AJ514:AL514)+AE514</f>
        <v>3.9</v>
      </c>
      <c r="AH514" s="41"/>
      <c r="AJ514" s="15">
        <f>ROUND(AC514/(1-VLOOKUP(AF514,Group,2,FALSE)),2)</f>
        <v>3.9</v>
      </c>
      <c r="AK514" s="15">
        <f>IF(VLOOKUP(AF514,Group,5,FALSE)="YES",VLOOKUP(ROUND(ROUND(AJ514,1)-AJ514,2),Round,2,FALSE)+VLOOKUP(AF514,Group,6,FALSE),0)</f>
        <v>0</v>
      </c>
      <c r="AL514" s="15">
        <f>IF(VLOOKUP(AF514,Group,7,FALSE)="",0,ROUND(AJ514-0.04999,1)-AJ514+AM514)</f>
        <v>0</v>
      </c>
      <c r="AM514" s="15" t="str">
        <f>IF(VLOOKUP(AF514,Group,7,FALSE)="","",VLOOKUP(AF514,Group,7,FALSE))</f>
        <v/>
      </c>
      <c r="AO514" s="182" t="s">
        <v>59</v>
      </c>
    </row>
    <row r="515" spans="2:41" s="3" customFormat="1" ht="0.95" customHeight="1" x14ac:dyDescent="0.2">
      <c r="P515" s="61"/>
      <c r="Q515" s="73"/>
      <c r="R515" s="6"/>
      <c r="S515" s="29"/>
      <c r="T515" s="6"/>
      <c r="U515" s="5"/>
      <c r="V515" s="41"/>
      <c r="W515" s="45"/>
      <c r="X515" s="13"/>
      <c r="Y515" s="41"/>
      <c r="Z515" s="29"/>
      <c r="AA515" s="29"/>
      <c r="AB515" s="44"/>
      <c r="AC515" s="15"/>
      <c r="AD515" s="13"/>
      <c r="AE515" s="54"/>
      <c r="AF515" s="105"/>
      <c r="AG515" s="29"/>
      <c r="AH515" s="41"/>
      <c r="AJ515" s="15"/>
      <c r="AK515" s="15"/>
      <c r="AL515" s="15"/>
      <c r="AM515" s="15"/>
      <c r="AO515" s="182" t="s">
        <v>59</v>
      </c>
    </row>
    <row r="516" spans="2:41" s="3" customFormat="1" ht="9.6" customHeight="1" x14ac:dyDescent="0.2">
      <c r="D516" s="225" t="s">
        <v>179</v>
      </c>
      <c r="E516" s="226" t="s">
        <v>1275</v>
      </c>
      <c r="F516" s="129"/>
      <c r="G516" s="129"/>
      <c r="H516" s="129"/>
      <c r="I516" s="129"/>
      <c r="J516" s="226" t="s">
        <v>1327</v>
      </c>
      <c r="K516" s="226"/>
      <c r="M516" s="129"/>
      <c r="N516" s="226" t="s">
        <v>1328</v>
      </c>
      <c r="P516" s="224"/>
      <c r="R516" s="22"/>
      <c r="S516" s="29"/>
      <c r="T516" s="27"/>
      <c r="U516" s="27"/>
      <c r="V516" s="41"/>
      <c r="W516" s="45"/>
      <c r="X516" s="29"/>
      <c r="Y516" s="41"/>
      <c r="Z516" s="29"/>
      <c r="AA516" s="29"/>
      <c r="AB516" s="49"/>
      <c r="AC516" s="29"/>
      <c r="AD516" s="49"/>
      <c r="AE516" s="62"/>
      <c r="AF516" s="106"/>
      <c r="AG516" s="29"/>
      <c r="AH516" s="41"/>
      <c r="AJ516" s="29"/>
      <c r="AK516" s="29"/>
      <c r="AL516" s="29"/>
      <c r="AM516" s="29"/>
      <c r="AO516" s="182" t="s">
        <v>59</v>
      </c>
    </row>
    <row r="517" spans="2:41" s="3" customFormat="1" ht="9.6" customHeight="1" x14ac:dyDescent="0.2">
      <c r="D517" s="225"/>
      <c r="E517" s="226" t="s">
        <v>1577</v>
      </c>
      <c r="F517" s="129"/>
      <c r="G517" s="129"/>
      <c r="H517" s="129"/>
      <c r="I517" s="129"/>
      <c r="J517" s="226" t="s">
        <v>1578</v>
      </c>
      <c r="K517" s="226"/>
      <c r="L517" s="226"/>
      <c r="M517" s="129"/>
      <c r="N517" s="226"/>
      <c r="O517" s="226"/>
      <c r="P517" s="224"/>
      <c r="R517" s="22"/>
      <c r="S517" s="29"/>
      <c r="T517" s="27"/>
      <c r="U517" s="27"/>
      <c r="V517" s="41"/>
      <c r="W517" s="45"/>
      <c r="X517" s="29"/>
      <c r="Y517" s="41"/>
      <c r="Z517" s="29"/>
      <c r="AA517" s="29"/>
      <c r="AB517" s="49"/>
      <c r="AC517" s="29"/>
      <c r="AD517" s="49"/>
      <c r="AE517" s="62"/>
      <c r="AF517" s="106"/>
      <c r="AG517" s="29"/>
      <c r="AH517" s="41"/>
      <c r="AJ517" s="29"/>
      <c r="AK517" s="29"/>
      <c r="AL517" s="29"/>
      <c r="AM517" s="29"/>
      <c r="AO517" s="182" t="s">
        <v>59</v>
      </c>
    </row>
    <row r="518" spans="2:41" s="3" customFormat="1" ht="2.85" customHeight="1" x14ac:dyDescent="0.2">
      <c r="D518" s="3" t="s">
        <v>89</v>
      </c>
      <c r="P518" s="61"/>
      <c r="Q518" s="73"/>
      <c r="R518" s="6"/>
      <c r="S518" s="29"/>
      <c r="T518" s="6"/>
      <c r="U518" s="5"/>
      <c r="V518" s="41"/>
      <c r="W518" s="45"/>
      <c r="X518" s="13"/>
      <c r="Y518" s="41"/>
      <c r="Z518" s="29"/>
      <c r="AA518" s="29"/>
      <c r="AB518" s="44"/>
      <c r="AC518" s="15"/>
      <c r="AD518" s="13"/>
      <c r="AE518" s="54"/>
      <c r="AF518" s="105"/>
      <c r="AG518" s="29"/>
      <c r="AH518" s="41"/>
      <c r="AJ518" s="15"/>
      <c r="AK518" s="15"/>
      <c r="AL518" s="15"/>
      <c r="AM518" s="15"/>
      <c r="AO518" s="182" t="s">
        <v>59</v>
      </c>
    </row>
    <row r="519" spans="2:41" s="3" customFormat="1" ht="9.9499999999999993" customHeight="1" x14ac:dyDescent="0.2">
      <c r="C519" s="133"/>
      <c r="D519" s="211"/>
      <c r="E519" s="211" t="s">
        <v>161</v>
      </c>
      <c r="F519" s="224"/>
      <c r="G519" s="224" t="s">
        <v>1148</v>
      </c>
      <c r="H519" s="224"/>
      <c r="I519" s="224"/>
      <c r="J519" s="224"/>
      <c r="K519" s="224"/>
      <c r="L519" s="224"/>
      <c r="M519" s="224"/>
      <c r="N519" s="23"/>
      <c r="O519" s="224"/>
      <c r="P519" s="224"/>
      <c r="Q519" s="23"/>
      <c r="R519" s="23"/>
      <c r="S519" s="23"/>
      <c r="T519" s="23"/>
      <c r="U519" s="5"/>
      <c r="V519" s="41"/>
      <c r="W519" s="58"/>
      <c r="X519" s="58"/>
      <c r="Y519" s="41"/>
      <c r="Z519" s="29"/>
      <c r="AA519" s="29"/>
      <c r="AB519" s="44"/>
      <c r="AC519" s="15"/>
      <c r="AD519" s="13"/>
      <c r="AE519" s="54"/>
      <c r="AF519" s="105"/>
      <c r="AG519" s="15"/>
      <c r="AH519" s="41"/>
      <c r="AJ519" s="15"/>
      <c r="AK519" s="15"/>
      <c r="AL519" s="15"/>
      <c r="AM519" s="15"/>
      <c r="AO519" s="182" t="s">
        <v>59</v>
      </c>
    </row>
    <row r="520" spans="2:41" s="3" customFormat="1" ht="0.95" customHeight="1" x14ac:dyDescent="0.2">
      <c r="E520" s="3" t="s">
        <v>89</v>
      </c>
      <c r="P520" s="61"/>
      <c r="Q520" s="73"/>
      <c r="R520" s="6"/>
      <c r="S520" s="29"/>
      <c r="T520" s="6"/>
      <c r="U520" s="5"/>
      <c r="V520" s="41"/>
      <c r="W520" s="45"/>
      <c r="X520" s="13"/>
      <c r="Y520" s="41"/>
      <c r="Z520" s="29"/>
      <c r="AA520" s="29"/>
      <c r="AB520" s="44"/>
      <c r="AC520" s="15"/>
      <c r="AD520" s="13"/>
      <c r="AE520" s="54"/>
      <c r="AF520" s="105"/>
      <c r="AG520" s="29"/>
      <c r="AH520" s="41"/>
      <c r="AJ520" s="15"/>
      <c r="AK520" s="15"/>
      <c r="AL520" s="15"/>
      <c r="AM520" s="15"/>
      <c r="AO520" s="182" t="s">
        <v>59</v>
      </c>
    </row>
    <row r="521" spans="2:41" s="3" customFormat="1" ht="9.9499999999999993" customHeight="1" x14ac:dyDescent="0.2">
      <c r="B521" s="95" t="s">
        <v>55</v>
      </c>
      <c r="D521" s="211"/>
      <c r="E521" s="61" t="s">
        <v>132</v>
      </c>
      <c r="F521" s="61"/>
      <c r="G521" s="23" t="s">
        <v>48</v>
      </c>
      <c r="H521" s="23"/>
      <c r="I521" s="23"/>
      <c r="K521" s="23"/>
      <c r="L521" s="23"/>
      <c r="M521" s="23"/>
      <c r="N521" s="23"/>
      <c r="P521" s="61" t="s">
        <v>133</v>
      </c>
      <c r="Q521" s="73"/>
      <c r="R521" s="22"/>
      <c r="S521" s="29">
        <f>IF(Suggested="Yes",AA521,AG521)</f>
        <v>7.25</v>
      </c>
      <c r="T521" s="27" t="s">
        <v>47</v>
      </c>
      <c r="U521" s="5" t="str">
        <f>+Instructions!$B$3</f>
        <v xml:space="preserve">G </v>
      </c>
      <c r="V521" s="41"/>
      <c r="W521" s="45">
        <f>+Instructions!$C$22</f>
        <v>0</v>
      </c>
      <c r="X521" s="15">
        <f>ROUND($AA521*(1-W521)+0.004999,2)</f>
        <v>7.25</v>
      </c>
      <c r="Y521" s="41"/>
      <c r="Z521" s="6" t="s">
        <v>1705</v>
      </c>
      <c r="AA521" s="29">
        <v>7.25</v>
      </c>
      <c r="AB521" s="49">
        <f t="shared" ref="AB521:AC522" si="377">+W521</f>
        <v>0</v>
      </c>
      <c r="AC521" s="15">
        <f t="shared" si="377"/>
        <v>7.25</v>
      </c>
      <c r="AD521" s="11">
        <f>(AG521-AC521)/AG521</f>
        <v>0</v>
      </c>
      <c r="AE521" s="102"/>
      <c r="AF521" s="109">
        <v>1</v>
      </c>
      <c r="AG521" s="28">
        <f>SUM(AJ521:AL521)+AE521</f>
        <v>7.25</v>
      </c>
      <c r="AH521" s="41"/>
      <c r="AJ521" s="15">
        <f>ROUND(AC521/(1-VLOOKUP(AF521,Group,2,FALSE)),2)</f>
        <v>7.25</v>
      </c>
      <c r="AK521" s="15">
        <f>IF(VLOOKUP(AF521,Group,5,FALSE)="YES",VLOOKUP(ROUND(ROUND(AJ521,1)-AJ521,2),Round,2,FALSE)+VLOOKUP(AF521,Group,6,FALSE),0)</f>
        <v>0</v>
      </c>
      <c r="AL521" s="15">
        <f>IF(VLOOKUP(AF521,Group,7,FALSE)="",0,ROUND(AJ521-0.04999,1)-AJ521+AM521)</f>
        <v>0</v>
      </c>
      <c r="AM521" s="15" t="str">
        <f>IF(VLOOKUP(AF521,Group,7,FALSE)="","",VLOOKUP(AF521,Group,7,FALSE))</f>
        <v/>
      </c>
      <c r="AO521" s="182" t="s">
        <v>59</v>
      </c>
    </row>
    <row r="522" spans="2:41" s="3" customFormat="1" ht="9.9499999999999993" customHeight="1" x14ac:dyDescent="0.2">
      <c r="B522" s="95" t="s">
        <v>55</v>
      </c>
      <c r="D522" s="211"/>
      <c r="E522" s="61" t="s">
        <v>134</v>
      </c>
      <c r="F522" s="61"/>
      <c r="G522" s="23" t="s">
        <v>48</v>
      </c>
      <c r="H522" s="23"/>
      <c r="I522" s="23"/>
      <c r="K522" s="23"/>
      <c r="L522" s="23"/>
      <c r="M522" s="23"/>
      <c r="N522" s="23"/>
      <c r="P522" s="61" t="s">
        <v>133</v>
      </c>
      <c r="Q522" s="73"/>
      <c r="R522" s="22" t="s">
        <v>52</v>
      </c>
      <c r="S522" s="29">
        <f>IF(Suggested="Yes",AA522,AG522)</f>
        <v>7.95</v>
      </c>
      <c r="T522" s="27" t="s">
        <v>47</v>
      </c>
      <c r="U522" s="5" t="str">
        <f>+Instructions!$B$3</f>
        <v xml:space="preserve">G </v>
      </c>
      <c r="V522" s="41"/>
      <c r="W522" s="45">
        <f>+Instructions!$C$22</f>
        <v>0</v>
      </c>
      <c r="X522" s="15">
        <f>ROUND($AA522*(1-W522)+0.004999,2)</f>
        <v>7.95</v>
      </c>
      <c r="Y522" s="41"/>
      <c r="Z522" s="6" t="s">
        <v>1705</v>
      </c>
      <c r="AA522" s="29">
        <v>7.95</v>
      </c>
      <c r="AB522" s="49">
        <f t="shared" si="377"/>
        <v>0</v>
      </c>
      <c r="AC522" s="15">
        <f t="shared" si="377"/>
        <v>7.95</v>
      </c>
      <c r="AD522" s="11">
        <f>(AG522-AC522)/AG522</f>
        <v>0</v>
      </c>
      <c r="AE522" s="102"/>
      <c r="AF522" s="109">
        <v>1</v>
      </c>
      <c r="AG522" s="28">
        <f>SUM(AJ522:AL522)+AE522</f>
        <v>7.95</v>
      </c>
      <c r="AH522" s="41"/>
      <c r="AJ522" s="15">
        <f>ROUND(AC522/(1-VLOOKUP(AF522,Group,2,FALSE)),2)</f>
        <v>7.95</v>
      </c>
      <c r="AK522" s="15">
        <f>IF(VLOOKUP(AF522,Group,5,FALSE)="YES",VLOOKUP(ROUND(ROUND(AJ522,1)-AJ522,2),Round,2,FALSE)+VLOOKUP(AF522,Group,6,FALSE),0)</f>
        <v>0</v>
      </c>
      <c r="AL522" s="15">
        <f>IF(VLOOKUP(AF522,Group,7,FALSE)="",0,ROUND(AJ522-0.04999,1)-AJ522+AM522)</f>
        <v>0</v>
      </c>
      <c r="AM522" s="15" t="str">
        <f>IF(VLOOKUP(AF522,Group,7,FALSE)="","",VLOOKUP(AF522,Group,7,FALSE))</f>
        <v/>
      </c>
      <c r="AO522" s="182" t="s">
        <v>59</v>
      </c>
    </row>
    <row r="523" spans="2:41" s="3" customFormat="1" ht="0.95" customHeight="1" x14ac:dyDescent="0.2">
      <c r="P523" s="61"/>
      <c r="Q523" s="73"/>
      <c r="R523" s="6"/>
      <c r="S523" s="29"/>
      <c r="T523" s="6"/>
      <c r="U523" s="5"/>
      <c r="V523" s="41"/>
      <c r="W523" s="45"/>
      <c r="X523" s="13"/>
      <c r="Y523" s="41"/>
      <c r="Z523" s="29"/>
      <c r="AA523" s="29"/>
      <c r="AB523" s="44"/>
      <c r="AC523" s="15"/>
      <c r="AD523" s="13"/>
      <c r="AE523" s="54"/>
      <c r="AF523" s="105"/>
      <c r="AG523" s="29"/>
      <c r="AH523" s="41"/>
      <c r="AJ523" s="15"/>
      <c r="AK523" s="15"/>
      <c r="AL523" s="15"/>
      <c r="AM523" s="15"/>
      <c r="AO523" s="182" t="s">
        <v>59</v>
      </c>
    </row>
    <row r="524" spans="2:41" s="3" customFormat="1" ht="9.6" customHeight="1" x14ac:dyDescent="0.2">
      <c r="D524" s="225" t="s">
        <v>113</v>
      </c>
      <c r="E524" s="226" t="s">
        <v>1369</v>
      </c>
      <c r="F524" s="129"/>
      <c r="G524" s="129"/>
      <c r="H524" s="129"/>
      <c r="I524" s="129"/>
      <c r="J524" s="231"/>
      <c r="K524" s="226"/>
      <c r="L524" s="226"/>
      <c r="M524" s="129"/>
      <c r="N524" s="129"/>
      <c r="O524" s="130"/>
      <c r="P524" s="129"/>
      <c r="Q524" s="131"/>
      <c r="R524" s="22"/>
      <c r="S524" s="29"/>
      <c r="T524" s="27"/>
      <c r="U524" s="27"/>
      <c r="V524" s="41"/>
      <c r="W524" s="45"/>
      <c r="X524" s="29"/>
      <c r="Y524" s="41"/>
      <c r="Z524" s="29"/>
      <c r="AA524" s="29"/>
      <c r="AB524" s="49"/>
      <c r="AC524" s="29"/>
      <c r="AD524" s="49"/>
      <c r="AE524" s="62"/>
      <c r="AF524" s="106"/>
      <c r="AG524" s="29"/>
      <c r="AH524" s="41"/>
      <c r="AJ524" s="29"/>
      <c r="AK524" s="29"/>
      <c r="AL524" s="29"/>
      <c r="AM524" s="29"/>
      <c r="AO524" s="182" t="s">
        <v>59</v>
      </c>
    </row>
    <row r="525" spans="2:41" s="3" customFormat="1" ht="2.85" customHeight="1" x14ac:dyDescent="0.2">
      <c r="P525" s="61"/>
      <c r="Q525" s="73"/>
      <c r="R525" s="6"/>
      <c r="S525" s="29"/>
      <c r="T525" s="6"/>
      <c r="U525" s="5"/>
      <c r="V525" s="41"/>
      <c r="W525" s="45"/>
      <c r="X525" s="13"/>
      <c r="Y525" s="41"/>
      <c r="Z525" s="29"/>
      <c r="AA525" s="29"/>
      <c r="AB525" s="44"/>
      <c r="AC525" s="15"/>
      <c r="AD525" s="13"/>
      <c r="AE525" s="54"/>
      <c r="AF525" s="105"/>
      <c r="AG525" s="29"/>
      <c r="AH525" s="41"/>
      <c r="AJ525" s="15"/>
      <c r="AK525" s="15"/>
      <c r="AL525" s="15"/>
      <c r="AM525" s="15"/>
      <c r="AO525" s="182" t="s">
        <v>59</v>
      </c>
    </row>
    <row r="526" spans="2:41" s="3" customFormat="1" ht="9.9499999999999993" customHeight="1" x14ac:dyDescent="0.2">
      <c r="C526" s="133"/>
      <c r="D526" s="211"/>
      <c r="E526" s="211" t="s">
        <v>162</v>
      </c>
      <c r="F526" s="224"/>
      <c r="G526" s="224" t="s">
        <v>1150</v>
      </c>
      <c r="H526" s="224"/>
      <c r="I526" s="224"/>
      <c r="L526" s="224"/>
      <c r="O526" s="23"/>
      <c r="P526" s="224"/>
      <c r="Q526" s="23"/>
      <c r="R526" s="23"/>
      <c r="S526" s="23" t="s">
        <v>89</v>
      </c>
      <c r="T526" s="23"/>
      <c r="U526" s="5"/>
      <c r="V526" s="41"/>
      <c r="W526" s="58"/>
      <c r="X526" s="58"/>
      <c r="Y526" s="41"/>
      <c r="Z526" s="29"/>
      <c r="AA526" s="29"/>
      <c r="AB526" s="44"/>
      <c r="AC526" s="15"/>
      <c r="AD526" s="13"/>
      <c r="AE526" s="54"/>
      <c r="AF526" s="105"/>
      <c r="AG526" s="15"/>
      <c r="AH526" s="41"/>
      <c r="AJ526" s="15"/>
      <c r="AK526" s="15"/>
      <c r="AL526" s="15"/>
      <c r="AM526" s="15"/>
      <c r="AO526" s="182" t="s">
        <v>59</v>
      </c>
    </row>
    <row r="527" spans="2:41" s="3" customFormat="1" ht="0.95" customHeight="1" x14ac:dyDescent="0.2">
      <c r="P527" s="61"/>
      <c r="Q527" s="73"/>
      <c r="R527" s="6"/>
      <c r="S527" s="29"/>
      <c r="T527" s="6"/>
      <c r="U527" s="5"/>
      <c r="V527" s="41"/>
      <c r="W527" s="45"/>
      <c r="X527" s="13"/>
      <c r="Y527" s="41"/>
      <c r="Z527" s="29"/>
      <c r="AA527" s="29"/>
      <c r="AB527" s="44"/>
      <c r="AC527" s="15"/>
      <c r="AD527" s="13"/>
      <c r="AE527" s="54"/>
      <c r="AF527" s="105"/>
      <c r="AG527" s="29"/>
      <c r="AH527" s="41"/>
      <c r="AJ527" s="15"/>
      <c r="AK527" s="15"/>
      <c r="AL527" s="15"/>
      <c r="AM527" s="15"/>
      <c r="AO527" s="182" t="s">
        <v>59</v>
      </c>
    </row>
    <row r="528" spans="2:41" s="3" customFormat="1" ht="9.9499999999999993" customHeight="1" x14ac:dyDescent="0.2">
      <c r="B528" s="95" t="s">
        <v>55</v>
      </c>
      <c r="D528" s="211"/>
      <c r="E528" s="61" t="s">
        <v>132</v>
      </c>
      <c r="F528" s="61"/>
      <c r="G528" s="23" t="s">
        <v>48</v>
      </c>
      <c r="H528" s="23"/>
      <c r="I528" s="23"/>
      <c r="K528" s="23"/>
      <c r="L528" s="23"/>
      <c r="M528" s="23"/>
      <c r="N528" s="23"/>
      <c r="P528" s="61" t="s">
        <v>133</v>
      </c>
      <c r="Q528" s="73"/>
      <c r="R528" s="22"/>
      <c r="S528" s="29">
        <f>IF(Suggested="Yes",AA528,AG528)</f>
        <v>10.199999999999999</v>
      </c>
      <c r="T528" s="27" t="s">
        <v>47</v>
      </c>
      <c r="U528" s="5" t="str">
        <f>+Instructions!$B$3</f>
        <v xml:space="preserve">G </v>
      </c>
      <c r="V528" s="41"/>
      <c r="W528" s="45">
        <f>+Instructions!$C$22</f>
        <v>0</v>
      </c>
      <c r="X528" s="15">
        <f>ROUND($AA528*(1-W528)+0.004999,2)</f>
        <v>10.199999999999999</v>
      </c>
      <c r="Y528" s="41"/>
      <c r="Z528" s="6" t="s">
        <v>1705</v>
      </c>
      <c r="AA528" s="29">
        <v>10.199999999999999</v>
      </c>
      <c r="AB528" s="49">
        <f>+W528</f>
        <v>0</v>
      </c>
      <c r="AC528" s="15">
        <f>+X528</f>
        <v>10.199999999999999</v>
      </c>
      <c r="AD528" s="11">
        <f>(AG528-AC528)/AG528</f>
        <v>0</v>
      </c>
      <c r="AE528" s="102"/>
      <c r="AF528" s="109">
        <v>1</v>
      </c>
      <c r="AG528" s="28">
        <f>SUM(AJ528:AL528)+AE528</f>
        <v>10.199999999999999</v>
      </c>
      <c r="AH528" s="41"/>
      <c r="AJ528" s="15">
        <f>ROUND(AC528/(1-VLOOKUP(AF528,Group,2,FALSE)),2)</f>
        <v>10.199999999999999</v>
      </c>
      <c r="AK528" s="15">
        <f>IF(VLOOKUP(AF528,Group,5,FALSE)="YES",VLOOKUP(ROUND(ROUND(AJ528,1)-AJ528,2),Round,2,FALSE)+VLOOKUP(AF528,Group,6,FALSE),0)</f>
        <v>0</v>
      </c>
      <c r="AL528" s="15">
        <f>IF(VLOOKUP(AF528,Group,7,FALSE)="",0,ROUND(AJ528-0.04999,1)-AJ528+AM528)</f>
        <v>0</v>
      </c>
      <c r="AM528" s="15" t="str">
        <f>IF(VLOOKUP(AF528,Group,7,FALSE)="","",VLOOKUP(AF528,Group,7,FALSE))</f>
        <v/>
      </c>
      <c r="AO528" s="182" t="s">
        <v>59</v>
      </c>
    </row>
    <row r="529" spans="2:41" s="3" customFormat="1" ht="9.9499999999999993" customHeight="1" x14ac:dyDescent="0.2">
      <c r="B529" s="95" t="s">
        <v>55</v>
      </c>
      <c r="D529" s="211"/>
      <c r="E529" s="61" t="s">
        <v>134</v>
      </c>
      <c r="F529" s="61"/>
      <c r="G529" s="23" t="s">
        <v>48</v>
      </c>
      <c r="H529" s="23"/>
      <c r="I529" s="23"/>
      <c r="K529" s="23"/>
      <c r="L529" s="23"/>
      <c r="M529" s="23"/>
      <c r="N529" s="23"/>
      <c r="P529" s="61" t="s">
        <v>133</v>
      </c>
      <c r="Q529" s="73"/>
      <c r="R529" s="22"/>
      <c r="S529" s="29">
        <f>IF(Suggested="Yes",AA529,AG529)</f>
        <v>10.9</v>
      </c>
      <c r="T529" s="27" t="s">
        <v>47</v>
      </c>
      <c r="U529" s="5" t="str">
        <f>+Instructions!$B$3</f>
        <v xml:space="preserve">G </v>
      </c>
      <c r="V529" s="41"/>
      <c r="W529" s="45">
        <f>+Instructions!$C$22</f>
        <v>0</v>
      </c>
      <c r="X529" s="15">
        <f>ROUND($AA529*(1-W529)+0.004999,2)</f>
        <v>10.9</v>
      </c>
      <c r="Y529" s="41"/>
      <c r="Z529" s="6" t="s">
        <v>1705</v>
      </c>
      <c r="AA529" s="29">
        <v>10.9</v>
      </c>
      <c r="AB529" s="49">
        <f>+W529</f>
        <v>0</v>
      </c>
      <c r="AC529" s="15">
        <f>+X529</f>
        <v>10.9</v>
      </c>
      <c r="AD529" s="11">
        <f>(AG529-AC529)/AG529</f>
        <v>0</v>
      </c>
      <c r="AE529" s="102"/>
      <c r="AF529" s="109">
        <v>1</v>
      </c>
      <c r="AG529" s="28">
        <f>SUM(AJ529:AL529)+AE529</f>
        <v>10.9</v>
      </c>
      <c r="AH529" s="41"/>
      <c r="AJ529" s="15">
        <f>ROUND(AC529/(1-VLOOKUP(AF529,Group,2,FALSE)),2)</f>
        <v>10.9</v>
      </c>
      <c r="AK529" s="15">
        <f>IF(VLOOKUP(AF529,Group,5,FALSE)="YES",VLOOKUP(ROUND(ROUND(AJ529,1)-AJ529,2),Round,2,FALSE)+VLOOKUP(AF529,Group,6,FALSE),0)</f>
        <v>0</v>
      </c>
      <c r="AL529" s="15">
        <f>IF(VLOOKUP(AF529,Group,7,FALSE)="",0,ROUND(AJ529-0.04999,1)-AJ529+AM529)</f>
        <v>0</v>
      </c>
      <c r="AM529" s="15" t="str">
        <f>IF(VLOOKUP(AF529,Group,7,FALSE)="","",VLOOKUP(AF529,Group,7,FALSE))</f>
        <v/>
      </c>
      <c r="AO529" s="182" t="s">
        <v>59</v>
      </c>
    </row>
    <row r="530" spans="2:41" s="3" customFormat="1" ht="2.85" customHeight="1" x14ac:dyDescent="0.2">
      <c r="P530" s="61"/>
      <c r="Q530" s="73"/>
      <c r="R530" s="6"/>
      <c r="S530" s="29"/>
      <c r="T530" s="6"/>
      <c r="U530" s="5"/>
      <c r="V530" s="41"/>
      <c r="W530" s="45"/>
      <c r="X530" s="13"/>
      <c r="Y530" s="41"/>
      <c r="Z530" s="29"/>
      <c r="AA530" s="29"/>
      <c r="AB530" s="44"/>
      <c r="AC530" s="15"/>
      <c r="AD530" s="13"/>
      <c r="AE530" s="54"/>
      <c r="AF530" s="105"/>
      <c r="AG530" s="29"/>
      <c r="AH530" s="41"/>
      <c r="AJ530" s="15"/>
      <c r="AK530" s="15"/>
      <c r="AL530" s="15"/>
      <c r="AM530" s="15"/>
      <c r="AO530" s="182" t="s">
        <v>59</v>
      </c>
    </row>
    <row r="531" spans="2:41" s="3" customFormat="1" ht="9.9499999999999993" customHeight="1" x14ac:dyDescent="0.2">
      <c r="C531" s="133"/>
      <c r="D531" s="211"/>
      <c r="E531" s="211" t="s">
        <v>245</v>
      </c>
      <c r="F531" s="224"/>
      <c r="G531" s="224" t="s">
        <v>163</v>
      </c>
      <c r="H531" s="224"/>
      <c r="I531" s="224"/>
      <c r="M531" s="224"/>
      <c r="O531" s="23"/>
      <c r="P531" s="23"/>
      <c r="Q531" s="23"/>
      <c r="R531" s="23"/>
      <c r="S531" s="23"/>
      <c r="T531" s="23"/>
      <c r="U531" s="5"/>
      <c r="V531" s="41"/>
      <c r="W531" s="58"/>
      <c r="X531" s="58"/>
      <c r="Y531" s="41"/>
      <c r="Z531" s="29"/>
      <c r="AA531" s="29"/>
      <c r="AB531" s="44"/>
      <c r="AC531" s="15"/>
      <c r="AD531" s="13"/>
      <c r="AE531" s="54"/>
      <c r="AF531" s="105"/>
      <c r="AG531" s="15"/>
      <c r="AH531" s="41"/>
      <c r="AJ531" s="15"/>
      <c r="AK531" s="15"/>
      <c r="AL531" s="15"/>
      <c r="AM531" s="15"/>
      <c r="AO531" s="182" t="s">
        <v>59</v>
      </c>
    </row>
    <row r="532" spans="2:41" s="3" customFormat="1" ht="0.95" customHeight="1" x14ac:dyDescent="0.2">
      <c r="E532" s="3" t="s">
        <v>89</v>
      </c>
      <c r="P532" s="61"/>
      <c r="Q532" s="73"/>
      <c r="R532" s="6"/>
      <c r="S532" s="29"/>
      <c r="T532" s="6"/>
      <c r="U532" s="5"/>
      <c r="V532" s="41"/>
      <c r="W532" s="45"/>
      <c r="X532" s="13"/>
      <c r="Y532" s="41"/>
      <c r="Z532" s="29"/>
      <c r="AA532" s="29"/>
      <c r="AB532" s="44"/>
      <c r="AC532" s="15"/>
      <c r="AD532" s="13"/>
      <c r="AE532" s="54"/>
      <c r="AF532" s="105"/>
      <c r="AG532" s="29"/>
      <c r="AH532" s="41"/>
      <c r="AJ532" s="15"/>
      <c r="AK532" s="15"/>
      <c r="AL532" s="15"/>
      <c r="AM532" s="15"/>
      <c r="AO532" s="182" t="s">
        <v>59</v>
      </c>
    </row>
    <row r="533" spans="2:41" s="3" customFormat="1" ht="9.9499999999999993" customHeight="1" x14ac:dyDescent="0.2">
      <c r="B533" s="95" t="s">
        <v>55</v>
      </c>
      <c r="D533" s="211"/>
      <c r="E533" s="61" t="s">
        <v>132</v>
      </c>
      <c r="F533" s="61"/>
      <c r="G533" s="23" t="s">
        <v>48</v>
      </c>
      <c r="H533" s="23"/>
      <c r="I533" s="23"/>
      <c r="K533" s="23"/>
      <c r="L533" s="23"/>
      <c r="M533" s="23"/>
      <c r="N533" s="23"/>
      <c r="P533" s="61" t="s">
        <v>133</v>
      </c>
      <c r="Q533" s="73"/>
      <c r="R533" s="22"/>
      <c r="S533" s="29">
        <f>IF(Suggested="Yes",AA533,AG533)</f>
        <v>16.8</v>
      </c>
      <c r="T533" s="27" t="s">
        <v>47</v>
      </c>
      <c r="U533" s="5" t="str">
        <f>+Instructions!$B$3</f>
        <v xml:space="preserve">G </v>
      </c>
      <c r="V533" s="41"/>
      <c r="W533" s="45">
        <f>+Instructions!$C$22</f>
        <v>0</v>
      </c>
      <c r="X533" s="15">
        <f>ROUND($AA533*(1-W533)+0.004999,2)</f>
        <v>16.8</v>
      </c>
      <c r="Y533" s="41"/>
      <c r="Z533" s="6" t="s">
        <v>1705</v>
      </c>
      <c r="AA533" s="29">
        <v>16.8</v>
      </c>
      <c r="AB533" s="49">
        <f t="shared" ref="AB533:AC535" si="378">+W533</f>
        <v>0</v>
      </c>
      <c r="AC533" s="15">
        <f t="shared" si="378"/>
        <v>16.8</v>
      </c>
      <c r="AD533" s="11">
        <f>(AG533-AC533)/AG533</f>
        <v>0</v>
      </c>
      <c r="AE533" s="102"/>
      <c r="AF533" s="109">
        <v>1</v>
      </c>
      <c r="AG533" s="28">
        <f>SUM(AJ533:AL533)+AE533</f>
        <v>16.8</v>
      </c>
      <c r="AH533" s="41"/>
      <c r="AJ533" s="15">
        <f>ROUND(AC533/(1-VLOOKUP(AF533,Group,2,FALSE)),2)</f>
        <v>16.8</v>
      </c>
      <c r="AK533" s="15">
        <f>IF(VLOOKUP(AF533,Group,5,FALSE)="YES",VLOOKUP(ROUND(ROUND(AJ533,1)-AJ533,2),Round,2,FALSE)+VLOOKUP(AF533,Group,6,FALSE),0)</f>
        <v>0</v>
      </c>
      <c r="AL533" s="15">
        <f>IF(VLOOKUP(AF533,Group,7,FALSE)="",0,ROUND(AJ533-0.04999,1)-AJ533+AM533)</f>
        <v>0</v>
      </c>
      <c r="AM533" s="15" t="str">
        <f>IF(VLOOKUP(AF533,Group,7,FALSE)="","",VLOOKUP(AF533,Group,7,FALSE))</f>
        <v/>
      </c>
      <c r="AO533" s="182" t="s">
        <v>59</v>
      </c>
    </row>
    <row r="534" spans="2:41" s="3" customFormat="1" ht="9.9499999999999993" customHeight="1" x14ac:dyDescent="0.2">
      <c r="B534" s="95" t="s">
        <v>55</v>
      </c>
      <c r="D534" s="211"/>
      <c r="E534" s="61" t="s">
        <v>134</v>
      </c>
      <c r="F534" s="61"/>
      <c r="G534" s="23" t="s">
        <v>48</v>
      </c>
      <c r="H534" s="23"/>
      <c r="I534" s="23"/>
      <c r="K534" s="23"/>
      <c r="M534" s="23"/>
      <c r="N534" s="23"/>
      <c r="P534" s="61" t="s">
        <v>133</v>
      </c>
      <c r="Q534" s="73"/>
      <c r="R534" s="22"/>
      <c r="S534" s="29">
        <f>IF(Suggested="Yes",AA534,AG534)</f>
        <v>16.75</v>
      </c>
      <c r="T534" s="27" t="s">
        <v>47</v>
      </c>
      <c r="U534" s="5" t="str">
        <f>+Instructions!$B$3</f>
        <v xml:space="preserve">G </v>
      </c>
      <c r="V534" s="41"/>
      <c r="W534" s="45">
        <f>+Instructions!$C$22</f>
        <v>0</v>
      </c>
      <c r="X534" s="15">
        <f>ROUND($AA534*(1-W534)+0.004999,2)</f>
        <v>16.75</v>
      </c>
      <c r="Y534" s="41"/>
      <c r="Z534" s="6" t="s">
        <v>1705</v>
      </c>
      <c r="AA534" s="29">
        <v>16.75</v>
      </c>
      <c r="AB534" s="49">
        <f t="shared" si="378"/>
        <v>0</v>
      </c>
      <c r="AC534" s="15">
        <f t="shared" si="378"/>
        <v>16.75</v>
      </c>
      <c r="AD534" s="11">
        <f>(AG534-AC534)/AG534</f>
        <v>0</v>
      </c>
      <c r="AE534" s="102"/>
      <c r="AF534" s="109">
        <v>1</v>
      </c>
      <c r="AG534" s="28">
        <f>SUM(AJ534:AL534)+AE534</f>
        <v>16.75</v>
      </c>
      <c r="AH534" s="41"/>
      <c r="AJ534" s="15">
        <f>ROUND(AC534/(1-VLOOKUP(AF534,Group,2,FALSE)),2)</f>
        <v>16.75</v>
      </c>
      <c r="AK534" s="15">
        <f>IF(VLOOKUP(AF534,Group,5,FALSE)="YES",VLOOKUP(ROUND(ROUND(AJ534,1)-AJ534,2),Round,2,FALSE)+VLOOKUP(AF534,Group,6,FALSE),0)</f>
        <v>0</v>
      </c>
      <c r="AL534" s="15">
        <f>IF(VLOOKUP(AF534,Group,7,FALSE)="",0,ROUND(AJ534-0.04999,1)-AJ534+AM534)</f>
        <v>0</v>
      </c>
      <c r="AM534" s="15" t="str">
        <f>IF(VLOOKUP(AF534,Group,7,FALSE)="","",VLOOKUP(AF534,Group,7,FALSE))</f>
        <v/>
      </c>
      <c r="AO534" s="182" t="s">
        <v>59</v>
      </c>
    </row>
    <row r="535" spans="2:41" s="3" customFormat="1" ht="9.9499999999999993" customHeight="1" x14ac:dyDescent="0.2">
      <c r="B535" s="95" t="s">
        <v>55</v>
      </c>
      <c r="D535" s="211"/>
      <c r="E535" s="61" t="s">
        <v>91</v>
      </c>
      <c r="F535" s="61"/>
      <c r="G535" s="23" t="s">
        <v>48</v>
      </c>
      <c r="H535" s="23"/>
      <c r="I535" s="23"/>
      <c r="K535" s="23"/>
      <c r="L535" s="23"/>
      <c r="M535" s="23"/>
      <c r="N535" s="23"/>
      <c r="P535" s="61" t="s">
        <v>1135</v>
      </c>
      <c r="Q535" s="73"/>
      <c r="R535" s="22"/>
      <c r="S535" s="29">
        <f>IF(Suggested="Yes",AA535,AG535)</f>
        <v>16.75</v>
      </c>
      <c r="T535" s="27" t="s">
        <v>47</v>
      </c>
      <c r="U535" s="5" t="str">
        <f>+Instructions!$B$3</f>
        <v xml:space="preserve">G </v>
      </c>
      <c r="V535" s="41"/>
      <c r="W535" s="45">
        <f>+Instructions!$C$22</f>
        <v>0</v>
      </c>
      <c r="X535" s="15">
        <f>ROUND($AA535*(1-W535)+0.004999,2)</f>
        <v>16.75</v>
      </c>
      <c r="Y535" s="41"/>
      <c r="Z535" s="6" t="s">
        <v>1705</v>
      </c>
      <c r="AA535" s="29">
        <v>16.75</v>
      </c>
      <c r="AB535" s="49">
        <f t="shared" si="378"/>
        <v>0</v>
      </c>
      <c r="AC535" s="15">
        <f t="shared" si="378"/>
        <v>16.75</v>
      </c>
      <c r="AD535" s="11">
        <f>(AG535-AC535)/AG535</f>
        <v>0</v>
      </c>
      <c r="AE535" s="102"/>
      <c r="AF535" s="109">
        <v>1</v>
      </c>
      <c r="AG535" s="28">
        <f>SUM(AJ535:AL535)+AE535</f>
        <v>16.75</v>
      </c>
      <c r="AH535" s="41"/>
      <c r="AJ535" s="15">
        <f>ROUND(AC535/(1-VLOOKUP(AF535,Group,2,FALSE)),2)</f>
        <v>16.75</v>
      </c>
      <c r="AK535" s="15">
        <f>IF(VLOOKUP(AF535,Group,5,FALSE)="YES",VLOOKUP(ROUND(ROUND(AJ535,1)-AJ535,2),Round,2,FALSE)+VLOOKUP(AF535,Group,6,FALSE),0)</f>
        <v>0</v>
      </c>
      <c r="AL535" s="15">
        <f>IF(VLOOKUP(AF535,Group,7,FALSE)="",0,ROUND(AJ535-0.04999,1)-AJ535+AM535)</f>
        <v>0</v>
      </c>
      <c r="AM535" s="15" t="str">
        <f>IF(VLOOKUP(AF535,Group,7,FALSE)="","",VLOOKUP(AF535,Group,7,FALSE))</f>
        <v/>
      </c>
      <c r="AO535" s="182" t="s">
        <v>59</v>
      </c>
    </row>
    <row r="536" spans="2:41" s="3" customFormat="1" ht="9.9499999999999993" customHeight="1" x14ac:dyDescent="0.2">
      <c r="B536" s="95" t="s">
        <v>55</v>
      </c>
      <c r="D536" s="211"/>
      <c r="E536" s="61" t="s">
        <v>214</v>
      </c>
      <c r="F536" s="61"/>
      <c r="G536" s="23" t="s">
        <v>48</v>
      </c>
      <c r="H536" s="23"/>
      <c r="I536" s="23"/>
      <c r="K536" s="23"/>
      <c r="L536" s="23"/>
      <c r="M536" s="23"/>
      <c r="N536" s="23"/>
      <c r="P536" s="61" t="s">
        <v>198</v>
      </c>
      <c r="Q536" s="73"/>
      <c r="R536" s="22"/>
      <c r="S536" s="29">
        <f>IF(Suggested="Yes",AA536,AG536)</f>
        <v>16.75</v>
      </c>
      <c r="T536" s="27" t="s">
        <v>47</v>
      </c>
      <c r="U536" s="5" t="str">
        <f>+Instructions!$B$3</f>
        <v xml:space="preserve">G </v>
      </c>
      <c r="V536" s="41"/>
      <c r="W536" s="45">
        <f>+Instructions!$C$22</f>
        <v>0</v>
      </c>
      <c r="X536" s="15">
        <f>ROUND($AA536*(1-W536)+0.004999,2)</f>
        <v>16.75</v>
      </c>
      <c r="Y536" s="41"/>
      <c r="Z536" s="6" t="s">
        <v>1705</v>
      </c>
      <c r="AA536" s="29">
        <v>16.75</v>
      </c>
      <c r="AB536" s="49">
        <f>+W536</f>
        <v>0</v>
      </c>
      <c r="AC536" s="15">
        <f>+X536</f>
        <v>16.75</v>
      </c>
      <c r="AD536" s="11">
        <f>(AG536-AC536)/AG536</f>
        <v>0</v>
      </c>
      <c r="AE536" s="102"/>
      <c r="AF536" s="109">
        <v>1</v>
      </c>
      <c r="AG536" s="28">
        <f>SUM(AJ536:AL536)+AE536</f>
        <v>16.75</v>
      </c>
      <c r="AH536" s="41"/>
      <c r="AJ536" s="15">
        <f>ROUND(AC536/(1-VLOOKUP(AF536,Group,2,FALSE)),2)</f>
        <v>16.75</v>
      </c>
      <c r="AK536" s="15">
        <f>IF(VLOOKUP(AF536,Group,5,FALSE)="YES",VLOOKUP(ROUND(ROUND(AJ536,1)-AJ536,2),Round,2,FALSE)+VLOOKUP(AF536,Group,6,FALSE),0)</f>
        <v>0</v>
      </c>
      <c r="AL536" s="15">
        <f>IF(VLOOKUP(AF536,Group,7,FALSE)="",0,ROUND(AJ536-0.04999,1)-AJ536+AM536)</f>
        <v>0</v>
      </c>
      <c r="AM536" s="15" t="str">
        <f>IF(VLOOKUP(AF536,Group,7,FALSE)="","",VLOOKUP(AF536,Group,7,FALSE))</f>
        <v/>
      </c>
      <c r="AO536" s="182" t="s">
        <v>59</v>
      </c>
    </row>
    <row r="537" spans="2:41" s="3" customFormat="1" ht="0.95" customHeight="1" x14ac:dyDescent="0.2">
      <c r="P537" s="61"/>
      <c r="Q537" s="73"/>
      <c r="R537" s="6"/>
      <c r="S537" s="29"/>
      <c r="T537" s="6"/>
      <c r="U537" s="5"/>
      <c r="V537" s="41"/>
      <c r="W537" s="45"/>
      <c r="X537" s="13"/>
      <c r="Y537" s="41"/>
      <c r="Z537" s="29"/>
      <c r="AA537" s="29"/>
      <c r="AB537" s="44"/>
      <c r="AC537" s="15"/>
      <c r="AD537" s="13"/>
      <c r="AE537" s="54"/>
      <c r="AF537" s="105"/>
      <c r="AG537" s="29"/>
      <c r="AH537" s="41"/>
      <c r="AJ537" s="15"/>
      <c r="AK537" s="15"/>
      <c r="AL537" s="15"/>
      <c r="AM537" s="15"/>
      <c r="AO537" s="182" t="s">
        <v>59</v>
      </c>
    </row>
    <row r="538" spans="2:41" s="3" customFormat="1" ht="9.9499999999999993" customHeight="1" x14ac:dyDescent="0.2">
      <c r="B538" s="96" t="s">
        <v>45</v>
      </c>
      <c r="D538" s="211"/>
      <c r="E538" s="61" t="s">
        <v>132</v>
      </c>
      <c r="F538" s="61"/>
      <c r="G538" s="23" t="s">
        <v>117</v>
      </c>
      <c r="H538" s="23"/>
      <c r="K538" s="23" t="s">
        <v>98</v>
      </c>
      <c r="L538" s="23"/>
      <c r="M538" s="23"/>
      <c r="N538" s="23"/>
      <c r="P538" s="61"/>
      <c r="Q538" s="73"/>
      <c r="R538" s="22"/>
      <c r="S538" s="29">
        <f t="shared" ref="S538:S542" si="379">IF(Suggested="Yes",AA538,AG538)</f>
        <v>8.4499999999999993</v>
      </c>
      <c r="T538" s="27" t="s">
        <v>46</v>
      </c>
      <c r="U538" s="5" t="str">
        <f>+Instructions!$B$3</f>
        <v xml:space="preserve">G </v>
      </c>
      <c r="V538" s="41"/>
      <c r="W538" s="45">
        <f>+Instructions!$C$22</f>
        <v>0</v>
      </c>
      <c r="X538" s="29">
        <f t="shared" ref="X538:X542" si="380">ROUND($AA538*(1-W538)+0.004999,2)</f>
        <v>8.4499999999999993</v>
      </c>
      <c r="Y538" s="41"/>
      <c r="Z538" s="6" t="s">
        <v>1705</v>
      </c>
      <c r="AA538" s="29">
        <v>8.4499999999999993</v>
      </c>
      <c r="AB538" s="49">
        <f t="shared" ref="AB538:AC542" si="381">+W538</f>
        <v>0</v>
      </c>
      <c r="AC538" s="29">
        <f t="shared" si="381"/>
        <v>8.4499999999999993</v>
      </c>
      <c r="AD538" s="49">
        <f t="shared" ref="AD538:AD542" si="382">(AG538-AC538)/AG538</f>
        <v>0</v>
      </c>
      <c r="AE538" s="102"/>
      <c r="AF538" s="111">
        <v>2</v>
      </c>
      <c r="AG538" s="33">
        <f t="shared" ref="AG538:AG542" si="383">SUM(AJ538:AL538)+AE538</f>
        <v>8.4499999999999993</v>
      </c>
      <c r="AH538" s="41"/>
      <c r="AJ538" s="15">
        <f t="shared" ref="AJ538:AJ542" si="384">ROUND(AC538/(1-VLOOKUP(AF538,Group,2,FALSE)),2)</f>
        <v>8.4499999999999993</v>
      </c>
      <c r="AK538" s="15">
        <f t="shared" ref="AK538:AK542" si="385">IF(VLOOKUP(AF538,Group,5,FALSE)="YES",VLOOKUP(ROUND(ROUND(AJ538,1)-AJ538,2),Round,2,FALSE)+VLOOKUP(AF538,Group,6,FALSE),0)</f>
        <v>0</v>
      </c>
      <c r="AL538" s="15">
        <f t="shared" ref="AL538:AL542" si="386">IF(VLOOKUP(AF538,Group,7,FALSE)="",0,ROUND(AJ538-0.04999,1)-AJ538+AM538)</f>
        <v>0</v>
      </c>
      <c r="AM538" s="15" t="str">
        <f t="shared" ref="AM538:AM542" si="387">IF(VLOOKUP(AF538,Group,7,FALSE)="","",VLOOKUP(AF538,Group,7,FALSE))</f>
        <v/>
      </c>
      <c r="AO538" s="182" t="s">
        <v>59</v>
      </c>
    </row>
    <row r="539" spans="2:41" s="3" customFormat="1" ht="9.9499999999999993" customHeight="1" x14ac:dyDescent="0.2">
      <c r="B539" s="96" t="s">
        <v>45</v>
      </c>
      <c r="D539" s="211"/>
      <c r="E539" s="61" t="s">
        <v>134</v>
      </c>
      <c r="F539" s="61"/>
      <c r="G539" s="23" t="s">
        <v>138</v>
      </c>
      <c r="H539" s="23"/>
      <c r="K539" s="23" t="s">
        <v>139</v>
      </c>
      <c r="L539" s="23"/>
      <c r="M539" s="23"/>
      <c r="N539" s="23"/>
      <c r="P539" s="61"/>
      <c r="Q539" s="73"/>
      <c r="R539" s="22"/>
      <c r="S539" s="29">
        <f t="shared" si="379"/>
        <v>7.7</v>
      </c>
      <c r="T539" s="27" t="s">
        <v>46</v>
      </c>
      <c r="U539" s="5" t="str">
        <f>+Instructions!$B$3</f>
        <v xml:space="preserve">G </v>
      </c>
      <c r="V539" s="41"/>
      <c r="W539" s="45">
        <f>+Instructions!$C$22</f>
        <v>0</v>
      </c>
      <c r="X539" s="29">
        <f t="shared" si="380"/>
        <v>7.7</v>
      </c>
      <c r="Y539" s="41"/>
      <c r="Z539" s="6" t="s">
        <v>1705</v>
      </c>
      <c r="AA539" s="29">
        <v>7.7</v>
      </c>
      <c r="AB539" s="49">
        <f t="shared" si="381"/>
        <v>0</v>
      </c>
      <c r="AC539" s="29">
        <f t="shared" si="381"/>
        <v>7.7</v>
      </c>
      <c r="AD539" s="49">
        <f t="shared" si="382"/>
        <v>0</v>
      </c>
      <c r="AE539" s="102"/>
      <c r="AF539" s="111">
        <v>2</v>
      </c>
      <c r="AG539" s="33">
        <f t="shared" si="383"/>
        <v>7.7</v>
      </c>
      <c r="AH539" s="41"/>
      <c r="AJ539" s="15">
        <f t="shared" si="384"/>
        <v>7.7</v>
      </c>
      <c r="AK539" s="15">
        <f t="shared" si="385"/>
        <v>0</v>
      </c>
      <c r="AL539" s="15">
        <f t="shared" si="386"/>
        <v>0</v>
      </c>
      <c r="AM539" s="15" t="str">
        <f t="shared" si="387"/>
        <v/>
      </c>
      <c r="AO539" s="182" t="s">
        <v>59</v>
      </c>
    </row>
    <row r="540" spans="2:41" s="3" customFormat="1" ht="9.9499999999999993" customHeight="1" x14ac:dyDescent="0.2">
      <c r="B540" s="96" t="s">
        <v>45</v>
      </c>
      <c r="D540" s="211"/>
      <c r="E540" s="61" t="s">
        <v>102</v>
      </c>
      <c r="F540" s="61"/>
      <c r="G540" s="23" t="s">
        <v>122</v>
      </c>
      <c r="H540" s="23"/>
      <c r="K540" s="23" t="s">
        <v>98</v>
      </c>
      <c r="L540" s="23"/>
      <c r="M540" s="23"/>
      <c r="N540" s="23"/>
      <c r="P540" s="61"/>
      <c r="Q540" s="73"/>
      <c r="R540" s="22"/>
      <c r="S540" s="29">
        <f t="shared" si="379"/>
        <v>13.7</v>
      </c>
      <c r="T540" s="27" t="s">
        <v>46</v>
      </c>
      <c r="U540" s="5" t="str">
        <f>+Instructions!$B$3</f>
        <v xml:space="preserve">G </v>
      </c>
      <c r="V540" s="41"/>
      <c r="W540" s="45">
        <f>+Instructions!$C$22</f>
        <v>0</v>
      </c>
      <c r="X540" s="29">
        <f t="shared" si="380"/>
        <v>13.7</v>
      </c>
      <c r="Y540" s="41"/>
      <c r="Z540" s="6" t="s">
        <v>1705</v>
      </c>
      <c r="AA540" s="29">
        <v>13.7</v>
      </c>
      <c r="AB540" s="49">
        <f t="shared" si="381"/>
        <v>0</v>
      </c>
      <c r="AC540" s="29">
        <f t="shared" si="381"/>
        <v>13.7</v>
      </c>
      <c r="AD540" s="49">
        <f t="shared" si="382"/>
        <v>0</v>
      </c>
      <c r="AE540" s="102"/>
      <c r="AF540" s="111">
        <v>2</v>
      </c>
      <c r="AG540" s="33">
        <f t="shared" si="383"/>
        <v>13.7</v>
      </c>
      <c r="AH540" s="41"/>
      <c r="AJ540" s="15">
        <f t="shared" si="384"/>
        <v>13.7</v>
      </c>
      <c r="AK540" s="15">
        <f t="shared" si="385"/>
        <v>0</v>
      </c>
      <c r="AL540" s="15">
        <f t="shared" si="386"/>
        <v>0</v>
      </c>
      <c r="AM540" s="15" t="str">
        <f t="shared" si="387"/>
        <v/>
      </c>
      <c r="AO540" s="182" t="s">
        <v>59</v>
      </c>
    </row>
    <row r="541" spans="2:41" s="3" customFormat="1" ht="9.9499999999999993" customHeight="1" x14ac:dyDescent="0.2">
      <c r="B541" s="96" t="s">
        <v>45</v>
      </c>
      <c r="D541" s="211"/>
      <c r="E541" s="61" t="s">
        <v>91</v>
      </c>
      <c r="F541" s="61"/>
      <c r="G541" s="23" t="s">
        <v>118</v>
      </c>
      <c r="H541" s="23"/>
      <c r="K541" s="23" t="s">
        <v>97</v>
      </c>
      <c r="L541" s="23"/>
      <c r="M541" s="23"/>
      <c r="N541" s="23"/>
      <c r="P541" s="61"/>
      <c r="Q541" s="73"/>
      <c r="R541" s="22"/>
      <c r="S541" s="29">
        <f t="shared" si="379"/>
        <v>6.3</v>
      </c>
      <c r="T541" s="27" t="s">
        <v>46</v>
      </c>
      <c r="U541" s="5" t="str">
        <f>+Instructions!$B$3</f>
        <v xml:space="preserve">G </v>
      </c>
      <c r="V541" s="41"/>
      <c r="W541" s="45">
        <f>+Instructions!$C$22</f>
        <v>0</v>
      </c>
      <c r="X541" s="29">
        <f t="shared" si="380"/>
        <v>6.3</v>
      </c>
      <c r="Y541" s="41"/>
      <c r="Z541" s="6" t="s">
        <v>1705</v>
      </c>
      <c r="AA541" s="29">
        <v>6.3</v>
      </c>
      <c r="AB541" s="49">
        <f t="shared" si="381"/>
        <v>0</v>
      </c>
      <c r="AC541" s="29">
        <f t="shared" si="381"/>
        <v>6.3</v>
      </c>
      <c r="AD541" s="49">
        <f t="shared" si="382"/>
        <v>0</v>
      </c>
      <c r="AE541" s="102"/>
      <c r="AF541" s="111">
        <v>2</v>
      </c>
      <c r="AG541" s="33">
        <f t="shared" si="383"/>
        <v>6.3</v>
      </c>
      <c r="AH541" s="41"/>
      <c r="AJ541" s="15">
        <f t="shared" si="384"/>
        <v>6.3</v>
      </c>
      <c r="AK541" s="15">
        <f t="shared" si="385"/>
        <v>0</v>
      </c>
      <c r="AL541" s="15">
        <f t="shared" si="386"/>
        <v>0</v>
      </c>
      <c r="AM541" s="15" t="str">
        <f t="shared" si="387"/>
        <v/>
      </c>
      <c r="AO541" s="182" t="s">
        <v>59</v>
      </c>
    </row>
    <row r="542" spans="2:41" s="3" customFormat="1" ht="9.9499999999999993" customHeight="1" x14ac:dyDescent="0.2">
      <c r="B542" s="96" t="s">
        <v>45</v>
      </c>
      <c r="D542" s="211"/>
      <c r="E542" s="61" t="s">
        <v>91</v>
      </c>
      <c r="F542" s="61"/>
      <c r="G542" s="23" t="s">
        <v>119</v>
      </c>
      <c r="H542" s="23"/>
      <c r="K542" s="23" t="s">
        <v>98</v>
      </c>
      <c r="L542" s="23"/>
      <c r="M542" s="23"/>
      <c r="N542" s="23"/>
      <c r="P542" s="61"/>
      <c r="Q542" s="73"/>
      <c r="R542" s="22"/>
      <c r="S542" s="29">
        <f t="shared" si="379"/>
        <v>10.050000000000001</v>
      </c>
      <c r="T542" s="27" t="s">
        <v>46</v>
      </c>
      <c r="U542" s="5" t="str">
        <f>+Instructions!$B$3</f>
        <v xml:space="preserve">G </v>
      </c>
      <c r="V542" s="41"/>
      <c r="W542" s="45">
        <f>+Instructions!$C$22</f>
        <v>0</v>
      </c>
      <c r="X542" s="29">
        <f t="shared" si="380"/>
        <v>10.050000000000001</v>
      </c>
      <c r="Y542" s="41"/>
      <c r="Z542" s="6" t="s">
        <v>1705</v>
      </c>
      <c r="AA542" s="29">
        <v>10.050000000000001</v>
      </c>
      <c r="AB542" s="49">
        <f t="shared" si="381"/>
        <v>0</v>
      </c>
      <c r="AC542" s="29">
        <f t="shared" si="381"/>
        <v>10.050000000000001</v>
      </c>
      <c r="AD542" s="49">
        <f t="shared" si="382"/>
        <v>0</v>
      </c>
      <c r="AE542" s="102"/>
      <c r="AF542" s="111">
        <v>2</v>
      </c>
      <c r="AG542" s="33">
        <f t="shared" si="383"/>
        <v>10.050000000000001</v>
      </c>
      <c r="AH542" s="41"/>
      <c r="AJ542" s="15">
        <f t="shared" si="384"/>
        <v>10.050000000000001</v>
      </c>
      <c r="AK542" s="15">
        <f t="shared" si="385"/>
        <v>0</v>
      </c>
      <c r="AL542" s="15">
        <f t="shared" si="386"/>
        <v>0</v>
      </c>
      <c r="AM542" s="15" t="str">
        <f t="shared" si="387"/>
        <v/>
      </c>
      <c r="AO542" s="182" t="s">
        <v>59</v>
      </c>
    </row>
    <row r="543" spans="2:41" s="3" customFormat="1" ht="2.85" customHeight="1" x14ac:dyDescent="0.2">
      <c r="P543" s="61"/>
      <c r="Q543" s="73"/>
      <c r="R543" s="6"/>
      <c r="S543" s="29"/>
      <c r="T543" s="6"/>
      <c r="U543" s="5"/>
      <c r="V543" s="41"/>
      <c r="W543" s="45"/>
      <c r="X543" s="13"/>
      <c r="Y543" s="41"/>
      <c r="Z543" s="29"/>
      <c r="AA543" s="29"/>
      <c r="AB543" s="44"/>
      <c r="AC543" s="15"/>
      <c r="AD543" s="13"/>
      <c r="AE543" s="54"/>
      <c r="AF543" s="105"/>
      <c r="AG543" s="29"/>
      <c r="AH543" s="41"/>
      <c r="AJ543" s="15"/>
      <c r="AK543" s="15"/>
      <c r="AL543" s="15"/>
      <c r="AM543" s="15"/>
      <c r="AO543" s="182" t="s">
        <v>59</v>
      </c>
    </row>
    <row r="544" spans="2:41" s="3" customFormat="1" ht="9.9499999999999993" customHeight="1" x14ac:dyDescent="0.2">
      <c r="C544" s="133"/>
      <c r="D544" s="211"/>
      <c r="E544" s="211" t="s">
        <v>700</v>
      </c>
      <c r="F544" s="224"/>
      <c r="G544" s="224" t="s">
        <v>703</v>
      </c>
      <c r="H544" s="224"/>
      <c r="I544" s="224"/>
      <c r="J544" s="224"/>
      <c r="K544" s="224"/>
      <c r="L544" s="224"/>
      <c r="M544" s="224"/>
      <c r="N544" s="224"/>
      <c r="O544" s="23"/>
      <c r="P544" s="23"/>
      <c r="Q544" s="23"/>
      <c r="R544" s="23"/>
      <c r="S544" s="23"/>
      <c r="T544" s="23"/>
      <c r="U544" s="5"/>
      <c r="V544" s="41"/>
      <c r="W544" s="58"/>
      <c r="X544" s="58"/>
      <c r="Y544" s="41"/>
      <c r="Z544" s="29"/>
      <c r="AA544" s="29"/>
      <c r="AB544" s="44"/>
      <c r="AC544" s="15"/>
      <c r="AD544" s="13"/>
      <c r="AE544" s="54"/>
      <c r="AF544" s="105"/>
      <c r="AG544" s="15"/>
      <c r="AH544" s="41"/>
      <c r="AJ544" s="15"/>
      <c r="AK544" s="15"/>
      <c r="AL544" s="15"/>
      <c r="AM544" s="15"/>
      <c r="AO544" s="182" t="s">
        <v>59</v>
      </c>
    </row>
    <row r="545" spans="2:41" s="3" customFormat="1" ht="0.95" customHeight="1" x14ac:dyDescent="0.2">
      <c r="P545" s="61"/>
      <c r="Q545" s="73"/>
      <c r="R545" s="6"/>
      <c r="S545" s="29"/>
      <c r="T545" s="6"/>
      <c r="U545" s="5"/>
      <c r="V545" s="41"/>
      <c r="W545" s="45"/>
      <c r="X545" s="13"/>
      <c r="Y545" s="41"/>
      <c r="Z545" s="29"/>
      <c r="AA545" s="29"/>
      <c r="AB545" s="44"/>
      <c r="AC545" s="15"/>
      <c r="AD545" s="13"/>
      <c r="AE545" s="54"/>
      <c r="AF545" s="105"/>
      <c r="AG545" s="29"/>
      <c r="AH545" s="41"/>
      <c r="AJ545" s="15"/>
      <c r="AK545" s="15"/>
      <c r="AL545" s="15"/>
      <c r="AM545" s="15"/>
      <c r="AO545" s="182" t="s">
        <v>59</v>
      </c>
    </row>
    <row r="546" spans="2:41" s="3" customFormat="1" ht="9.9499999999999993" customHeight="1" x14ac:dyDescent="0.2">
      <c r="B546" s="95" t="s">
        <v>55</v>
      </c>
      <c r="D546" s="211"/>
      <c r="E546" s="61" t="s">
        <v>134</v>
      </c>
      <c r="F546" s="61"/>
      <c r="G546" s="23" t="s">
        <v>48</v>
      </c>
      <c r="H546" s="23"/>
      <c r="I546" s="23"/>
      <c r="K546" s="23"/>
      <c r="L546" s="23"/>
      <c r="M546" s="23"/>
      <c r="N546" s="23"/>
      <c r="P546" s="61" t="s">
        <v>133</v>
      </c>
      <c r="Q546" s="73"/>
      <c r="R546" s="22"/>
      <c r="S546" s="29">
        <f>IF(Suggested="Yes",AA546,AG546)</f>
        <v>7.95</v>
      </c>
      <c r="T546" s="27" t="s">
        <v>47</v>
      </c>
      <c r="U546" s="5" t="str">
        <f>+Instructions!$B$3</f>
        <v xml:space="preserve">G </v>
      </c>
      <c r="V546" s="41"/>
      <c r="W546" s="45">
        <f>+Instructions!$C$22</f>
        <v>0</v>
      </c>
      <c r="X546" s="15">
        <f>ROUND($AA546*(1-W546)+0.004999,2)</f>
        <v>7.95</v>
      </c>
      <c r="Y546" s="41"/>
      <c r="Z546" s="6" t="s">
        <v>1705</v>
      </c>
      <c r="AA546" s="29">
        <v>7.95</v>
      </c>
      <c r="AB546" s="49">
        <f t="shared" ref="AB546:AC548" si="388">+W546</f>
        <v>0</v>
      </c>
      <c r="AC546" s="15">
        <f t="shared" si="388"/>
        <v>7.95</v>
      </c>
      <c r="AD546" s="11">
        <f>(AG546-AC546)/AG546</f>
        <v>0</v>
      </c>
      <c r="AE546" s="102"/>
      <c r="AF546" s="109">
        <v>1</v>
      </c>
      <c r="AG546" s="28">
        <f>SUM(AJ546:AL546)+AE546</f>
        <v>7.95</v>
      </c>
      <c r="AH546" s="41"/>
      <c r="AJ546" s="15">
        <f>ROUND(AC546/(1-VLOOKUP(AF546,Group,2,FALSE)),2)</f>
        <v>7.95</v>
      </c>
      <c r="AK546" s="15">
        <f>IF(VLOOKUP(AF546,Group,5,FALSE)="YES",VLOOKUP(ROUND(ROUND(AJ546,1)-AJ546,2),Round,2,FALSE)+VLOOKUP(AF546,Group,6,FALSE),0)</f>
        <v>0</v>
      </c>
      <c r="AL546" s="15">
        <f>IF(VLOOKUP(AF546,Group,7,FALSE)="",0,ROUND(AJ546-0.04999,1)-AJ546+AM546)</f>
        <v>0</v>
      </c>
      <c r="AM546" s="15" t="str">
        <f>IF(VLOOKUP(AF546,Group,7,FALSE)="","",VLOOKUP(AF546,Group,7,FALSE))</f>
        <v/>
      </c>
      <c r="AO546" s="183" t="s">
        <v>59</v>
      </c>
    </row>
    <row r="547" spans="2:41" s="3" customFormat="1" ht="9.9499999999999993" customHeight="1" x14ac:dyDescent="0.2">
      <c r="B547" s="95" t="s">
        <v>55</v>
      </c>
      <c r="D547" s="211"/>
      <c r="E547" s="61" t="s">
        <v>115</v>
      </c>
      <c r="F547" s="61"/>
      <c r="G547" s="23" t="s">
        <v>48</v>
      </c>
      <c r="H547" s="23"/>
      <c r="I547" s="23"/>
      <c r="J547" s="23"/>
      <c r="K547" s="23"/>
      <c r="L547" s="23"/>
      <c r="M547" s="23"/>
      <c r="N547" s="23"/>
      <c r="P547" s="61" t="s">
        <v>443</v>
      </c>
      <c r="Q547" s="73"/>
      <c r="R547" s="22"/>
      <c r="S547" s="29">
        <f>IF(Suggested="Yes",AA547,AG547)</f>
        <v>9.6999999999999993</v>
      </c>
      <c r="T547" s="27" t="s">
        <v>47</v>
      </c>
      <c r="U547" s="5" t="str">
        <f>+Instructions!$B$3</f>
        <v xml:space="preserve">G </v>
      </c>
      <c r="V547" s="41"/>
      <c r="W547" s="45">
        <f>+Instructions!$C$22</f>
        <v>0</v>
      </c>
      <c r="X547" s="15">
        <f>ROUND($AA547*(1-W547)+0.004999,2)</f>
        <v>9.6999999999999993</v>
      </c>
      <c r="Y547" s="41"/>
      <c r="Z547" s="6" t="s">
        <v>1705</v>
      </c>
      <c r="AA547" s="29">
        <v>9.6999999999999993</v>
      </c>
      <c r="AB547" s="49">
        <f t="shared" si="388"/>
        <v>0</v>
      </c>
      <c r="AC547" s="15">
        <f t="shared" si="388"/>
        <v>9.6999999999999993</v>
      </c>
      <c r="AD547" s="11">
        <f>(AG547-AC547)/AG547</f>
        <v>0</v>
      </c>
      <c r="AE547" s="102"/>
      <c r="AF547" s="109">
        <v>1</v>
      </c>
      <c r="AG547" s="28">
        <f>SUM(AJ547:AL547)+AE547</f>
        <v>9.6999999999999993</v>
      </c>
      <c r="AH547" s="41"/>
      <c r="AJ547" s="15">
        <f>ROUND(AC547/(1-VLOOKUP(AF547,Group,2,FALSE)),2)</f>
        <v>9.6999999999999993</v>
      </c>
      <c r="AK547" s="15">
        <f>IF(VLOOKUP(AF547,Group,5,FALSE)="YES",VLOOKUP(ROUND(ROUND(AJ547,1)-AJ547,2),Round,2,FALSE)+VLOOKUP(AF547,Group,6,FALSE),0)</f>
        <v>0</v>
      </c>
      <c r="AL547" s="15">
        <f>IF(VLOOKUP(AF547,Group,7,FALSE)="",0,ROUND(AJ547-0.04999,1)-AJ547+AM547)</f>
        <v>0</v>
      </c>
      <c r="AM547" s="15" t="str">
        <f>IF(VLOOKUP(AF547,Group,7,FALSE)="","",VLOOKUP(AF547,Group,7,FALSE))</f>
        <v/>
      </c>
      <c r="AO547" s="183" t="s">
        <v>59</v>
      </c>
    </row>
    <row r="548" spans="2:41" s="3" customFormat="1" ht="9.9499999999999993" customHeight="1" x14ac:dyDescent="0.2">
      <c r="B548" s="95" t="s">
        <v>55</v>
      </c>
      <c r="D548" s="211"/>
      <c r="E548" s="61" t="s">
        <v>268</v>
      </c>
      <c r="F548" s="61"/>
      <c r="G548" s="23" t="s">
        <v>48</v>
      </c>
      <c r="H548" s="23"/>
      <c r="I548" s="23"/>
      <c r="J548" s="23"/>
      <c r="K548" s="23"/>
      <c r="L548" s="23"/>
      <c r="M548" s="23"/>
      <c r="N548" s="23"/>
      <c r="P548" s="61" t="s">
        <v>682</v>
      </c>
      <c r="Q548" s="73"/>
      <c r="R548" s="22"/>
      <c r="S548" s="29">
        <f>IF(Suggested="Yes",AA548,AG548)</f>
        <v>7.3</v>
      </c>
      <c r="T548" s="27" t="s">
        <v>47</v>
      </c>
      <c r="U548" s="5" t="str">
        <f>+Instructions!$B$3</f>
        <v xml:space="preserve">G </v>
      </c>
      <c r="V548" s="41"/>
      <c r="W548" s="45">
        <f>+Instructions!$C$22</f>
        <v>0</v>
      </c>
      <c r="X548" s="15">
        <f>ROUND($AA548*(1-W548)+0.004999,2)</f>
        <v>7.3</v>
      </c>
      <c r="Y548" s="41"/>
      <c r="Z548" s="6" t="s">
        <v>1705</v>
      </c>
      <c r="AA548" s="29">
        <v>7.3</v>
      </c>
      <c r="AB548" s="49">
        <f t="shared" si="388"/>
        <v>0</v>
      </c>
      <c r="AC548" s="15">
        <f t="shared" si="388"/>
        <v>7.3</v>
      </c>
      <c r="AD548" s="11">
        <f>(AG548-AC548)/AG548</f>
        <v>0</v>
      </c>
      <c r="AE548" s="102"/>
      <c r="AF548" s="109">
        <v>1</v>
      </c>
      <c r="AG548" s="28">
        <f>SUM(AJ548:AL548)+AE548</f>
        <v>7.3</v>
      </c>
      <c r="AH548" s="41"/>
      <c r="AJ548" s="15">
        <f>ROUND(AC548/(1-VLOOKUP(AF548,Group,2,FALSE)),2)</f>
        <v>7.3</v>
      </c>
      <c r="AK548" s="15">
        <f>IF(VLOOKUP(AF548,Group,5,FALSE)="YES",VLOOKUP(ROUND(ROUND(AJ548,1)-AJ548,2),Round,2,FALSE)+VLOOKUP(AF548,Group,6,FALSE),0)</f>
        <v>0</v>
      </c>
      <c r="AL548" s="15">
        <f>IF(VLOOKUP(AF548,Group,7,FALSE)="",0,ROUND(AJ548-0.04999,1)-AJ548+AM548)</f>
        <v>0</v>
      </c>
      <c r="AM548" s="15" t="str">
        <f>IF(VLOOKUP(AF548,Group,7,FALSE)="","",VLOOKUP(AF548,Group,7,FALSE))</f>
        <v/>
      </c>
      <c r="AO548" s="183" t="s">
        <v>59</v>
      </c>
    </row>
    <row r="549" spans="2:41" s="3" customFormat="1" ht="2.85" customHeight="1" x14ac:dyDescent="0.2">
      <c r="P549" s="61"/>
      <c r="Q549" s="73"/>
      <c r="R549" s="6"/>
      <c r="S549" s="29"/>
      <c r="T549" s="6"/>
      <c r="U549" s="5"/>
      <c r="V549" s="41"/>
      <c r="W549" s="45"/>
      <c r="X549" s="13"/>
      <c r="Y549" s="41"/>
      <c r="Z549" s="29"/>
      <c r="AA549" s="29"/>
      <c r="AB549" s="44"/>
      <c r="AC549" s="15"/>
      <c r="AD549" s="13"/>
      <c r="AE549" s="54"/>
      <c r="AF549" s="105"/>
      <c r="AG549" s="29"/>
      <c r="AH549" s="41"/>
      <c r="AJ549" s="15"/>
      <c r="AK549" s="15"/>
      <c r="AL549" s="15"/>
      <c r="AM549" s="15"/>
      <c r="AO549" s="182" t="s">
        <v>59</v>
      </c>
    </row>
    <row r="550" spans="2:41" s="3" customFormat="1" ht="9.9499999999999993" customHeight="1" x14ac:dyDescent="0.2">
      <c r="C550" s="133"/>
      <c r="D550" s="211" t="s">
        <v>10</v>
      </c>
      <c r="E550" s="224" t="s">
        <v>1494</v>
      </c>
      <c r="F550" s="224"/>
      <c r="H550" s="224"/>
      <c r="I550" s="224"/>
      <c r="M550" s="224"/>
      <c r="O550" s="23"/>
      <c r="P550" s="23"/>
      <c r="Q550" s="23"/>
      <c r="R550" s="23"/>
      <c r="S550" s="23"/>
      <c r="T550" s="23"/>
      <c r="U550" s="5"/>
      <c r="V550" s="41"/>
      <c r="W550" s="58"/>
      <c r="X550" s="58"/>
      <c r="Y550" s="41"/>
      <c r="Z550" s="29"/>
      <c r="AA550" s="29"/>
      <c r="AB550" s="44"/>
      <c r="AC550" s="15"/>
      <c r="AD550" s="13"/>
      <c r="AE550" s="54"/>
      <c r="AF550" s="105"/>
      <c r="AG550" s="15"/>
      <c r="AH550" s="41"/>
      <c r="AJ550" s="15"/>
      <c r="AK550" s="15"/>
      <c r="AL550" s="15"/>
      <c r="AM550" s="15"/>
      <c r="AO550" s="182" t="s">
        <v>59</v>
      </c>
    </row>
    <row r="551" spans="2:41" s="3" customFormat="1" ht="0.95" customHeight="1" x14ac:dyDescent="0.2">
      <c r="E551" s="3" t="s">
        <v>89</v>
      </c>
      <c r="P551" s="61"/>
      <c r="Q551" s="73"/>
      <c r="R551" s="6"/>
      <c r="S551" s="29"/>
      <c r="T551" s="6"/>
      <c r="U551" s="5"/>
      <c r="V551" s="41"/>
      <c r="W551" s="45"/>
      <c r="X551" s="13"/>
      <c r="Y551" s="41"/>
      <c r="Z551" s="29"/>
      <c r="AA551" s="29"/>
      <c r="AB551" s="44"/>
      <c r="AC551" s="15"/>
      <c r="AD551" s="13"/>
      <c r="AE551" s="54"/>
      <c r="AF551" s="105"/>
      <c r="AG551" s="29"/>
      <c r="AH551" s="41"/>
      <c r="AJ551" s="15"/>
      <c r="AK551" s="15"/>
      <c r="AL551" s="15"/>
      <c r="AM551" s="15"/>
      <c r="AO551" s="182" t="s">
        <v>59</v>
      </c>
    </row>
    <row r="552" spans="2:41" s="3" customFormat="1" ht="9.9499999999999993" customHeight="1" x14ac:dyDescent="0.2">
      <c r="B552" s="95" t="s">
        <v>55</v>
      </c>
      <c r="D552" s="211"/>
      <c r="E552" s="61" t="s">
        <v>115</v>
      </c>
      <c r="F552" s="61"/>
      <c r="G552" s="23" t="s">
        <v>48</v>
      </c>
      <c r="H552" s="23"/>
      <c r="I552" s="23"/>
      <c r="J552" s="23"/>
      <c r="K552" s="23"/>
      <c r="L552" s="23"/>
      <c r="M552" s="23"/>
      <c r="N552" s="23"/>
      <c r="P552" s="61" t="s">
        <v>525</v>
      </c>
      <c r="Q552" s="73"/>
      <c r="R552" s="22"/>
      <c r="S552" s="29">
        <f>IF(Suggested="Yes",AA552,AG552)</f>
        <v>7.6</v>
      </c>
      <c r="T552" s="27" t="s">
        <v>47</v>
      </c>
      <c r="U552" s="5" t="str">
        <f>+Instructions!$B$3</f>
        <v xml:space="preserve">G </v>
      </c>
      <c r="V552" s="41"/>
      <c r="W552" s="45">
        <f>+Instructions!$C$22</f>
        <v>0</v>
      </c>
      <c r="X552" s="15">
        <f t="shared" ref="X552" si="389">ROUND($AA552*(1-W552)+0.004999,2)</f>
        <v>7.6</v>
      </c>
      <c r="Y552" s="41"/>
      <c r="Z552" s="6" t="s">
        <v>1705</v>
      </c>
      <c r="AA552" s="29">
        <v>7.6</v>
      </c>
      <c r="AB552" s="49">
        <f t="shared" ref="AB552" si="390">+W552</f>
        <v>0</v>
      </c>
      <c r="AC552" s="15">
        <f t="shared" ref="AC552" si="391">+X552</f>
        <v>7.6</v>
      </c>
      <c r="AD552" s="11">
        <f t="shared" ref="AD552" si="392">(AG552-AC552)/AG552</f>
        <v>0</v>
      </c>
      <c r="AE552" s="102"/>
      <c r="AF552" s="109">
        <v>1</v>
      </c>
      <c r="AG552" s="28">
        <f t="shared" ref="AG552" si="393">SUM(AJ552:AL552)+AE552</f>
        <v>7.6</v>
      </c>
      <c r="AH552" s="41"/>
      <c r="AJ552" s="15">
        <f t="shared" ref="AJ552" si="394">ROUND(AC552/(1-VLOOKUP(AF552,Group,2,FALSE)),2)</f>
        <v>7.6</v>
      </c>
      <c r="AK552" s="15">
        <f t="shared" ref="AK552" si="395">IF(VLOOKUP(AF552,Group,5,FALSE)="YES",VLOOKUP(ROUND(ROUND(AJ552,1)-AJ552,2),Round,2,FALSE)+VLOOKUP(AF552,Group,6,FALSE),0)</f>
        <v>0</v>
      </c>
      <c r="AL552" s="15">
        <f t="shared" ref="AL552" si="396">IF(VLOOKUP(AF552,Group,7,FALSE)="",0,ROUND(AJ552-0.04999,1)-AJ552+AM552)</f>
        <v>0</v>
      </c>
      <c r="AM552" s="15" t="str">
        <f t="shared" ref="AM552" si="397">IF(VLOOKUP(AF552,Group,7,FALSE)="","",VLOOKUP(AF552,Group,7,FALSE))</f>
        <v/>
      </c>
      <c r="AO552" s="81" t="s">
        <v>59</v>
      </c>
    </row>
    <row r="553" spans="2:41" s="3" customFormat="1" ht="2.85" customHeight="1" x14ac:dyDescent="0.2">
      <c r="P553" s="61"/>
      <c r="Q553" s="73"/>
      <c r="R553" s="6"/>
      <c r="S553" s="29"/>
      <c r="T553" s="6"/>
      <c r="U553" s="5"/>
      <c r="V553" s="41"/>
      <c r="W553" s="45"/>
      <c r="X553" s="13"/>
      <c r="Y553" s="41"/>
      <c r="Z553" s="29"/>
      <c r="AA553" s="29"/>
      <c r="AB553" s="44"/>
      <c r="AC553" s="15"/>
      <c r="AD553" s="13"/>
      <c r="AE553" s="54"/>
      <c r="AF553" s="105"/>
      <c r="AG553" s="29"/>
      <c r="AH553" s="41"/>
      <c r="AJ553" s="15"/>
      <c r="AK553" s="15"/>
      <c r="AL553" s="15"/>
      <c r="AM553" s="15"/>
      <c r="AO553" s="182" t="s">
        <v>59</v>
      </c>
    </row>
    <row r="554" spans="2:41" s="3" customFormat="1" ht="9.9499999999999993" customHeight="1" x14ac:dyDescent="0.2">
      <c r="C554" s="133"/>
      <c r="D554" s="211" t="s">
        <v>165</v>
      </c>
      <c r="E554" s="224" t="s">
        <v>975</v>
      </c>
      <c r="F554" s="224"/>
      <c r="H554" s="224"/>
      <c r="I554" s="224"/>
      <c r="M554" s="224"/>
      <c r="O554" s="23"/>
      <c r="P554" s="23"/>
      <c r="Q554" s="23"/>
      <c r="R554" s="23"/>
      <c r="S554" s="23"/>
      <c r="T554" s="23"/>
      <c r="U554" s="5"/>
      <c r="V554" s="41"/>
      <c r="W554" s="58"/>
      <c r="X554" s="58"/>
      <c r="Y554" s="41"/>
      <c r="Z554" s="29"/>
      <c r="AA554" s="29"/>
      <c r="AB554" s="44"/>
      <c r="AC554" s="15"/>
      <c r="AD554" s="13"/>
      <c r="AE554" s="54"/>
      <c r="AF554" s="105"/>
      <c r="AG554" s="15"/>
      <c r="AH554" s="41"/>
      <c r="AJ554" s="15"/>
      <c r="AK554" s="15"/>
      <c r="AL554" s="15"/>
      <c r="AM554" s="15"/>
      <c r="AO554" s="182" t="s">
        <v>59</v>
      </c>
    </row>
    <row r="555" spans="2:41" s="3" customFormat="1" ht="0.95" customHeight="1" x14ac:dyDescent="0.2">
      <c r="E555" s="3" t="s">
        <v>89</v>
      </c>
      <c r="P555" s="61"/>
      <c r="Q555" s="73"/>
      <c r="R555" s="6"/>
      <c r="S555" s="29"/>
      <c r="T555" s="6"/>
      <c r="U555" s="5"/>
      <c r="V555" s="41"/>
      <c r="W555" s="45"/>
      <c r="X555" s="13"/>
      <c r="Y555" s="41"/>
      <c r="Z555" s="29"/>
      <c r="AA555" s="29"/>
      <c r="AB555" s="44"/>
      <c r="AC555" s="15"/>
      <c r="AD555" s="13"/>
      <c r="AE555" s="54"/>
      <c r="AF555" s="105"/>
      <c r="AG555" s="29"/>
      <c r="AH555" s="41"/>
      <c r="AJ555" s="15"/>
      <c r="AK555" s="15"/>
      <c r="AL555" s="15"/>
      <c r="AM555" s="15"/>
      <c r="AO555" s="182" t="s">
        <v>59</v>
      </c>
    </row>
    <row r="556" spans="2:41" s="3" customFormat="1" ht="9.9499999999999993" customHeight="1" x14ac:dyDescent="0.2">
      <c r="B556" s="95" t="s">
        <v>55</v>
      </c>
      <c r="D556" s="211"/>
      <c r="E556" s="61" t="s">
        <v>115</v>
      </c>
      <c r="F556" s="61"/>
      <c r="G556" s="23" t="s">
        <v>48</v>
      </c>
      <c r="H556" s="23"/>
      <c r="I556" s="23"/>
      <c r="J556" s="23"/>
      <c r="K556" s="23"/>
      <c r="L556" s="23"/>
      <c r="M556" s="23"/>
      <c r="N556" s="23"/>
      <c r="P556" s="61" t="s">
        <v>525</v>
      </c>
      <c r="Q556" s="73"/>
      <c r="R556" s="22"/>
      <c r="S556" s="29">
        <f>IF(Suggested="Yes",AA556,AG556)</f>
        <v>6.3</v>
      </c>
      <c r="T556" s="27" t="s">
        <v>47</v>
      </c>
      <c r="U556" s="5" t="str">
        <f>+Instructions!$B$3</f>
        <v xml:space="preserve">G </v>
      </c>
      <c r="V556" s="41"/>
      <c r="W556" s="45">
        <f>+Instructions!$C$22</f>
        <v>0</v>
      </c>
      <c r="X556" s="15">
        <f t="shared" ref="X556" si="398">ROUND($AA556*(1-W556)+0.004999,2)</f>
        <v>6.3</v>
      </c>
      <c r="Y556" s="41"/>
      <c r="Z556" s="6" t="s">
        <v>1705</v>
      </c>
      <c r="AA556" s="29">
        <v>6.3</v>
      </c>
      <c r="AB556" s="49">
        <f t="shared" ref="AB556" si="399">+W556</f>
        <v>0</v>
      </c>
      <c r="AC556" s="15">
        <f t="shared" ref="AC556" si="400">+X556</f>
        <v>6.3</v>
      </c>
      <c r="AD556" s="11">
        <f t="shared" ref="AD556" si="401">(AG556-AC556)/AG556</f>
        <v>0</v>
      </c>
      <c r="AE556" s="102"/>
      <c r="AF556" s="109">
        <v>1</v>
      </c>
      <c r="AG556" s="28">
        <f t="shared" ref="AG556" si="402">SUM(AJ556:AL556)+AE556</f>
        <v>6.3</v>
      </c>
      <c r="AH556" s="41"/>
      <c r="AJ556" s="15">
        <f t="shared" ref="AJ556" si="403">ROUND(AC556/(1-VLOOKUP(AF556,Group,2,FALSE)),2)</f>
        <v>6.3</v>
      </c>
      <c r="AK556" s="15">
        <f t="shared" ref="AK556" si="404">IF(VLOOKUP(AF556,Group,5,FALSE)="YES",VLOOKUP(ROUND(ROUND(AJ556,1)-AJ556,2),Round,2,FALSE)+VLOOKUP(AF556,Group,6,FALSE),0)</f>
        <v>0</v>
      </c>
      <c r="AL556" s="15">
        <f t="shared" ref="AL556" si="405">IF(VLOOKUP(AF556,Group,7,FALSE)="",0,ROUND(AJ556-0.04999,1)-AJ556+AM556)</f>
        <v>0</v>
      </c>
      <c r="AM556" s="15" t="str">
        <f t="shared" ref="AM556" si="406">IF(VLOOKUP(AF556,Group,7,FALSE)="","",VLOOKUP(AF556,Group,7,FALSE))</f>
        <v/>
      </c>
      <c r="AO556" s="81" t="s">
        <v>59</v>
      </c>
    </row>
    <row r="557" spans="2:41" s="3" customFormat="1" ht="2.85" customHeight="1" x14ac:dyDescent="0.2">
      <c r="P557" s="61"/>
      <c r="Q557" s="73"/>
      <c r="R557" s="6"/>
      <c r="S557" s="29"/>
      <c r="T557" s="6"/>
      <c r="U557" s="5"/>
      <c r="V557" s="41"/>
      <c r="W557" s="45"/>
      <c r="X557" s="13"/>
      <c r="Y557" s="41"/>
      <c r="Z557" s="29"/>
      <c r="AA557" s="29"/>
      <c r="AB557" s="44"/>
      <c r="AC557" s="15"/>
      <c r="AD557" s="13"/>
      <c r="AE557" s="54"/>
      <c r="AF557" s="105"/>
      <c r="AG557" s="29"/>
      <c r="AH557" s="41"/>
      <c r="AJ557" s="15"/>
      <c r="AK557" s="15"/>
      <c r="AL557" s="15"/>
      <c r="AM557" s="15"/>
      <c r="AO557" s="182" t="s">
        <v>59</v>
      </c>
    </row>
    <row r="558" spans="2:41" s="3" customFormat="1" ht="9.9499999999999993" customHeight="1" x14ac:dyDescent="0.2">
      <c r="C558" s="133"/>
      <c r="D558" s="211" t="s">
        <v>10</v>
      </c>
      <c r="E558" s="224" t="s">
        <v>974</v>
      </c>
      <c r="F558" s="224"/>
      <c r="H558" s="224"/>
      <c r="I558" s="224"/>
      <c r="M558" s="224"/>
      <c r="O558" s="23"/>
      <c r="P558" s="23"/>
      <c r="Q558" s="23"/>
      <c r="R558" s="23"/>
      <c r="S558" s="23"/>
      <c r="T558" s="23"/>
      <c r="U558" s="5"/>
      <c r="V558" s="41"/>
      <c r="W558" s="58"/>
      <c r="X558" s="58"/>
      <c r="Y558" s="41"/>
      <c r="Z558" s="29"/>
      <c r="AA558" s="29"/>
      <c r="AB558" s="44"/>
      <c r="AC558" s="15"/>
      <c r="AD558" s="13"/>
      <c r="AE558" s="54"/>
      <c r="AF558" s="105"/>
      <c r="AG558" s="15"/>
      <c r="AH558" s="41"/>
      <c r="AJ558" s="15"/>
      <c r="AK558" s="15"/>
      <c r="AL558" s="15"/>
      <c r="AM558" s="15"/>
      <c r="AO558" s="182" t="s">
        <v>59</v>
      </c>
    </row>
    <row r="559" spans="2:41" s="3" customFormat="1" ht="0.95" customHeight="1" x14ac:dyDescent="0.2">
      <c r="E559" s="3" t="s">
        <v>89</v>
      </c>
      <c r="P559" s="61"/>
      <c r="Q559" s="73"/>
      <c r="R559" s="6"/>
      <c r="S559" s="29"/>
      <c r="T559" s="6"/>
      <c r="U559" s="5"/>
      <c r="V559" s="41"/>
      <c r="W559" s="45"/>
      <c r="X559" s="13"/>
      <c r="Y559" s="41"/>
      <c r="Z559" s="29"/>
      <c r="AA559" s="29"/>
      <c r="AB559" s="44"/>
      <c r="AC559" s="15"/>
      <c r="AD559" s="13"/>
      <c r="AE559" s="54"/>
      <c r="AF559" s="105"/>
      <c r="AG559" s="29"/>
      <c r="AH559" s="41"/>
      <c r="AJ559" s="15"/>
      <c r="AK559" s="15"/>
      <c r="AL559" s="15"/>
      <c r="AM559" s="15"/>
      <c r="AO559" s="182" t="s">
        <v>59</v>
      </c>
    </row>
    <row r="560" spans="2:41" s="3" customFormat="1" ht="9.9499999999999993" customHeight="1" x14ac:dyDescent="0.2">
      <c r="B560" s="95" t="s">
        <v>55</v>
      </c>
      <c r="D560" s="211"/>
      <c r="E560" s="61" t="s">
        <v>910</v>
      </c>
      <c r="F560" s="61"/>
      <c r="G560" s="23" t="s">
        <v>48</v>
      </c>
      <c r="H560" s="23"/>
      <c r="I560" s="23"/>
      <c r="J560" s="23"/>
      <c r="K560" s="23"/>
      <c r="L560" s="23"/>
      <c r="M560" s="23"/>
      <c r="N560" s="23"/>
      <c r="P560" s="61" t="s">
        <v>968</v>
      </c>
      <c r="Q560" s="73"/>
      <c r="R560" s="22"/>
      <c r="S560" s="29">
        <f>IF(Suggested="Yes",AA560,AG560)</f>
        <v>7.65</v>
      </c>
      <c r="T560" s="27" t="s">
        <v>47</v>
      </c>
      <c r="U560" s="5" t="str">
        <f>+Instructions!$B$3</f>
        <v xml:space="preserve">G </v>
      </c>
      <c r="V560" s="41"/>
      <c r="W560" s="45">
        <f>+Instructions!$C$22</f>
        <v>0</v>
      </c>
      <c r="X560" s="15">
        <f t="shared" ref="X560" si="407">ROUND($AA560*(1-W560)+0.004999,2)</f>
        <v>7.65</v>
      </c>
      <c r="Y560" s="41"/>
      <c r="Z560" s="6" t="s">
        <v>1705</v>
      </c>
      <c r="AA560" s="29">
        <v>7.65</v>
      </c>
      <c r="AB560" s="49">
        <f t="shared" ref="AB560" si="408">+W560</f>
        <v>0</v>
      </c>
      <c r="AC560" s="15">
        <f t="shared" ref="AC560" si="409">+X560</f>
        <v>7.65</v>
      </c>
      <c r="AD560" s="11">
        <f t="shared" ref="AD560" si="410">(AG560-AC560)/AG560</f>
        <v>0</v>
      </c>
      <c r="AE560" s="102"/>
      <c r="AF560" s="109">
        <v>1</v>
      </c>
      <c r="AG560" s="28">
        <f t="shared" ref="AG560" si="411">SUM(AJ560:AL560)+AE560</f>
        <v>7.65</v>
      </c>
      <c r="AH560" s="41"/>
      <c r="AJ560" s="15">
        <f t="shared" ref="AJ560" si="412">ROUND(AC560/(1-VLOOKUP(AF560,Group,2,FALSE)),2)</f>
        <v>7.65</v>
      </c>
      <c r="AK560" s="15">
        <f t="shared" ref="AK560" si="413">IF(VLOOKUP(AF560,Group,5,FALSE)="YES",VLOOKUP(ROUND(ROUND(AJ560,1)-AJ560,2),Round,2,FALSE)+VLOOKUP(AF560,Group,6,FALSE),0)</f>
        <v>0</v>
      </c>
      <c r="AL560" s="15">
        <f t="shared" ref="AL560" si="414">IF(VLOOKUP(AF560,Group,7,FALSE)="",0,ROUND(AJ560-0.04999,1)-AJ560+AM560)</f>
        <v>0</v>
      </c>
      <c r="AM560" s="15" t="str">
        <f t="shared" ref="AM560" si="415">IF(VLOOKUP(AF560,Group,7,FALSE)="","",VLOOKUP(AF560,Group,7,FALSE))</f>
        <v/>
      </c>
      <c r="AO560" s="81" t="s">
        <v>59</v>
      </c>
    </row>
    <row r="561" spans="2:41" s="3" customFormat="1" ht="2.85" customHeight="1" x14ac:dyDescent="0.2">
      <c r="P561" s="61"/>
      <c r="Q561" s="73"/>
      <c r="R561" s="6"/>
      <c r="S561" s="29"/>
      <c r="T561" s="6"/>
      <c r="U561" s="5"/>
      <c r="V561" s="41"/>
      <c r="W561" s="45"/>
      <c r="X561" s="13"/>
      <c r="Y561" s="41"/>
      <c r="Z561" s="29"/>
      <c r="AA561" s="29"/>
      <c r="AB561" s="44"/>
      <c r="AC561" s="15"/>
      <c r="AD561" s="13"/>
      <c r="AE561" s="54"/>
      <c r="AF561" s="105"/>
      <c r="AG561" s="29"/>
      <c r="AH561" s="41"/>
      <c r="AJ561" s="15"/>
      <c r="AK561" s="15"/>
      <c r="AL561" s="15"/>
      <c r="AM561" s="15"/>
      <c r="AO561" s="182" t="s">
        <v>59</v>
      </c>
    </row>
    <row r="562" spans="2:41" s="3" customFormat="1" ht="9.9499999999999993" customHeight="1" x14ac:dyDescent="0.2">
      <c r="C562" s="133"/>
      <c r="D562" s="211" t="s">
        <v>165</v>
      </c>
      <c r="E562" s="224" t="s">
        <v>975</v>
      </c>
      <c r="F562" s="224"/>
      <c r="H562" s="224"/>
      <c r="I562" s="224"/>
      <c r="M562" s="224"/>
      <c r="O562" s="23"/>
      <c r="P562" s="23"/>
      <c r="Q562" s="23"/>
      <c r="R562" s="23"/>
      <c r="S562" s="23"/>
      <c r="T562" s="23"/>
      <c r="U562" s="5"/>
      <c r="V562" s="41"/>
      <c r="W562" s="58"/>
      <c r="X562" s="58"/>
      <c r="Y562" s="41"/>
      <c r="Z562" s="29"/>
      <c r="AA562" s="29"/>
      <c r="AB562" s="44"/>
      <c r="AC562" s="15"/>
      <c r="AD562" s="13"/>
      <c r="AE562" s="54"/>
      <c r="AF562" s="105"/>
      <c r="AG562" s="15"/>
      <c r="AH562" s="41"/>
      <c r="AJ562" s="15"/>
      <c r="AK562" s="15"/>
      <c r="AL562" s="15"/>
      <c r="AM562" s="15"/>
      <c r="AO562" s="182" t="s">
        <v>59</v>
      </c>
    </row>
    <row r="563" spans="2:41" s="3" customFormat="1" ht="0.95" customHeight="1" x14ac:dyDescent="0.2">
      <c r="E563" s="3" t="s">
        <v>89</v>
      </c>
      <c r="P563" s="61"/>
      <c r="Q563" s="73"/>
      <c r="R563" s="6"/>
      <c r="S563" s="29"/>
      <c r="T563" s="6"/>
      <c r="U563" s="5"/>
      <c r="V563" s="41"/>
      <c r="W563" s="45"/>
      <c r="X563" s="13"/>
      <c r="Y563" s="41"/>
      <c r="Z563" s="29"/>
      <c r="AA563" s="29"/>
      <c r="AB563" s="44"/>
      <c r="AC563" s="15"/>
      <c r="AD563" s="13"/>
      <c r="AE563" s="54"/>
      <c r="AF563" s="105"/>
      <c r="AG563" s="29"/>
      <c r="AH563" s="41"/>
      <c r="AJ563" s="15"/>
      <c r="AK563" s="15"/>
      <c r="AL563" s="15"/>
      <c r="AM563" s="15"/>
      <c r="AO563" s="182" t="s">
        <v>59</v>
      </c>
    </row>
    <row r="564" spans="2:41" s="3" customFormat="1" ht="9.9499999999999993" customHeight="1" x14ac:dyDescent="0.2">
      <c r="B564" s="95" t="s">
        <v>55</v>
      </c>
      <c r="D564" s="211"/>
      <c r="E564" s="61" t="s">
        <v>910</v>
      </c>
      <c r="F564" s="61"/>
      <c r="G564" s="23" t="s">
        <v>48</v>
      </c>
      <c r="H564" s="23"/>
      <c r="I564" s="23"/>
      <c r="J564" s="23"/>
      <c r="K564" s="23"/>
      <c r="L564" s="23"/>
      <c r="M564" s="23"/>
      <c r="N564" s="23"/>
      <c r="P564" s="61" t="s">
        <v>968</v>
      </c>
      <c r="Q564" s="73"/>
      <c r="R564" s="22"/>
      <c r="S564" s="29">
        <f>IF(Suggested="Yes",AA564,AG564)</f>
        <v>6.35</v>
      </c>
      <c r="T564" s="27" t="s">
        <v>47</v>
      </c>
      <c r="U564" s="5" t="str">
        <f>+Instructions!$B$3</f>
        <v xml:space="preserve">G </v>
      </c>
      <c r="V564" s="41"/>
      <c r="W564" s="45">
        <f>+Instructions!$C$22</f>
        <v>0</v>
      </c>
      <c r="X564" s="15">
        <f t="shared" ref="X564" si="416">ROUND($AA564*(1-W564)+0.004999,2)</f>
        <v>6.35</v>
      </c>
      <c r="Y564" s="41"/>
      <c r="Z564" s="6" t="s">
        <v>1705</v>
      </c>
      <c r="AA564" s="29">
        <v>6.35</v>
      </c>
      <c r="AB564" s="49">
        <f t="shared" ref="AB564" si="417">+W564</f>
        <v>0</v>
      </c>
      <c r="AC564" s="15">
        <f t="shared" ref="AC564" si="418">+X564</f>
        <v>6.35</v>
      </c>
      <c r="AD564" s="11">
        <f t="shared" ref="AD564" si="419">(AG564-AC564)/AG564</f>
        <v>0</v>
      </c>
      <c r="AE564" s="102"/>
      <c r="AF564" s="109">
        <v>1</v>
      </c>
      <c r="AG564" s="28">
        <f t="shared" ref="AG564" si="420">SUM(AJ564:AL564)+AE564</f>
        <v>6.35</v>
      </c>
      <c r="AH564" s="41"/>
      <c r="AJ564" s="15">
        <f t="shared" ref="AJ564" si="421">ROUND(AC564/(1-VLOOKUP(AF564,Group,2,FALSE)),2)</f>
        <v>6.35</v>
      </c>
      <c r="AK564" s="15">
        <f t="shared" ref="AK564" si="422">IF(VLOOKUP(AF564,Group,5,FALSE)="YES",VLOOKUP(ROUND(ROUND(AJ564,1)-AJ564,2),Round,2,FALSE)+VLOOKUP(AF564,Group,6,FALSE),0)</f>
        <v>0</v>
      </c>
      <c r="AL564" s="15">
        <f t="shared" ref="AL564" si="423">IF(VLOOKUP(AF564,Group,7,FALSE)="",0,ROUND(AJ564-0.04999,1)-AJ564+AM564)</f>
        <v>0</v>
      </c>
      <c r="AM564" s="15" t="str">
        <f t="shared" ref="AM564" si="424">IF(VLOOKUP(AF564,Group,7,FALSE)="","",VLOOKUP(AF564,Group,7,FALSE))</f>
        <v/>
      </c>
      <c r="AO564" s="81" t="s">
        <v>59</v>
      </c>
    </row>
    <row r="565" spans="2:41" s="3" customFormat="1" ht="3.95" customHeight="1" x14ac:dyDescent="0.2">
      <c r="P565" s="61"/>
      <c r="Q565" s="73"/>
      <c r="R565" s="6"/>
      <c r="S565" s="29"/>
      <c r="T565" s="6"/>
      <c r="U565" s="5"/>
      <c r="V565" s="41"/>
      <c r="W565" s="45"/>
      <c r="X565" s="13"/>
      <c r="Y565" s="41"/>
      <c r="Z565" s="29"/>
      <c r="AA565" s="29"/>
      <c r="AB565" s="44"/>
      <c r="AC565" s="15"/>
      <c r="AD565" s="13"/>
      <c r="AE565" s="54"/>
      <c r="AF565" s="105"/>
      <c r="AG565" s="29"/>
      <c r="AH565" s="41"/>
      <c r="AJ565" s="15"/>
      <c r="AK565" s="15"/>
      <c r="AL565" s="15"/>
      <c r="AM565" s="15"/>
      <c r="AO565" s="182" t="s">
        <v>59</v>
      </c>
    </row>
    <row r="566" spans="2:41" s="3" customFormat="1" ht="9.9499999999999993" customHeight="1" x14ac:dyDescent="0.2">
      <c r="C566" s="220" t="s">
        <v>183</v>
      </c>
      <c r="E566" s="221"/>
      <c r="O566" s="224"/>
      <c r="P566" s="134"/>
      <c r="Q566" s="6"/>
      <c r="R566" s="222" t="s">
        <v>370</v>
      </c>
      <c r="S566" s="172" t="s">
        <v>372</v>
      </c>
      <c r="T566" s="223"/>
      <c r="U566" s="5"/>
      <c r="V566" s="41"/>
      <c r="W566" s="58"/>
      <c r="X566" s="58"/>
      <c r="Y566" s="41"/>
      <c r="Z566" s="29"/>
      <c r="AA566" s="29"/>
      <c r="AB566" s="44"/>
      <c r="AC566" s="15"/>
      <c r="AD566" s="13"/>
      <c r="AE566" s="54"/>
      <c r="AF566" s="105"/>
      <c r="AG566" s="15"/>
      <c r="AH566" s="41"/>
      <c r="AJ566" s="15"/>
      <c r="AK566" s="15"/>
      <c r="AL566" s="15"/>
      <c r="AM566" s="15"/>
      <c r="AO566" s="182" t="s">
        <v>59</v>
      </c>
    </row>
    <row r="567" spans="2:41" s="3" customFormat="1" ht="2.85" customHeight="1" x14ac:dyDescent="0.2">
      <c r="P567" s="61"/>
      <c r="Q567" s="73"/>
      <c r="R567" s="6"/>
      <c r="S567" s="29"/>
      <c r="T567" s="6"/>
      <c r="U567" s="5"/>
      <c r="V567" s="41"/>
      <c r="W567" s="45"/>
      <c r="X567" s="13"/>
      <c r="Y567" s="41"/>
      <c r="Z567" s="29"/>
      <c r="AA567" s="29"/>
      <c r="AB567" s="44"/>
      <c r="AC567" s="15"/>
      <c r="AD567" s="13"/>
      <c r="AE567" s="54"/>
      <c r="AF567" s="105"/>
      <c r="AG567" s="29"/>
      <c r="AH567" s="41"/>
      <c r="AJ567" s="15"/>
      <c r="AK567" s="15"/>
      <c r="AL567" s="15"/>
      <c r="AM567" s="15"/>
      <c r="AO567" s="182" t="s">
        <v>59</v>
      </c>
    </row>
    <row r="568" spans="2:41" s="3" customFormat="1" ht="9.9499999999999993" customHeight="1" x14ac:dyDescent="0.2">
      <c r="C568" s="133"/>
      <c r="D568" s="211"/>
      <c r="E568" s="211" t="s">
        <v>131</v>
      </c>
      <c r="F568" s="224"/>
      <c r="G568" s="224" t="s">
        <v>756</v>
      </c>
      <c r="H568" s="224"/>
      <c r="I568" s="224"/>
      <c r="J568" s="224"/>
      <c r="L568" s="224"/>
      <c r="O568" s="23"/>
      <c r="P568" s="23"/>
      <c r="Q568" s="23"/>
      <c r="R568" s="23"/>
      <c r="S568" s="23"/>
      <c r="T568" s="23"/>
      <c r="U568" s="5"/>
      <c r="V568" s="41"/>
      <c r="W568" s="58"/>
      <c r="X568" s="58"/>
      <c r="Y568" s="41"/>
      <c r="Z568" s="29"/>
      <c r="AA568" s="29"/>
      <c r="AB568" s="44"/>
      <c r="AC568" s="15"/>
      <c r="AD568" s="13"/>
      <c r="AE568" s="54"/>
      <c r="AF568" s="105"/>
      <c r="AG568" s="15"/>
      <c r="AH568" s="41"/>
      <c r="AJ568" s="15"/>
      <c r="AK568" s="15"/>
      <c r="AL568" s="15"/>
      <c r="AM568" s="15"/>
      <c r="AO568" s="182" t="s">
        <v>59</v>
      </c>
    </row>
    <row r="569" spans="2:41" s="3" customFormat="1" ht="0.95" customHeight="1" x14ac:dyDescent="0.2">
      <c r="D569" s="3" t="s">
        <v>89</v>
      </c>
      <c r="P569" s="61"/>
      <c r="Q569" s="73"/>
      <c r="R569" s="6"/>
      <c r="S569" s="29"/>
      <c r="T569" s="6"/>
      <c r="U569" s="5"/>
      <c r="V569" s="41"/>
      <c r="W569" s="45"/>
      <c r="X569" s="13"/>
      <c r="Y569" s="41"/>
      <c r="Z569" s="29"/>
      <c r="AA569" s="29"/>
      <c r="AB569" s="44"/>
      <c r="AC569" s="15"/>
      <c r="AD569" s="13"/>
      <c r="AE569" s="54"/>
      <c r="AF569" s="105"/>
      <c r="AG569" s="29"/>
      <c r="AH569" s="41"/>
      <c r="AJ569" s="15"/>
      <c r="AK569" s="15"/>
      <c r="AL569" s="15"/>
      <c r="AM569" s="15"/>
      <c r="AO569" s="182" t="s">
        <v>59</v>
      </c>
    </row>
    <row r="570" spans="2:41" s="3" customFormat="1" ht="9.9499999999999993" customHeight="1" x14ac:dyDescent="0.2">
      <c r="B570" s="95" t="s">
        <v>55</v>
      </c>
      <c r="D570" s="211"/>
      <c r="E570" s="61" t="s">
        <v>132</v>
      </c>
      <c r="F570" s="61"/>
      <c r="G570" s="23" t="s">
        <v>48</v>
      </c>
      <c r="H570" s="23"/>
      <c r="I570" s="23"/>
      <c r="K570" s="23"/>
      <c r="M570" s="23"/>
      <c r="N570" s="23"/>
      <c r="P570" s="61" t="s">
        <v>133</v>
      </c>
      <c r="Q570" s="73"/>
      <c r="R570" s="22"/>
      <c r="S570" s="29">
        <f t="shared" ref="S570:S575" si="425">IF(Suggested="Yes",AA570,AG570)</f>
        <v>4.5</v>
      </c>
      <c r="T570" s="27" t="s">
        <v>47</v>
      </c>
      <c r="U570" s="5" t="str">
        <f>+Instructions!$B$3</f>
        <v xml:space="preserve">G </v>
      </c>
      <c r="V570" s="41"/>
      <c r="W570" s="45">
        <f>+Instructions!$C$22</f>
        <v>0</v>
      </c>
      <c r="X570" s="15">
        <f t="shared" ref="X570:X575" si="426">ROUND($AA570*(1-W570)+0.004999,2)</f>
        <v>4.5</v>
      </c>
      <c r="Y570" s="41"/>
      <c r="Z570" s="6" t="s">
        <v>1705</v>
      </c>
      <c r="AA570" s="29">
        <v>4.5</v>
      </c>
      <c r="AB570" s="49">
        <f t="shared" ref="AB570:AC577" si="427">+W570</f>
        <v>0</v>
      </c>
      <c r="AC570" s="15">
        <f t="shared" si="427"/>
        <v>4.5</v>
      </c>
      <c r="AD570" s="11">
        <f t="shared" ref="AD570:AD575" si="428">(AG570-AC570)/AG570</f>
        <v>0</v>
      </c>
      <c r="AE570" s="102"/>
      <c r="AF570" s="109">
        <v>1</v>
      </c>
      <c r="AG570" s="28">
        <f t="shared" ref="AG570:AG575" si="429">SUM(AJ570:AL570)+AE570</f>
        <v>4.5</v>
      </c>
      <c r="AH570" s="41"/>
      <c r="AJ570" s="15">
        <f t="shared" ref="AJ570:AJ575" si="430">ROUND(AC570/(1-VLOOKUP(AF570,Group,2,FALSE)),2)</f>
        <v>4.5</v>
      </c>
      <c r="AK570" s="15">
        <f t="shared" ref="AK570:AK575" si="431">IF(VLOOKUP(AF570,Group,5,FALSE)="YES",VLOOKUP(ROUND(ROUND(AJ570,1)-AJ570,2),Round,2,FALSE)+VLOOKUP(AF570,Group,6,FALSE),0)</f>
        <v>0</v>
      </c>
      <c r="AL570" s="15">
        <f t="shared" ref="AL570:AL575" si="432">IF(VLOOKUP(AF570,Group,7,FALSE)="",0,ROUND(AJ570-0.04999,1)-AJ570+AM570)</f>
        <v>0</v>
      </c>
      <c r="AM570" s="15" t="str">
        <f t="shared" ref="AM570:AM575" si="433">IF(VLOOKUP(AF570,Group,7,FALSE)="","",VLOOKUP(AF570,Group,7,FALSE))</f>
        <v/>
      </c>
      <c r="AO570" s="182" t="s">
        <v>59</v>
      </c>
    </row>
    <row r="571" spans="2:41" s="3" customFormat="1" ht="9.9499999999999993" customHeight="1" x14ac:dyDescent="0.2">
      <c r="B571" s="95" t="s">
        <v>55</v>
      </c>
      <c r="D571" s="211"/>
      <c r="E571" s="61" t="s">
        <v>134</v>
      </c>
      <c r="F571" s="61"/>
      <c r="G571" s="23" t="s">
        <v>48</v>
      </c>
      <c r="H571" s="23"/>
      <c r="I571" s="23"/>
      <c r="K571" s="23"/>
      <c r="M571" s="23"/>
      <c r="N571" s="23"/>
      <c r="P571" s="61" t="s">
        <v>133</v>
      </c>
      <c r="Q571" s="73"/>
      <c r="R571" s="22" t="s">
        <v>52</v>
      </c>
      <c r="S571" s="29">
        <f t="shared" si="425"/>
        <v>4</v>
      </c>
      <c r="T571" s="27" t="s">
        <v>47</v>
      </c>
      <c r="U571" s="5" t="str">
        <f>+Instructions!$B$3</f>
        <v xml:space="preserve">G </v>
      </c>
      <c r="V571" s="41"/>
      <c r="W571" s="45">
        <f>+Instructions!$C$22</f>
        <v>0</v>
      </c>
      <c r="X571" s="15">
        <f t="shared" si="426"/>
        <v>4</v>
      </c>
      <c r="Y571" s="41"/>
      <c r="Z571" s="6" t="s">
        <v>1705</v>
      </c>
      <c r="AA571" s="29">
        <v>4</v>
      </c>
      <c r="AB571" s="49">
        <f t="shared" si="427"/>
        <v>0</v>
      </c>
      <c r="AC571" s="15">
        <f t="shared" si="427"/>
        <v>4</v>
      </c>
      <c r="AD571" s="11">
        <f t="shared" si="428"/>
        <v>0</v>
      </c>
      <c r="AE571" s="102"/>
      <c r="AF571" s="109">
        <v>1</v>
      </c>
      <c r="AG571" s="28">
        <f t="shared" si="429"/>
        <v>4</v>
      </c>
      <c r="AH571" s="41"/>
      <c r="AJ571" s="15">
        <f t="shared" si="430"/>
        <v>4</v>
      </c>
      <c r="AK571" s="15">
        <f t="shared" si="431"/>
        <v>0</v>
      </c>
      <c r="AL571" s="15">
        <f t="shared" si="432"/>
        <v>0</v>
      </c>
      <c r="AM571" s="15" t="str">
        <f t="shared" si="433"/>
        <v/>
      </c>
      <c r="AO571" s="182" t="s">
        <v>59</v>
      </c>
    </row>
    <row r="572" spans="2:41" s="3" customFormat="1" ht="9.9499999999999993" customHeight="1" x14ac:dyDescent="0.2">
      <c r="B572" s="95" t="s">
        <v>55</v>
      </c>
      <c r="D572" s="211"/>
      <c r="E572" s="61" t="s">
        <v>91</v>
      </c>
      <c r="F572" s="61"/>
      <c r="G572" s="23" t="s">
        <v>48</v>
      </c>
      <c r="H572" s="23"/>
      <c r="I572" s="23"/>
      <c r="K572" s="23"/>
      <c r="L572" s="23"/>
      <c r="M572" s="23"/>
      <c r="N572" s="23"/>
      <c r="P572" s="61" t="s">
        <v>1135</v>
      </c>
      <c r="Q572" s="73"/>
      <c r="R572" s="22"/>
      <c r="S572" s="29">
        <f t="shared" si="425"/>
        <v>4.45</v>
      </c>
      <c r="T572" s="27" t="s">
        <v>47</v>
      </c>
      <c r="U572" s="5" t="str">
        <f>+Instructions!$B$3</f>
        <v xml:space="preserve">G </v>
      </c>
      <c r="V572" s="41"/>
      <c r="W572" s="45">
        <f>+Instructions!$C$22</f>
        <v>0</v>
      </c>
      <c r="X572" s="15">
        <f t="shared" si="426"/>
        <v>4.45</v>
      </c>
      <c r="Y572" s="41"/>
      <c r="Z572" s="6" t="s">
        <v>1705</v>
      </c>
      <c r="AA572" s="29">
        <v>4.45</v>
      </c>
      <c r="AB572" s="49">
        <f t="shared" si="427"/>
        <v>0</v>
      </c>
      <c r="AC572" s="15">
        <f t="shared" si="427"/>
        <v>4.45</v>
      </c>
      <c r="AD572" s="11">
        <f t="shared" si="428"/>
        <v>0</v>
      </c>
      <c r="AE572" s="102"/>
      <c r="AF572" s="109">
        <v>1</v>
      </c>
      <c r="AG572" s="28">
        <f t="shared" si="429"/>
        <v>4.45</v>
      </c>
      <c r="AH572" s="41"/>
      <c r="AJ572" s="15">
        <f t="shared" si="430"/>
        <v>4.45</v>
      </c>
      <c r="AK572" s="15">
        <f t="shared" si="431"/>
        <v>0</v>
      </c>
      <c r="AL572" s="15">
        <f t="shared" si="432"/>
        <v>0</v>
      </c>
      <c r="AM572" s="15" t="str">
        <f t="shared" si="433"/>
        <v/>
      </c>
      <c r="AO572" s="182" t="s">
        <v>59</v>
      </c>
    </row>
    <row r="573" spans="2:41" s="3" customFormat="1" ht="9.9499999999999993" customHeight="1" x14ac:dyDescent="0.2">
      <c r="B573" s="95" t="s">
        <v>55</v>
      </c>
      <c r="D573" s="211"/>
      <c r="E573" s="61" t="s">
        <v>104</v>
      </c>
      <c r="F573" s="61"/>
      <c r="G573" s="23" t="s">
        <v>48</v>
      </c>
      <c r="H573" s="23"/>
      <c r="I573" s="23"/>
      <c r="J573" s="23"/>
      <c r="K573" s="23"/>
      <c r="L573" s="23"/>
      <c r="M573" s="23"/>
      <c r="N573" s="23"/>
      <c r="P573" s="61" t="s">
        <v>681</v>
      </c>
      <c r="Q573" s="73"/>
      <c r="R573" s="22" t="s">
        <v>172</v>
      </c>
      <c r="S573" s="29">
        <f t="shared" si="425"/>
        <v>6</v>
      </c>
      <c r="T573" s="27" t="s">
        <v>47</v>
      </c>
      <c r="U573" s="5" t="str">
        <f>+Instructions!$B$3</f>
        <v xml:space="preserve">G </v>
      </c>
      <c r="V573" s="41"/>
      <c r="W573" s="45">
        <f>+Instructions!$C$22</f>
        <v>0</v>
      </c>
      <c r="X573" s="15">
        <f t="shared" si="426"/>
        <v>6</v>
      </c>
      <c r="Y573" s="41"/>
      <c r="Z573" s="6" t="s">
        <v>1705</v>
      </c>
      <c r="AA573" s="29">
        <v>6</v>
      </c>
      <c r="AB573" s="49">
        <f t="shared" si="427"/>
        <v>0</v>
      </c>
      <c r="AC573" s="15">
        <f t="shared" si="427"/>
        <v>6</v>
      </c>
      <c r="AD573" s="11">
        <f t="shared" si="428"/>
        <v>0</v>
      </c>
      <c r="AE573" s="102"/>
      <c r="AF573" s="109">
        <v>1</v>
      </c>
      <c r="AG573" s="28">
        <f t="shared" si="429"/>
        <v>6</v>
      </c>
      <c r="AH573" s="41"/>
      <c r="AJ573" s="15">
        <f t="shared" si="430"/>
        <v>6</v>
      </c>
      <c r="AK573" s="15">
        <f t="shared" si="431"/>
        <v>0</v>
      </c>
      <c r="AL573" s="15">
        <f t="shared" si="432"/>
        <v>0</v>
      </c>
      <c r="AM573" s="15" t="str">
        <f t="shared" si="433"/>
        <v/>
      </c>
      <c r="AO573" s="183" t="s">
        <v>59</v>
      </c>
    </row>
    <row r="574" spans="2:41" s="3" customFormat="1" ht="9.9499999999999993" customHeight="1" x14ac:dyDescent="0.2">
      <c r="B574" s="95" t="s">
        <v>55</v>
      </c>
      <c r="D574" s="211"/>
      <c r="E574" s="61" t="s">
        <v>214</v>
      </c>
      <c r="F574" s="61"/>
      <c r="G574" s="23" t="s">
        <v>48</v>
      </c>
      <c r="H574" s="23"/>
      <c r="I574" s="23"/>
      <c r="K574" s="23"/>
      <c r="L574" s="23"/>
      <c r="M574" s="23"/>
      <c r="N574" s="23"/>
      <c r="P574" s="61" t="s">
        <v>198</v>
      </c>
      <c r="Q574" s="73"/>
      <c r="R574" s="22"/>
      <c r="S574" s="29">
        <f t="shared" si="425"/>
        <v>5.05</v>
      </c>
      <c r="T574" s="27" t="s">
        <v>47</v>
      </c>
      <c r="U574" s="5" t="str">
        <f>+Instructions!$B$3</f>
        <v xml:space="preserve">G </v>
      </c>
      <c r="V574" s="41"/>
      <c r="W574" s="45">
        <f>+Instructions!$C$22</f>
        <v>0</v>
      </c>
      <c r="X574" s="15">
        <f t="shared" si="426"/>
        <v>5.05</v>
      </c>
      <c r="Y574" s="41"/>
      <c r="Z574" s="6" t="s">
        <v>1705</v>
      </c>
      <c r="AA574" s="29">
        <v>5.05</v>
      </c>
      <c r="AB574" s="49">
        <f t="shared" si="427"/>
        <v>0</v>
      </c>
      <c r="AC574" s="15">
        <f t="shared" si="427"/>
        <v>5.05</v>
      </c>
      <c r="AD574" s="11">
        <f t="shared" si="428"/>
        <v>0</v>
      </c>
      <c r="AE574" s="102"/>
      <c r="AF574" s="109">
        <v>1</v>
      </c>
      <c r="AG574" s="28">
        <f t="shared" si="429"/>
        <v>5.05</v>
      </c>
      <c r="AH574" s="41"/>
      <c r="AJ574" s="15">
        <f t="shared" si="430"/>
        <v>5.05</v>
      </c>
      <c r="AK574" s="15">
        <f t="shared" si="431"/>
        <v>0</v>
      </c>
      <c r="AL574" s="15">
        <f t="shared" si="432"/>
        <v>0</v>
      </c>
      <c r="AM574" s="15" t="str">
        <f t="shared" si="433"/>
        <v/>
      </c>
      <c r="AO574" s="182" t="s">
        <v>59</v>
      </c>
    </row>
    <row r="575" spans="2:41" s="3" customFormat="1" ht="9.9499999999999993" customHeight="1" x14ac:dyDescent="0.2">
      <c r="B575" s="95" t="s">
        <v>55</v>
      </c>
      <c r="D575" s="211"/>
      <c r="E575" s="61" t="s">
        <v>115</v>
      </c>
      <c r="F575" s="61"/>
      <c r="G575" s="23" t="s">
        <v>48</v>
      </c>
      <c r="H575" s="23"/>
      <c r="I575" s="23"/>
      <c r="J575" s="23"/>
      <c r="K575" s="23"/>
      <c r="L575" s="23"/>
      <c r="M575" s="23"/>
      <c r="N575" s="23"/>
      <c r="P575" s="61" t="s">
        <v>443</v>
      </c>
      <c r="Q575" s="73"/>
      <c r="R575" s="22" t="s">
        <v>323</v>
      </c>
      <c r="S575" s="29">
        <f t="shared" si="425"/>
        <v>6.3</v>
      </c>
      <c r="T575" s="27" t="s">
        <v>47</v>
      </c>
      <c r="U575" s="5" t="str">
        <f>+Instructions!$B$3</f>
        <v xml:space="preserve">G </v>
      </c>
      <c r="V575" s="41"/>
      <c r="W575" s="45">
        <f>+Instructions!$C$22</f>
        <v>0</v>
      </c>
      <c r="X575" s="15">
        <f t="shared" si="426"/>
        <v>6.3</v>
      </c>
      <c r="Y575" s="41"/>
      <c r="Z575" s="6" t="s">
        <v>1705</v>
      </c>
      <c r="AA575" s="29">
        <v>6.3</v>
      </c>
      <c r="AB575" s="49">
        <f t="shared" si="427"/>
        <v>0</v>
      </c>
      <c r="AC575" s="15">
        <f t="shared" si="427"/>
        <v>6.3</v>
      </c>
      <c r="AD575" s="11">
        <f t="shared" si="428"/>
        <v>0</v>
      </c>
      <c r="AE575" s="102"/>
      <c r="AF575" s="109">
        <v>1</v>
      </c>
      <c r="AG575" s="28">
        <f t="shared" si="429"/>
        <v>6.3</v>
      </c>
      <c r="AH575" s="41"/>
      <c r="AJ575" s="15">
        <f t="shared" si="430"/>
        <v>6.3</v>
      </c>
      <c r="AK575" s="15">
        <f t="shared" si="431"/>
        <v>0</v>
      </c>
      <c r="AL575" s="15">
        <f t="shared" si="432"/>
        <v>0</v>
      </c>
      <c r="AM575" s="15" t="str">
        <f t="shared" si="433"/>
        <v/>
      </c>
      <c r="AO575" s="183" t="s">
        <v>59</v>
      </c>
    </row>
    <row r="576" spans="2:41" s="3" customFormat="1" ht="9.9499999999999993" customHeight="1" x14ac:dyDescent="0.2">
      <c r="B576" s="95" t="s">
        <v>55</v>
      </c>
      <c r="D576" s="211"/>
      <c r="E576" s="61" t="s">
        <v>115</v>
      </c>
      <c r="F576" s="61"/>
      <c r="G576" s="23" t="s">
        <v>48</v>
      </c>
      <c r="H576" s="23"/>
      <c r="I576" s="23" t="s">
        <v>652</v>
      </c>
      <c r="J576" s="23"/>
      <c r="K576" s="23"/>
      <c r="L576" s="23"/>
      <c r="M576" s="23"/>
      <c r="N576" s="23"/>
      <c r="P576" s="61" t="s">
        <v>648</v>
      </c>
      <c r="Q576" s="73"/>
      <c r="R576" s="22" t="s">
        <v>323</v>
      </c>
      <c r="S576" s="29">
        <f>IF(Suggested="Yes",AA576,AG576)</f>
        <v>8.4</v>
      </c>
      <c r="T576" s="27" t="s">
        <v>47</v>
      </c>
      <c r="U576" s="5" t="str">
        <f>+Instructions!$B$3</f>
        <v xml:space="preserve">G </v>
      </c>
      <c r="V576" s="41"/>
      <c r="W576" s="45">
        <f>+Instructions!$C$22</f>
        <v>0</v>
      </c>
      <c r="X576" s="15">
        <f>ROUND($AA576*(1-W576)+0.004999,2)</f>
        <v>8.4</v>
      </c>
      <c r="Y576" s="41"/>
      <c r="Z576" s="6" t="s">
        <v>1705</v>
      </c>
      <c r="AA576" s="29">
        <v>8.4</v>
      </c>
      <c r="AB576" s="49">
        <f t="shared" si="427"/>
        <v>0</v>
      </c>
      <c r="AC576" s="15">
        <f t="shared" si="427"/>
        <v>8.4</v>
      </c>
      <c r="AD576" s="11">
        <f>(AG576-AC576)/AG576</f>
        <v>0</v>
      </c>
      <c r="AE576" s="102"/>
      <c r="AF576" s="109">
        <v>1</v>
      </c>
      <c r="AG576" s="28">
        <f>SUM(AJ576:AL576)+AE576</f>
        <v>8.4</v>
      </c>
      <c r="AH576" s="41"/>
      <c r="AJ576" s="15">
        <f>ROUND(AC576/(1-VLOOKUP(AF576,Group,2,FALSE)),2)</f>
        <v>8.4</v>
      </c>
      <c r="AK576" s="15">
        <f>IF(VLOOKUP(AF576,Group,5,FALSE)="YES",VLOOKUP(ROUND(ROUND(AJ576,1)-AJ576,2),Round,2,FALSE)+VLOOKUP(AF576,Group,6,FALSE),0)</f>
        <v>0</v>
      </c>
      <c r="AL576" s="15">
        <f>IF(VLOOKUP(AF576,Group,7,FALSE)="",0,ROUND(AJ576-0.04999,1)-AJ576+AM576)</f>
        <v>0</v>
      </c>
      <c r="AM576" s="15" t="str">
        <f>IF(VLOOKUP(AF576,Group,7,FALSE)="","",VLOOKUP(AF576,Group,7,FALSE))</f>
        <v/>
      </c>
      <c r="AO576" s="183" t="s">
        <v>59</v>
      </c>
    </row>
    <row r="577" spans="2:41" s="3" customFormat="1" ht="9.9499999999999993" customHeight="1" x14ac:dyDescent="0.2">
      <c r="B577" s="95" t="s">
        <v>55</v>
      </c>
      <c r="D577" s="211"/>
      <c r="E577" s="61" t="s">
        <v>910</v>
      </c>
      <c r="F577" s="61"/>
      <c r="G577" s="23" t="s">
        <v>48</v>
      </c>
      <c r="H577" s="23"/>
      <c r="I577" s="23"/>
      <c r="J577" s="23"/>
      <c r="K577" s="23"/>
      <c r="L577" s="23"/>
      <c r="M577" s="23"/>
      <c r="N577" s="23"/>
      <c r="P577" s="61" t="s">
        <v>1117</v>
      </c>
      <c r="Q577" s="73"/>
      <c r="R577" s="22" t="s">
        <v>323</v>
      </c>
      <c r="S577" s="29">
        <f>IF(Suggested="Yes",AA577,AG577)</f>
        <v>5.2</v>
      </c>
      <c r="T577" s="27" t="s">
        <v>47</v>
      </c>
      <c r="U577" s="5" t="str">
        <f>+Instructions!$B$3</f>
        <v xml:space="preserve">G </v>
      </c>
      <c r="V577" s="41"/>
      <c r="W577" s="45">
        <f>+Instructions!$C$22</f>
        <v>0</v>
      </c>
      <c r="X577" s="15">
        <f>ROUND($AA577*(1-W577)+0.004999,2)</f>
        <v>5.2</v>
      </c>
      <c r="Y577" s="41"/>
      <c r="Z577" s="6" t="s">
        <v>1705</v>
      </c>
      <c r="AA577" s="29">
        <v>5.2</v>
      </c>
      <c r="AB577" s="49">
        <f t="shared" si="427"/>
        <v>0</v>
      </c>
      <c r="AC577" s="15">
        <f t="shared" si="427"/>
        <v>5.2</v>
      </c>
      <c r="AD577" s="11">
        <f>(AG577-AC577)/AG577</f>
        <v>0</v>
      </c>
      <c r="AE577" s="102"/>
      <c r="AF577" s="109">
        <v>1</v>
      </c>
      <c r="AG577" s="28">
        <f>SUM(AJ577:AL577)+AE577</f>
        <v>5.2</v>
      </c>
      <c r="AH577" s="41"/>
      <c r="AJ577" s="15">
        <f>ROUND(AC577/(1-VLOOKUP(AF577,Group,2,FALSE)),2)</f>
        <v>5.2</v>
      </c>
      <c r="AK577" s="15">
        <f>IF(VLOOKUP(AF577,Group,5,FALSE)="YES",VLOOKUP(ROUND(ROUND(AJ577,1)-AJ577,2),Round,2,FALSE)+VLOOKUP(AF577,Group,6,FALSE),0)</f>
        <v>0</v>
      </c>
      <c r="AL577" s="15">
        <f>IF(VLOOKUP(AF577,Group,7,FALSE)="",0,ROUND(AJ577-0.04999,1)-AJ577+AM577)</f>
        <v>0</v>
      </c>
      <c r="AM577" s="15" t="str">
        <f>IF(VLOOKUP(AF577,Group,7,FALSE)="","",VLOOKUP(AF577,Group,7,FALSE))</f>
        <v/>
      </c>
      <c r="AO577" s="81" t="s">
        <v>59</v>
      </c>
    </row>
    <row r="578" spans="2:41" s="3" customFormat="1" ht="9.9499999999999993" customHeight="1" x14ac:dyDescent="0.2">
      <c r="B578" s="95" t="s">
        <v>55</v>
      </c>
      <c r="D578" s="211"/>
      <c r="E578" s="61" t="s">
        <v>268</v>
      </c>
      <c r="F578" s="61"/>
      <c r="G578" s="23" t="s">
        <v>48</v>
      </c>
      <c r="H578" s="23"/>
      <c r="I578" s="23"/>
      <c r="J578" s="23"/>
      <c r="K578" s="23"/>
      <c r="L578" s="23"/>
      <c r="M578" s="23"/>
      <c r="N578" s="23"/>
      <c r="P578" s="61" t="s">
        <v>682</v>
      </c>
      <c r="Q578" s="73"/>
      <c r="R578" s="22"/>
      <c r="S578" s="29">
        <f>IF(Suggested="Yes",AA578,AG578)</f>
        <v>4.3499999999999996</v>
      </c>
      <c r="T578" s="27" t="s">
        <v>47</v>
      </c>
      <c r="U578" s="5" t="str">
        <f>+Instructions!$B$3</f>
        <v xml:space="preserve">G </v>
      </c>
      <c r="V578" s="41"/>
      <c r="W578" s="45">
        <f>+Instructions!$C$22</f>
        <v>0</v>
      </c>
      <c r="X578" s="15">
        <f>ROUND($AA578*(1-W578)+0.004999,2)</f>
        <v>4.3499999999999996</v>
      </c>
      <c r="Y578" s="41"/>
      <c r="Z578" s="6" t="s">
        <v>1705</v>
      </c>
      <c r="AA578" s="29">
        <v>4.3499999999999996</v>
      </c>
      <c r="AB578" s="49">
        <f>+W578</f>
        <v>0</v>
      </c>
      <c r="AC578" s="15">
        <f>+X578</f>
        <v>4.3499999999999996</v>
      </c>
      <c r="AD578" s="11">
        <f>(AG578-AC578)/AG578</f>
        <v>0</v>
      </c>
      <c r="AE578" s="102"/>
      <c r="AF578" s="109">
        <v>1</v>
      </c>
      <c r="AG578" s="28">
        <f>SUM(AJ578:AL578)+AE578</f>
        <v>4.3499999999999996</v>
      </c>
      <c r="AH578" s="41"/>
      <c r="AJ578" s="15">
        <f>ROUND(AC578/(1-VLOOKUP(AF578,Group,2,FALSE)),2)</f>
        <v>4.3499999999999996</v>
      </c>
      <c r="AK578" s="15">
        <f>IF(VLOOKUP(AF578,Group,5,FALSE)="YES",VLOOKUP(ROUND(ROUND(AJ578,1)-AJ578,2),Round,2,FALSE)+VLOOKUP(AF578,Group,6,FALSE),0)</f>
        <v>0</v>
      </c>
      <c r="AL578" s="15">
        <f>IF(VLOOKUP(AF578,Group,7,FALSE)="",0,ROUND(AJ578-0.04999,1)-AJ578+AM578)</f>
        <v>0</v>
      </c>
      <c r="AM578" s="15" t="str">
        <f>IF(VLOOKUP(AF578,Group,7,FALSE)="","",VLOOKUP(AF578,Group,7,FALSE))</f>
        <v/>
      </c>
      <c r="AO578" s="182" t="s">
        <v>59</v>
      </c>
    </row>
    <row r="579" spans="2:41" s="3" customFormat="1" ht="9.9499999999999993" customHeight="1" x14ac:dyDescent="0.2">
      <c r="B579" s="95" t="s">
        <v>55</v>
      </c>
      <c r="D579" s="211"/>
      <c r="E579" s="61" t="s">
        <v>250</v>
      </c>
      <c r="F579" s="61"/>
      <c r="G579" s="23" t="s">
        <v>48</v>
      </c>
      <c r="H579" s="23"/>
      <c r="I579" s="23"/>
      <c r="J579" s="23"/>
      <c r="K579" s="23"/>
      <c r="L579" s="23"/>
      <c r="M579" s="23"/>
      <c r="N579" s="23"/>
      <c r="P579" s="61" t="s">
        <v>251</v>
      </c>
      <c r="Q579" s="73"/>
      <c r="R579" s="22" t="s">
        <v>172</v>
      </c>
      <c r="S579" s="29">
        <f>IF(Suggested="Yes",AA579,AG579)</f>
        <v>5.5</v>
      </c>
      <c r="T579" s="27" t="s">
        <v>47</v>
      </c>
      <c r="U579" s="5" t="str">
        <f>+Instructions!$B$3</f>
        <v xml:space="preserve">G </v>
      </c>
      <c r="V579" s="41"/>
      <c r="W579" s="45">
        <f>+Instructions!$C$22</f>
        <v>0</v>
      </c>
      <c r="X579" s="15">
        <f>ROUND($AA579*(1-W579)+0.004999,2)</f>
        <v>5.5</v>
      </c>
      <c r="Y579" s="41"/>
      <c r="Z579" s="6" t="s">
        <v>1705</v>
      </c>
      <c r="AA579" s="29">
        <v>5.5</v>
      </c>
      <c r="AB579" s="49">
        <f>+W579</f>
        <v>0</v>
      </c>
      <c r="AC579" s="15">
        <f>+X579</f>
        <v>5.5</v>
      </c>
      <c r="AD579" s="11">
        <f>(AG579-AC579)/AG579</f>
        <v>0</v>
      </c>
      <c r="AE579" s="102"/>
      <c r="AF579" s="109">
        <v>1</v>
      </c>
      <c r="AG579" s="28">
        <f>SUM(AJ579:AL579)+AE579</f>
        <v>5.5</v>
      </c>
      <c r="AH579" s="41"/>
      <c r="AJ579" s="15">
        <f>ROUND(AC579/(1-VLOOKUP(AF579,Group,2,FALSE)),2)</f>
        <v>5.5</v>
      </c>
      <c r="AK579" s="15">
        <f>IF(VLOOKUP(AF579,Group,5,FALSE)="YES",VLOOKUP(ROUND(ROUND(AJ579,1)-AJ579,2),Round,2,FALSE)+VLOOKUP(AF579,Group,6,FALSE),0)</f>
        <v>0</v>
      </c>
      <c r="AL579" s="15">
        <f>IF(VLOOKUP(AF579,Group,7,FALSE)="",0,ROUND(AJ579-0.04999,1)-AJ579+AM579)</f>
        <v>0</v>
      </c>
      <c r="AM579" s="15" t="str">
        <f>IF(VLOOKUP(AF579,Group,7,FALSE)="","",VLOOKUP(AF579,Group,7,FALSE))</f>
        <v/>
      </c>
      <c r="AO579" s="182" t="s">
        <v>59</v>
      </c>
    </row>
    <row r="580" spans="2:41" s="3" customFormat="1" ht="0.95" customHeight="1" x14ac:dyDescent="0.2">
      <c r="P580" s="61"/>
      <c r="Q580" s="73"/>
      <c r="R580" s="6"/>
      <c r="S580" s="29"/>
      <c r="T580" s="6"/>
      <c r="U580" s="5"/>
      <c r="V580" s="41"/>
      <c r="W580" s="45"/>
      <c r="X580" s="13"/>
      <c r="Y580" s="41"/>
      <c r="Z580" s="29"/>
      <c r="AA580" s="29"/>
      <c r="AB580" s="44"/>
      <c r="AC580" s="15"/>
      <c r="AD580" s="13"/>
      <c r="AE580" s="54"/>
      <c r="AF580" s="105"/>
      <c r="AG580" s="29"/>
      <c r="AH580" s="41"/>
      <c r="AJ580" s="15"/>
      <c r="AK580" s="15"/>
      <c r="AL580" s="15"/>
      <c r="AM580" s="15"/>
      <c r="AO580" s="182" t="s">
        <v>59</v>
      </c>
    </row>
    <row r="581" spans="2:41" s="3" customFormat="1" ht="9.9499999999999993" customHeight="1" x14ac:dyDescent="0.2">
      <c r="B581" s="96" t="s">
        <v>45</v>
      </c>
      <c r="D581" s="211"/>
      <c r="E581" s="61" t="s">
        <v>94</v>
      </c>
      <c r="F581" s="61"/>
      <c r="G581" s="23" t="s">
        <v>135</v>
      </c>
      <c r="H581" s="23"/>
      <c r="K581" s="23" t="s">
        <v>97</v>
      </c>
      <c r="L581" s="23"/>
      <c r="M581" s="23"/>
      <c r="N581" s="23"/>
      <c r="P581" s="61"/>
      <c r="Q581" s="73"/>
      <c r="R581" s="22"/>
      <c r="S581" s="29">
        <f t="shared" ref="S581:S598" si="434">IF(Suggested="Yes",AA581,AG581)</f>
        <v>1.45</v>
      </c>
      <c r="T581" s="27" t="s">
        <v>46</v>
      </c>
      <c r="U581" s="5" t="str">
        <f>+Instructions!$B$3</f>
        <v xml:space="preserve">G </v>
      </c>
      <c r="V581" s="41"/>
      <c r="W581" s="45">
        <f>+Instructions!$C$22</f>
        <v>0</v>
      </c>
      <c r="X581" s="29">
        <f t="shared" ref="X581:X600" si="435">ROUND($AA581*(1-W581)+0.004999,2)</f>
        <v>1.45</v>
      </c>
      <c r="Y581" s="41"/>
      <c r="Z581" s="6" t="s">
        <v>1705</v>
      </c>
      <c r="AA581" s="29">
        <v>1.45</v>
      </c>
      <c r="AB581" s="49">
        <f t="shared" ref="AB581:AB600" si="436">+W581</f>
        <v>0</v>
      </c>
      <c r="AC581" s="29">
        <f t="shared" ref="AC581:AC600" si="437">+X581</f>
        <v>1.45</v>
      </c>
      <c r="AD581" s="49">
        <f t="shared" ref="AD581:AD600" si="438">(AG581-AC581)/AG581</f>
        <v>0</v>
      </c>
      <c r="AE581" s="102"/>
      <c r="AF581" s="111">
        <v>2</v>
      </c>
      <c r="AG581" s="33">
        <f t="shared" ref="AG581:AG600" si="439">SUM(AJ581:AL581)+AE581</f>
        <v>1.45</v>
      </c>
      <c r="AH581" s="41"/>
      <c r="AJ581" s="15">
        <f t="shared" ref="AJ581:AJ600" si="440">ROUND(AC581/(1-VLOOKUP(AF581,Group,2,FALSE)),2)</f>
        <v>1.45</v>
      </c>
      <c r="AK581" s="15">
        <f t="shared" ref="AK581:AK600" si="441">IF(VLOOKUP(AF581,Group,5,FALSE)="YES",VLOOKUP(ROUND(ROUND(AJ581,1)-AJ581,2),Round,2,FALSE)+VLOOKUP(AF581,Group,6,FALSE),0)</f>
        <v>0</v>
      </c>
      <c r="AL581" s="15">
        <f t="shared" ref="AL581:AL600" si="442">IF(VLOOKUP(AF581,Group,7,FALSE)="",0,ROUND(AJ581-0.04999,1)-AJ581+AM581)</f>
        <v>0</v>
      </c>
      <c r="AM581" s="15" t="str">
        <f t="shared" ref="AM581:AM600" si="443">IF(VLOOKUP(AF581,Group,7,FALSE)="","",VLOOKUP(AF581,Group,7,FALSE))</f>
        <v/>
      </c>
      <c r="AO581" s="182" t="s">
        <v>59</v>
      </c>
    </row>
    <row r="582" spans="2:41" s="3" customFormat="1" ht="9.9499999999999993" customHeight="1" x14ac:dyDescent="0.2">
      <c r="B582" s="96" t="s">
        <v>45</v>
      </c>
      <c r="D582" s="211"/>
      <c r="E582" s="61" t="s">
        <v>104</v>
      </c>
      <c r="F582" s="61"/>
      <c r="G582" s="23" t="s">
        <v>125</v>
      </c>
      <c r="H582" s="23"/>
      <c r="K582" s="23" t="s">
        <v>97</v>
      </c>
      <c r="L582" s="23"/>
      <c r="M582" s="23"/>
      <c r="N582" s="23"/>
      <c r="P582" s="61"/>
      <c r="Q582" s="73"/>
      <c r="R582" s="22" t="s">
        <v>172</v>
      </c>
      <c r="S582" s="29">
        <f t="shared" si="434"/>
        <v>4.05</v>
      </c>
      <c r="T582" s="27" t="s">
        <v>46</v>
      </c>
      <c r="U582" s="5" t="str">
        <f>+Instructions!$B$3</f>
        <v xml:space="preserve">G </v>
      </c>
      <c r="V582" s="41"/>
      <c r="W582" s="45">
        <f>+Instructions!$C$22</f>
        <v>0</v>
      </c>
      <c r="X582" s="29">
        <f t="shared" si="435"/>
        <v>4.05</v>
      </c>
      <c r="Y582" s="41"/>
      <c r="Z582" s="6" t="s">
        <v>1705</v>
      </c>
      <c r="AA582" s="29">
        <v>4.05</v>
      </c>
      <c r="AB582" s="49">
        <f t="shared" si="436"/>
        <v>0</v>
      </c>
      <c r="AC582" s="29">
        <f t="shared" si="437"/>
        <v>4.05</v>
      </c>
      <c r="AD582" s="49">
        <f t="shared" si="438"/>
        <v>0</v>
      </c>
      <c r="AE582" s="102"/>
      <c r="AF582" s="111">
        <v>2</v>
      </c>
      <c r="AG582" s="33">
        <f t="shared" si="439"/>
        <v>4.05</v>
      </c>
      <c r="AH582" s="41"/>
      <c r="AJ582" s="15">
        <f t="shared" si="440"/>
        <v>4.05</v>
      </c>
      <c r="AK582" s="15">
        <f t="shared" si="441"/>
        <v>0</v>
      </c>
      <c r="AL582" s="15">
        <f t="shared" si="442"/>
        <v>0</v>
      </c>
      <c r="AM582" s="15" t="str">
        <f t="shared" si="443"/>
        <v/>
      </c>
      <c r="AO582" s="182" t="s">
        <v>59</v>
      </c>
    </row>
    <row r="583" spans="2:41" s="3" customFormat="1" ht="9.9499999999999993" customHeight="1" x14ac:dyDescent="0.2">
      <c r="B583" s="96" t="s">
        <v>45</v>
      </c>
      <c r="D583" s="211"/>
      <c r="E583" s="61" t="s">
        <v>96</v>
      </c>
      <c r="F583" s="61"/>
      <c r="G583" s="23" t="s">
        <v>127</v>
      </c>
      <c r="H583" s="23"/>
      <c r="K583" s="23" t="s">
        <v>98</v>
      </c>
      <c r="L583" s="23"/>
      <c r="M583" s="23"/>
      <c r="N583" s="23"/>
      <c r="P583" s="61"/>
      <c r="Q583" s="73"/>
      <c r="R583" s="22"/>
      <c r="S583" s="29">
        <f t="shared" si="434"/>
        <v>2.95</v>
      </c>
      <c r="T583" s="27" t="s">
        <v>46</v>
      </c>
      <c r="U583" s="5" t="str">
        <f>+Instructions!$B$3</f>
        <v xml:space="preserve">G </v>
      </c>
      <c r="V583" s="41"/>
      <c r="W583" s="45">
        <f>+Instructions!$C$22</f>
        <v>0</v>
      </c>
      <c r="X583" s="29">
        <f t="shared" si="435"/>
        <v>2.95</v>
      </c>
      <c r="Y583" s="41"/>
      <c r="Z583" s="6" t="s">
        <v>1705</v>
      </c>
      <c r="AA583" s="29">
        <v>2.95</v>
      </c>
      <c r="AB583" s="49">
        <f t="shared" si="436"/>
        <v>0</v>
      </c>
      <c r="AC583" s="29">
        <f t="shared" si="437"/>
        <v>2.95</v>
      </c>
      <c r="AD583" s="49">
        <f t="shared" si="438"/>
        <v>0</v>
      </c>
      <c r="AE583" s="102"/>
      <c r="AF583" s="111">
        <v>2</v>
      </c>
      <c r="AG583" s="33">
        <f t="shared" si="439"/>
        <v>2.95</v>
      </c>
      <c r="AH583" s="41"/>
      <c r="AJ583" s="15">
        <f t="shared" si="440"/>
        <v>2.95</v>
      </c>
      <c r="AK583" s="15">
        <f t="shared" si="441"/>
        <v>0</v>
      </c>
      <c r="AL583" s="15">
        <f t="shared" si="442"/>
        <v>0</v>
      </c>
      <c r="AM583" s="15" t="str">
        <f t="shared" si="443"/>
        <v/>
      </c>
      <c r="AO583" s="182" t="s">
        <v>59</v>
      </c>
    </row>
    <row r="584" spans="2:41" s="3" customFormat="1" ht="9.9499999999999993" customHeight="1" x14ac:dyDescent="0.2">
      <c r="B584" s="96" t="s">
        <v>45</v>
      </c>
      <c r="D584" s="211"/>
      <c r="E584" s="61" t="s">
        <v>132</v>
      </c>
      <c r="F584" s="61"/>
      <c r="G584" s="23" t="s">
        <v>116</v>
      </c>
      <c r="H584" s="23"/>
      <c r="K584" s="23" t="s">
        <v>97</v>
      </c>
      <c r="L584" s="23"/>
      <c r="M584" s="23"/>
      <c r="N584" s="23"/>
      <c r="P584" s="61"/>
      <c r="Q584" s="73"/>
      <c r="R584" s="22" t="s">
        <v>1575</v>
      </c>
      <c r="S584" s="29">
        <f t="shared" si="434"/>
        <v>3.45</v>
      </c>
      <c r="T584" s="27" t="s">
        <v>46</v>
      </c>
      <c r="U584" s="5" t="str">
        <f>+Instructions!$B$3</f>
        <v xml:space="preserve">G </v>
      </c>
      <c r="V584" s="41"/>
      <c r="W584" s="45">
        <f>+Instructions!$C$22</f>
        <v>0</v>
      </c>
      <c r="X584" s="29">
        <f t="shared" si="435"/>
        <v>3.45</v>
      </c>
      <c r="Y584" s="41"/>
      <c r="Z584" s="6" t="s">
        <v>1705</v>
      </c>
      <c r="AA584" s="29">
        <v>3.45</v>
      </c>
      <c r="AB584" s="49">
        <f t="shared" si="436"/>
        <v>0</v>
      </c>
      <c r="AC584" s="29">
        <f t="shared" si="437"/>
        <v>3.45</v>
      </c>
      <c r="AD584" s="49">
        <f t="shared" si="438"/>
        <v>0</v>
      </c>
      <c r="AE584" s="102"/>
      <c r="AF584" s="111">
        <v>2</v>
      </c>
      <c r="AG584" s="33">
        <f t="shared" si="439"/>
        <v>3.45</v>
      </c>
      <c r="AH584" s="41"/>
      <c r="AJ584" s="15">
        <f t="shared" si="440"/>
        <v>3.45</v>
      </c>
      <c r="AK584" s="15">
        <f t="shared" si="441"/>
        <v>0</v>
      </c>
      <c r="AL584" s="15">
        <f t="shared" si="442"/>
        <v>0</v>
      </c>
      <c r="AM584" s="15" t="str">
        <f t="shared" si="443"/>
        <v/>
      </c>
      <c r="AO584" s="182" t="s">
        <v>59</v>
      </c>
    </row>
    <row r="585" spans="2:41" s="3" customFormat="1" ht="9.9499999999999993" customHeight="1" x14ac:dyDescent="0.2">
      <c r="B585" s="96" t="s">
        <v>45</v>
      </c>
      <c r="D585" s="211"/>
      <c r="E585" s="61" t="s">
        <v>132</v>
      </c>
      <c r="F585" s="61"/>
      <c r="G585" s="23" t="s">
        <v>117</v>
      </c>
      <c r="H585" s="23"/>
      <c r="K585" s="23" t="s">
        <v>98</v>
      </c>
      <c r="L585" s="23"/>
      <c r="M585" s="23"/>
      <c r="N585" s="23"/>
      <c r="P585" s="61"/>
      <c r="Q585" s="73"/>
      <c r="R585" s="22"/>
      <c r="S585" s="29">
        <f t="shared" si="434"/>
        <v>4.7</v>
      </c>
      <c r="T585" s="27" t="s">
        <v>46</v>
      </c>
      <c r="U585" s="5" t="str">
        <f>+Instructions!$B$3</f>
        <v xml:space="preserve">G </v>
      </c>
      <c r="V585" s="41"/>
      <c r="W585" s="45">
        <f>+Instructions!$C$22</f>
        <v>0</v>
      </c>
      <c r="X585" s="29">
        <f t="shared" si="435"/>
        <v>4.7</v>
      </c>
      <c r="Y585" s="41"/>
      <c r="Z585" s="6" t="s">
        <v>1705</v>
      </c>
      <c r="AA585" s="29">
        <v>4.7</v>
      </c>
      <c r="AB585" s="49">
        <f t="shared" si="436"/>
        <v>0</v>
      </c>
      <c r="AC585" s="29">
        <f t="shared" si="437"/>
        <v>4.7</v>
      </c>
      <c r="AD585" s="49">
        <f t="shared" si="438"/>
        <v>0</v>
      </c>
      <c r="AE585" s="102"/>
      <c r="AF585" s="111">
        <v>2</v>
      </c>
      <c r="AG585" s="33">
        <f t="shared" si="439"/>
        <v>4.7</v>
      </c>
      <c r="AH585" s="41"/>
      <c r="AJ585" s="15">
        <f t="shared" si="440"/>
        <v>4.7</v>
      </c>
      <c r="AK585" s="15">
        <f t="shared" si="441"/>
        <v>0</v>
      </c>
      <c r="AL585" s="15">
        <f t="shared" si="442"/>
        <v>0</v>
      </c>
      <c r="AM585" s="15" t="str">
        <f t="shared" si="443"/>
        <v/>
      </c>
      <c r="AO585" s="182" t="s">
        <v>59</v>
      </c>
    </row>
    <row r="586" spans="2:41" s="3" customFormat="1" ht="9.9499999999999993" customHeight="1" x14ac:dyDescent="0.2">
      <c r="B586" s="96" t="s">
        <v>45</v>
      </c>
      <c r="D586" s="211"/>
      <c r="E586" s="61" t="s">
        <v>134</v>
      </c>
      <c r="F586" s="61"/>
      <c r="G586" s="23" t="s">
        <v>136</v>
      </c>
      <c r="H586" s="23"/>
      <c r="K586" s="23" t="s">
        <v>137</v>
      </c>
      <c r="L586" s="23"/>
      <c r="M586" s="23"/>
      <c r="N586" s="23"/>
      <c r="P586" s="61"/>
      <c r="Q586" s="73"/>
      <c r="R586" s="22"/>
      <c r="S586" s="29">
        <f t="shared" si="434"/>
        <v>3</v>
      </c>
      <c r="T586" s="27" t="s">
        <v>46</v>
      </c>
      <c r="U586" s="5" t="str">
        <f>+Instructions!$B$3</f>
        <v xml:space="preserve">G </v>
      </c>
      <c r="V586" s="41"/>
      <c r="W586" s="45">
        <f>+Instructions!$C$22</f>
        <v>0</v>
      </c>
      <c r="X586" s="29">
        <f t="shared" si="435"/>
        <v>3</v>
      </c>
      <c r="Y586" s="41"/>
      <c r="Z586" s="6" t="s">
        <v>1705</v>
      </c>
      <c r="AA586" s="29">
        <v>3</v>
      </c>
      <c r="AB586" s="49">
        <f t="shared" si="436"/>
        <v>0</v>
      </c>
      <c r="AC586" s="29">
        <f t="shared" si="437"/>
        <v>3</v>
      </c>
      <c r="AD586" s="49">
        <f t="shared" si="438"/>
        <v>0</v>
      </c>
      <c r="AE586" s="102"/>
      <c r="AF586" s="111">
        <v>2</v>
      </c>
      <c r="AG586" s="33">
        <f t="shared" si="439"/>
        <v>3</v>
      </c>
      <c r="AH586" s="41"/>
      <c r="AJ586" s="15">
        <f t="shared" si="440"/>
        <v>3</v>
      </c>
      <c r="AK586" s="15">
        <f t="shared" si="441"/>
        <v>0</v>
      </c>
      <c r="AL586" s="15">
        <f t="shared" si="442"/>
        <v>0</v>
      </c>
      <c r="AM586" s="15" t="str">
        <f t="shared" si="443"/>
        <v/>
      </c>
      <c r="AO586" s="182" t="s">
        <v>59</v>
      </c>
    </row>
    <row r="587" spans="2:41" s="3" customFormat="1" ht="9.9499999999999993" customHeight="1" x14ac:dyDescent="0.2">
      <c r="B587" s="96" t="s">
        <v>45</v>
      </c>
      <c r="D587" s="211"/>
      <c r="E587" s="61" t="s">
        <v>134</v>
      </c>
      <c r="F587" s="61"/>
      <c r="G587" s="23" t="s">
        <v>138</v>
      </c>
      <c r="H587" s="23"/>
      <c r="K587" s="23" t="s">
        <v>139</v>
      </c>
      <c r="L587" s="23"/>
      <c r="M587" s="23"/>
      <c r="N587" s="23"/>
      <c r="P587" s="61"/>
      <c r="Q587" s="73"/>
      <c r="R587" s="22"/>
      <c r="S587" s="29">
        <f t="shared" si="434"/>
        <v>3</v>
      </c>
      <c r="T587" s="27" t="s">
        <v>46</v>
      </c>
      <c r="U587" s="5" t="str">
        <f>+Instructions!$B$3</f>
        <v xml:space="preserve">G </v>
      </c>
      <c r="V587" s="41"/>
      <c r="W587" s="45">
        <f>+Instructions!$C$22</f>
        <v>0</v>
      </c>
      <c r="X587" s="29">
        <f t="shared" si="435"/>
        <v>3</v>
      </c>
      <c r="Y587" s="41"/>
      <c r="Z587" s="6" t="s">
        <v>1705</v>
      </c>
      <c r="AA587" s="29">
        <v>3</v>
      </c>
      <c r="AB587" s="49">
        <f t="shared" si="436"/>
        <v>0</v>
      </c>
      <c r="AC587" s="29">
        <f t="shared" si="437"/>
        <v>3</v>
      </c>
      <c r="AD587" s="49">
        <f t="shared" si="438"/>
        <v>0</v>
      </c>
      <c r="AE587" s="102"/>
      <c r="AF587" s="111">
        <v>2</v>
      </c>
      <c r="AG587" s="33">
        <f t="shared" si="439"/>
        <v>3</v>
      </c>
      <c r="AH587" s="41"/>
      <c r="AJ587" s="15">
        <f t="shared" si="440"/>
        <v>3</v>
      </c>
      <c r="AK587" s="15">
        <f t="shared" si="441"/>
        <v>0</v>
      </c>
      <c r="AL587" s="15">
        <f t="shared" si="442"/>
        <v>0</v>
      </c>
      <c r="AM587" s="15" t="str">
        <f t="shared" si="443"/>
        <v/>
      </c>
      <c r="AO587" s="182" t="s">
        <v>59</v>
      </c>
    </row>
    <row r="588" spans="2:41" s="3" customFormat="1" ht="0.95" customHeight="1" x14ac:dyDescent="0.2">
      <c r="B588" s="3" t="s">
        <v>89</v>
      </c>
      <c r="P588" s="61"/>
      <c r="Q588" s="73"/>
      <c r="R588" s="6"/>
      <c r="S588" s="29"/>
      <c r="T588" s="6"/>
      <c r="U588" s="5"/>
      <c r="V588" s="41"/>
      <c r="W588" s="45"/>
      <c r="X588" s="13"/>
      <c r="Y588" s="41"/>
      <c r="Z588" s="29"/>
      <c r="AA588" s="29"/>
      <c r="AB588" s="44"/>
      <c r="AC588" s="15"/>
      <c r="AD588" s="13"/>
      <c r="AE588" s="54"/>
      <c r="AF588" s="105"/>
      <c r="AG588" s="29"/>
      <c r="AH588" s="41"/>
      <c r="AJ588" s="15"/>
      <c r="AK588" s="15"/>
      <c r="AL588" s="15"/>
      <c r="AM588" s="15"/>
      <c r="AO588" s="182" t="s">
        <v>59</v>
      </c>
    </row>
    <row r="589" spans="2:41" s="3" customFormat="1" ht="11.1" customHeight="1" x14ac:dyDescent="0.2">
      <c r="C589" s="230" t="s">
        <v>184</v>
      </c>
      <c r="N589" s="3" t="s">
        <v>89</v>
      </c>
      <c r="P589" s="61"/>
      <c r="Q589" s="73"/>
      <c r="R589" s="6"/>
      <c r="S589" s="29"/>
      <c r="T589" s="6"/>
      <c r="U589" s="27"/>
      <c r="V589" s="41"/>
      <c r="W589" s="45"/>
      <c r="X589" s="13"/>
      <c r="Y589" s="41"/>
      <c r="Z589" s="29"/>
      <c r="AA589" s="29"/>
      <c r="AB589" s="44"/>
      <c r="AC589" s="29"/>
      <c r="AD589" s="13"/>
      <c r="AE589" s="62"/>
      <c r="AF589" s="106"/>
      <c r="AG589" s="29"/>
      <c r="AH589" s="41"/>
      <c r="AJ589" s="29"/>
      <c r="AK589" s="29"/>
      <c r="AL589" s="29"/>
      <c r="AM589" s="29"/>
      <c r="AO589" s="182"/>
    </row>
    <row r="590" spans="2:41" s="3" customFormat="1" ht="9.9499999999999993" customHeight="1" x14ac:dyDescent="0.2">
      <c r="C590" s="220" t="s">
        <v>759</v>
      </c>
      <c r="E590" s="221"/>
      <c r="P590" s="134"/>
      <c r="Q590" s="6"/>
      <c r="R590" s="222" t="s">
        <v>370</v>
      </c>
      <c r="S590" s="172" t="s">
        <v>372</v>
      </c>
      <c r="T590" s="223"/>
      <c r="U590" s="5"/>
      <c r="V590" s="41"/>
      <c r="W590" s="58"/>
      <c r="X590" s="58"/>
      <c r="Y590" s="41"/>
      <c r="Z590" s="29"/>
      <c r="AA590" s="29"/>
      <c r="AB590" s="44"/>
      <c r="AC590" s="15"/>
      <c r="AD590" s="13"/>
      <c r="AE590" s="54"/>
      <c r="AF590" s="105"/>
      <c r="AG590" s="15"/>
      <c r="AH590" s="41"/>
      <c r="AJ590" s="15"/>
      <c r="AK590" s="15"/>
      <c r="AL590" s="15"/>
      <c r="AM590" s="15"/>
      <c r="AO590" s="182" t="s">
        <v>59</v>
      </c>
    </row>
    <row r="591" spans="2:41" s="3" customFormat="1" ht="2.85" customHeight="1" x14ac:dyDescent="0.2">
      <c r="P591" s="61"/>
      <c r="Q591" s="73"/>
      <c r="R591" s="6"/>
      <c r="S591" s="29"/>
      <c r="T591" s="6"/>
      <c r="U591" s="5"/>
      <c r="V591" s="41"/>
      <c r="W591" s="45"/>
      <c r="X591" s="13"/>
      <c r="Y591" s="41"/>
      <c r="Z591" s="29"/>
      <c r="AA591" s="29"/>
      <c r="AB591" s="44"/>
      <c r="AC591" s="15"/>
      <c r="AD591" s="13"/>
      <c r="AE591" s="54"/>
      <c r="AF591" s="105"/>
      <c r="AG591" s="29"/>
      <c r="AH591" s="41"/>
      <c r="AJ591" s="15"/>
      <c r="AK591" s="15"/>
      <c r="AL591" s="15"/>
      <c r="AM591" s="15"/>
      <c r="AO591" s="182" t="s">
        <v>59</v>
      </c>
    </row>
    <row r="592" spans="2:41" s="3" customFormat="1" ht="9.9499999999999993" customHeight="1" x14ac:dyDescent="0.2">
      <c r="C592" s="133"/>
      <c r="D592" s="211"/>
      <c r="E592" s="211" t="s">
        <v>131</v>
      </c>
      <c r="F592" s="224"/>
      <c r="G592" s="224" t="s">
        <v>756</v>
      </c>
      <c r="H592" s="224"/>
      <c r="I592" s="224"/>
      <c r="J592" s="224"/>
      <c r="L592" s="224"/>
      <c r="O592" s="23"/>
      <c r="P592" s="23"/>
      <c r="Q592" s="23"/>
      <c r="R592" s="23"/>
      <c r="S592" s="23"/>
      <c r="T592" s="23"/>
      <c r="U592" s="5"/>
      <c r="V592" s="41"/>
      <c r="W592" s="58"/>
      <c r="X592" s="58"/>
      <c r="Y592" s="41"/>
      <c r="Z592" s="29"/>
      <c r="AA592" s="29"/>
      <c r="AB592" s="44"/>
      <c r="AC592" s="15"/>
      <c r="AD592" s="13"/>
      <c r="AE592" s="54"/>
      <c r="AF592" s="105"/>
      <c r="AG592" s="15"/>
      <c r="AH592" s="41"/>
      <c r="AJ592" s="15"/>
      <c r="AK592" s="15"/>
      <c r="AL592" s="15"/>
      <c r="AM592" s="15"/>
      <c r="AO592" s="182" t="s">
        <v>59</v>
      </c>
    </row>
    <row r="593" spans="2:41" s="3" customFormat="1" ht="0.95" customHeight="1" x14ac:dyDescent="0.2">
      <c r="D593" s="3" t="s">
        <v>89</v>
      </c>
      <c r="P593" s="61"/>
      <c r="Q593" s="73"/>
      <c r="R593" s="6"/>
      <c r="S593" s="29"/>
      <c r="T593" s="6"/>
      <c r="U593" s="5"/>
      <c r="V593" s="41"/>
      <c r="W593" s="45"/>
      <c r="X593" s="13"/>
      <c r="Y593" s="41"/>
      <c r="Z593" s="29"/>
      <c r="AA593" s="29"/>
      <c r="AB593" s="44"/>
      <c r="AC593" s="15"/>
      <c r="AD593" s="13"/>
      <c r="AE593" s="54"/>
      <c r="AF593" s="105"/>
      <c r="AG593" s="29"/>
      <c r="AH593" s="41"/>
      <c r="AJ593" s="15"/>
      <c r="AK593" s="15"/>
      <c r="AL593" s="15"/>
      <c r="AM593" s="15"/>
      <c r="AO593" s="182" t="s">
        <v>59</v>
      </c>
    </row>
    <row r="594" spans="2:41" s="3" customFormat="1" ht="9.9499999999999993" customHeight="1" x14ac:dyDescent="0.2">
      <c r="B594" s="96" t="s">
        <v>45</v>
      </c>
      <c r="D594" s="211"/>
      <c r="E594" s="61" t="s">
        <v>101</v>
      </c>
      <c r="F594" s="61"/>
      <c r="G594" s="23" t="s">
        <v>124</v>
      </c>
      <c r="H594" s="23"/>
      <c r="I594" s="23"/>
      <c r="J594" s="23"/>
      <c r="K594" s="23" t="s">
        <v>97</v>
      </c>
      <c r="L594" s="23"/>
      <c r="M594" s="23"/>
      <c r="N594" s="23"/>
      <c r="P594" s="61"/>
      <c r="Q594" s="73"/>
      <c r="R594" s="22" t="s">
        <v>323</v>
      </c>
      <c r="S594" s="29">
        <f>IF(Suggested="Yes",AA594,AG594)</f>
        <v>5.05</v>
      </c>
      <c r="T594" s="27" t="s">
        <v>46</v>
      </c>
      <c r="U594" s="5" t="str">
        <f>+Instructions!$B$3</f>
        <v xml:space="preserve">G </v>
      </c>
      <c r="V594" s="41"/>
      <c r="W594" s="45">
        <f>+Instructions!$C$22</f>
        <v>0</v>
      </c>
      <c r="X594" s="29">
        <f>ROUND($AA594*(1-W594)+0.004999,2)</f>
        <v>5.05</v>
      </c>
      <c r="Y594" s="41"/>
      <c r="Z594" s="6" t="s">
        <v>1705</v>
      </c>
      <c r="AA594" s="29">
        <v>5.05</v>
      </c>
      <c r="AB594" s="49">
        <f>+W594</f>
        <v>0</v>
      </c>
      <c r="AC594" s="29">
        <f>+X594</f>
        <v>5.05</v>
      </c>
      <c r="AD594" s="49">
        <f>(AG594-AC594)/AG594</f>
        <v>0</v>
      </c>
      <c r="AE594" s="102"/>
      <c r="AF594" s="111">
        <v>2</v>
      </c>
      <c r="AG594" s="33">
        <f>SUM(AJ594:AL594)+AE594</f>
        <v>5.05</v>
      </c>
      <c r="AH594" s="41"/>
      <c r="AJ594" s="15">
        <f>ROUND(AC594/(1-VLOOKUP(AF594,Group,2,FALSE)),2)</f>
        <v>5.05</v>
      </c>
      <c r="AK594" s="15">
        <f>IF(VLOOKUP(AF594,Group,5,FALSE)="YES",VLOOKUP(ROUND(ROUND(AJ594,1)-AJ594,2),Round,2,FALSE)+VLOOKUP(AF594,Group,6,FALSE),0)</f>
        <v>0</v>
      </c>
      <c r="AL594" s="15">
        <f>IF(VLOOKUP(AF594,Group,7,FALSE)="",0,ROUND(AJ594-0.04999,1)-AJ594+AM594)</f>
        <v>0</v>
      </c>
      <c r="AM594" s="15" t="str">
        <f>IF(VLOOKUP(AF594,Group,7,FALSE)="","",VLOOKUP(AF594,Group,7,FALSE))</f>
        <v/>
      </c>
      <c r="AO594" s="182" t="s">
        <v>59</v>
      </c>
    </row>
    <row r="595" spans="2:41" s="3" customFormat="1" ht="9.9499999999999993" customHeight="1" x14ac:dyDescent="0.2">
      <c r="B595" s="96" t="s">
        <v>45</v>
      </c>
      <c r="C595" s="3" t="s">
        <v>1269</v>
      </c>
      <c r="D595" s="211"/>
      <c r="E595" s="61" t="s">
        <v>115</v>
      </c>
      <c r="F595" s="61"/>
      <c r="G595" s="23" t="s">
        <v>437</v>
      </c>
      <c r="H595" s="23"/>
      <c r="I595" s="23"/>
      <c r="J595" s="23"/>
      <c r="K595" s="23" t="s">
        <v>97</v>
      </c>
      <c r="L595" s="23"/>
      <c r="M595" s="23"/>
      <c r="N595" s="23"/>
      <c r="P595" s="61"/>
      <c r="Q595" s="73"/>
      <c r="R595" s="22" t="s">
        <v>323</v>
      </c>
      <c r="S595" s="29">
        <f>IF(Suggested="Yes",AA595,AG595)</f>
        <v>6.3</v>
      </c>
      <c r="T595" s="27" t="s">
        <v>46</v>
      </c>
      <c r="U595" s="5" t="str">
        <f>+Instructions!$B$3</f>
        <v xml:space="preserve">G </v>
      </c>
      <c r="V595" s="41"/>
      <c r="W595" s="45">
        <f>+Instructions!$C$22</f>
        <v>0</v>
      </c>
      <c r="X595" s="29">
        <f>ROUND($AA595*(1-W595)+0.004999,2)</f>
        <v>6.3</v>
      </c>
      <c r="Y595" s="41"/>
      <c r="Z595" s="6" t="s">
        <v>1705</v>
      </c>
      <c r="AA595" s="29">
        <v>6.3</v>
      </c>
      <c r="AB595" s="49">
        <f>+W595</f>
        <v>0</v>
      </c>
      <c r="AC595" s="29">
        <f>+X595</f>
        <v>6.3</v>
      </c>
      <c r="AD595" s="49">
        <f>(AG595-AC595)/AG595</f>
        <v>0</v>
      </c>
      <c r="AE595" s="102"/>
      <c r="AF595" s="111">
        <v>2</v>
      </c>
      <c r="AG595" s="33">
        <f>SUM(AJ595:AL595)+AE595</f>
        <v>6.3</v>
      </c>
      <c r="AH595" s="41"/>
      <c r="AJ595" s="15">
        <f>ROUND(AC595/(1-VLOOKUP(AF595,Group,2,FALSE)),2)</f>
        <v>6.3</v>
      </c>
      <c r="AK595" s="15">
        <f>IF(VLOOKUP(AF595,Group,5,FALSE)="YES",VLOOKUP(ROUND(ROUND(AJ595,1)-AJ595,2),Round,2,FALSE)+VLOOKUP(AF595,Group,6,FALSE),0)</f>
        <v>0</v>
      </c>
      <c r="AL595" s="15">
        <f>IF(VLOOKUP(AF595,Group,7,FALSE)="",0,ROUND(AJ595-0.04999,1)-AJ595+AM595)</f>
        <v>0</v>
      </c>
      <c r="AM595" s="15" t="str">
        <f>IF(VLOOKUP(AF595,Group,7,FALSE)="","",VLOOKUP(AF595,Group,7,FALSE))</f>
        <v/>
      </c>
      <c r="AO595" s="183" t="s">
        <v>59</v>
      </c>
    </row>
    <row r="596" spans="2:41" s="3" customFormat="1" ht="9.9499999999999993" customHeight="1" x14ac:dyDescent="0.2">
      <c r="B596" s="96" t="s">
        <v>45</v>
      </c>
      <c r="D596" s="211"/>
      <c r="E596" s="61" t="s">
        <v>102</v>
      </c>
      <c r="F596" s="61"/>
      <c r="G596" s="23" t="s">
        <v>122</v>
      </c>
      <c r="H596" s="23"/>
      <c r="K596" s="23" t="s">
        <v>98</v>
      </c>
      <c r="L596" s="23"/>
      <c r="M596" s="23"/>
      <c r="N596" s="23"/>
      <c r="P596" s="61"/>
      <c r="Q596" s="73"/>
      <c r="R596" s="22"/>
      <c r="S596" s="29">
        <f t="shared" si="434"/>
        <v>7.65</v>
      </c>
      <c r="T596" s="27" t="s">
        <v>46</v>
      </c>
      <c r="U596" s="5" t="str">
        <f>+Instructions!$B$3</f>
        <v xml:space="preserve">G </v>
      </c>
      <c r="V596" s="41"/>
      <c r="W596" s="45">
        <f>+Instructions!$C$22</f>
        <v>0</v>
      </c>
      <c r="X596" s="29">
        <f t="shared" si="435"/>
        <v>7.65</v>
      </c>
      <c r="Y596" s="41"/>
      <c r="Z596" s="6" t="s">
        <v>1705</v>
      </c>
      <c r="AA596" s="29">
        <v>7.65</v>
      </c>
      <c r="AB596" s="49">
        <f t="shared" si="436"/>
        <v>0</v>
      </c>
      <c r="AC596" s="29">
        <f t="shared" si="437"/>
        <v>7.65</v>
      </c>
      <c r="AD596" s="49">
        <f t="shared" si="438"/>
        <v>0</v>
      </c>
      <c r="AE596" s="102"/>
      <c r="AF596" s="111">
        <v>2</v>
      </c>
      <c r="AG596" s="33">
        <f t="shared" si="439"/>
        <v>7.65</v>
      </c>
      <c r="AH596" s="41"/>
      <c r="AJ596" s="15">
        <f t="shared" si="440"/>
        <v>7.65</v>
      </c>
      <c r="AK596" s="15">
        <f t="shared" si="441"/>
        <v>0</v>
      </c>
      <c r="AL596" s="15">
        <f t="shared" si="442"/>
        <v>0</v>
      </c>
      <c r="AM596" s="15" t="str">
        <f t="shared" si="443"/>
        <v/>
      </c>
      <c r="AO596" s="182" t="s">
        <v>59</v>
      </c>
    </row>
    <row r="597" spans="2:41" s="3" customFormat="1" ht="9.9499999999999993" customHeight="1" x14ac:dyDescent="0.2">
      <c r="B597" s="96" t="s">
        <v>45</v>
      </c>
      <c r="D597" s="211"/>
      <c r="E597" s="61" t="s">
        <v>91</v>
      </c>
      <c r="F597" s="61"/>
      <c r="G597" s="23" t="s">
        <v>118</v>
      </c>
      <c r="H597" s="23"/>
      <c r="K597" s="23" t="s">
        <v>97</v>
      </c>
      <c r="L597" s="23"/>
      <c r="M597" s="23"/>
      <c r="N597" s="23"/>
      <c r="P597" s="61"/>
      <c r="Q597" s="73"/>
      <c r="R597" s="22"/>
      <c r="S597" s="29">
        <f t="shared" si="434"/>
        <v>3.55</v>
      </c>
      <c r="T597" s="27" t="s">
        <v>46</v>
      </c>
      <c r="U597" s="5" t="str">
        <f>+Instructions!$B$3</f>
        <v xml:space="preserve">G </v>
      </c>
      <c r="V597" s="41"/>
      <c r="W597" s="45">
        <f>+Instructions!$C$22</f>
        <v>0</v>
      </c>
      <c r="X597" s="29">
        <f t="shared" si="435"/>
        <v>3.55</v>
      </c>
      <c r="Y597" s="41"/>
      <c r="Z597" s="6" t="s">
        <v>1705</v>
      </c>
      <c r="AA597" s="29">
        <v>3.55</v>
      </c>
      <c r="AB597" s="49">
        <f t="shared" si="436"/>
        <v>0</v>
      </c>
      <c r="AC597" s="29">
        <f t="shared" si="437"/>
        <v>3.55</v>
      </c>
      <c r="AD597" s="49">
        <f t="shared" si="438"/>
        <v>0</v>
      </c>
      <c r="AE597" s="102"/>
      <c r="AF597" s="111">
        <v>2</v>
      </c>
      <c r="AG597" s="33">
        <f t="shared" si="439"/>
        <v>3.55</v>
      </c>
      <c r="AH597" s="41"/>
      <c r="AJ597" s="15">
        <f t="shared" si="440"/>
        <v>3.55</v>
      </c>
      <c r="AK597" s="15">
        <f t="shared" si="441"/>
        <v>0</v>
      </c>
      <c r="AL597" s="15">
        <f t="shared" si="442"/>
        <v>0</v>
      </c>
      <c r="AM597" s="15" t="str">
        <f t="shared" si="443"/>
        <v/>
      </c>
      <c r="AO597" s="182" t="s">
        <v>59</v>
      </c>
    </row>
    <row r="598" spans="2:41" s="3" customFormat="1" ht="9.9499999999999993" customHeight="1" x14ac:dyDescent="0.2">
      <c r="B598" s="96" t="s">
        <v>45</v>
      </c>
      <c r="D598" s="211"/>
      <c r="E598" s="61" t="s">
        <v>91</v>
      </c>
      <c r="F598" s="61"/>
      <c r="G598" s="23" t="s">
        <v>119</v>
      </c>
      <c r="H598" s="23"/>
      <c r="K598" s="23" t="s">
        <v>98</v>
      </c>
      <c r="L598" s="23"/>
      <c r="M598" s="23"/>
      <c r="N598" s="23"/>
      <c r="P598" s="61"/>
      <c r="Q598" s="73"/>
      <c r="R598" s="22"/>
      <c r="S598" s="29">
        <f t="shared" si="434"/>
        <v>5.5</v>
      </c>
      <c r="T598" s="27" t="s">
        <v>46</v>
      </c>
      <c r="U598" s="5" t="str">
        <f>+Instructions!$B$3</f>
        <v xml:space="preserve">G </v>
      </c>
      <c r="V598" s="41"/>
      <c r="W598" s="45">
        <f>+Instructions!$C$22</f>
        <v>0</v>
      </c>
      <c r="X598" s="29">
        <f t="shared" si="435"/>
        <v>5.5</v>
      </c>
      <c r="Y598" s="41"/>
      <c r="Z598" s="6" t="s">
        <v>1705</v>
      </c>
      <c r="AA598" s="29">
        <v>5.5</v>
      </c>
      <c r="AB598" s="49">
        <f t="shared" si="436"/>
        <v>0</v>
      </c>
      <c r="AC598" s="29">
        <f t="shared" si="437"/>
        <v>5.5</v>
      </c>
      <c r="AD598" s="49">
        <f t="shared" si="438"/>
        <v>0</v>
      </c>
      <c r="AE598" s="102"/>
      <c r="AF598" s="111">
        <v>2</v>
      </c>
      <c r="AG598" s="33">
        <f t="shared" si="439"/>
        <v>5.5</v>
      </c>
      <c r="AH598" s="41"/>
      <c r="AJ598" s="15">
        <f t="shared" si="440"/>
        <v>5.5</v>
      </c>
      <c r="AK598" s="15">
        <f t="shared" si="441"/>
        <v>0</v>
      </c>
      <c r="AL598" s="15">
        <f t="shared" si="442"/>
        <v>0</v>
      </c>
      <c r="AM598" s="15" t="str">
        <f t="shared" si="443"/>
        <v/>
      </c>
      <c r="AO598" s="182" t="s">
        <v>59</v>
      </c>
    </row>
    <row r="599" spans="2:41" s="3" customFormat="1" ht="9.9499999999999993" customHeight="1" x14ac:dyDescent="0.2">
      <c r="B599" s="96" t="s">
        <v>45</v>
      </c>
      <c r="D599" s="211"/>
      <c r="E599" s="61" t="s">
        <v>268</v>
      </c>
      <c r="F599" s="61"/>
      <c r="G599" s="23" t="s">
        <v>269</v>
      </c>
      <c r="H599" s="23"/>
      <c r="I599" s="23"/>
      <c r="J599" s="23"/>
      <c r="K599" s="23" t="s">
        <v>97</v>
      </c>
      <c r="L599" s="23"/>
      <c r="M599" s="23"/>
      <c r="N599" s="23"/>
      <c r="P599" s="61"/>
      <c r="Q599" s="73"/>
      <c r="R599" s="22"/>
      <c r="S599" s="29">
        <f>IF(Suggested="Yes",AA599,AG599)</f>
        <v>9</v>
      </c>
      <c r="T599" s="27" t="s">
        <v>46</v>
      </c>
      <c r="U599" s="5" t="str">
        <f>+Instructions!$B$3</f>
        <v xml:space="preserve">G </v>
      </c>
      <c r="V599" s="41"/>
      <c r="W599" s="45">
        <f>+Instructions!$C$22</f>
        <v>0</v>
      </c>
      <c r="X599" s="29">
        <f t="shared" si="435"/>
        <v>9</v>
      </c>
      <c r="Y599" s="41"/>
      <c r="Z599" s="6" t="s">
        <v>1705</v>
      </c>
      <c r="AA599" s="29">
        <v>9</v>
      </c>
      <c r="AB599" s="49">
        <f t="shared" si="436"/>
        <v>0</v>
      </c>
      <c r="AC599" s="29">
        <f t="shared" si="437"/>
        <v>9</v>
      </c>
      <c r="AD599" s="49">
        <f t="shared" si="438"/>
        <v>0</v>
      </c>
      <c r="AE599" s="102"/>
      <c r="AF599" s="111">
        <v>2</v>
      </c>
      <c r="AG599" s="33">
        <f t="shared" si="439"/>
        <v>9</v>
      </c>
      <c r="AH599" s="41"/>
      <c r="AJ599" s="15">
        <f t="shared" si="440"/>
        <v>9</v>
      </c>
      <c r="AK599" s="15">
        <f t="shared" si="441"/>
        <v>0</v>
      </c>
      <c r="AL599" s="15">
        <f t="shared" si="442"/>
        <v>0</v>
      </c>
      <c r="AM599" s="15" t="str">
        <f t="shared" si="443"/>
        <v/>
      </c>
      <c r="AO599" s="182" t="s">
        <v>59</v>
      </c>
    </row>
    <row r="600" spans="2:41" s="3" customFormat="1" ht="9.9499999999999993" customHeight="1" x14ac:dyDescent="0.2">
      <c r="B600" s="96" t="s">
        <v>45</v>
      </c>
      <c r="D600" s="211"/>
      <c r="E600" s="61" t="s">
        <v>250</v>
      </c>
      <c r="F600" s="61"/>
      <c r="G600" s="23" t="s">
        <v>252</v>
      </c>
      <c r="H600" s="23"/>
      <c r="I600" s="23"/>
      <c r="J600" s="23"/>
      <c r="K600" s="23" t="s">
        <v>97</v>
      </c>
      <c r="L600" s="23"/>
      <c r="M600" s="23"/>
      <c r="N600" s="23"/>
      <c r="P600" s="61"/>
      <c r="Q600" s="73"/>
      <c r="R600" s="22" t="s">
        <v>172</v>
      </c>
      <c r="S600" s="29">
        <f>IF(Suggested="Yes",AA600,AG600)</f>
        <v>11.9</v>
      </c>
      <c r="T600" s="27" t="s">
        <v>46</v>
      </c>
      <c r="U600" s="5" t="str">
        <f>+Instructions!$B$3</f>
        <v xml:space="preserve">G </v>
      </c>
      <c r="V600" s="41"/>
      <c r="W600" s="45">
        <f>+Instructions!$C$22</f>
        <v>0</v>
      </c>
      <c r="X600" s="29">
        <f t="shared" si="435"/>
        <v>11.9</v>
      </c>
      <c r="Y600" s="41"/>
      <c r="Z600" s="6" t="s">
        <v>1705</v>
      </c>
      <c r="AA600" s="29">
        <v>11.9</v>
      </c>
      <c r="AB600" s="49">
        <f t="shared" si="436"/>
        <v>0</v>
      </c>
      <c r="AC600" s="29">
        <f t="shared" si="437"/>
        <v>11.9</v>
      </c>
      <c r="AD600" s="49">
        <f t="shared" si="438"/>
        <v>0</v>
      </c>
      <c r="AE600" s="102"/>
      <c r="AF600" s="111">
        <v>2</v>
      </c>
      <c r="AG600" s="33">
        <f t="shared" si="439"/>
        <v>11.9</v>
      </c>
      <c r="AH600" s="41"/>
      <c r="AJ600" s="15">
        <f t="shared" si="440"/>
        <v>11.9</v>
      </c>
      <c r="AK600" s="15">
        <f t="shared" si="441"/>
        <v>0</v>
      </c>
      <c r="AL600" s="15">
        <f t="shared" si="442"/>
        <v>0</v>
      </c>
      <c r="AM600" s="15" t="str">
        <f t="shared" si="443"/>
        <v/>
      </c>
      <c r="AO600" s="182" t="s">
        <v>59</v>
      </c>
    </row>
    <row r="601" spans="2:41" s="3" customFormat="1" ht="0.95" customHeight="1" x14ac:dyDescent="0.2">
      <c r="P601" s="61"/>
      <c r="Q601" s="73"/>
      <c r="R601" s="6"/>
      <c r="S601" s="29"/>
      <c r="T601" s="6"/>
      <c r="U601" s="5"/>
      <c r="V601" s="41"/>
      <c r="W601" s="45"/>
      <c r="X601" s="13"/>
      <c r="Y601" s="41"/>
      <c r="Z601" s="29"/>
      <c r="AA601" s="29"/>
      <c r="AB601" s="44"/>
      <c r="AC601" s="15"/>
      <c r="AD601" s="13"/>
      <c r="AE601" s="54"/>
      <c r="AF601" s="105"/>
      <c r="AG601" s="29"/>
      <c r="AH601" s="41"/>
      <c r="AJ601" s="15"/>
      <c r="AK601" s="15"/>
      <c r="AL601" s="15"/>
      <c r="AM601" s="15"/>
      <c r="AO601" s="182" t="s">
        <v>59</v>
      </c>
    </row>
    <row r="602" spans="2:41" s="3" customFormat="1" ht="9.9499999999999993" customHeight="1" x14ac:dyDescent="0.2">
      <c r="B602" s="96" t="s">
        <v>45</v>
      </c>
      <c r="D602" s="211"/>
      <c r="E602" s="61" t="s">
        <v>134</v>
      </c>
      <c r="F602" s="61"/>
      <c r="G602" s="23" t="s">
        <v>140</v>
      </c>
      <c r="H602" s="23"/>
      <c r="K602" s="23" t="s">
        <v>221</v>
      </c>
      <c r="L602" s="23"/>
      <c r="M602" s="23"/>
      <c r="N602" s="23"/>
      <c r="P602" s="61"/>
      <c r="Q602" s="73"/>
      <c r="R602" s="22"/>
      <c r="S602" s="29">
        <f t="shared" ref="S602:S615" si="444">IF(Suggested="Yes",AA602,AG602)</f>
        <v>2.4</v>
      </c>
      <c r="T602" s="27" t="s">
        <v>46</v>
      </c>
      <c r="U602" s="5" t="str">
        <f>+Instructions!$B$3</f>
        <v xml:space="preserve">G </v>
      </c>
      <c r="V602" s="41"/>
      <c r="W602" s="45">
        <f>+Instructions!$C$22</f>
        <v>0</v>
      </c>
      <c r="X602" s="29">
        <f t="shared" ref="X602:X615" si="445">ROUND($AA602*(1-W602)+0.004999,2)</f>
        <v>2.4</v>
      </c>
      <c r="Y602" s="41"/>
      <c r="Z602" s="6" t="s">
        <v>1705</v>
      </c>
      <c r="AA602" s="29">
        <v>2.4</v>
      </c>
      <c r="AB602" s="49">
        <f t="shared" ref="AB602:AC604" si="446">+W602</f>
        <v>0</v>
      </c>
      <c r="AC602" s="29">
        <f t="shared" si="446"/>
        <v>2.4</v>
      </c>
      <c r="AD602" s="49">
        <f>(AG602-AC602)/AG602</f>
        <v>0</v>
      </c>
      <c r="AE602" s="102"/>
      <c r="AF602" s="111">
        <v>2</v>
      </c>
      <c r="AG602" s="33">
        <f>SUM(AJ602:AL602)+AE602</f>
        <v>2.4</v>
      </c>
      <c r="AH602" s="41"/>
      <c r="AJ602" s="15">
        <f>ROUND(AC602/(1-VLOOKUP(AF602,Group,2,FALSE)),2)</f>
        <v>2.4</v>
      </c>
      <c r="AK602" s="15">
        <f>IF(VLOOKUP(AF602,Group,5,FALSE)="YES",VLOOKUP(ROUND(ROUND(AJ602,1)-AJ602,2),Round,2,FALSE)+VLOOKUP(AF602,Group,6,FALSE),0)</f>
        <v>0</v>
      </c>
      <c r="AL602" s="15">
        <f>IF(VLOOKUP(AF602,Group,7,FALSE)="",0,ROUND(AJ602-0.04999,1)-AJ602+AM602)</f>
        <v>0</v>
      </c>
      <c r="AM602" s="15" t="str">
        <f>IF(VLOOKUP(AF602,Group,7,FALSE)="","",VLOOKUP(AF602,Group,7,FALSE))</f>
        <v/>
      </c>
      <c r="AO602" s="182" t="s">
        <v>59</v>
      </c>
    </row>
    <row r="603" spans="2:41" s="3" customFormat="1" ht="9.9499999999999993" customHeight="1" x14ac:dyDescent="0.2">
      <c r="B603" s="96" t="s">
        <v>45</v>
      </c>
      <c r="D603" s="211"/>
      <c r="E603" s="61" t="s">
        <v>134</v>
      </c>
      <c r="F603" s="61"/>
      <c r="G603" s="23" t="s">
        <v>142</v>
      </c>
      <c r="H603" s="23"/>
      <c r="K603" s="23" t="s">
        <v>222</v>
      </c>
      <c r="L603" s="23"/>
      <c r="M603" s="23"/>
      <c r="N603" s="23"/>
      <c r="P603" s="61"/>
      <c r="Q603" s="73"/>
      <c r="R603" s="22" t="s">
        <v>172</v>
      </c>
      <c r="S603" s="29">
        <f t="shared" si="444"/>
        <v>6.2</v>
      </c>
      <c r="T603" s="27" t="s">
        <v>46</v>
      </c>
      <c r="U603" s="5" t="str">
        <f>+Instructions!$B$3</f>
        <v xml:space="preserve">G </v>
      </c>
      <c r="V603" s="41"/>
      <c r="W603" s="45">
        <f>+Instructions!$C$22</f>
        <v>0</v>
      </c>
      <c r="X603" s="29">
        <f t="shared" si="445"/>
        <v>6.2</v>
      </c>
      <c r="Y603" s="41"/>
      <c r="Z603" s="6" t="s">
        <v>1705</v>
      </c>
      <c r="AA603" s="29">
        <v>6.2</v>
      </c>
      <c r="AB603" s="49">
        <f t="shared" si="446"/>
        <v>0</v>
      </c>
      <c r="AC603" s="29">
        <f t="shared" si="446"/>
        <v>6.2</v>
      </c>
      <c r="AD603" s="49">
        <f>(AG603-AC603)/AG603</f>
        <v>0</v>
      </c>
      <c r="AE603" s="102"/>
      <c r="AF603" s="111">
        <v>2</v>
      </c>
      <c r="AG603" s="33">
        <f>SUM(AJ603:AL603)+AE603</f>
        <v>6.2</v>
      </c>
      <c r="AH603" s="41"/>
      <c r="AJ603" s="15">
        <f>ROUND(AC603/(1-VLOOKUP(AF603,Group,2,FALSE)),2)</f>
        <v>6.2</v>
      </c>
      <c r="AK603" s="15">
        <f>IF(VLOOKUP(AF603,Group,5,FALSE)="YES",VLOOKUP(ROUND(ROUND(AJ603,1)-AJ603,2),Round,2,FALSE)+VLOOKUP(AF603,Group,6,FALSE),0)</f>
        <v>0</v>
      </c>
      <c r="AL603" s="15">
        <f>IF(VLOOKUP(AF603,Group,7,FALSE)="",0,ROUND(AJ603-0.04999,1)-AJ603+AM603)</f>
        <v>0</v>
      </c>
      <c r="AM603" s="15" t="str">
        <f>IF(VLOOKUP(AF603,Group,7,FALSE)="","",VLOOKUP(AF603,Group,7,FALSE))</f>
        <v/>
      </c>
      <c r="AO603" s="182" t="s">
        <v>59</v>
      </c>
    </row>
    <row r="604" spans="2:41" s="3" customFormat="1" ht="9.9499999999999993" customHeight="1" x14ac:dyDescent="0.2">
      <c r="B604" s="96" t="s">
        <v>45</v>
      </c>
      <c r="D604" s="211"/>
      <c r="E604" s="61" t="s">
        <v>134</v>
      </c>
      <c r="F604" s="61"/>
      <c r="G604" s="23" t="s">
        <v>143</v>
      </c>
      <c r="H604" s="23"/>
      <c r="K604" s="23" t="s">
        <v>223</v>
      </c>
      <c r="L604" s="23"/>
      <c r="M604" s="23"/>
      <c r="N604" s="23"/>
      <c r="P604" s="61"/>
      <c r="Q604" s="73" t="s">
        <v>89</v>
      </c>
      <c r="R604" s="22" t="s">
        <v>172</v>
      </c>
      <c r="S604" s="29">
        <f t="shared" si="444"/>
        <v>6.2</v>
      </c>
      <c r="T604" s="27" t="s">
        <v>46</v>
      </c>
      <c r="U604" s="5" t="str">
        <f>+Instructions!$B$3</f>
        <v xml:space="preserve">G </v>
      </c>
      <c r="V604" s="41"/>
      <c r="W604" s="45">
        <f>+Instructions!$C$22</f>
        <v>0</v>
      </c>
      <c r="X604" s="29">
        <f t="shared" si="445"/>
        <v>6.2</v>
      </c>
      <c r="Y604" s="41"/>
      <c r="Z604" s="6" t="s">
        <v>1705</v>
      </c>
      <c r="AA604" s="29">
        <v>6.2</v>
      </c>
      <c r="AB604" s="49">
        <f t="shared" si="446"/>
        <v>0</v>
      </c>
      <c r="AC604" s="29">
        <f t="shared" si="446"/>
        <v>6.2</v>
      </c>
      <c r="AD604" s="49">
        <f>(AG604-AC604)/AG604</f>
        <v>0</v>
      </c>
      <c r="AE604" s="102"/>
      <c r="AF604" s="111">
        <v>2</v>
      </c>
      <c r="AG604" s="33">
        <f>SUM(AJ604:AL604)+AE604</f>
        <v>6.2</v>
      </c>
      <c r="AH604" s="41"/>
      <c r="AJ604" s="15">
        <f>ROUND(AC604/(1-VLOOKUP(AF604,Group,2,FALSE)),2)</f>
        <v>6.2</v>
      </c>
      <c r="AK604" s="15">
        <f>IF(VLOOKUP(AF604,Group,5,FALSE)="YES",VLOOKUP(ROUND(ROUND(AJ604,1)-AJ604,2),Round,2,FALSE)+VLOOKUP(AF604,Group,6,FALSE),0)</f>
        <v>0</v>
      </c>
      <c r="AL604" s="15">
        <f>IF(VLOOKUP(AF604,Group,7,FALSE)="",0,ROUND(AJ604-0.04999,1)-AJ604+AM604)</f>
        <v>0</v>
      </c>
      <c r="AM604" s="15" t="str">
        <f>IF(VLOOKUP(AF604,Group,7,FALSE)="","",VLOOKUP(AF604,Group,7,FALSE))</f>
        <v/>
      </c>
      <c r="AO604" s="182" t="s">
        <v>59</v>
      </c>
    </row>
    <row r="605" spans="2:41" s="3" customFormat="1" ht="9.9499999999999993" customHeight="1" x14ac:dyDescent="0.2">
      <c r="B605" s="96" t="s">
        <v>45</v>
      </c>
      <c r="D605" s="211"/>
      <c r="E605" s="61" t="s">
        <v>132</v>
      </c>
      <c r="F605" s="61"/>
      <c r="G605" s="23" t="s">
        <v>144</v>
      </c>
      <c r="H605" s="23"/>
      <c r="K605" s="23" t="s">
        <v>221</v>
      </c>
      <c r="L605" s="23"/>
      <c r="M605" s="23"/>
      <c r="N605" s="23"/>
      <c r="P605" s="61"/>
      <c r="Q605" s="73"/>
      <c r="R605" s="22"/>
      <c r="S605" s="29">
        <f t="shared" si="444"/>
        <v>2.1</v>
      </c>
      <c r="T605" s="27" t="s">
        <v>46</v>
      </c>
      <c r="U605" s="5" t="str">
        <f>+Instructions!$B$3</f>
        <v xml:space="preserve">G </v>
      </c>
      <c r="V605" s="41"/>
      <c r="W605" s="45">
        <f>+Instructions!$C$22</f>
        <v>0</v>
      </c>
      <c r="X605" s="29">
        <f t="shared" si="445"/>
        <v>2.1</v>
      </c>
      <c r="Y605" s="41"/>
      <c r="Z605" s="6" t="s">
        <v>1705</v>
      </c>
      <c r="AA605" s="29">
        <v>2.1</v>
      </c>
      <c r="AB605" s="49">
        <f t="shared" ref="AB605:AB615" si="447">+W605</f>
        <v>0</v>
      </c>
      <c r="AC605" s="29">
        <f t="shared" ref="AC605:AC615" si="448">+X605</f>
        <v>2.1</v>
      </c>
      <c r="AD605" s="49">
        <f t="shared" ref="AD605:AD615" si="449">(AG605-AC605)/AG605</f>
        <v>0</v>
      </c>
      <c r="AE605" s="102"/>
      <c r="AF605" s="111">
        <v>2</v>
      </c>
      <c r="AG605" s="33">
        <f t="shared" ref="AG605:AG615" si="450">SUM(AJ605:AL605)+AE605</f>
        <v>2.1</v>
      </c>
      <c r="AH605" s="41"/>
      <c r="AJ605" s="15">
        <f t="shared" ref="AJ605:AJ615" si="451">ROUND(AC605/(1-VLOOKUP(AF605,Group,2,FALSE)),2)</f>
        <v>2.1</v>
      </c>
      <c r="AK605" s="15">
        <f t="shared" ref="AK605:AK615" si="452">IF(VLOOKUP(AF605,Group,5,FALSE)="YES",VLOOKUP(ROUND(ROUND(AJ605,1)-AJ605,2),Round,2,FALSE)+VLOOKUP(AF605,Group,6,FALSE),0)</f>
        <v>0</v>
      </c>
      <c r="AL605" s="15">
        <f t="shared" ref="AL605:AL615" si="453">IF(VLOOKUP(AF605,Group,7,FALSE)="",0,ROUND(AJ605-0.04999,1)-AJ605+AM605)</f>
        <v>0</v>
      </c>
      <c r="AM605" s="15" t="str">
        <f t="shared" ref="AM605:AM615" si="454">IF(VLOOKUP(AF605,Group,7,FALSE)="","",VLOOKUP(AF605,Group,7,FALSE))</f>
        <v/>
      </c>
      <c r="AO605" s="182" t="s">
        <v>59</v>
      </c>
    </row>
    <row r="606" spans="2:41" s="3" customFormat="1" ht="9.9499999999999993" customHeight="1" x14ac:dyDescent="0.2">
      <c r="B606" s="96" t="s">
        <v>45</v>
      </c>
      <c r="D606" s="211"/>
      <c r="E606" s="61" t="s">
        <v>132</v>
      </c>
      <c r="F606" s="61"/>
      <c r="G606" s="23" t="s">
        <v>145</v>
      </c>
      <c r="H606" s="23"/>
      <c r="K606" s="23" t="s">
        <v>222</v>
      </c>
      <c r="L606" s="23"/>
      <c r="M606" s="23"/>
      <c r="N606" s="23"/>
      <c r="P606" s="61"/>
      <c r="Q606" s="73"/>
      <c r="R606" s="22" t="s">
        <v>172</v>
      </c>
      <c r="S606" s="29">
        <f t="shared" si="444"/>
        <v>3.9</v>
      </c>
      <c r="T606" s="27" t="s">
        <v>46</v>
      </c>
      <c r="U606" s="5" t="str">
        <f>+Instructions!$B$3</f>
        <v xml:space="preserve">G </v>
      </c>
      <c r="V606" s="41"/>
      <c r="W606" s="45">
        <f>+Instructions!$C$22</f>
        <v>0</v>
      </c>
      <c r="X606" s="29">
        <f t="shared" si="445"/>
        <v>3.9</v>
      </c>
      <c r="Y606" s="41"/>
      <c r="Z606" s="6" t="s">
        <v>1705</v>
      </c>
      <c r="AA606" s="29">
        <v>3.9</v>
      </c>
      <c r="AB606" s="49">
        <f t="shared" si="447"/>
        <v>0</v>
      </c>
      <c r="AC606" s="29">
        <f t="shared" si="448"/>
        <v>3.9</v>
      </c>
      <c r="AD606" s="49">
        <f t="shared" si="449"/>
        <v>0</v>
      </c>
      <c r="AE606" s="102"/>
      <c r="AF606" s="111">
        <v>2</v>
      </c>
      <c r="AG606" s="33">
        <f t="shared" si="450"/>
        <v>3.9</v>
      </c>
      <c r="AH606" s="41"/>
      <c r="AJ606" s="15">
        <f t="shared" si="451"/>
        <v>3.9</v>
      </c>
      <c r="AK606" s="15">
        <f t="shared" si="452"/>
        <v>0</v>
      </c>
      <c r="AL606" s="15">
        <f t="shared" si="453"/>
        <v>0</v>
      </c>
      <c r="AM606" s="15" t="str">
        <f t="shared" si="454"/>
        <v/>
      </c>
      <c r="AO606" s="182" t="s">
        <v>59</v>
      </c>
    </row>
    <row r="607" spans="2:41" s="3" customFormat="1" ht="9.9499999999999993" customHeight="1" x14ac:dyDescent="0.2">
      <c r="B607" s="96" t="s">
        <v>45</v>
      </c>
      <c r="D607" s="211"/>
      <c r="E607" s="61" t="s">
        <v>132</v>
      </c>
      <c r="F607" s="61"/>
      <c r="G607" s="23" t="s">
        <v>146</v>
      </c>
      <c r="H607" s="23"/>
      <c r="K607" s="23" t="s">
        <v>223</v>
      </c>
      <c r="L607" s="23"/>
      <c r="M607" s="23"/>
      <c r="N607" s="23"/>
      <c r="P607" s="61"/>
      <c r="Q607" s="73"/>
      <c r="R607" s="22" t="s">
        <v>172</v>
      </c>
      <c r="S607" s="29">
        <f t="shared" si="444"/>
        <v>3.9</v>
      </c>
      <c r="T607" s="27" t="s">
        <v>46</v>
      </c>
      <c r="U607" s="5" t="str">
        <f>+Instructions!$B$3</f>
        <v xml:space="preserve">G </v>
      </c>
      <c r="V607" s="41"/>
      <c r="W607" s="45">
        <f>+Instructions!$C$22</f>
        <v>0</v>
      </c>
      <c r="X607" s="29">
        <f t="shared" si="445"/>
        <v>3.9</v>
      </c>
      <c r="Y607" s="41"/>
      <c r="Z607" s="6" t="s">
        <v>1705</v>
      </c>
      <c r="AA607" s="29">
        <v>3.9</v>
      </c>
      <c r="AB607" s="49">
        <f t="shared" si="447"/>
        <v>0</v>
      </c>
      <c r="AC607" s="29">
        <f t="shared" si="448"/>
        <v>3.9</v>
      </c>
      <c r="AD607" s="49">
        <f t="shared" si="449"/>
        <v>0</v>
      </c>
      <c r="AE607" s="102"/>
      <c r="AF607" s="111">
        <v>2</v>
      </c>
      <c r="AG607" s="33">
        <f t="shared" si="450"/>
        <v>3.9</v>
      </c>
      <c r="AH607" s="41"/>
      <c r="AJ607" s="15">
        <f t="shared" si="451"/>
        <v>3.9</v>
      </c>
      <c r="AK607" s="15">
        <f t="shared" si="452"/>
        <v>0</v>
      </c>
      <c r="AL607" s="15">
        <f t="shared" si="453"/>
        <v>0</v>
      </c>
      <c r="AM607" s="15" t="str">
        <f t="shared" si="454"/>
        <v/>
      </c>
      <c r="AO607" s="182" t="s">
        <v>59</v>
      </c>
    </row>
    <row r="608" spans="2:41" s="3" customFormat="1" ht="0.95" customHeight="1" x14ac:dyDescent="0.2">
      <c r="B608" s="3" t="s">
        <v>89</v>
      </c>
      <c r="P608" s="61"/>
      <c r="Q608" s="73"/>
      <c r="R608" s="6"/>
      <c r="S608" s="29"/>
      <c r="T608" s="6"/>
      <c r="U608" s="5"/>
      <c r="V608" s="41"/>
      <c r="W608" s="45"/>
      <c r="X608" s="13"/>
      <c r="Y608" s="41"/>
      <c r="Z608" s="29"/>
      <c r="AA608" s="29"/>
      <c r="AB608" s="44"/>
      <c r="AC608" s="15"/>
      <c r="AD608" s="13"/>
      <c r="AE608" s="54"/>
      <c r="AF608" s="105"/>
      <c r="AG608" s="29"/>
      <c r="AH608" s="41"/>
      <c r="AJ608" s="15"/>
      <c r="AK608" s="15"/>
      <c r="AL608" s="15"/>
      <c r="AM608" s="15"/>
      <c r="AO608" s="182" t="s">
        <v>59</v>
      </c>
    </row>
    <row r="609" spans="2:41" s="3" customFormat="1" ht="9.9499999999999993" customHeight="1" x14ac:dyDescent="0.2">
      <c r="B609" s="96" t="s">
        <v>45</v>
      </c>
      <c r="D609" s="211"/>
      <c r="E609" s="61" t="s">
        <v>147</v>
      </c>
      <c r="F609" s="61"/>
      <c r="G609" s="23" t="s">
        <v>148</v>
      </c>
      <c r="H609" s="23"/>
      <c r="K609" s="23" t="s">
        <v>224</v>
      </c>
      <c r="L609" s="23"/>
      <c r="M609" s="23"/>
      <c r="N609" s="23"/>
      <c r="P609" s="61"/>
      <c r="Q609" s="73"/>
      <c r="R609" s="22"/>
      <c r="S609" s="29">
        <f t="shared" si="444"/>
        <v>2.5499999999999998</v>
      </c>
      <c r="T609" s="27" t="s">
        <v>46</v>
      </c>
      <c r="U609" s="5" t="str">
        <f>+Instructions!$B$3</f>
        <v xml:space="preserve">G </v>
      </c>
      <c r="V609" s="41"/>
      <c r="W609" s="45">
        <f>+Instructions!$C$22</f>
        <v>0</v>
      </c>
      <c r="X609" s="29">
        <f t="shared" si="445"/>
        <v>2.5499999999999998</v>
      </c>
      <c r="Y609" s="41"/>
      <c r="Z609" s="6" t="s">
        <v>1705</v>
      </c>
      <c r="AA609" s="29">
        <v>2.5499999999999998</v>
      </c>
      <c r="AB609" s="49">
        <f t="shared" si="447"/>
        <v>0</v>
      </c>
      <c r="AC609" s="29">
        <f t="shared" si="448"/>
        <v>2.5499999999999998</v>
      </c>
      <c r="AD609" s="49">
        <f t="shared" si="449"/>
        <v>0</v>
      </c>
      <c r="AE609" s="102"/>
      <c r="AF609" s="111">
        <v>2</v>
      </c>
      <c r="AG609" s="33">
        <f t="shared" si="450"/>
        <v>2.5499999999999998</v>
      </c>
      <c r="AH609" s="41"/>
      <c r="AJ609" s="15">
        <f t="shared" si="451"/>
        <v>2.5499999999999998</v>
      </c>
      <c r="AK609" s="15">
        <f t="shared" si="452"/>
        <v>0</v>
      </c>
      <c r="AL609" s="15">
        <f t="shared" si="453"/>
        <v>0</v>
      </c>
      <c r="AM609" s="15" t="str">
        <f t="shared" si="454"/>
        <v/>
      </c>
      <c r="AO609" s="182" t="s">
        <v>59</v>
      </c>
    </row>
    <row r="610" spans="2:41" s="3" customFormat="1" ht="9.9499999999999993" customHeight="1" x14ac:dyDescent="0.2">
      <c r="B610" s="96" t="s">
        <v>45</v>
      </c>
      <c r="D610" s="211"/>
      <c r="E610" s="61" t="s">
        <v>147</v>
      </c>
      <c r="F610" s="61"/>
      <c r="G610" s="23" t="s">
        <v>149</v>
      </c>
      <c r="H610" s="23"/>
      <c r="K610" s="23" t="s">
        <v>225</v>
      </c>
      <c r="L610" s="23"/>
      <c r="M610" s="23"/>
      <c r="N610" s="23"/>
      <c r="P610" s="61"/>
      <c r="Q610" s="73"/>
      <c r="R610" s="22"/>
      <c r="S610" s="29">
        <f t="shared" si="444"/>
        <v>8</v>
      </c>
      <c r="T610" s="27" t="s">
        <v>46</v>
      </c>
      <c r="U610" s="5" t="str">
        <f>+Instructions!$B$3</f>
        <v xml:space="preserve">G </v>
      </c>
      <c r="V610" s="41"/>
      <c r="W610" s="45">
        <f>+Instructions!$C$22</f>
        <v>0</v>
      </c>
      <c r="X610" s="29">
        <f t="shared" si="445"/>
        <v>8</v>
      </c>
      <c r="Y610" s="41"/>
      <c r="Z610" s="6" t="s">
        <v>1705</v>
      </c>
      <c r="AA610" s="29">
        <v>8</v>
      </c>
      <c r="AB610" s="49">
        <f t="shared" si="447"/>
        <v>0</v>
      </c>
      <c r="AC610" s="29">
        <f t="shared" si="448"/>
        <v>8</v>
      </c>
      <c r="AD610" s="49">
        <f t="shared" si="449"/>
        <v>0</v>
      </c>
      <c r="AE610" s="102"/>
      <c r="AF610" s="111">
        <v>2</v>
      </c>
      <c r="AG610" s="33">
        <f t="shared" si="450"/>
        <v>8</v>
      </c>
      <c r="AH610" s="41"/>
      <c r="AJ610" s="15">
        <f t="shared" si="451"/>
        <v>8</v>
      </c>
      <c r="AK610" s="15">
        <f t="shared" si="452"/>
        <v>0</v>
      </c>
      <c r="AL610" s="15">
        <f t="shared" si="453"/>
        <v>0</v>
      </c>
      <c r="AM610" s="15" t="str">
        <f t="shared" si="454"/>
        <v/>
      </c>
      <c r="AO610" s="182" t="s">
        <v>59</v>
      </c>
    </row>
    <row r="611" spans="2:41" s="3" customFormat="1" ht="9.9499999999999993" customHeight="1" x14ac:dyDescent="0.2">
      <c r="B611" s="96" t="s">
        <v>45</v>
      </c>
      <c r="D611" s="211"/>
      <c r="E611" s="61" t="s">
        <v>147</v>
      </c>
      <c r="F611" s="61"/>
      <c r="G611" s="23" t="s">
        <v>150</v>
      </c>
      <c r="H611" s="23"/>
      <c r="K611" s="23" t="s">
        <v>226</v>
      </c>
      <c r="L611" s="23"/>
      <c r="M611" s="23"/>
      <c r="N611" s="23"/>
      <c r="P611" s="61"/>
      <c r="Q611" s="73"/>
      <c r="R611" s="22"/>
      <c r="S611" s="29">
        <f t="shared" si="444"/>
        <v>8</v>
      </c>
      <c r="T611" s="27" t="s">
        <v>46</v>
      </c>
      <c r="U611" s="5" t="str">
        <f>+Instructions!$B$3</f>
        <v xml:space="preserve">G </v>
      </c>
      <c r="V611" s="41"/>
      <c r="W611" s="45">
        <f>+Instructions!$C$22</f>
        <v>0</v>
      </c>
      <c r="X611" s="29">
        <f t="shared" si="445"/>
        <v>8</v>
      </c>
      <c r="Y611" s="41"/>
      <c r="Z611" s="6" t="s">
        <v>1705</v>
      </c>
      <c r="AA611" s="29">
        <v>8</v>
      </c>
      <c r="AB611" s="49">
        <f t="shared" si="447"/>
        <v>0</v>
      </c>
      <c r="AC611" s="29">
        <f t="shared" si="448"/>
        <v>8</v>
      </c>
      <c r="AD611" s="49">
        <f t="shared" si="449"/>
        <v>0</v>
      </c>
      <c r="AE611" s="102"/>
      <c r="AF611" s="111">
        <v>2</v>
      </c>
      <c r="AG611" s="33">
        <f t="shared" si="450"/>
        <v>8</v>
      </c>
      <c r="AH611" s="41"/>
      <c r="AJ611" s="15">
        <f t="shared" si="451"/>
        <v>8</v>
      </c>
      <c r="AK611" s="15">
        <f t="shared" si="452"/>
        <v>0</v>
      </c>
      <c r="AL611" s="15">
        <f t="shared" si="453"/>
        <v>0</v>
      </c>
      <c r="AM611" s="15" t="str">
        <f t="shared" si="454"/>
        <v/>
      </c>
      <c r="AO611" s="182" t="s">
        <v>59</v>
      </c>
    </row>
    <row r="612" spans="2:41" s="3" customFormat="1" ht="0.95" customHeight="1" x14ac:dyDescent="0.2">
      <c r="P612" s="61"/>
      <c r="Q612" s="73"/>
      <c r="R612" s="6"/>
      <c r="S612" s="29"/>
      <c r="T612" s="6"/>
      <c r="U612" s="5"/>
      <c r="V612" s="41"/>
      <c r="W612" s="45"/>
      <c r="X612" s="13"/>
      <c r="Y612" s="41"/>
      <c r="Z612" s="29"/>
      <c r="AA612" s="29"/>
      <c r="AB612" s="44"/>
      <c r="AC612" s="15"/>
      <c r="AD612" s="13"/>
      <c r="AE612" s="54"/>
      <c r="AF612" s="105"/>
      <c r="AG612" s="29"/>
      <c r="AH612" s="41"/>
      <c r="AJ612" s="15"/>
      <c r="AK612" s="15"/>
      <c r="AL612" s="15"/>
      <c r="AM612" s="15"/>
      <c r="AO612" s="182" t="s">
        <v>59</v>
      </c>
    </row>
    <row r="613" spans="2:41" s="3" customFormat="1" ht="9.9499999999999993" customHeight="1" x14ac:dyDescent="0.2">
      <c r="B613" s="96" t="s">
        <v>45</v>
      </c>
      <c r="D613" s="211"/>
      <c r="E613" s="61" t="s">
        <v>91</v>
      </c>
      <c r="F613" s="61"/>
      <c r="G613" s="23" t="s">
        <v>151</v>
      </c>
      <c r="H613" s="23"/>
      <c r="K613" s="23" t="s">
        <v>227</v>
      </c>
      <c r="L613" s="23"/>
      <c r="M613" s="23"/>
      <c r="N613" s="23"/>
      <c r="P613" s="61"/>
      <c r="Q613" s="73"/>
      <c r="R613" s="22"/>
      <c r="S613" s="29">
        <f t="shared" si="444"/>
        <v>6</v>
      </c>
      <c r="T613" s="27" t="s">
        <v>46</v>
      </c>
      <c r="U613" s="5" t="str">
        <f>+Instructions!$B$3</f>
        <v xml:space="preserve">G </v>
      </c>
      <c r="V613" s="41"/>
      <c r="W613" s="45">
        <f>+Instructions!$C$22</f>
        <v>0</v>
      </c>
      <c r="X613" s="29">
        <f t="shared" si="445"/>
        <v>6</v>
      </c>
      <c r="Y613" s="41"/>
      <c r="Z613" s="6" t="s">
        <v>1705</v>
      </c>
      <c r="AA613" s="29">
        <v>6</v>
      </c>
      <c r="AB613" s="49">
        <f t="shared" si="447"/>
        <v>0</v>
      </c>
      <c r="AC613" s="29">
        <f t="shared" si="448"/>
        <v>6</v>
      </c>
      <c r="AD613" s="49">
        <f t="shared" si="449"/>
        <v>0</v>
      </c>
      <c r="AE613" s="102"/>
      <c r="AF613" s="111">
        <v>2</v>
      </c>
      <c r="AG613" s="33">
        <f t="shared" si="450"/>
        <v>6</v>
      </c>
      <c r="AH613" s="41"/>
      <c r="AJ613" s="15">
        <f t="shared" si="451"/>
        <v>6</v>
      </c>
      <c r="AK613" s="15">
        <f t="shared" si="452"/>
        <v>0</v>
      </c>
      <c r="AL613" s="15">
        <f t="shared" si="453"/>
        <v>0</v>
      </c>
      <c r="AM613" s="15" t="str">
        <f t="shared" si="454"/>
        <v/>
      </c>
      <c r="AO613" s="182" t="s">
        <v>59</v>
      </c>
    </row>
    <row r="614" spans="2:41" s="3" customFormat="1" ht="9.9499999999999993" customHeight="1" x14ac:dyDescent="0.2">
      <c r="B614" s="96" t="s">
        <v>45</v>
      </c>
      <c r="D614" s="211"/>
      <c r="E614" s="61" t="s">
        <v>91</v>
      </c>
      <c r="F614" s="61"/>
      <c r="G614" s="23" t="s">
        <v>152</v>
      </c>
      <c r="H614" s="23"/>
      <c r="K614" s="23" t="s">
        <v>228</v>
      </c>
      <c r="L614" s="23"/>
      <c r="M614" s="23"/>
      <c r="N614" s="23"/>
      <c r="P614" s="61"/>
      <c r="Q614" s="73"/>
      <c r="R614" s="22"/>
      <c r="S614" s="29">
        <f t="shared" si="444"/>
        <v>8.5500000000000007</v>
      </c>
      <c r="T614" s="27" t="s">
        <v>46</v>
      </c>
      <c r="U614" s="5" t="str">
        <f>+Instructions!$B$3</f>
        <v xml:space="preserve">G </v>
      </c>
      <c r="V614" s="41"/>
      <c r="W614" s="45">
        <f>+Instructions!$C$22</f>
        <v>0</v>
      </c>
      <c r="X614" s="29">
        <f t="shared" si="445"/>
        <v>8.5500000000000007</v>
      </c>
      <c r="Y614" s="41"/>
      <c r="Z614" s="6" t="s">
        <v>1705</v>
      </c>
      <c r="AA614" s="29">
        <v>8.5500000000000007</v>
      </c>
      <c r="AB614" s="49">
        <f t="shared" si="447"/>
        <v>0</v>
      </c>
      <c r="AC614" s="29">
        <f t="shared" si="448"/>
        <v>8.5500000000000007</v>
      </c>
      <c r="AD614" s="49">
        <f t="shared" si="449"/>
        <v>0</v>
      </c>
      <c r="AE614" s="102"/>
      <c r="AF614" s="111">
        <v>2</v>
      </c>
      <c r="AG614" s="33">
        <f t="shared" si="450"/>
        <v>8.5500000000000007</v>
      </c>
      <c r="AH614" s="41"/>
      <c r="AJ614" s="15">
        <f t="shared" si="451"/>
        <v>8.5500000000000007</v>
      </c>
      <c r="AK614" s="15">
        <f t="shared" si="452"/>
        <v>0</v>
      </c>
      <c r="AL614" s="15">
        <f t="shared" si="453"/>
        <v>0</v>
      </c>
      <c r="AM614" s="15" t="str">
        <f t="shared" si="454"/>
        <v/>
      </c>
      <c r="AO614" s="182" t="s">
        <v>59</v>
      </c>
    </row>
    <row r="615" spans="2:41" s="3" customFormat="1" ht="9.9499999999999993" customHeight="1" x14ac:dyDescent="0.2">
      <c r="B615" s="96" t="s">
        <v>45</v>
      </c>
      <c r="D615" s="211"/>
      <c r="E615" s="61" t="s">
        <v>91</v>
      </c>
      <c r="F615" s="61"/>
      <c r="G615" s="23" t="s">
        <v>153</v>
      </c>
      <c r="H615" s="23"/>
      <c r="K615" s="23" t="s">
        <v>229</v>
      </c>
      <c r="L615" s="23"/>
      <c r="M615" s="23"/>
      <c r="N615" s="23"/>
      <c r="P615" s="61"/>
      <c r="Q615" s="73"/>
      <c r="R615" s="22"/>
      <c r="S615" s="29">
        <f t="shared" si="444"/>
        <v>8.5500000000000007</v>
      </c>
      <c r="T615" s="27" t="s">
        <v>46</v>
      </c>
      <c r="U615" s="5" t="str">
        <f>+Instructions!$B$3</f>
        <v xml:space="preserve">G </v>
      </c>
      <c r="V615" s="41"/>
      <c r="W615" s="45">
        <f>+Instructions!$C$22</f>
        <v>0</v>
      </c>
      <c r="X615" s="29">
        <f t="shared" si="445"/>
        <v>8.5500000000000007</v>
      </c>
      <c r="Y615" s="41"/>
      <c r="Z615" s="6" t="s">
        <v>1705</v>
      </c>
      <c r="AA615" s="29">
        <v>8.5500000000000007</v>
      </c>
      <c r="AB615" s="49">
        <f t="shared" si="447"/>
        <v>0</v>
      </c>
      <c r="AC615" s="29">
        <f t="shared" si="448"/>
        <v>8.5500000000000007</v>
      </c>
      <c r="AD615" s="49">
        <f t="shared" si="449"/>
        <v>0</v>
      </c>
      <c r="AE615" s="102"/>
      <c r="AF615" s="111">
        <v>2</v>
      </c>
      <c r="AG615" s="33">
        <f t="shared" si="450"/>
        <v>8.5500000000000007</v>
      </c>
      <c r="AH615" s="41"/>
      <c r="AJ615" s="15">
        <f t="shared" si="451"/>
        <v>8.5500000000000007</v>
      </c>
      <c r="AK615" s="15">
        <f t="shared" si="452"/>
        <v>0</v>
      </c>
      <c r="AL615" s="15">
        <f t="shared" si="453"/>
        <v>0</v>
      </c>
      <c r="AM615" s="15" t="str">
        <f t="shared" si="454"/>
        <v/>
      </c>
      <c r="AO615" s="182" t="s">
        <v>59</v>
      </c>
    </row>
    <row r="616" spans="2:41" s="3" customFormat="1" ht="0.95" customHeight="1" x14ac:dyDescent="0.2">
      <c r="P616" s="61"/>
      <c r="Q616" s="73"/>
      <c r="R616" s="6"/>
      <c r="S616" s="29"/>
      <c r="T616" s="6"/>
      <c r="U616" s="5"/>
      <c r="V616" s="41"/>
      <c r="W616" s="45"/>
      <c r="X616" s="13"/>
      <c r="Y616" s="41"/>
      <c r="Z616" s="29"/>
      <c r="AA616" s="29"/>
      <c r="AB616" s="44"/>
      <c r="AC616" s="15"/>
      <c r="AD616" s="13"/>
      <c r="AE616" s="54"/>
      <c r="AF616" s="105"/>
      <c r="AG616" s="29"/>
      <c r="AH616" s="41"/>
      <c r="AJ616" s="15"/>
      <c r="AK616" s="15"/>
      <c r="AL616" s="15"/>
      <c r="AM616" s="15"/>
      <c r="AO616" s="182" t="s">
        <v>59</v>
      </c>
    </row>
    <row r="617" spans="2:41" s="3" customFormat="1" ht="9.9499999999999993" customHeight="1" x14ac:dyDescent="0.2">
      <c r="B617" s="96" t="s">
        <v>45</v>
      </c>
      <c r="D617" s="211"/>
      <c r="E617" s="61" t="s">
        <v>103</v>
      </c>
      <c r="F617" s="61"/>
      <c r="G617" s="23" t="s">
        <v>120</v>
      </c>
      <c r="H617" s="23"/>
      <c r="K617" s="23" t="s">
        <v>99</v>
      </c>
      <c r="L617" s="23"/>
      <c r="M617" s="23"/>
      <c r="N617" s="23"/>
      <c r="P617" s="61"/>
      <c r="Q617" s="73"/>
      <c r="R617" s="22"/>
      <c r="S617" s="29">
        <f t="shared" ref="S617:S623" si="455">IF(Suggested="Yes",AA617,AG617)</f>
        <v>2.95</v>
      </c>
      <c r="T617" s="27" t="s">
        <v>46</v>
      </c>
      <c r="U617" s="5" t="str">
        <f>+Instructions!$B$3</f>
        <v xml:space="preserve">G </v>
      </c>
      <c r="V617" s="41"/>
      <c r="W617" s="45">
        <f>+Instructions!$C$22</f>
        <v>0</v>
      </c>
      <c r="X617" s="29">
        <f t="shared" ref="X617:X623" si="456">ROUND($AA617*(1-W617)+0.004999,2)</f>
        <v>2.95</v>
      </c>
      <c r="Y617" s="41"/>
      <c r="Z617" s="6" t="s">
        <v>1705</v>
      </c>
      <c r="AA617" s="29">
        <v>2.95</v>
      </c>
      <c r="AB617" s="49">
        <f t="shared" ref="AB617:AC623" si="457">+W617</f>
        <v>0</v>
      </c>
      <c r="AC617" s="29">
        <f t="shared" si="457"/>
        <v>2.95</v>
      </c>
      <c r="AD617" s="49">
        <f t="shared" ref="AD617:AD623" si="458">(AG617-AC617)/AG617</f>
        <v>0</v>
      </c>
      <c r="AE617" s="102"/>
      <c r="AF617" s="111">
        <v>2</v>
      </c>
      <c r="AG617" s="33">
        <f t="shared" ref="AG617:AG623" si="459">SUM(AJ617:AL617)+AE617</f>
        <v>2.95</v>
      </c>
      <c r="AH617" s="41"/>
      <c r="AJ617" s="15">
        <f t="shared" ref="AJ617:AJ623" si="460">ROUND(AC617/(1-VLOOKUP(AF617,Group,2,FALSE)),2)</f>
        <v>2.95</v>
      </c>
      <c r="AK617" s="15">
        <f t="shared" ref="AK617:AK623" si="461">IF(VLOOKUP(AF617,Group,5,FALSE)="YES",VLOOKUP(ROUND(ROUND(AJ617,1)-AJ617,2),Round,2,FALSE)+VLOOKUP(AF617,Group,6,FALSE),0)</f>
        <v>0</v>
      </c>
      <c r="AL617" s="15">
        <f t="shared" ref="AL617:AL623" si="462">IF(VLOOKUP(AF617,Group,7,FALSE)="",0,ROUND(AJ617-0.04999,1)-AJ617+AM617)</f>
        <v>0</v>
      </c>
      <c r="AM617" s="15" t="str">
        <f t="shared" ref="AM617:AM623" si="463">IF(VLOOKUP(AF617,Group,7,FALSE)="","",VLOOKUP(AF617,Group,7,FALSE))</f>
        <v/>
      </c>
      <c r="AO617" s="182" t="s">
        <v>59</v>
      </c>
    </row>
    <row r="618" spans="2:41" s="3" customFormat="1" ht="9.9499999999999993" customHeight="1" x14ac:dyDescent="0.2">
      <c r="B618" s="96" t="s">
        <v>45</v>
      </c>
      <c r="D618" s="211"/>
      <c r="E618" s="61" t="s">
        <v>103</v>
      </c>
      <c r="F618" s="61"/>
      <c r="G618" s="23" t="s">
        <v>121</v>
      </c>
      <c r="H618" s="23"/>
      <c r="K618" s="23" t="s">
        <v>154</v>
      </c>
      <c r="L618" s="23"/>
      <c r="M618" s="23"/>
      <c r="N618" s="23"/>
      <c r="P618" s="61"/>
      <c r="Q618" s="73"/>
      <c r="R618" s="22"/>
      <c r="S618" s="29">
        <f t="shared" si="455"/>
        <v>4.5999999999999996</v>
      </c>
      <c r="T618" s="27" t="s">
        <v>46</v>
      </c>
      <c r="U618" s="5" t="str">
        <f>+Instructions!$B$3</f>
        <v xml:space="preserve">G </v>
      </c>
      <c r="V618" s="41"/>
      <c r="W618" s="45">
        <f>+Instructions!$C$22</f>
        <v>0</v>
      </c>
      <c r="X618" s="29">
        <f t="shared" si="456"/>
        <v>4.5999999999999996</v>
      </c>
      <c r="Y618" s="41"/>
      <c r="Z618" s="6" t="s">
        <v>1705</v>
      </c>
      <c r="AA618" s="29">
        <v>4.5999999999999996</v>
      </c>
      <c r="AB618" s="49">
        <f t="shared" si="457"/>
        <v>0</v>
      </c>
      <c r="AC618" s="29">
        <f t="shared" si="457"/>
        <v>4.5999999999999996</v>
      </c>
      <c r="AD618" s="49">
        <f t="shared" si="458"/>
        <v>0</v>
      </c>
      <c r="AE618" s="102"/>
      <c r="AF618" s="111">
        <v>2</v>
      </c>
      <c r="AG618" s="33">
        <f t="shared" si="459"/>
        <v>4.5999999999999996</v>
      </c>
      <c r="AH618" s="41"/>
      <c r="AJ618" s="15">
        <f t="shared" si="460"/>
        <v>4.5999999999999996</v>
      </c>
      <c r="AK618" s="15">
        <f t="shared" si="461"/>
        <v>0</v>
      </c>
      <c r="AL618" s="15">
        <f t="shared" si="462"/>
        <v>0</v>
      </c>
      <c r="AM618" s="15" t="str">
        <f t="shared" si="463"/>
        <v/>
      </c>
      <c r="AO618" s="182" t="s">
        <v>59</v>
      </c>
    </row>
    <row r="619" spans="2:41" s="3" customFormat="1" ht="9.9499999999999993" customHeight="1" x14ac:dyDescent="0.2">
      <c r="B619" s="96" t="s">
        <v>45</v>
      </c>
      <c r="D619" s="211"/>
      <c r="E619" s="61" t="s">
        <v>105</v>
      </c>
      <c r="F619" s="61"/>
      <c r="G619" s="23" t="s">
        <v>155</v>
      </c>
      <c r="H619" s="23"/>
      <c r="K619" s="23" t="s">
        <v>156</v>
      </c>
      <c r="L619" s="23"/>
      <c r="M619" s="23"/>
      <c r="N619" s="23"/>
      <c r="P619" s="61"/>
      <c r="Q619" s="73"/>
      <c r="R619" s="22" t="s">
        <v>172</v>
      </c>
      <c r="S619" s="29">
        <f t="shared" si="455"/>
        <v>2.95</v>
      </c>
      <c r="T619" s="27" t="s">
        <v>46</v>
      </c>
      <c r="U619" s="5" t="str">
        <f>+Instructions!$B$3</f>
        <v xml:space="preserve">G </v>
      </c>
      <c r="V619" s="41"/>
      <c r="W619" s="45">
        <f>+Instructions!$C$22</f>
        <v>0</v>
      </c>
      <c r="X619" s="29">
        <f t="shared" si="456"/>
        <v>2.95</v>
      </c>
      <c r="Y619" s="41"/>
      <c r="Z619" s="6" t="s">
        <v>1705</v>
      </c>
      <c r="AA619" s="29">
        <v>2.95</v>
      </c>
      <c r="AB619" s="49">
        <f t="shared" si="457"/>
        <v>0</v>
      </c>
      <c r="AC619" s="29">
        <f t="shared" si="457"/>
        <v>2.95</v>
      </c>
      <c r="AD619" s="49">
        <f t="shared" si="458"/>
        <v>0</v>
      </c>
      <c r="AE619" s="102"/>
      <c r="AF619" s="111">
        <v>2</v>
      </c>
      <c r="AG619" s="33">
        <f t="shared" si="459"/>
        <v>2.95</v>
      </c>
      <c r="AH619" s="41"/>
      <c r="AJ619" s="15">
        <f t="shared" si="460"/>
        <v>2.95</v>
      </c>
      <c r="AK619" s="15">
        <f t="shared" si="461"/>
        <v>0</v>
      </c>
      <c r="AL619" s="15">
        <f t="shared" si="462"/>
        <v>0</v>
      </c>
      <c r="AM619" s="15" t="str">
        <f t="shared" si="463"/>
        <v/>
      </c>
      <c r="AO619" s="182" t="s">
        <v>59</v>
      </c>
    </row>
    <row r="620" spans="2:41" s="3" customFormat="1" ht="9.9499999999999993" customHeight="1" x14ac:dyDescent="0.2">
      <c r="B620" s="96" t="s">
        <v>45</v>
      </c>
      <c r="D620" s="211"/>
      <c r="E620" s="61" t="s">
        <v>460</v>
      </c>
      <c r="F620" s="61"/>
      <c r="G620" s="23" t="s">
        <v>461</v>
      </c>
      <c r="H620" s="23"/>
      <c r="I620" s="23"/>
      <c r="J620" s="23"/>
      <c r="K620" s="23" t="s">
        <v>462</v>
      </c>
      <c r="L620" s="23"/>
      <c r="M620" s="23"/>
      <c r="N620" s="23"/>
      <c r="P620" s="61"/>
      <c r="Q620" s="73"/>
      <c r="R620" s="22"/>
      <c r="S620" s="29">
        <f t="shared" si="455"/>
        <v>4.7</v>
      </c>
      <c r="T620" s="27" t="s">
        <v>46</v>
      </c>
      <c r="U620" s="5" t="str">
        <f>+Instructions!$B$3</f>
        <v xml:space="preserve">G </v>
      </c>
      <c r="V620" s="41"/>
      <c r="W620" s="45">
        <f>+Instructions!$C$22</f>
        <v>0</v>
      </c>
      <c r="X620" s="29">
        <f t="shared" si="456"/>
        <v>4.7</v>
      </c>
      <c r="Y620" s="41"/>
      <c r="Z620" s="6" t="s">
        <v>1705</v>
      </c>
      <c r="AA620" s="29">
        <v>4.7</v>
      </c>
      <c r="AB620" s="49">
        <f>+W620</f>
        <v>0</v>
      </c>
      <c r="AC620" s="29">
        <f>+X620</f>
        <v>4.7</v>
      </c>
      <c r="AD620" s="49">
        <f t="shared" si="458"/>
        <v>0</v>
      </c>
      <c r="AE620" s="102"/>
      <c r="AF620" s="111">
        <v>2</v>
      </c>
      <c r="AG620" s="33">
        <f t="shared" si="459"/>
        <v>4.7</v>
      </c>
      <c r="AH620" s="41"/>
      <c r="AJ620" s="15">
        <f t="shared" si="460"/>
        <v>4.7</v>
      </c>
      <c r="AK620" s="15">
        <f t="shared" si="461"/>
        <v>0</v>
      </c>
      <c r="AL620" s="15">
        <f t="shared" si="462"/>
        <v>0</v>
      </c>
      <c r="AM620" s="15" t="str">
        <f t="shared" si="463"/>
        <v/>
      </c>
      <c r="AO620" s="183" t="s">
        <v>59</v>
      </c>
    </row>
    <row r="621" spans="2:41" s="3" customFormat="1" ht="9.9499999999999993" customHeight="1" x14ac:dyDescent="0.2">
      <c r="B621" s="96" t="s">
        <v>45</v>
      </c>
      <c r="D621" s="211"/>
      <c r="E621" s="61" t="s">
        <v>463</v>
      </c>
      <c r="F621" s="61"/>
      <c r="G621" s="23" t="s">
        <v>464</v>
      </c>
      <c r="H621" s="23"/>
      <c r="I621" s="23"/>
      <c r="J621" s="23"/>
      <c r="K621" s="23" t="s">
        <v>465</v>
      </c>
      <c r="L621" s="23"/>
      <c r="M621" s="23"/>
      <c r="N621" s="23"/>
      <c r="P621" s="61"/>
      <c r="Q621" s="73"/>
      <c r="R621" s="22" t="s">
        <v>172</v>
      </c>
      <c r="S621" s="29">
        <f t="shared" si="455"/>
        <v>6.6</v>
      </c>
      <c r="T621" s="27" t="s">
        <v>46</v>
      </c>
      <c r="U621" s="5" t="str">
        <f>+Instructions!$B$3</f>
        <v xml:space="preserve">G </v>
      </c>
      <c r="V621" s="41"/>
      <c r="W621" s="45">
        <f>+Instructions!$C$22</f>
        <v>0</v>
      </c>
      <c r="X621" s="29">
        <f t="shared" si="456"/>
        <v>6.6</v>
      </c>
      <c r="Y621" s="41"/>
      <c r="Z621" s="6" t="s">
        <v>1705</v>
      </c>
      <c r="AA621" s="29">
        <v>6.6</v>
      </c>
      <c r="AB621" s="49">
        <f>+W621</f>
        <v>0</v>
      </c>
      <c r="AC621" s="29">
        <f>+X621</f>
        <v>6.6</v>
      </c>
      <c r="AD621" s="49">
        <f t="shared" si="458"/>
        <v>0</v>
      </c>
      <c r="AE621" s="102"/>
      <c r="AF621" s="111">
        <v>2</v>
      </c>
      <c r="AG621" s="33">
        <f t="shared" si="459"/>
        <v>6.6</v>
      </c>
      <c r="AH621" s="41"/>
      <c r="AJ621" s="15">
        <f t="shared" si="460"/>
        <v>6.6</v>
      </c>
      <c r="AK621" s="15">
        <f t="shared" si="461"/>
        <v>0</v>
      </c>
      <c r="AL621" s="15">
        <f t="shared" si="462"/>
        <v>0</v>
      </c>
      <c r="AM621" s="15" t="str">
        <f t="shared" si="463"/>
        <v/>
      </c>
      <c r="AO621" s="183" t="s">
        <v>59</v>
      </c>
    </row>
    <row r="622" spans="2:41" s="3" customFormat="1" ht="9.9499999999999993" customHeight="1" x14ac:dyDescent="0.2">
      <c r="B622" s="96" t="s">
        <v>45</v>
      </c>
      <c r="D622" s="211"/>
      <c r="E622" s="61" t="s">
        <v>94</v>
      </c>
      <c r="F622" s="61"/>
      <c r="G622" s="23" t="s">
        <v>157</v>
      </c>
      <c r="H622" s="23"/>
      <c r="K622" s="23" t="s">
        <v>158</v>
      </c>
      <c r="L622" s="23"/>
      <c r="M622" s="23"/>
      <c r="N622" s="23"/>
      <c r="P622" s="61"/>
      <c r="Q622" s="73"/>
      <c r="R622" s="22" t="s">
        <v>716</v>
      </c>
      <c r="S622" s="29">
        <f t="shared" si="455"/>
        <v>3</v>
      </c>
      <c r="T622" s="27" t="s">
        <v>46</v>
      </c>
      <c r="U622" s="5" t="str">
        <f>+Instructions!$B$3</f>
        <v xml:space="preserve">G </v>
      </c>
      <c r="V622" s="41"/>
      <c r="W622" s="45">
        <f>+Instructions!$C$22</f>
        <v>0</v>
      </c>
      <c r="X622" s="29">
        <f t="shared" si="456"/>
        <v>3</v>
      </c>
      <c r="Y622" s="41"/>
      <c r="Z622" s="6" t="s">
        <v>1705</v>
      </c>
      <c r="AA622" s="29">
        <v>3</v>
      </c>
      <c r="AB622" s="49">
        <f t="shared" si="457"/>
        <v>0</v>
      </c>
      <c r="AC622" s="29">
        <f t="shared" si="457"/>
        <v>3</v>
      </c>
      <c r="AD622" s="49">
        <f t="shared" si="458"/>
        <v>0</v>
      </c>
      <c r="AE622" s="102"/>
      <c r="AF622" s="111">
        <v>2</v>
      </c>
      <c r="AG622" s="33">
        <f t="shared" si="459"/>
        <v>3</v>
      </c>
      <c r="AH622" s="41"/>
      <c r="AJ622" s="15">
        <f t="shared" si="460"/>
        <v>3</v>
      </c>
      <c r="AK622" s="15">
        <f t="shared" si="461"/>
        <v>0</v>
      </c>
      <c r="AL622" s="15">
        <f t="shared" si="462"/>
        <v>0</v>
      </c>
      <c r="AM622" s="15" t="str">
        <f t="shared" si="463"/>
        <v/>
      </c>
      <c r="AO622" s="182" t="s">
        <v>59</v>
      </c>
    </row>
    <row r="623" spans="2:41" s="3" customFormat="1" ht="9.9499999999999993" customHeight="1" x14ac:dyDescent="0.2">
      <c r="B623" s="96" t="s">
        <v>45</v>
      </c>
      <c r="D623" s="211"/>
      <c r="E623" s="61" t="s">
        <v>96</v>
      </c>
      <c r="F623" s="61"/>
      <c r="G623" s="23" t="s">
        <v>159</v>
      </c>
      <c r="H623" s="23"/>
      <c r="K623" s="23" t="s">
        <v>160</v>
      </c>
      <c r="L623" s="23"/>
      <c r="M623" s="23"/>
      <c r="N623" s="23"/>
      <c r="P623" s="61"/>
      <c r="Q623" s="73"/>
      <c r="R623" s="22" t="s">
        <v>172</v>
      </c>
      <c r="S623" s="29">
        <f t="shared" si="455"/>
        <v>2.95</v>
      </c>
      <c r="T623" s="27" t="s">
        <v>46</v>
      </c>
      <c r="U623" s="5" t="str">
        <f>+Instructions!$B$3</f>
        <v xml:space="preserve">G </v>
      </c>
      <c r="V623" s="41"/>
      <c r="W623" s="45">
        <f>+Instructions!$C$22</f>
        <v>0</v>
      </c>
      <c r="X623" s="29">
        <f t="shared" si="456"/>
        <v>2.95</v>
      </c>
      <c r="Y623" s="41"/>
      <c r="Z623" s="6" t="s">
        <v>1705</v>
      </c>
      <c r="AA623" s="29">
        <v>2.95</v>
      </c>
      <c r="AB623" s="49">
        <f t="shared" si="457"/>
        <v>0</v>
      </c>
      <c r="AC623" s="29">
        <f t="shared" si="457"/>
        <v>2.95</v>
      </c>
      <c r="AD623" s="49">
        <f t="shared" si="458"/>
        <v>0</v>
      </c>
      <c r="AE623" s="102"/>
      <c r="AF623" s="111">
        <v>2</v>
      </c>
      <c r="AG623" s="33">
        <f t="shared" si="459"/>
        <v>2.95</v>
      </c>
      <c r="AH623" s="41"/>
      <c r="AJ623" s="15">
        <f t="shared" si="460"/>
        <v>2.95</v>
      </c>
      <c r="AK623" s="15">
        <f t="shared" si="461"/>
        <v>0</v>
      </c>
      <c r="AL623" s="15">
        <f t="shared" si="462"/>
        <v>0</v>
      </c>
      <c r="AM623" s="15" t="str">
        <f t="shared" si="463"/>
        <v/>
      </c>
      <c r="AO623" s="182" t="s">
        <v>59</v>
      </c>
    </row>
    <row r="624" spans="2:41" s="3" customFormat="1" ht="0.95" customHeight="1" x14ac:dyDescent="0.2">
      <c r="P624" s="61"/>
      <c r="Q624" s="73"/>
      <c r="R624" s="6"/>
      <c r="S624" s="29"/>
      <c r="T624" s="6"/>
      <c r="U624" s="5"/>
      <c r="V624" s="41"/>
      <c r="W624" s="45"/>
      <c r="X624" s="13"/>
      <c r="Y624" s="41"/>
      <c r="Z624" s="29"/>
      <c r="AA624" s="29"/>
      <c r="AB624" s="44"/>
      <c r="AC624" s="15"/>
      <c r="AD624" s="13"/>
      <c r="AE624" s="54"/>
      <c r="AF624" s="105"/>
      <c r="AG624" s="29"/>
      <c r="AH624" s="41"/>
      <c r="AJ624" s="15"/>
      <c r="AK624" s="15"/>
      <c r="AL624" s="15"/>
      <c r="AM624" s="15"/>
      <c r="AO624" s="182" t="s">
        <v>59</v>
      </c>
    </row>
    <row r="625" spans="2:41" s="3" customFormat="1" ht="9.6" customHeight="1" x14ac:dyDescent="0.2">
      <c r="D625" s="225" t="s">
        <v>179</v>
      </c>
      <c r="E625" s="226" t="s">
        <v>1136</v>
      </c>
      <c r="F625" s="129"/>
      <c r="G625" s="129"/>
      <c r="H625" s="129"/>
      <c r="I625" s="129"/>
      <c r="K625" s="129"/>
      <c r="L625" s="129"/>
      <c r="M625" s="129"/>
      <c r="N625" s="129"/>
      <c r="O625" s="130"/>
      <c r="P625" s="129"/>
      <c r="Q625" s="131"/>
      <c r="R625" s="22"/>
      <c r="S625" s="29"/>
      <c r="T625" s="27"/>
      <c r="U625" s="27"/>
      <c r="V625" s="41"/>
      <c r="W625" s="45"/>
      <c r="X625" s="29"/>
      <c r="Y625" s="41"/>
      <c r="Z625" s="29"/>
      <c r="AA625" s="29"/>
      <c r="AB625" s="49"/>
      <c r="AC625" s="29"/>
      <c r="AD625" s="49"/>
      <c r="AE625" s="62"/>
      <c r="AF625" s="106"/>
      <c r="AG625" s="29"/>
      <c r="AH625" s="41"/>
      <c r="AJ625" s="29"/>
      <c r="AK625" s="29"/>
      <c r="AL625" s="29"/>
      <c r="AM625" s="29"/>
      <c r="AO625" s="24" t="s">
        <v>59</v>
      </c>
    </row>
    <row r="626" spans="2:41" s="3" customFormat="1" ht="9.6" customHeight="1" x14ac:dyDescent="0.2">
      <c r="D626" s="225"/>
      <c r="E626" s="226" t="s">
        <v>977</v>
      </c>
      <c r="F626" s="129"/>
      <c r="G626" s="129"/>
      <c r="H626" s="129"/>
      <c r="I626" s="129"/>
      <c r="K626" s="129"/>
      <c r="L626" s="129"/>
      <c r="M626" s="129"/>
      <c r="N626" s="129"/>
      <c r="O626" s="130"/>
      <c r="P626" s="129"/>
      <c r="Q626" s="131"/>
      <c r="R626" s="22"/>
      <c r="S626" s="29"/>
      <c r="T626" s="27"/>
      <c r="U626" s="27"/>
      <c r="V626" s="41"/>
      <c r="W626" s="45"/>
      <c r="X626" s="29"/>
      <c r="Y626" s="41"/>
      <c r="Z626" s="29"/>
      <c r="AA626" s="29"/>
      <c r="AB626" s="49"/>
      <c r="AC626" s="29"/>
      <c r="AD626" s="49"/>
      <c r="AE626" s="62"/>
      <c r="AF626" s="106"/>
      <c r="AG626" s="29"/>
      <c r="AH626" s="41"/>
      <c r="AJ626" s="29"/>
      <c r="AK626" s="29"/>
      <c r="AL626" s="29"/>
      <c r="AM626" s="29"/>
      <c r="AO626" s="24" t="s">
        <v>59</v>
      </c>
    </row>
    <row r="627" spans="2:41" s="3" customFormat="1" ht="9.6" customHeight="1" x14ac:dyDescent="0.2">
      <c r="E627" s="226" t="s">
        <v>978</v>
      </c>
      <c r="F627" s="129"/>
      <c r="G627" s="129"/>
      <c r="H627" s="129"/>
      <c r="I627" s="129"/>
      <c r="J627" s="226" t="s">
        <v>1270</v>
      </c>
      <c r="K627" s="226"/>
      <c r="M627" s="129"/>
      <c r="N627" s="226" t="s">
        <v>1574</v>
      </c>
      <c r="O627" s="130"/>
      <c r="P627" s="129"/>
      <c r="Q627" s="131"/>
      <c r="R627" s="22"/>
      <c r="S627" s="29"/>
      <c r="T627" s="27"/>
      <c r="U627" s="27"/>
      <c r="V627" s="41"/>
      <c r="W627" s="45"/>
      <c r="X627" s="29"/>
      <c r="Y627" s="41"/>
      <c r="Z627" s="29"/>
      <c r="AA627" s="29"/>
      <c r="AB627" s="49"/>
      <c r="AC627" s="29"/>
      <c r="AD627" s="49"/>
      <c r="AE627" s="62"/>
      <c r="AF627" s="106"/>
      <c r="AG627" s="29"/>
      <c r="AH627" s="41"/>
      <c r="AJ627" s="29"/>
      <c r="AK627" s="29"/>
      <c r="AL627" s="29"/>
      <c r="AM627" s="29"/>
      <c r="AO627" s="182" t="s">
        <v>59</v>
      </c>
    </row>
    <row r="628" spans="2:41" s="3" customFormat="1" ht="9.6" customHeight="1" x14ac:dyDescent="0.2">
      <c r="E628" s="226" t="s">
        <v>1573</v>
      </c>
      <c r="F628" s="129"/>
      <c r="G628" s="129"/>
      <c r="H628" s="129"/>
      <c r="I628" s="129"/>
      <c r="J628" s="226"/>
      <c r="K628" s="226"/>
      <c r="M628" s="129"/>
      <c r="O628" s="130"/>
      <c r="P628" s="129"/>
      <c r="Q628" s="131"/>
      <c r="R628" s="22"/>
      <c r="S628" s="29"/>
      <c r="T628" s="27"/>
      <c r="U628" s="27"/>
      <c r="V628" s="41"/>
      <c r="W628" s="45"/>
      <c r="X628" s="29"/>
      <c r="Y628" s="41"/>
      <c r="Z628" s="29"/>
      <c r="AA628" s="29"/>
      <c r="AB628" s="49"/>
      <c r="AC628" s="29"/>
      <c r="AD628" s="49"/>
      <c r="AE628" s="62"/>
      <c r="AF628" s="106"/>
      <c r="AG628" s="29"/>
      <c r="AH628" s="41"/>
      <c r="AJ628" s="29"/>
      <c r="AK628" s="29"/>
      <c r="AL628" s="29"/>
      <c r="AM628" s="29"/>
      <c r="AO628" s="182" t="s">
        <v>59</v>
      </c>
    </row>
    <row r="629" spans="2:41" s="3" customFormat="1" ht="2.25" customHeight="1" x14ac:dyDescent="0.2">
      <c r="P629" s="61"/>
      <c r="Q629" s="73"/>
      <c r="R629" s="6"/>
      <c r="S629" s="29"/>
      <c r="T629" s="6"/>
      <c r="U629" s="5"/>
      <c r="V629" s="41"/>
      <c r="W629" s="45"/>
      <c r="X629" s="13"/>
      <c r="Y629" s="41"/>
      <c r="Z629" s="29"/>
      <c r="AA629" s="29"/>
      <c r="AB629" s="44"/>
      <c r="AC629" s="15"/>
      <c r="AD629" s="13"/>
      <c r="AE629" s="54"/>
      <c r="AF629" s="105"/>
      <c r="AG629" s="29"/>
      <c r="AH629" s="41"/>
      <c r="AJ629" s="15"/>
      <c r="AK629" s="15"/>
      <c r="AL629" s="15"/>
      <c r="AM629" s="15"/>
      <c r="AO629" s="182" t="s">
        <v>59</v>
      </c>
    </row>
    <row r="630" spans="2:41" s="3" customFormat="1" ht="9.9499999999999993" customHeight="1" x14ac:dyDescent="0.2">
      <c r="C630" s="133"/>
      <c r="D630" s="211"/>
      <c r="E630" s="211" t="s">
        <v>683</v>
      </c>
      <c r="F630" s="224"/>
      <c r="G630" s="224" t="s">
        <v>685</v>
      </c>
      <c r="H630" s="224"/>
      <c r="I630" s="224"/>
      <c r="J630" s="224"/>
      <c r="K630" s="224"/>
      <c r="M630" s="224"/>
      <c r="O630" s="23"/>
      <c r="P630" s="23"/>
      <c r="Q630" s="23"/>
      <c r="R630" s="23"/>
      <c r="S630" s="23"/>
      <c r="T630" s="23"/>
      <c r="U630" s="5"/>
      <c r="V630" s="41"/>
      <c r="W630" s="58"/>
      <c r="X630" s="58"/>
      <c r="Y630" s="41"/>
      <c r="Z630" s="29"/>
      <c r="AA630" s="29"/>
      <c r="AB630" s="44"/>
      <c r="AC630" s="15"/>
      <c r="AD630" s="13"/>
      <c r="AE630" s="54"/>
      <c r="AF630" s="105"/>
      <c r="AG630" s="15"/>
      <c r="AH630" s="41"/>
      <c r="AJ630" s="15"/>
      <c r="AK630" s="15"/>
      <c r="AL630" s="15"/>
      <c r="AM630" s="15"/>
      <c r="AO630" s="182" t="s">
        <v>59</v>
      </c>
    </row>
    <row r="631" spans="2:41" s="3" customFormat="1" ht="0.95" customHeight="1" x14ac:dyDescent="0.2">
      <c r="P631" s="61"/>
      <c r="Q631" s="73"/>
      <c r="R631" s="6"/>
      <c r="S631" s="29"/>
      <c r="T631" s="6"/>
      <c r="U631" s="5"/>
      <c r="V631" s="41"/>
      <c r="W631" s="45"/>
      <c r="X631" s="13"/>
      <c r="Y631" s="41"/>
      <c r="Z631" s="29"/>
      <c r="AA631" s="29"/>
      <c r="AB631" s="44"/>
      <c r="AC631" s="15"/>
      <c r="AD631" s="13"/>
      <c r="AE631" s="54"/>
      <c r="AF631" s="105"/>
      <c r="AG631" s="29"/>
      <c r="AH631" s="41"/>
      <c r="AJ631" s="15"/>
      <c r="AK631" s="15"/>
      <c r="AL631" s="15"/>
      <c r="AM631" s="15"/>
      <c r="AO631" s="182" t="s">
        <v>59</v>
      </c>
    </row>
    <row r="632" spans="2:41" s="3" customFormat="1" ht="9.9499999999999993" customHeight="1" x14ac:dyDescent="0.2">
      <c r="B632" s="95" t="s">
        <v>55</v>
      </c>
      <c r="D632" s="211"/>
      <c r="E632" s="61" t="s">
        <v>132</v>
      </c>
      <c r="F632" s="61"/>
      <c r="G632" s="23" t="s">
        <v>48</v>
      </c>
      <c r="H632" s="23"/>
      <c r="I632" s="23"/>
      <c r="K632" s="23"/>
      <c r="M632" s="23"/>
      <c r="N632" s="23"/>
      <c r="P632" s="61" t="s">
        <v>133</v>
      </c>
      <c r="Q632" s="73"/>
      <c r="R632" s="22"/>
      <c r="S632" s="29">
        <f>IF(Suggested="Yes",AA632,AG632)</f>
        <v>6.55</v>
      </c>
      <c r="T632" s="27" t="s">
        <v>47</v>
      </c>
      <c r="U632" s="5" t="str">
        <f>+Instructions!$B$3</f>
        <v xml:space="preserve">G </v>
      </c>
      <c r="V632" s="41"/>
      <c r="W632" s="45">
        <f>+Instructions!$C$22</f>
        <v>0</v>
      </c>
      <c r="X632" s="15">
        <f>ROUND($AA632*(1-W632)+0.004999,2)</f>
        <v>6.55</v>
      </c>
      <c r="Y632" s="41"/>
      <c r="Z632" s="6" t="s">
        <v>1705</v>
      </c>
      <c r="AA632" s="29">
        <v>6.55</v>
      </c>
      <c r="AB632" s="49">
        <f t="shared" ref="AB632:AC635" si="464">+W632</f>
        <v>0</v>
      </c>
      <c r="AC632" s="15">
        <f t="shared" si="464"/>
        <v>6.55</v>
      </c>
      <c r="AD632" s="11">
        <f>(AG632-AC632)/AG632</f>
        <v>0</v>
      </c>
      <c r="AE632" s="102"/>
      <c r="AF632" s="109">
        <v>1</v>
      </c>
      <c r="AG632" s="28">
        <f>SUM(AJ632:AL632)+AE632</f>
        <v>6.55</v>
      </c>
      <c r="AH632" s="41"/>
      <c r="AJ632" s="15">
        <f>ROUND(AC632/(1-VLOOKUP(AF632,Group,2,FALSE)),2)</f>
        <v>6.55</v>
      </c>
      <c r="AK632" s="15">
        <f>IF(VLOOKUP(AF632,Group,5,FALSE)="YES",VLOOKUP(ROUND(ROUND(AJ632,1)-AJ632,2),Round,2,FALSE)+VLOOKUP(AF632,Group,6,FALSE),0)</f>
        <v>0</v>
      </c>
      <c r="AL632" s="15">
        <f>IF(VLOOKUP(AF632,Group,7,FALSE)="",0,ROUND(AJ632-0.04999,1)-AJ632+AM632)</f>
        <v>0</v>
      </c>
      <c r="AM632" s="15" t="str">
        <f>IF(VLOOKUP(AF632,Group,7,FALSE)="","",VLOOKUP(AF632,Group,7,FALSE))</f>
        <v/>
      </c>
      <c r="AO632" s="182" t="s">
        <v>59</v>
      </c>
    </row>
    <row r="633" spans="2:41" s="3" customFormat="1" ht="9.9499999999999993" customHeight="1" x14ac:dyDescent="0.2">
      <c r="B633" s="95" t="s">
        <v>55</v>
      </c>
      <c r="D633" s="211"/>
      <c r="E633" s="61" t="s">
        <v>134</v>
      </c>
      <c r="F633" s="61"/>
      <c r="G633" s="23" t="s">
        <v>48</v>
      </c>
      <c r="H633" s="23"/>
      <c r="I633" s="23"/>
      <c r="K633" s="23"/>
      <c r="M633" s="23"/>
      <c r="N633" s="23"/>
      <c r="P633" s="61" t="s">
        <v>133</v>
      </c>
      <c r="Q633" s="73"/>
      <c r="R633" s="22"/>
      <c r="S633" s="29">
        <f>IF(Suggested="Yes",AA633,AG633)</f>
        <v>6.35</v>
      </c>
      <c r="T633" s="27" t="s">
        <v>47</v>
      </c>
      <c r="U633" s="5" t="str">
        <f>+Instructions!$B$3</f>
        <v xml:space="preserve">G </v>
      </c>
      <c r="V633" s="41"/>
      <c r="W633" s="45">
        <f>+Instructions!$C$22</f>
        <v>0</v>
      </c>
      <c r="X633" s="15">
        <f>ROUND($AA633*(1-W633)+0.004999,2)</f>
        <v>6.35</v>
      </c>
      <c r="Y633" s="41"/>
      <c r="Z633" s="6" t="s">
        <v>1705</v>
      </c>
      <c r="AA633" s="29">
        <v>6.35</v>
      </c>
      <c r="AB633" s="49">
        <f t="shared" si="464"/>
        <v>0</v>
      </c>
      <c r="AC633" s="15">
        <f t="shared" si="464"/>
        <v>6.35</v>
      </c>
      <c r="AD633" s="11">
        <f>(AG633-AC633)/AG633</f>
        <v>0</v>
      </c>
      <c r="AE633" s="102"/>
      <c r="AF633" s="109">
        <v>1</v>
      </c>
      <c r="AG633" s="28">
        <f>SUM(AJ633:AL633)+AE633</f>
        <v>6.35</v>
      </c>
      <c r="AH633" s="41"/>
      <c r="AJ633" s="15">
        <f>ROUND(AC633/(1-VLOOKUP(AF633,Group,2,FALSE)),2)</f>
        <v>6.35</v>
      </c>
      <c r="AK633" s="15">
        <f>IF(VLOOKUP(AF633,Group,5,FALSE)="YES",VLOOKUP(ROUND(ROUND(AJ633,1)-AJ633,2),Round,2,FALSE)+VLOOKUP(AF633,Group,6,FALSE),0)</f>
        <v>0</v>
      </c>
      <c r="AL633" s="15">
        <f>IF(VLOOKUP(AF633,Group,7,FALSE)="",0,ROUND(AJ633-0.04999,1)-AJ633+AM633)</f>
        <v>0</v>
      </c>
      <c r="AM633" s="15" t="str">
        <f>IF(VLOOKUP(AF633,Group,7,FALSE)="","",VLOOKUP(AF633,Group,7,FALSE))</f>
        <v/>
      </c>
      <c r="AO633" s="182" t="s">
        <v>59</v>
      </c>
    </row>
    <row r="634" spans="2:41" s="3" customFormat="1" ht="9.9499999999999993" customHeight="1" x14ac:dyDescent="0.2">
      <c r="B634" s="95" t="s">
        <v>55</v>
      </c>
      <c r="D634" s="211"/>
      <c r="E634" s="61" t="s">
        <v>91</v>
      </c>
      <c r="F634" s="61"/>
      <c r="G634" s="23" t="s">
        <v>48</v>
      </c>
      <c r="H634" s="23"/>
      <c r="I634" s="23"/>
      <c r="K634" s="23"/>
      <c r="L634" s="23"/>
      <c r="M634" s="23"/>
      <c r="N634" s="23"/>
      <c r="P634" s="61" t="s">
        <v>1135</v>
      </c>
      <c r="Q634" s="73"/>
      <c r="R634" s="22"/>
      <c r="S634" s="29">
        <f>IF(Suggested="Yes",AA634,AG634)</f>
        <v>6.5</v>
      </c>
      <c r="T634" s="27" t="s">
        <v>47</v>
      </c>
      <c r="U634" s="5" t="str">
        <f>+Instructions!$B$3</f>
        <v xml:space="preserve">G </v>
      </c>
      <c r="V634" s="41"/>
      <c r="W634" s="45">
        <f>+Instructions!$C$22</f>
        <v>0</v>
      </c>
      <c r="X634" s="15">
        <f>ROUND($AA634*(1-W634)+0.004999,2)</f>
        <v>6.5</v>
      </c>
      <c r="Y634" s="41"/>
      <c r="Z634" s="6" t="s">
        <v>1705</v>
      </c>
      <c r="AA634" s="29">
        <v>6.5</v>
      </c>
      <c r="AB634" s="49">
        <f t="shared" si="464"/>
        <v>0</v>
      </c>
      <c r="AC634" s="15">
        <f t="shared" si="464"/>
        <v>6.5</v>
      </c>
      <c r="AD634" s="11">
        <f>(AG634-AC634)/AG634</f>
        <v>0</v>
      </c>
      <c r="AE634" s="102"/>
      <c r="AF634" s="109">
        <v>1</v>
      </c>
      <c r="AG634" s="28">
        <f>SUM(AJ634:AL634)+AE634</f>
        <v>6.5</v>
      </c>
      <c r="AH634" s="41"/>
      <c r="AJ634" s="15">
        <f>ROUND(AC634/(1-VLOOKUP(AF634,Group,2,FALSE)),2)</f>
        <v>6.5</v>
      </c>
      <c r="AK634" s="15">
        <f>IF(VLOOKUP(AF634,Group,5,FALSE)="YES",VLOOKUP(ROUND(ROUND(AJ634,1)-AJ634,2),Round,2,FALSE)+VLOOKUP(AF634,Group,6,FALSE),0)</f>
        <v>0</v>
      </c>
      <c r="AL634" s="15">
        <f>IF(VLOOKUP(AF634,Group,7,FALSE)="",0,ROUND(AJ634-0.04999,1)-AJ634+AM634)</f>
        <v>0</v>
      </c>
      <c r="AM634" s="15" t="str">
        <f>IF(VLOOKUP(AF634,Group,7,FALSE)="","",VLOOKUP(AF634,Group,7,FALSE))</f>
        <v/>
      </c>
      <c r="AO634" s="182" t="s">
        <v>59</v>
      </c>
    </row>
    <row r="635" spans="2:41" s="3" customFormat="1" ht="9.9499999999999993" customHeight="1" x14ac:dyDescent="0.2">
      <c r="B635" s="95" t="s">
        <v>55</v>
      </c>
      <c r="D635" s="211"/>
      <c r="E635" s="61" t="s">
        <v>214</v>
      </c>
      <c r="F635" s="61"/>
      <c r="G635" s="23" t="s">
        <v>48</v>
      </c>
      <c r="H635" s="23"/>
      <c r="I635" s="23"/>
      <c r="K635" s="23"/>
      <c r="L635" s="23"/>
      <c r="M635" s="23"/>
      <c r="N635" s="23"/>
      <c r="P635" s="61" t="s">
        <v>198</v>
      </c>
      <c r="Q635" s="73"/>
      <c r="R635" s="22"/>
      <c r="S635" s="29">
        <f>IF(Suggested="Yes",AA635,AG635)</f>
        <v>6.5</v>
      </c>
      <c r="T635" s="27" t="s">
        <v>47</v>
      </c>
      <c r="U635" s="5" t="str">
        <f>+Instructions!$B$3</f>
        <v xml:space="preserve">G </v>
      </c>
      <c r="V635" s="41"/>
      <c r="W635" s="45">
        <f>+Instructions!$C$22</f>
        <v>0</v>
      </c>
      <c r="X635" s="15">
        <f>ROUND($AA635*(1-W635)+0.004999,2)</f>
        <v>6.5</v>
      </c>
      <c r="Y635" s="41"/>
      <c r="Z635" s="6" t="s">
        <v>1705</v>
      </c>
      <c r="AA635" s="29">
        <v>6.5</v>
      </c>
      <c r="AB635" s="49">
        <f t="shared" si="464"/>
        <v>0</v>
      </c>
      <c r="AC635" s="15">
        <f t="shared" si="464"/>
        <v>6.5</v>
      </c>
      <c r="AD635" s="11">
        <f>(AG635-AC635)/AG635</f>
        <v>0</v>
      </c>
      <c r="AE635" s="102"/>
      <c r="AF635" s="109">
        <v>1</v>
      </c>
      <c r="AG635" s="28">
        <f>SUM(AJ635:AL635)+AE635</f>
        <v>6.5</v>
      </c>
      <c r="AH635" s="41"/>
      <c r="AJ635" s="15">
        <f>ROUND(AC635/(1-VLOOKUP(AF635,Group,2,FALSE)),2)</f>
        <v>6.5</v>
      </c>
      <c r="AK635" s="15">
        <f>IF(VLOOKUP(AF635,Group,5,FALSE)="YES",VLOOKUP(ROUND(ROUND(AJ635,1)-AJ635,2),Round,2,FALSE)+VLOOKUP(AF635,Group,6,FALSE),0)</f>
        <v>0</v>
      </c>
      <c r="AL635" s="15">
        <f>IF(VLOOKUP(AF635,Group,7,FALSE)="",0,ROUND(AJ635-0.04999,1)-AJ635+AM635)</f>
        <v>0</v>
      </c>
      <c r="AM635" s="15" t="str">
        <f>IF(VLOOKUP(AF635,Group,7,FALSE)="","",VLOOKUP(AF635,Group,7,FALSE))</f>
        <v/>
      </c>
      <c r="AO635" s="182" t="s">
        <v>59</v>
      </c>
    </row>
    <row r="636" spans="2:41" s="3" customFormat="1" ht="0.95" customHeight="1" x14ac:dyDescent="0.2">
      <c r="P636" s="61"/>
      <c r="Q636" s="73"/>
      <c r="R636" s="6"/>
      <c r="S636" s="29"/>
      <c r="T636" s="6"/>
      <c r="U636" s="5"/>
      <c r="V636" s="41"/>
      <c r="W636" s="45"/>
      <c r="X636" s="13"/>
      <c r="Y636" s="41"/>
      <c r="Z636" s="29"/>
      <c r="AA636" s="29"/>
      <c r="AB636" s="44"/>
      <c r="AC636" s="15"/>
      <c r="AD636" s="13"/>
      <c r="AE636" s="54"/>
      <c r="AF636" s="105"/>
      <c r="AG636" s="29"/>
      <c r="AH636" s="41"/>
      <c r="AJ636" s="15"/>
      <c r="AK636" s="15"/>
      <c r="AL636" s="15"/>
      <c r="AM636" s="15"/>
      <c r="AO636" s="182" t="s">
        <v>59</v>
      </c>
    </row>
    <row r="637" spans="2:41" s="3" customFormat="1" ht="9.9499999999999993" customHeight="1" x14ac:dyDescent="0.2">
      <c r="B637" s="96" t="s">
        <v>45</v>
      </c>
      <c r="D637" s="211"/>
      <c r="E637" s="61" t="s">
        <v>134</v>
      </c>
      <c r="F637" s="61"/>
      <c r="G637" s="23" t="s">
        <v>136</v>
      </c>
      <c r="H637" s="23"/>
      <c r="K637" s="23" t="s">
        <v>137</v>
      </c>
      <c r="L637" s="23"/>
      <c r="M637" s="23"/>
      <c r="N637" s="23"/>
      <c r="P637" s="61"/>
      <c r="Q637" s="73"/>
      <c r="R637" s="22"/>
      <c r="S637" s="29">
        <f t="shared" ref="S637:S639" si="465">IF(Suggested="Yes",AA637,AG637)</f>
        <v>4.6500000000000004</v>
      </c>
      <c r="T637" s="27" t="s">
        <v>46</v>
      </c>
      <c r="U637" s="5" t="str">
        <f>+Instructions!$B$3</f>
        <v xml:space="preserve">G </v>
      </c>
      <c r="V637" s="41"/>
      <c r="W637" s="45">
        <f>+Instructions!$C$22</f>
        <v>0</v>
      </c>
      <c r="X637" s="29">
        <f t="shared" ref="X637:X639" si="466">ROUND($AA637*(1-W637)+0.004999,2)</f>
        <v>4.6500000000000004</v>
      </c>
      <c r="Y637" s="41"/>
      <c r="Z637" s="6" t="s">
        <v>1705</v>
      </c>
      <c r="AA637" s="29">
        <v>4.6500000000000004</v>
      </c>
      <c r="AB637" s="49">
        <f t="shared" ref="AB637:AB639" si="467">+W637</f>
        <v>0</v>
      </c>
      <c r="AC637" s="29">
        <f t="shared" ref="AC637:AC639" si="468">+X637</f>
        <v>4.6500000000000004</v>
      </c>
      <c r="AD637" s="49">
        <f t="shared" ref="AD637:AD639" si="469">(AG637-AC637)/AG637</f>
        <v>0</v>
      </c>
      <c r="AE637" s="102"/>
      <c r="AF637" s="111">
        <v>2</v>
      </c>
      <c r="AG637" s="33">
        <f t="shared" ref="AG637:AG639" si="470">SUM(AJ637:AL637)+AE637</f>
        <v>4.6500000000000004</v>
      </c>
      <c r="AH637" s="41"/>
      <c r="AJ637" s="15">
        <f t="shared" ref="AJ637:AJ639" si="471">ROUND(AC637/(1-VLOOKUP(AF637,Group,2,FALSE)),2)</f>
        <v>4.6500000000000004</v>
      </c>
      <c r="AK637" s="15">
        <f t="shared" ref="AK637:AK639" si="472">IF(VLOOKUP(AF637,Group,5,FALSE)="YES",VLOOKUP(ROUND(ROUND(AJ637,1)-AJ637,2),Round,2,FALSE)+VLOOKUP(AF637,Group,6,FALSE),0)</f>
        <v>0</v>
      </c>
      <c r="AL637" s="15">
        <f t="shared" ref="AL637:AL639" si="473">IF(VLOOKUP(AF637,Group,7,FALSE)="",0,ROUND(AJ637-0.04999,1)-AJ637+AM637)</f>
        <v>0</v>
      </c>
      <c r="AM637" s="15" t="str">
        <f t="shared" ref="AM637:AM639" si="474">IF(VLOOKUP(AF637,Group,7,FALSE)="","",VLOOKUP(AF637,Group,7,FALSE))</f>
        <v/>
      </c>
      <c r="AO637" s="182" t="s">
        <v>59</v>
      </c>
    </row>
    <row r="638" spans="2:41" s="3" customFormat="1" ht="0.95" customHeight="1" x14ac:dyDescent="0.2">
      <c r="P638" s="61"/>
      <c r="Q638" s="73"/>
      <c r="R638" s="6"/>
      <c r="S638" s="29"/>
      <c r="T638" s="6"/>
      <c r="U638" s="5"/>
      <c r="V638" s="41"/>
      <c r="W638" s="45"/>
      <c r="X638" s="13"/>
      <c r="Y638" s="41"/>
      <c r="Z638" s="29"/>
      <c r="AA638" s="29"/>
      <c r="AB638" s="44"/>
      <c r="AC638" s="15"/>
      <c r="AD638" s="13"/>
      <c r="AE638" s="54"/>
      <c r="AF638" s="105"/>
      <c r="AG638" s="29"/>
      <c r="AH638" s="41"/>
      <c r="AJ638" s="15"/>
      <c r="AK638" s="15"/>
      <c r="AL638" s="15"/>
      <c r="AM638" s="15"/>
      <c r="AO638" s="182" t="s">
        <v>59</v>
      </c>
    </row>
    <row r="639" spans="2:41" s="3" customFormat="1" ht="9.9499999999999993" customHeight="1" x14ac:dyDescent="0.2">
      <c r="B639" s="96" t="s">
        <v>45</v>
      </c>
      <c r="D639" s="211"/>
      <c r="E639" s="61" t="s">
        <v>132</v>
      </c>
      <c r="F639" s="61"/>
      <c r="G639" s="23" t="s">
        <v>144</v>
      </c>
      <c r="H639" s="23"/>
      <c r="K639" s="23" t="s">
        <v>221</v>
      </c>
      <c r="L639" s="23"/>
      <c r="M639" s="23"/>
      <c r="N639" s="23"/>
      <c r="P639" s="61"/>
      <c r="Q639" s="73"/>
      <c r="R639" s="22"/>
      <c r="S639" s="29">
        <f t="shared" si="465"/>
        <v>3.75</v>
      </c>
      <c r="T639" s="27" t="s">
        <v>46</v>
      </c>
      <c r="U639" s="5" t="str">
        <f>+Instructions!$B$3</f>
        <v xml:space="preserve">G </v>
      </c>
      <c r="V639" s="41"/>
      <c r="W639" s="45">
        <f>+Instructions!$C$22</f>
        <v>0</v>
      </c>
      <c r="X639" s="29">
        <f t="shared" si="466"/>
        <v>3.75</v>
      </c>
      <c r="Y639" s="41"/>
      <c r="Z639" s="6" t="s">
        <v>1704</v>
      </c>
      <c r="AA639" s="29">
        <v>3.75</v>
      </c>
      <c r="AB639" s="49">
        <f t="shared" si="467"/>
        <v>0</v>
      </c>
      <c r="AC639" s="29">
        <f t="shared" si="468"/>
        <v>3.75</v>
      </c>
      <c r="AD639" s="49">
        <f t="shared" si="469"/>
        <v>0</v>
      </c>
      <c r="AE639" s="102"/>
      <c r="AF639" s="111">
        <v>2</v>
      </c>
      <c r="AG639" s="33">
        <f t="shared" si="470"/>
        <v>3.75</v>
      </c>
      <c r="AH639" s="41"/>
      <c r="AJ639" s="15">
        <f t="shared" si="471"/>
        <v>3.75</v>
      </c>
      <c r="AK639" s="15">
        <f t="shared" si="472"/>
        <v>0</v>
      </c>
      <c r="AL639" s="15">
        <f t="shared" si="473"/>
        <v>0</v>
      </c>
      <c r="AM639" s="15" t="str">
        <f t="shared" si="474"/>
        <v/>
      </c>
      <c r="AO639" s="182" t="s">
        <v>59</v>
      </c>
    </row>
    <row r="640" spans="2:41" s="3" customFormat="1" ht="3.95" customHeight="1" x14ac:dyDescent="0.2">
      <c r="P640" s="61"/>
      <c r="Q640" s="73"/>
      <c r="R640" s="6"/>
      <c r="S640" s="29"/>
      <c r="T640" s="6"/>
      <c r="U640" s="5"/>
      <c r="V640" s="41"/>
      <c r="W640" s="45"/>
      <c r="X640" s="13"/>
      <c r="Y640" s="41"/>
      <c r="Z640" s="29"/>
      <c r="AA640" s="29"/>
      <c r="AB640" s="44"/>
      <c r="AC640" s="15"/>
      <c r="AD640" s="13"/>
      <c r="AE640" s="54"/>
      <c r="AF640" s="105"/>
      <c r="AG640" s="29"/>
      <c r="AH640" s="41"/>
      <c r="AJ640" s="15"/>
      <c r="AK640" s="15"/>
      <c r="AL640" s="15"/>
      <c r="AM640" s="15"/>
      <c r="AO640" s="24" t="s">
        <v>59</v>
      </c>
    </row>
    <row r="641" spans="2:41" s="3" customFormat="1" ht="9.9499999999999993" customHeight="1" x14ac:dyDescent="0.2">
      <c r="C641" s="220" t="s">
        <v>1503</v>
      </c>
      <c r="E641" s="221"/>
      <c r="K641" s="3" t="s">
        <v>89</v>
      </c>
      <c r="L641" s="3" t="s">
        <v>89</v>
      </c>
      <c r="P641" s="134"/>
      <c r="Q641" s="6"/>
      <c r="R641" s="222" t="s">
        <v>370</v>
      </c>
      <c r="S641" s="172" t="s">
        <v>1498</v>
      </c>
      <c r="T641" s="223"/>
      <c r="U641" s="5"/>
      <c r="V641" s="41"/>
      <c r="W641" s="58"/>
      <c r="X641" s="58"/>
      <c r="Y641" s="41"/>
      <c r="Z641" s="29"/>
      <c r="AA641" s="29"/>
      <c r="AB641" s="44"/>
      <c r="AC641" s="15"/>
      <c r="AD641" s="13"/>
      <c r="AE641" s="54"/>
      <c r="AF641" s="105"/>
      <c r="AG641" s="15"/>
      <c r="AH641" s="41"/>
      <c r="AJ641" s="15"/>
      <c r="AK641" s="15"/>
      <c r="AL641" s="15"/>
      <c r="AM641" s="15"/>
      <c r="AO641" s="24" t="s">
        <v>59</v>
      </c>
    </row>
    <row r="642" spans="2:41" s="3" customFormat="1" ht="2.4500000000000002" customHeight="1" x14ac:dyDescent="0.2">
      <c r="P642" s="61"/>
      <c r="Q642" s="73"/>
      <c r="R642" s="6"/>
      <c r="S642" s="29"/>
      <c r="T642" s="6"/>
      <c r="U642" s="5"/>
      <c r="V642" s="41"/>
      <c r="W642" s="45"/>
      <c r="X642" s="13"/>
      <c r="Y642" s="41"/>
      <c r="Z642" s="29"/>
      <c r="AA642" s="29"/>
      <c r="AB642" s="44"/>
      <c r="AC642" s="15"/>
      <c r="AD642" s="13"/>
      <c r="AE642" s="54"/>
      <c r="AF642" s="105"/>
      <c r="AG642" s="29"/>
      <c r="AH642" s="41"/>
      <c r="AJ642" s="15"/>
      <c r="AK642" s="15"/>
      <c r="AL642" s="15"/>
      <c r="AM642" s="15"/>
      <c r="AO642" s="24" t="s">
        <v>59</v>
      </c>
    </row>
    <row r="643" spans="2:41" s="3" customFormat="1" ht="9.9499999999999993" customHeight="1" x14ac:dyDescent="0.2">
      <c r="C643" s="133"/>
      <c r="D643" s="211" t="s">
        <v>10</v>
      </c>
      <c r="E643" s="224" t="s">
        <v>1499</v>
      </c>
      <c r="F643" s="224"/>
      <c r="G643" s="224"/>
      <c r="H643" s="224"/>
      <c r="I643" s="224"/>
      <c r="K643" s="224"/>
      <c r="L643" s="224"/>
      <c r="M643" s="224"/>
      <c r="N643" s="224"/>
      <c r="O643" s="23"/>
      <c r="P643" s="23"/>
      <c r="Q643" s="23"/>
      <c r="R643" s="23"/>
      <c r="S643" s="29"/>
      <c r="T643" s="23"/>
      <c r="U643" s="5"/>
      <c r="V643" s="41"/>
      <c r="W643" s="58"/>
      <c r="X643" s="58"/>
      <c r="Y643" s="41"/>
      <c r="Z643" s="29"/>
      <c r="AA643" s="29"/>
      <c r="AB643" s="44"/>
      <c r="AC643" s="15"/>
      <c r="AD643" s="13"/>
      <c r="AE643" s="54"/>
      <c r="AF643" s="105"/>
      <c r="AG643" s="15"/>
      <c r="AH643" s="41"/>
      <c r="AJ643" s="15"/>
      <c r="AK643" s="15"/>
      <c r="AL643" s="15"/>
      <c r="AM643" s="15"/>
      <c r="AO643" s="24" t="s">
        <v>59</v>
      </c>
    </row>
    <row r="644" spans="2:41" s="3" customFormat="1" ht="0.95" customHeight="1" x14ac:dyDescent="0.2">
      <c r="P644" s="61"/>
      <c r="Q644" s="73"/>
      <c r="R644" s="6"/>
      <c r="S644" s="29"/>
      <c r="T644" s="6"/>
      <c r="U644" s="5"/>
      <c r="V644" s="41"/>
      <c r="W644" s="45"/>
      <c r="X644" s="13"/>
      <c r="Y644" s="41"/>
      <c r="Z644" s="29"/>
      <c r="AA644" s="29"/>
      <c r="AB644" s="44"/>
      <c r="AC644" s="15"/>
      <c r="AD644" s="13"/>
      <c r="AE644" s="54"/>
      <c r="AF644" s="105"/>
      <c r="AG644" s="29"/>
      <c r="AH644" s="41"/>
      <c r="AJ644" s="15"/>
      <c r="AK644" s="15"/>
      <c r="AL644" s="15"/>
      <c r="AM644" s="15"/>
      <c r="AO644" s="24" t="s">
        <v>59</v>
      </c>
    </row>
    <row r="645" spans="2:41" s="3" customFormat="1" ht="9.9499999999999993" customHeight="1" x14ac:dyDescent="0.2">
      <c r="B645" s="94" t="s">
        <v>8</v>
      </c>
      <c r="D645" s="211"/>
      <c r="E645" s="61" t="s">
        <v>1500</v>
      </c>
      <c r="F645" s="61"/>
      <c r="G645" s="23" t="s">
        <v>100</v>
      </c>
      <c r="H645" s="23"/>
      <c r="I645" s="23"/>
      <c r="J645" s="23"/>
      <c r="K645" s="23" t="s">
        <v>357</v>
      </c>
      <c r="L645" s="23"/>
      <c r="M645" s="232" t="s">
        <v>841</v>
      </c>
      <c r="N645" s="23"/>
      <c r="P645" s="61" t="s">
        <v>1579</v>
      </c>
      <c r="Q645" s="73"/>
      <c r="R645" s="22"/>
      <c r="S645" s="29">
        <f>IF(Suggested="Yes",AA645,AG645)</f>
        <v>21.7</v>
      </c>
      <c r="T645" s="27" t="s">
        <v>46</v>
      </c>
      <c r="U645" s="5" t="str">
        <f>+Instructions!$B$3</f>
        <v xml:space="preserve">G </v>
      </c>
      <c r="V645" s="41"/>
      <c r="W645" s="45">
        <f>+Instructions!$C$22</f>
        <v>0</v>
      </c>
      <c r="X645" s="15">
        <f t="shared" ref="X645" si="475">ROUND($AA645*(1-W645)+0.004999,2)</f>
        <v>21.7</v>
      </c>
      <c r="Y645" s="41"/>
      <c r="Z645" s="6" t="s">
        <v>1703</v>
      </c>
      <c r="AA645" s="29">
        <v>21.7</v>
      </c>
      <c r="AB645" s="49">
        <f t="shared" ref="AB645" si="476">+W645</f>
        <v>0</v>
      </c>
      <c r="AC645" s="15">
        <f t="shared" ref="AC645" si="477">+X645</f>
        <v>21.7</v>
      </c>
      <c r="AD645" s="11">
        <f t="shared" ref="AD645" si="478">(AG645-AC645)/AG645</f>
        <v>0</v>
      </c>
      <c r="AE645" s="102"/>
      <c r="AF645" s="110">
        <v>3</v>
      </c>
      <c r="AG645" s="42">
        <f t="shared" ref="AG645" si="479">SUM(AJ645:AL645)+AE645</f>
        <v>21.7</v>
      </c>
      <c r="AH645" s="41"/>
      <c r="AJ645" s="15">
        <f t="shared" ref="AJ645" si="480">ROUND(AC645/(1-VLOOKUP(AF645,Group,2,FALSE)),2)</f>
        <v>21.7</v>
      </c>
      <c r="AK645" s="15">
        <f t="shared" ref="AK645" si="481">IF(VLOOKUP(AF645,Group,5,FALSE)="YES",VLOOKUP(ROUND(ROUND(AJ645,1)-AJ645,2),Round,2,FALSE)+VLOOKUP(AF645,Group,6,FALSE),0)</f>
        <v>0</v>
      </c>
      <c r="AL645" s="15">
        <f t="shared" ref="AL645" si="482">IF(VLOOKUP(AF645,Group,7,FALSE)="",0,ROUND(AJ645-0.04999,1)-AJ645+AM645)</f>
        <v>0</v>
      </c>
      <c r="AM645" s="15" t="str">
        <f t="shared" ref="AM645" si="483">IF(VLOOKUP(AF645,Group,7,FALSE)="","",VLOOKUP(AF645,Group,7,FALSE))</f>
        <v/>
      </c>
      <c r="AO645" s="81" t="s">
        <v>59</v>
      </c>
    </row>
    <row r="646" spans="2:41" s="3" customFormat="1" ht="3.95" customHeight="1" x14ac:dyDescent="0.2">
      <c r="P646" s="61"/>
      <c r="Q646" s="73"/>
      <c r="R646" s="6"/>
      <c r="S646" s="29"/>
      <c r="T646" s="6"/>
      <c r="U646" s="5"/>
      <c r="V646" s="41"/>
      <c r="W646" s="45"/>
      <c r="X646" s="13"/>
      <c r="Y646" s="41"/>
      <c r="Z646" s="29"/>
      <c r="AA646" s="29"/>
      <c r="AB646" s="44"/>
      <c r="AC646" s="15"/>
      <c r="AD646" s="13"/>
      <c r="AE646" s="54"/>
      <c r="AF646" s="105"/>
      <c r="AG646" s="29"/>
      <c r="AH646" s="41"/>
      <c r="AJ646" s="15"/>
      <c r="AK646" s="15"/>
      <c r="AL646" s="15"/>
      <c r="AM646" s="15"/>
      <c r="AO646" s="182" t="s">
        <v>59</v>
      </c>
    </row>
    <row r="647" spans="2:41" s="3" customFormat="1" ht="9.9499999999999993" customHeight="1" x14ac:dyDescent="0.2">
      <c r="C647" s="220" t="s">
        <v>704</v>
      </c>
      <c r="E647" s="221"/>
      <c r="K647" s="3" t="s">
        <v>89</v>
      </c>
      <c r="P647" s="134"/>
      <c r="Q647" s="6"/>
      <c r="R647" s="222" t="s">
        <v>370</v>
      </c>
      <c r="S647" s="172" t="s">
        <v>705</v>
      </c>
      <c r="T647" s="223"/>
      <c r="U647" s="5"/>
      <c r="V647" s="41"/>
      <c r="W647" s="58"/>
      <c r="X647" s="58"/>
      <c r="Y647" s="41"/>
      <c r="Z647" s="29"/>
      <c r="AA647" s="29"/>
      <c r="AB647" s="44"/>
      <c r="AC647" s="15"/>
      <c r="AD647" s="13"/>
      <c r="AE647" s="54"/>
      <c r="AF647" s="105"/>
      <c r="AG647" s="15"/>
      <c r="AH647" s="41"/>
      <c r="AJ647" s="15"/>
      <c r="AK647" s="15"/>
      <c r="AL647" s="15"/>
      <c r="AM647" s="15"/>
      <c r="AO647" s="182" t="s">
        <v>59</v>
      </c>
    </row>
    <row r="648" spans="2:41" s="3" customFormat="1" ht="2.85" customHeight="1" x14ac:dyDescent="0.2">
      <c r="P648" s="61"/>
      <c r="Q648" s="73"/>
      <c r="R648" s="6"/>
      <c r="S648" s="29"/>
      <c r="T648" s="6"/>
      <c r="U648" s="5"/>
      <c r="V648" s="41"/>
      <c r="W648" s="45"/>
      <c r="X648" s="13"/>
      <c r="Y648" s="41"/>
      <c r="Z648" s="29"/>
      <c r="AA648" s="29"/>
      <c r="AB648" s="44"/>
      <c r="AC648" s="15"/>
      <c r="AD648" s="13"/>
      <c r="AE648" s="54"/>
      <c r="AF648" s="105"/>
      <c r="AG648" s="29"/>
      <c r="AH648" s="41"/>
      <c r="AJ648" s="15"/>
      <c r="AK648" s="15"/>
      <c r="AL648" s="15"/>
      <c r="AM648" s="15"/>
      <c r="AO648" s="182"/>
    </row>
    <row r="649" spans="2:41" s="3" customFormat="1" ht="9.9499999999999993" customHeight="1" x14ac:dyDescent="0.2">
      <c r="C649" s="133"/>
      <c r="D649" s="211" t="s">
        <v>165</v>
      </c>
      <c r="E649" s="224" t="s">
        <v>709</v>
      </c>
      <c r="F649" s="224"/>
      <c r="G649" s="224"/>
      <c r="H649" s="224"/>
      <c r="I649" s="224"/>
      <c r="K649" s="224"/>
      <c r="L649" s="224"/>
      <c r="M649" s="224"/>
      <c r="N649" s="224"/>
      <c r="O649" s="23"/>
      <c r="P649" s="23"/>
      <c r="Q649" s="23"/>
      <c r="R649" s="23"/>
      <c r="S649" s="23"/>
      <c r="T649" s="23"/>
      <c r="U649" s="5"/>
      <c r="V649" s="41"/>
      <c r="W649" s="58"/>
      <c r="X649" s="58"/>
      <c r="Y649" s="41"/>
      <c r="Z649" s="29"/>
      <c r="AA649" s="29"/>
      <c r="AB649" s="44"/>
      <c r="AC649" s="15"/>
      <c r="AD649" s="13"/>
      <c r="AE649" s="54"/>
      <c r="AF649" s="105"/>
      <c r="AG649" s="15"/>
      <c r="AH649" s="41"/>
      <c r="AJ649" s="15"/>
      <c r="AK649" s="15"/>
      <c r="AL649" s="15"/>
      <c r="AM649" s="15"/>
      <c r="AO649" s="182" t="s">
        <v>59</v>
      </c>
    </row>
    <row r="650" spans="2:41" s="3" customFormat="1" ht="0.95" customHeight="1" x14ac:dyDescent="0.2">
      <c r="P650" s="61"/>
      <c r="Q650" s="73"/>
      <c r="R650" s="6"/>
      <c r="S650" s="29"/>
      <c r="T650" s="6"/>
      <c r="U650" s="5"/>
      <c r="V650" s="41"/>
      <c r="W650" s="45"/>
      <c r="X650" s="13"/>
      <c r="Y650" s="41"/>
      <c r="Z650" s="29"/>
      <c r="AA650" s="29"/>
      <c r="AB650" s="44"/>
      <c r="AC650" s="15"/>
      <c r="AD650" s="13"/>
      <c r="AE650" s="54"/>
      <c r="AF650" s="105"/>
      <c r="AG650" s="29"/>
      <c r="AH650" s="41"/>
      <c r="AJ650" s="15"/>
      <c r="AK650" s="15"/>
      <c r="AL650" s="15"/>
      <c r="AM650" s="15"/>
      <c r="AO650" s="182" t="s">
        <v>59</v>
      </c>
    </row>
    <row r="651" spans="2:41" s="3" customFormat="1" ht="9.9499999999999993" customHeight="1" x14ac:dyDescent="0.2">
      <c r="B651" s="95" t="s">
        <v>55</v>
      </c>
      <c r="D651" s="211"/>
      <c r="E651" s="61" t="s">
        <v>398</v>
      </c>
      <c r="F651" s="61"/>
      <c r="G651" s="23" t="s">
        <v>48</v>
      </c>
      <c r="H651" s="23"/>
      <c r="I651" s="23" t="s">
        <v>258</v>
      </c>
      <c r="J651" s="23"/>
      <c r="K651" s="23" t="s">
        <v>341</v>
      </c>
      <c r="L651" s="23"/>
      <c r="M651" s="23"/>
      <c r="N651" s="23"/>
      <c r="P651" s="61" t="s">
        <v>107</v>
      </c>
      <c r="Q651" s="73"/>
      <c r="R651" s="22"/>
      <c r="S651" s="29">
        <f>IF(Suggested="Yes",AA651,AG651)</f>
        <v>6.2</v>
      </c>
      <c r="T651" s="27" t="s">
        <v>47</v>
      </c>
      <c r="U651" s="5" t="str">
        <f>+Instructions!$B$3</f>
        <v xml:space="preserve">G </v>
      </c>
      <c r="V651" s="41"/>
      <c r="W651" s="45">
        <f>+Instructions!$C$22</f>
        <v>0</v>
      </c>
      <c r="X651" s="15">
        <f>ROUND($AA651*(1-W651)+0.004999,2)</f>
        <v>6.2</v>
      </c>
      <c r="Y651" s="41"/>
      <c r="Z651" s="6" t="s">
        <v>1705</v>
      </c>
      <c r="AA651" s="29">
        <v>6.2</v>
      </c>
      <c r="AB651" s="49">
        <f>+W651</f>
        <v>0</v>
      </c>
      <c r="AC651" s="15">
        <f>+X651</f>
        <v>6.2</v>
      </c>
      <c r="AD651" s="11">
        <f>(AG651-AC651)/AG651</f>
        <v>0</v>
      </c>
      <c r="AE651" s="102"/>
      <c r="AF651" s="109">
        <v>1</v>
      </c>
      <c r="AG651" s="28">
        <f>SUM(AJ651:AL651)+AE651</f>
        <v>6.2</v>
      </c>
      <c r="AH651" s="41"/>
      <c r="AJ651" s="15">
        <f>ROUND(AC651/(1-VLOOKUP(AF651,Group,2,FALSE)),2)</f>
        <v>6.2</v>
      </c>
      <c r="AK651" s="15">
        <f>IF(VLOOKUP(AF651,Group,5,FALSE)="YES",VLOOKUP(ROUND(ROUND(AJ651,1)-AJ651,2),Round,2,FALSE)+VLOOKUP(AF651,Group,6,FALSE),0)</f>
        <v>0</v>
      </c>
      <c r="AL651" s="15">
        <f>IF(VLOOKUP(AF651,Group,7,FALSE)="",0,ROUND(AJ651-0.04999,1)-AJ651+AM651)</f>
        <v>0</v>
      </c>
      <c r="AM651" s="15" t="str">
        <f>IF(VLOOKUP(AF651,Group,7,FALSE)="","",VLOOKUP(AF651,Group,7,FALSE))</f>
        <v/>
      </c>
      <c r="AO651" s="183" t="s">
        <v>59</v>
      </c>
    </row>
    <row r="652" spans="2:41" s="3" customFormat="1" ht="3.95" customHeight="1" x14ac:dyDescent="0.2">
      <c r="P652" s="61"/>
      <c r="Q652" s="73"/>
      <c r="R652" s="6"/>
      <c r="S652" s="29"/>
      <c r="T652" s="6"/>
      <c r="U652" s="5"/>
      <c r="V652" s="41"/>
      <c r="W652" s="45"/>
      <c r="X652" s="13"/>
      <c r="Y652" s="41"/>
      <c r="Z652" s="29"/>
      <c r="AA652" s="29"/>
      <c r="AB652" s="44"/>
      <c r="AC652" s="15"/>
      <c r="AD652" s="13"/>
      <c r="AE652" s="54"/>
      <c r="AF652" s="105"/>
      <c r="AG652" s="29"/>
      <c r="AH652" s="41"/>
      <c r="AJ652" s="15"/>
      <c r="AK652" s="15"/>
      <c r="AL652" s="15"/>
      <c r="AM652" s="15"/>
      <c r="AO652" s="182" t="s">
        <v>59</v>
      </c>
    </row>
    <row r="653" spans="2:41" s="3" customFormat="1" ht="9.9499999999999993" customHeight="1" x14ac:dyDescent="0.2">
      <c r="C653" s="220" t="s">
        <v>853</v>
      </c>
      <c r="E653" s="221"/>
      <c r="P653" s="134"/>
      <c r="Q653" s="6"/>
      <c r="R653" s="222" t="s">
        <v>370</v>
      </c>
      <c r="S653" s="172" t="s">
        <v>373</v>
      </c>
      <c r="T653" s="223"/>
      <c r="U653" s="5"/>
      <c r="V653" s="41"/>
      <c r="W653" s="58"/>
      <c r="X653" s="58"/>
      <c r="Y653" s="41"/>
      <c r="Z653" s="29"/>
      <c r="AA653" s="29"/>
      <c r="AB653" s="44"/>
      <c r="AC653" s="15"/>
      <c r="AD653" s="13"/>
      <c r="AE653" s="54"/>
      <c r="AF653" s="105"/>
      <c r="AG653" s="15"/>
      <c r="AH653" s="41"/>
      <c r="AJ653" s="15"/>
      <c r="AK653" s="15"/>
      <c r="AL653" s="15"/>
      <c r="AM653" s="15"/>
      <c r="AO653" s="182" t="s">
        <v>59</v>
      </c>
    </row>
    <row r="654" spans="2:41" s="3" customFormat="1" ht="2.85" customHeight="1" x14ac:dyDescent="0.2">
      <c r="P654" s="61"/>
      <c r="Q654" s="73"/>
      <c r="R654" s="6"/>
      <c r="S654" s="29"/>
      <c r="T654" s="6"/>
      <c r="U654" s="5"/>
      <c r="V654" s="41"/>
      <c r="W654" s="45"/>
      <c r="X654" s="13"/>
      <c r="Y654" s="41"/>
      <c r="Z654" s="29"/>
      <c r="AA654" s="29"/>
      <c r="AB654" s="44"/>
      <c r="AC654" s="15"/>
      <c r="AD654" s="13"/>
      <c r="AE654" s="54"/>
      <c r="AF654" s="105"/>
      <c r="AG654" s="29"/>
      <c r="AH654" s="41"/>
      <c r="AJ654" s="15"/>
      <c r="AK654" s="15"/>
      <c r="AL654" s="15"/>
      <c r="AM654" s="15"/>
      <c r="AO654" s="182"/>
    </row>
    <row r="655" spans="2:41" s="3" customFormat="1" ht="9.9499999999999993" customHeight="1" x14ac:dyDescent="0.2">
      <c r="C655" s="133"/>
      <c r="D655" s="211" t="s">
        <v>10</v>
      </c>
      <c r="E655" s="224" t="s">
        <v>757</v>
      </c>
      <c r="F655" s="224"/>
      <c r="G655" s="224"/>
      <c r="H655" s="224"/>
      <c r="I655" s="224"/>
      <c r="K655" s="224"/>
      <c r="L655" s="224"/>
      <c r="M655" s="224"/>
      <c r="N655" s="224"/>
      <c r="O655" s="23"/>
      <c r="P655" s="23"/>
      <c r="Q655" s="23"/>
      <c r="R655" s="23"/>
      <c r="S655" s="23"/>
      <c r="T655" s="23"/>
      <c r="U655" s="5"/>
      <c r="V655" s="41"/>
      <c r="W655" s="58"/>
      <c r="X655" s="58"/>
      <c r="Y655" s="41"/>
      <c r="Z655" s="29"/>
      <c r="AA655" s="29"/>
      <c r="AB655" s="44"/>
      <c r="AC655" s="15"/>
      <c r="AD655" s="13"/>
      <c r="AE655" s="54"/>
      <c r="AF655" s="105"/>
      <c r="AG655" s="15"/>
      <c r="AH655" s="41"/>
      <c r="AJ655" s="15"/>
      <c r="AK655" s="15"/>
      <c r="AL655" s="15"/>
      <c r="AM655" s="15"/>
      <c r="AO655" s="182" t="s">
        <v>59</v>
      </c>
    </row>
    <row r="656" spans="2:41" s="3" customFormat="1" ht="0.95" customHeight="1" x14ac:dyDescent="0.2">
      <c r="P656" s="61"/>
      <c r="Q656" s="73"/>
      <c r="R656" s="6"/>
      <c r="S656" s="29"/>
      <c r="T656" s="6"/>
      <c r="U656" s="5"/>
      <c r="V656" s="41"/>
      <c r="W656" s="45"/>
      <c r="X656" s="13"/>
      <c r="Y656" s="41"/>
      <c r="Z656" s="29"/>
      <c r="AA656" s="29"/>
      <c r="AB656" s="44"/>
      <c r="AC656" s="15"/>
      <c r="AD656" s="13"/>
      <c r="AE656" s="54"/>
      <c r="AF656" s="105"/>
      <c r="AG656" s="29"/>
      <c r="AH656" s="41"/>
      <c r="AJ656" s="15"/>
      <c r="AK656" s="15"/>
      <c r="AL656" s="15"/>
      <c r="AM656" s="15"/>
      <c r="AO656" s="182" t="s">
        <v>59</v>
      </c>
    </row>
    <row r="657" spans="2:41" s="3" customFormat="1" ht="9.9499999999999993" customHeight="1" x14ac:dyDescent="0.2">
      <c r="B657" s="94" t="s">
        <v>8</v>
      </c>
      <c r="D657" s="211"/>
      <c r="E657" s="61" t="s">
        <v>103</v>
      </c>
      <c r="F657" s="61"/>
      <c r="G657" s="23" t="s">
        <v>324</v>
      </c>
      <c r="H657" s="23"/>
      <c r="I657" s="23"/>
      <c r="J657" s="23"/>
      <c r="K657" s="23" t="s">
        <v>204</v>
      </c>
      <c r="L657" s="23"/>
      <c r="M657" s="23"/>
      <c r="N657" s="23"/>
      <c r="P657" s="61"/>
      <c r="Q657" s="73"/>
      <c r="R657" s="22" t="s">
        <v>52</v>
      </c>
      <c r="S657" s="29">
        <f>IF(Suggested="Yes",AA657,AG657)</f>
        <v>4.1500000000000004</v>
      </c>
      <c r="T657" s="27" t="s">
        <v>46</v>
      </c>
      <c r="U657" s="5" t="str">
        <f>+Instructions!$B$3</f>
        <v xml:space="preserve">G </v>
      </c>
      <c r="V657" s="41"/>
      <c r="W657" s="45">
        <f>+Instructions!$C$22</f>
        <v>0</v>
      </c>
      <c r="X657" s="15">
        <f>ROUND($AA657*(1-W657)+0.004999,2)</f>
        <v>4.1500000000000004</v>
      </c>
      <c r="Y657" s="41"/>
      <c r="Z657" s="6" t="s">
        <v>1705</v>
      </c>
      <c r="AA657" s="29">
        <v>4.1500000000000004</v>
      </c>
      <c r="AB657" s="49">
        <f t="shared" ref="AB657:AC659" si="484">+W657</f>
        <v>0</v>
      </c>
      <c r="AC657" s="15">
        <f t="shared" si="484"/>
        <v>4.1500000000000004</v>
      </c>
      <c r="AD657" s="11">
        <f>(AG657-AC657)/AG657</f>
        <v>0</v>
      </c>
      <c r="AE657" s="102"/>
      <c r="AF657" s="110">
        <v>3</v>
      </c>
      <c r="AG657" s="42">
        <f>SUM(AJ657:AL657)+AE657</f>
        <v>4.1500000000000004</v>
      </c>
      <c r="AH657" s="41"/>
      <c r="AJ657" s="15">
        <f>ROUND(AC657/(1-VLOOKUP(AF657,Group,2,FALSE)),2)</f>
        <v>4.1500000000000004</v>
      </c>
      <c r="AK657" s="15">
        <f>IF(VLOOKUP(AF657,Group,5,FALSE)="YES",VLOOKUP(ROUND(ROUND(AJ657,1)-AJ657,2),Round,2,FALSE)+VLOOKUP(AF657,Group,6,FALSE),0)</f>
        <v>0</v>
      </c>
      <c r="AL657" s="15">
        <f>IF(VLOOKUP(AF657,Group,7,FALSE)="",0,ROUND(AJ657-0.04999,1)-AJ657+AM657)</f>
        <v>0</v>
      </c>
      <c r="AM657" s="15" t="str">
        <f>IF(VLOOKUP(AF657,Group,7,FALSE)="","",VLOOKUP(AF657,Group,7,FALSE))</f>
        <v/>
      </c>
      <c r="AO657" s="182" t="s">
        <v>59</v>
      </c>
    </row>
    <row r="658" spans="2:41" s="3" customFormat="1" ht="9.9499999999999993" customHeight="1" x14ac:dyDescent="0.2">
      <c r="B658" s="94" t="s">
        <v>8</v>
      </c>
      <c r="D658" s="211"/>
      <c r="E658" s="61" t="s">
        <v>203</v>
      </c>
      <c r="F658" s="61"/>
      <c r="G658" s="23" t="s">
        <v>324</v>
      </c>
      <c r="H658" s="23"/>
      <c r="I658" s="23"/>
      <c r="J658" s="23"/>
      <c r="K658" s="23" t="s">
        <v>205</v>
      </c>
      <c r="L658" s="23"/>
      <c r="M658" s="233"/>
      <c r="N658" s="23"/>
      <c r="P658" s="61"/>
      <c r="Q658" s="73"/>
      <c r="R658" s="22"/>
      <c r="S658" s="29">
        <f>IF(Suggested="Yes",AA658,AG658)</f>
        <v>4.1500000000000004</v>
      </c>
      <c r="T658" s="27" t="s">
        <v>46</v>
      </c>
      <c r="U658" s="5" t="str">
        <f>+Instructions!$B$3</f>
        <v xml:space="preserve">G </v>
      </c>
      <c r="V658" s="41"/>
      <c r="W658" s="45">
        <f>+Instructions!$C$22</f>
        <v>0</v>
      </c>
      <c r="X658" s="15">
        <f>ROUND($AA658*(1-W658)+0.004999,2)</f>
        <v>4.1500000000000004</v>
      </c>
      <c r="Y658" s="41"/>
      <c r="Z658" s="6" t="s">
        <v>1705</v>
      </c>
      <c r="AA658" s="29">
        <v>4.1500000000000004</v>
      </c>
      <c r="AB658" s="49">
        <f t="shared" si="484"/>
        <v>0</v>
      </c>
      <c r="AC658" s="15">
        <f t="shared" si="484"/>
        <v>4.1500000000000004</v>
      </c>
      <c r="AD658" s="11">
        <f>(AG658-AC658)/AG658</f>
        <v>0</v>
      </c>
      <c r="AE658" s="102"/>
      <c r="AF658" s="110">
        <v>3</v>
      </c>
      <c r="AG658" s="42">
        <f>SUM(AJ658:AL658)+AE658</f>
        <v>4.1500000000000004</v>
      </c>
      <c r="AH658" s="41"/>
      <c r="AJ658" s="15">
        <f>ROUND(AC658/(1-VLOOKUP(AF658,Group,2,FALSE)),2)</f>
        <v>4.1500000000000004</v>
      </c>
      <c r="AK658" s="15">
        <f>IF(VLOOKUP(AF658,Group,5,FALSE)="YES",VLOOKUP(ROUND(ROUND(AJ658,1)-AJ658,2),Round,2,FALSE)+VLOOKUP(AF658,Group,6,FALSE),0)</f>
        <v>0</v>
      </c>
      <c r="AL658" s="15">
        <f>IF(VLOOKUP(AF658,Group,7,FALSE)="",0,ROUND(AJ658-0.04999,1)-AJ658+AM658)</f>
        <v>0</v>
      </c>
      <c r="AM658" s="15" t="str">
        <f>IF(VLOOKUP(AF658,Group,7,FALSE)="","",VLOOKUP(AF658,Group,7,FALSE))</f>
        <v/>
      </c>
      <c r="AO658" s="182" t="s">
        <v>59</v>
      </c>
    </row>
    <row r="659" spans="2:41" s="3" customFormat="1" ht="9.9499999999999993" customHeight="1" x14ac:dyDescent="0.2">
      <c r="B659" s="94" t="s">
        <v>8</v>
      </c>
      <c r="D659" s="211"/>
      <c r="E659" s="61" t="s">
        <v>200</v>
      </c>
      <c r="F659" s="61"/>
      <c r="G659" s="23" t="s">
        <v>201</v>
      </c>
      <c r="H659" s="23"/>
      <c r="I659" s="23"/>
      <c r="J659" s="23"/>
      <c r="K659" s="23" t="s">
        <v>202</v>
      </c>
      <c r="L659" s="23"/>
      <c r="M659" s="23"/>
      <c r="N659" s="23"/>
      <c r="P659" s="61"/>
      <c r="Q659" s="73"/>
      <c r="R659" s="22" t="s">
        <v>52</v>
      </c>
      <c r="S659" s="29">
        <f t="shared" ref="S659" si="485">IF(Suggested="Yes",AA659,AG659)</f>
        <v>7.8</v>
      </c>
      <c r="T659" s="27" t="s">
        <v>46</v>
      </c>
      <c r="U659" s="5" t="str">
        <f>+Instructions!$B$3</f>
        <v xml:space="preserve">G </v>
      </c>
      <c r="V659" s="41"/>
      <c r="W659" s="45">
        <f>+Instructions!$C$22</f>
        <v>0</v>
      </c>
      <c r="X659" s="15">
        <f t="shared" ref="X659" si="486">ROUND($AA659*(1-W659)+0.004999,2)</f>
        <v>7.8</v>
      </c>
      <c r="Y659" s="41"/>
      <c r="Z659" s="6" t="s">
        <v>1704</v>
      </c>
      <c r="AA659" s="29">
        <v>7.8</v>
      </c>
      <c r="AB659" s="49">
        <f t="shared" si="484"/>
        <v>0</v>
      </c>
      <c r="AC659" s="15">
        <f t="shared" si="484"/>
        <v>7.8</v>
      </c>
      <c r="AD659" s="11">
        <f t="shared" ref="AD659" si="487">(AG659-AC659)/AG659</f>
        <v>0</v>
      </c>
      <c r="AE659" s="102"/>
      <c r="AF659" s="110">
        <v>3</v>
      </c>
      <c r="AG659" s="42">
        <f t="shared" ref="AG659" si="488">SUM(AJ659:AL659)+AE659</f>
        <v>7.8</v>
      </c>
      <c r="AH659" s="41"/>
      <c r="AJ659" s="15">
        <f t="shared" ref="AJ659" si="489">ROUND(AC659/(1-VLOOKUP(AF659,Group,2,FALSE)),2)</f>
        <v>7.8</v>
      </c>
      <c r="AK659" s="15">
        <f t="shared" ref="AK659" si="490">IF(VLOOKUP(AF659,Group,5,FALSE)="YES",VLOOKUP(ROUND(ROUND(AJ659,1)-AJ659,2),Round,2,FALSE)+VLOOKUP(AF659,Group,6,FALSE),0)</f>
        <v>0</v>
      </c>
      <c r="AL659" s="15">
        <f t="shared" ref="AL659" si="491">IF(VLOOKUP(AF659,Group,7,FALSE)="",0,ROUND(AJ659-0.04999,1)-AJ659+AM659)</f>
        <v>0</v>
      </c>
      <c r="AM659" s="15" t="str">
        <f t="shared" ref="AM659" si="492">IF(VLOOKUP(AF659,Group,7,FALSE)="","",VLOOKUP(AF659,Group,7,FALSE))</f>
        <v/>
      </c>
      <c r="AO659" s="182" t="s">
        <v>59</v>
      </c>
    </row>
    <row r="660" spans="2:41" s="3" customFormat="1" ht="2.85" customHeight="1" x14ac:dyDescent="0.2">
      <c r="P660" s="61"/>
      <c r="Q660" s="73"/>
      <c r="R660" s="6"/>
      <c r="S660" s="29"/>
      <c r="T660" s="6"/>
      <c r="U660" s="5"/>
      <c r="V660" s="41"/>
      <c r="W660" s="45"/>
      <c r="X660" s="13"/>
      <c r="Y660" s="41"/>
      <c r="Z660" s="29"/>
      <c r="AA660" s="29"/>
      <c r="AB660" s="44"/>
      <c r="AC660" s="15"/>
      <c r="AD660" s="13"/>
      <c r="AE660" s="54"/>
      <c r="AF660" s="105"/>
      <c r="AG660" s="29"/>
      <c r="AH660" s="41"/>
      <c r="AJ660" s="15"/>
      <c r="AK660" s="15"/>
      <c r="AL660" s="15"/>
      <c r="AM660" s="15"/>
      <c r="AO660" s="182"/>
    </row>
    <row r="661" spans="2:41" s="3" customFormat="1" ht="9.9499999999999993" customHeight="1" x14ac:dyDescent="0.2">
      <c r="C661" s="133"/>
      <c r="D661" s="211" t="s">
        <v>165</v>
      </c>
      <c r="E661" s="224" t="s">
        <v>270</v>
      </c>
      <c r="F661" s="224"/>
      <c r="G661" s="224"/>
      <c r="H661" s="224"/>
      <c r="I661" s="224"/>
      <c r="K661" s="224"/>
      <c r="L661" s="224"/>
      <c r="M661" s="224"/>
      <c r="N661" s="224"/>
      <c r="O661" s="23"/>
      <c r="P661" s="23"/>
      <c r="Q661" s="23"/>
      <c r="R661" s="23"/>
      <c r="S661" s="23"/>
      <c r="T661" s="23"/>
      <c r="U661" s="5"/>
      <c r="V661" s="41"/>
      <c r="W661" s="58"/>
      <c r="X661" s="58"/>
      <c r="Y661" s="41"/>
      <c r="Z661" s="29"/>
      <c r="AA661" s="29"/>
      <c r="AB661" s="44"/>
      <c r="AC661" s="15"/>
      <c r="AD661" s="13"/>
      <c r="AE661" s="54"/>
      <c r="AF661" s="105"/>
      <c r="AG661" s="15"/>
      <c r="AH661" s="41"/>
      <c r="AJ661" s="15"/>
      <c r="AK661" s="15"/>
      <c r="AL661" s="15"/>
      <c r="AM661" s="15"/>
      <c r="AO661" s="182" t="s">
        <v>59</v>
      </c>
    </row>
    <row r="662" spans="2:41" s="3" customFormat="1" ht="0.95" customHeight="1" x14ac:dyDescent="0.2">
      <c r="P662" s="61"/>
      <c r="Q662" s="73"/>
      <c r="R662" s="6"/>
      <c r="S662" s="29"/>
      <c r="T662" s="6"/>
      <c r="U662" s="5"/>
      <c r="V662" s="41"/>
      <c r="W662" s="45"/>
      <c r="X662" s="13"/>
      <c r="Y662" s="41"/>
      <c r="Z662" s="29"/>
      <c r="AA662" s="29"/>
      <c r="AB662" s="44"/>
      <c r="AC662" s="15"/>
      <c r="AD662" s="13"/>
      <c r="AE662" s="54"/>
      <c r="AF662" s="105"/>
      <c r="AG662" s="29"/>
      <c r="AH662" s="41"/>
      <c r="AJ662" s="15"/>
      <c r="AK662" s="15"/>
      <c r="AL662" s="15"/>
      <c r="AM662" s="15"/>
      <c r="AO662" s="182" t="s">
        <v>59</v>
      </c>
    </row>
    <row r="663" spans="2:41" s="3" customFormat="1" ht="9.9499999999999993" customHeight="1" x14ac:dyDescent="0.2">
      <c r="B663" s="94" t="s">
        <v>8</v>
      </c>
      <c r="D663" s="211"/>
      <c r="E663" s="61" t="s">
        <v>331</v>
      </c>
      <c r="F663" s="61"/>
      <c r="G663" s="23" t="s">
        <v>95</v>
      </c>
      <c r="H663" s="23"/>
      <c r="I663" s="23"/>
      <c r="J663" s="23"/>
      <c r="K663" s="23" t="s">
        <v>201</v>
      </c>
      <c r="L663" s="23"/>
      <c r="M663" s="23"/>
      <c r="N663" s="23"/>
      <c r="P663" s="61"/>
      <c r="Q663" s="73"/>
      <c r="R663" s="22"/>
      <c r="S663" s="29">
        <f t="shared" ref="S663:S673" si="493">IF(Suggested="Yes",AA663,AG663)</f>
        <v>7.15</v>
      </c>
      <c r="T663" s="27" t="s">
        <v>46</v>
      </c>
      <c r="U663" s="5" t="str">
        <f>+Instructions!$B$3</f>
        <v xml:space="preserve">G </v>
      </c>
      <c r="V663" s="41"/>
      <c r="W663" s="45">
        <f>+Instructions!$C$22</f>
        <v>0</v>
      </c>
      <c r="X663" s="15">
        <f t="shared" ref="X663:X673" si="494">ROUND($AA663*(1-W663)+0.004999,2)</f>
        <v>7.15</v>
      </c>
      <c r="Y663" s="41"/>
      <c r="Z663" s="6" t="s">
        <v>1705</v>
      </c>
      <c r="AA663" s="29">
        <v>7.15</v>
      </c>
      <c r="AB663" s="49">
        <f t="shared" ref="AB663:AB673" si="495">+W663</f>
        <v>0</v>
      </c>
      <c r="AC663" s="15">
        <f t="shared" ref="AC663:AC673" si="496">+X663</f>
        <v>7.15</v>
      </c>
      <c r="AD663" s="11">
        <f t="shared" ref="AD663:AD673" si="497">(AG663-AC663)/AG663</f>
        <v>0</v>
      </c>
      <c r="AE663" s="102"/>
      <c r="AF663" s="110">
        <v>3</v>
      </c>
      <c r="AG663" s="42">
        <f t="shared" ref="AG663:AG673" si="498">SUM(AJ663:AL663)+AE663</f>
        <v>7.15</v>
      </c>
      <c r="AH663" s="41"/>
      <c r="AJ663" s="15">
        <f t="shared" ref="AJ663:AJ673" si="499">ROUND(AC663/(1-VLOOKUP(AF663,Group,2,FALSE)),2)</f>
        <v>7.15</v>
      </c>
      <c r="AK663" s="15">
        <f t="shared" ref="AK663:AK673" si="500">IF(VLOOKUP(AF663,Group,5,FALSE)="YES",VLOOKUP(ROUND(ROUND(AJ663,1)-AJ663,2),Round,2,FALSE)+VLOOKUP(AF663,Group,6,FALSE),0)</f>
        <v>0</v>
      </c>
      <c r="AL663" s="15">
        <f t="shared" ref="AL663:AL673" si="501">IF(VLOOKUP(AF663,Group,7,FALSE)="",0,ROUND(AJ663-0.04999,1)-AJ663+AM663)</f>
        <v>0</v>
      </c>
      <c r="AM663" s="15" t="str">
        <f t="shared" ref="AM663:AM673" si="502">IF(VLOOKUP(AF663,Group,7,FALSE)="","",VLOOKUP(AF663,Group,7,FALSE))</f>
        <v/>
      </c>
      <c r="AO663" s="183" t="s">
        <v>59</v>
      </c>
    </row>
    <row r="664" spans="2:41" s="3" customFormat="1" ht="9.9499999999999993" customHeight="1" x14ac:dyDescent="0.2">
      <c r="B664" s="94" t="s">
        <v>8</v>
      </c>
      <c r="D664" s="211"/>
      <c r="E664" s="61" t="s">
        <v>335</v>
      </c>
      <c r="F664" s="61"/>
      <c r="G664" s="23" t="s">
        <v>336</v>
      </c>
      <c r="H664" s="23"/>
      <c r="I664" s="23"/>
      <c r="J664" s="23"/>
      <c r="K664" s="23" t="s">
        <v>330</v>
      </c>
      <c r="L664" s="23"/>
      <c r="M664" s="23"/>
      <c r="N664" s="23"/>
      <c r="P664" s="61"/>
      <c r="Q664" s="73"/>
      <c r="R664" s="22"/>
      <c r="S664" s="29">
        <f t="shared" si="493"/>
        <v>17.45</v>
      </c>
      <c r="T664" s="27" t="s">
        <v>46</v>
      </c>
      <c r="U664" s="5" t="str">
        <f>+Instructions!$B$3</f>
        <v xml:space="preserve">G </v>
      </c>
      <c r="V664" s="41"/>
      <c r="W664" s="45">
        <f>+Instructions!$C$22</f>
        <v>0</v>
      </c>
      <c r="X664" s="15">
        <f t="shared" si="494"/>
        <v>17.45</v>
      </c>
      <c r="Y664" s="41"/>
      <c r="Z664" s="6" t="s">
        <v>1705</v>
      </c>
      <c r="AA664" s="29">
        <v>17.45</v>
      </c>
      <c r="AB664" s="49">
        <f t="shared" si="495"/>
        <v>0</v>
      </c>
      <c r="AC664" s="15">
        <f t="shared" si="496"/>
        <v>17.45</v>
      </c>
      <c r="AD664" s="11">
        <f t="shared" si="497"/>
        <v>0</v>
      </c>
      <c r="AE664" s="102"/>
      <c r="AF664" s="110">
        <v>3</v>
      </c>
      <c r="AG664" s="42">
        <f t="shared" si="498"/>
        <v>17.45</v>
      </c>
      <c r="AH664" s="41"/>
      <c r="AJ664" s="15">
        <f t="shared" si="499"/>
        <v>17.45</v>
      </c>
      <c r="AK664" s="15">
        <f t="shared" si="500"/>
        <v>0</v>
      </c>
      <c r="AL664" s="15">
        <f t="shared" si="501"/>
        <v>0</v>
      </c>
      <c r="AM664" s="15" t="str">
        <f t="shared" si="502"/>
        <v/>
      </c>
      <c r="AO664" s="183" t="s">
        <v>59</v>
      </c>
    </row>
    <row r="665" spans="2:41" s="3" customFormat="1" ht="9.9499999999999993" customHeight="1" x14ac:dyDescent="0.2">
      <c r="B665" s="94" t="s">
        <v>8</v>
      </c>
      <c r="D665" s="211"/>
      <c r="E665" s="61" t="s">
        <v>332</v>
      </c>
      <c r="F665" s="61"/>
      <c r="G665" s="23" t="s">
        <v>95</v>
      </c>
      <c r="H665" s="23"/>
      <c r="I665" s="23"/>
      <c r="J665" s="23"/>
      <c r="K665" s="23" t="s">
        <v>321</v>
      </c>
      <c r="L665" s="23"/>
      <c r="M665" s="23"/>
      <c r="N665" s="23"/>
      <c r="P665" s="61"/>
      <c r="Q665" s="73"/>
      <c r="R665" s="22"/>
      <c r="S665" s="29">
        <f t="shared" si="493"/>
        <v>7.15</v>
      </c>
      <c r="T665" s="27" t="s">
        <v>46</v>
      </c>
      <c r="U665" s="5" t="str">
        <f>+Instructions!$B$3</f>
        <v xml:space="preserve">G </v>
      </c>
      <c r="V665" s="41"/>
      <c r="W665" s="45">
        <f>+Instructions!$C$22</f>
        <v>0</v>
      </c>
      <c r="X665" s="15">
        <f t="shared" si="494"/>
        <v>7.15</v>
      </c>
      <c r="Y665" s="41"/>
      <c r="Z665" s="6" t="s">
        <v>1705</v>
      </c>
      <c r="AA665" s="29">
        <v>7.15</v>
      </c>
      <c r="AB665" s="49">
        <f t="shared" si="495"/>
        <v>0</v>
      </c>
      <c r="AC665" s="15">
        <f t="shared" si="496"/>
        <v>7.15</v>
      </c>
      <c r="AD665" s="11">
        <f t="shared" si="497"/>
        <v>0</v>
      </c>
      <c r="AE665" s="102"/>
      <c r="AF665" s="110">
        <v>3</v>
      </c>
      <c r="AG665" s="42">
        <f t="shared" si="498"/>
        <v>7.15</v>
      </c>
      <c r="AH665" s="41"/>
      <c r="AJ665" s="15">
        <f t="shared" si="499"/>
        <v>7.15</v>
      </c>
      <c r="AK665" s="15">
        <f t="shared" si="500"/>
        <v>0</v>
      </c>
      <c r="AL665" s="15">
        <f t="shared" si="501"/>
        <v>0</v>
      </c>
      <c r="AM665" s="15" t="str">
        <f t="shared" si="502"/>
        <v/>
      </c>
      <c r="AO665" s="183" t="s">
        <v>59</v>
      </c>
    </row>
    <row r="666" spans="2:41" s="3" customFormat="1" ht="9.9499999999999993" customHeight="1" x14ac:dyDescent="0.2">
      <c r="B666" s="94" t="s">
        <v>8</v>
      </c>
      <c r="D666" s="211"/>
      <c r="E666" s="61" t="s">
        <v>103</v>
      </c>
      <c r="F666" s="61"/>
      <c r="G666" s="23" t="s">
        <v>324</v>
      </c>
      <c r="H666" s="23"/>
      <c r="I666" s="23"/>
      <c r="J666" s="23"/>
      <c r="K666" s="23" t="s">
        <v>204</v>
      </c>
      <c r="L666" s="23"/>
      <c r="M666" s="23"/>
      <c r="N666" s="23"/>
      <c r="P666" s="61"/>
      <c r="Q666" s="73"/>
      <c r="R666" s="22"/>
      <c r="S666" s="29">
        <f t="shared" si="493"/>
        <v>4.1500000000000004</v>
      </c>
      <c r="T666" s="27" t="s">
        <v>46</v>
      </c>
      <c r="U666" s="5" t="str">
        <f>+Instructions!$B$3</f>
        <v xml:space="preserve">G </v>
      </c>
      <c r="V666" s="41"/>
      <c r="W666" s="45">
        <f>+Instructions!$C$22</f>
        <v>0</v>
      </c>
      <c r="X666" s="15">
        <f t="shared" si="494"/>
        <v>4.1500000000000004</v>
      </c>
      <c r="Y666" s="41"/>
      <c r="Z666" s="6" t="s">
        <v>1705</v>
      </c>
      <c r="AA666" s="29">
        <v>4.1500000000000004</v>
      </c>
      <c r="AB666" s="49">
        <f t="shared" si="495"/>
        <v>0</v>
      </c>
      <c r="AC666" s="15">
        <f t="shared" si="496"/>
        <v>4.1500000000000004</v>
      </c>
      <c r="AD666" s="11">
        <f t="shared" si="497"/>
        <v>0</v>
      </c>
      <c r="AE666" s="102"/>
      <c r="AF666" s="110">
        <v>3</v>
      </c>
      <c r="AG666" s="42">
        <f t="shared" si="498"/>
        <v>4.1500000000000004</v>
      </c>
      <c r="AH666" s="41"/>
      <c r="AJ666" s="15">
        <f t="shared" si="499"/>
        <v>4.1500000000000004</v>
      </c>
      <c r="AK666" s="15">
        <f t="shared" si="500"/>
        <v>0</v>
      </c>
      <c r="AL666" s="15">
        <f t="shared" si="501"/>
        <v>0</v>
      </c>
      <c r="AM666" s="15" t="str">
        <f t="shared" si="502"/>
        <v/>
      </c>
      <c r="AO666" s="182" t="s">
        <v>59</v>
      </c>
    </row>
    <row r="667" spans="2:41" s="3" customFormat="1" ht="9.9499999999999993" customHeight="1" x14ac:dyDescent="0.2">
      <c r="B667" s="94" t="s">
        <v>8</v>
      </c>
      <c r="D667" s="211"/>
      <c r="E667" s="61" t="s">
        <v>203</v>
      </c>
      <c r="F667" s="61"/>
      <c r="G667" s="23" t="s">
        <v>324</v>
      </c>
      <c r="H667" s="23"/>
      <c r="I667" s="23"/>
      <c r="J667" s="23"/>
      <c r="K667" s="23" t="s">
        <v>205</v>
      </c>
      <c r="L667" s="23"/>
      <c r="M667" s="23"/>
      <c r="N667" s="23"/>
      <c r="P667" s="61"/>
      <c r="Q667" s="73"/>
      <c r="R667" s="22"/>
      <c r="S667" s="29">
        <f t="shared" si="493"/>
        <v>4.1500000000000004</v>
      </c>
      <c r="T667" s="27" t="s">
        <v>46</v>
      </c>
      <c r="U667" s="5" t="str">
        <f>+Instructions!$B$3</f>
        <v xml:space="preserve">G </v>
      </c>
      <c r="V667" s="41"/>
      <c r="W667" s="45">
        <f>+Instructions!$C$22</f>
        <v>0</v>
      </c>
      <c r="X667" s="15">
        <f t="shared" si="494"/>
        <v>4.1500000000000004</v>
      </c>
      <c r="Y667" s="41"/>
      <c r="Z667" s="6" t="s">
        <v>1705</v>
      </c>
      <c r="AA667" s="29">
        <v>4.1500000000000004</v>
      </c>
      <c r="AB667" s="49">
        <f t="shared" si="495"/>
        <v>0</v>
      </c>
      <c r="AC667" s="15">
        <f t="shared" si="496"/>
        <v>4.1500000000000004</v>
      </c>
      <c r="AD667" s="11">
        <f t="shared" si="497"/>
        <v>0</v>
      </c>
      <c r="AE667" s="102"/>
      <c r="AF667" s="110">
        <v>3</v>
      </c>
      <c r="AG667" s="42">
        <f t="shared" si="498"/>
        <v>4.1500000000000004</v>
      </c>
      <c r="AH667" s="41"/>
      <c r="AJ667" s="15">
        <f t="shared" si="499"/>
        <v>4.1500000000000004</v>
      </c>
      <c r="AK667" s="15">
        <f t="shared" si="500"/>
        <v>0</v>
      </c>
      <c r="AL667" s="15">
        <f t="shared" si="501"/>
        <v>0</v>
      </c>
      <c r="AM667" s="15" t="str">
        <f t="shared" si="502"/>
        <v/>
      </c>
      <c r="AO667" s="182" t="s">
        <v>59</v>
      </c>
    </row>
    <row r="668" spans="2:41" s="3" customFormat="1" ht="9.9499999999999993" customHeight="1" x14ac:dyDescent="0.2">
      <c r="B668" s="94" t="s">
        <v>8</v>
      </c>
      <c r="D668" s="211"/>
      <c r="E668" s="61" t="s">
        <v>333</v>
      </c>
      <c r="F668" s="61"/>
      <c r="G668" s="23" t="s">
        <v>141</v>
      </c>
      <c r="H668" s="23"/>
      <c r="I668" s="23"/>
      <c r="J668" s="23"/>
      <c r="K668" s="23" t="s">
        <v>326</v>
      </c>
      <c r="L668" s="23"/>
      <c r="M668" s="23"/>
      <c r="N668" s="23"/>
      <c r="P668" s="61"/>
      <c r="Q668" s="73"/>
      <c r="R668" s="22"/>
      <c r="S668" s="29">
        <f t="shared" si="493"/>
        <v>10.85</v>
      </c>
      <c r="T668" s="27" t="s">
        <v>46</v>
      </c>
      <c r="U668" s="5" t="str">
        <f>+Instructions!$B$3</f>
        <v xml:space="preserve">G </v>
      </c>
      <c r="V668" s="41"/>
      <c r="W668" s="45">
        <f>+Instructions!$C$22</f>
        <v>0</v>
      </c>
      <c r="X668" s="15">
        <f t="shared" si="494"/>
        <v>10.85</v>
      </c>
      <c r="Y668" s="41"/>
      <c r="Z668" s="6" t="s">
        <v>1705</v>
      </c>
      <c r="AA668" s="29">
        <v>10.85</v>
      </c>
      <c r="AB668" s="49">
        <f t="shared" si="495"/>
        <v>0</v>
      </c>
      <c r="AC668" s="15">
        <f t="shared" si="496"/>
        <v>10.85</v>
      </c>
      <c r="AD668" s="11">
        <f t="shared" si="497"/>
        <v>0</v>
      </c>
      <c r="AE668" s="102"/>
      <c r="AF668" s="110">
        <v>3</v>
      </c>
      <c r="AG668" s="42">
        <f t="shared" si="498"/>
        <v>10.85</v>
      </c>
      <c r="AH668" s="41"/>
      <c r="AJ668" s="15">
        <f t="shared" si="499"/>
        <v>10.85</v>
      </c>
      <c r="AK668" s="15">
        <f t="shared" si="500"/>
        <v>0</v>
      </c>
      <c r="AL668" s="15">
        <f t="shared" si="501"/>
        <v>0</v>
      </c>
      <c r="AM668" s="15" t="str">
        <f t="shared" si="502"/>
        <v/>
      </c>
      <c r="AO668" s="183" t="s">
        <v>59</v>
      </c>
    </row>
    <row r="669" spans="2:41" s="3" customFormat="1" ht="9.9499999999999993" customHeight="1" x14ac:dyDescent="0.2">
      <c r="B669" s="94" t="s">
        <v>8</v>
      </c>
      <c r="D669" s="211"/>
      <c r="E669" s="61" t="s">
        <v>334</v>
      </c>
      <c r="F669" s="61"/>
      <c r="G669" s="23" t="s">
        <v>336</v>
      </c>
      <c r="H669" s="23"/>
      <c r="I669" s="23"/>
      <c r="J669" s="23"/>
      <c r="K669" s="23" t="s">
        <v>328</v>
      </c>
      <c r="L669" s="23"/>
      <c r="M669" s="23"/>
      <c r="N669" s="23"/>
      <c r="P669" s="61"/>
      <c r="Q669" s="73"/>
      <c r="R669" s="22"/>
      <c r="S669" s="29">
        <f t="shared" si="493"/>
        <v>17.5</v>
      </c>
      <c r="T669" s="27" t="s">
        <v>46</v>
      </c>
      <c r="U669" s="5" t="str">
        <f>+Instructions!$B$3</f>
        <v xml:space="preserve">G </v>
      </c>
      <c r="V669" s="41"/>
      <c r="W669" s="45">
        <f>+Instructions!$C$22</f>
        <v>0</v>
      </c>
      <c r="X669" s="15">
        <f t="shared" si="494"/>
        <v>17.5</v>
      </c>
      <c r="Y669" s="41"/>
      <c r="Z669" s="6" t="s">
        <v>1705</v>
      </c>
      <c r="AA669" s="29">
        <v>17.5</v>
      </c>
      <c r="AB669" s="49">
        <f t="shared" si="495"/>
        <v>0</v>
      </c>
      <c r="AC669" s="15">
        <f t="shared" si="496"/>
        <v>17.5</v>
      </c>
      <c r="AD669" s="11">
        <f t="shared" si="497"/>
        <v>0</v>
      </c>
      <c r="AE669" s="102"/>
      <c r="AF669" s="110">
        <v>3</v>
      </c>
      <c r="AG669" s="42">
        <f t="shared" si="498"/>
        <v>17.5</v>
      </c>
      <c r="AH669" s="41"/>
      <c r="AJ669" s="15">
        <f t="shared" si="499"/>
        <v>17.5</v>
      </c>
      <c r="AK669" s="15">
        <f t="shared" si="500"/>
        <v>0</v>
      </c>
      <c r="AL669" s="15">
        <f t="shared" si="501"/>
        <v>0</v>
      </c>
      <c r="AM669" s="15" t="str">
        <f t="shared" si="502"/>
        <v/>
      </c>
      <c r="AO669" s="183" t="s">
        <v>59</v>
      </c>
    </row>
    <row r="670" spans="2:41" s="3" customFormat="1" ht="9.9499999999999993" customHeight="1" x14ac:dyDescent="0.2">
      <c r="B670" s="94" t="s">
        <v>8</v>
      </c>
      <c r="D670" s="211"/>
      <c r="E670" s="61" t="s">
        <v>101</v>
      </c>
      <c r="F670" s="61"/>
      <c r="G670" s="23" t="s">
        <v>95</v>
      </c>
      <c r="H670" s="23"/>
      <c r="I670" s="23"/>
      <c r="J670" s="23"/>
      <c r="K670" s="23" t="s">
        <v>325</v>
      </c>
      <c r="L670" s="23"/>
      <c r="M670" s="23"/>
      <c r="N670" s="23"/>
      <c r="P670" s="61"/>
      <c r="Q670" s="73"/>
      <c r="R670" s="22"/>
      <c r="S670" s="29">
        <f t="shared" si="493"/>
        <v>7.15</v>
      </c>
      <c r="T670" s="27" t="s">
        <v>46</v>
      </c>
      <c r="U670" s="5" t="str">
        <f>+Instructions!$B$3</f>
        <v xml:space="preserve">G </v>
      </c>
      <c r="V670" s="41"/>
      <c r="W670" s="45">
        <f>+Instructions!$C$22</f>
        <v>0</v>
      </c>
      <c r="X670" s="15">
        <f t="shared" si="494"/>
        <v>7.15</v>
      </c>
      <c r="Y670" s="41"/>
      <c r="Z670" s="6" t="s">
        <v>1705</v>
      </c>
      <c r="AA670" s="29">
        <v>7.15</v>
      </c>
      <c r="AB670" s="49">
        <f t="shared" si="495"/>
        <v>0</v>
      </c>
      <c r="AC670" s="15">
        <f t="shared" si="496"/>
        <v>7.15</v>
      </c>
      <c r="AD670" s="11">
        <f t="shared" si="497"/>
        <v>0</v>
      </c>
      <c r="AE670" s="102"/>
      <c r="AF670" s="110">
        <v>3</v>
      </c>
      <c r="AG670" s="42">
        <f t="shared" si="498"/>
        <v>7.15</v>
      </c>
      <c r="AH670" s="41"/>
      <c r="AJ670" s="15">
        <f t="shared" si="499"/>
        <v>7.15</v>
      </c>
      <c r="AK670" s="15">
        <f t="shared" si="500"/>
        <v>0</v>
      </c>
      <c r="AL670" s="15">
        <f t="shared" si="501"/>
        <v>0</v>
      </c>
      <c r="AM670" s="15" t="str">
        <f t="shared" si="502"/>
        <v/>
      </c>
      <c r="AO670" s="183" t="s">
        <v>59</v>
      </c>
    </row>
    <row r="671" spans="2:41" s="3" customFormat="1" ht="9.9499999999999993" customHeight="1" x14ac:dyDescent="0.2">
      <c r="B671" s="94" t="s">
        <v>8</v>
      </c>
      <c r="D671" s="211"/>
      <c r="E671" s="61" t="s">
        <v>335</v>
      </c>
      <c r="F671" s="61"/>
      <c r="G671" s="23" t="s">
        <v>336</v>
      </c>
      <c r="H671" s="23"/>
      <c r="I671" s="23"/>
      <c r="J671" s="23"/>
      <c r="K671" s="23" t="s">
        <v>329</v>
      </c>
      <c r="L671" s="23"/>
      <c r="M671" s="23"/>
      <c r="N671" s="23"/>
      <c r="P671" s="61"/>
      <c r="Q671" s="73"/>
      <c r="R671" s="22"/>
      <c r="S671" s="29">
        <f t="shared" si="493"/>
        <v>17.5</v>
      </c>
      <c r="T671" s="27" t="s">
        <v>46</v>
      </c>
      <c r="U671" s="5" t="str">
        <f>+Instructions!$B$3</f>
        <v xml:space="preserve">G </v>
      </c>
      <c r="V671" s="41"/>
      <c r="W671" s="45">
        <f>+Instructions!$C$22</f>
        <v>0</v>
      </c>
      <c r="X671" s="15">
        <f t="shared" si="494"/>
        <v>17.5</v>
      </c>
      <c r="Y671" s="41"/>
      <c r="Z671" s="6" t="s">
        <v>1705</v>
      </c>
      <c r="AA671" s="29">
        <v>17.5</v>
      </c>
      <c r="AB671" s="49">
        <f t="shared" si="495"/>
        <v>0</v>
      </c>
      <c r="AC671" s="15">
        <f t="shared" si="496"/>
        <v>17.5</v>
      </c>
      <c r="AD671" s="11">
        <f t="shared" si="497"/>
        <v>0</v>
      </c>
      <c r="AE671" s="102"/>
      <c r="AF671" s="110">
        <v>3</v>
      </c>
      <c r="AG671" s="42">
        <f t="shared" si="498"/>
        <v>17.5</v>
      </c>
      <c r="AH671" s="41"/>
      <c r="AJ671" s="15">
        <f t="shared" si="499"/>
        <v>17.5</v>
      </c>
      <c r="AK671" s="15">
        <f t="shared" si="500"/>
        <v>0</v>
      </c>
      <c r="AL671" s="15">
        <f t="shared" si="501"/>
        <v>0</v>
      </c>
      <c r="AM671" s="15" t="str">
        <f t="shared" si="502"/>
        <v/>
      </c>
      <c r="AO671" s="183" t="s">
        <v>59</v>
      </c>
    </row>
    <row r="672" spans="2:41" s="3" customFormat="1" ht="9.9499999999999993" customHeight="1" x14ac:dyDescent="0.2">
      <c r="B672" s="94" t="s">
        <v>8</v>
      </c>
      <c r="D672" s="211"/>
      <c r="E672" s="61" t="s">
        <v>319</v>
      </c>
      <c r="F672" s="61"/>
      <c r="G672" s="23" t="s">
        <v>320</v>
      </c>
      <c r="H672" s="23"/>
      <c r="I672" s="23"/>
      <c r="J672" s="23"/>
      <c r="K672" s="23" t="s">
        <v>327</v>
      </c>
      <c r="L672" s="23"/>
      <c r="M672" s="23"/>
      <c r="N672" s="23"/>
      <c r="P672" s="61"/>
      <c r="Q672" s="73"/>
      <c r="R672" s="22"/>
      <c r="S672" s="29">
        <f t="shared" si="493"/>
        <v>5.3</v>
      </c>
      <c r="T672" s="27" t="s">
        <v>46</v>
      </c>
      <c r="U672" s="5" t="str">
        <f>+Instructions!$B$3</f>
        <v xml:space="preserve">G </v>
      </c>
      <c r="V672" s="41"/>
      <c r="W672" s="45">
        <f>+Instructions!$C$22</f>
        <v>0</v>
      </c>
      <c r="X672" s="15">
        <f t="shared" si="494"/>
        <v>5.3</v>
      </c>
      <c r="Y672" s="41"/>
      <c r="Z672" s="6" t="s">
        <v>1705</v>
      </c>
      <c r="AA672" s="29">
        <v>5.3</v>
      </c>
      <c r="AB672" s="49">
        <f t="shared" si="495"/>
        <v>0</v>
      </c>
      <c r="AC672" s="15">
        <f t="shared" si="496"/>
        <v>5.3</v>
      </c>
      <c r="AD672" s="11">
        <f t="shared" si="497"/>
        <v>0</v>
      </c>
      <c r="AE672" s="102"/>
      <c r="AF672" s="110">
        <v>3</v>
      </c>
      <c r="AG672" s="42">
        <f t="shared" si="498"/>
        <v>5.3</v>
      </c>
      <c r="AH672" s="41"/>
      <c r="AJ672" s="15">
        <f t="shared" si="499"/>
        <v>5.3</v>
      </c>
      <c r="AK672" s="15">
        <f t="shared" si="500"/>
        <v>0</v>
      </c>
      <c r="AL672" s="15">
        <f t="shared" si="501"/>
        <v>0</v>
      </c>
      <c r="AM672" s="15" t="str">
        <f t="shared" si="502"/>
        <v/>
      </c>
      <c r="AO672" s="183" t="s">
        <v>59</v>
      </c>
    </row>
    <row r="673" spans="2:41" s="3" customFormat="1" ht="9.9499999999999993" customHeight="1" x14ac:dyDescent="0.2">
      <c r="B673" s="94" t="s">
        <v>8</v>
      </c>
      <c r="D673" s="211"/>
      <c r="E673" s="61" t="s">
        <v>200</v>
      </c>
      <c r="F673" s="61"/>
      <c r="G673" s="23" t="s">
        <v>201</v>
      </c>
      <c r="H673" s="23"/>
      <c r="I673" s="23"/>
      <c r="J673" s="23"/>
      <c r="K673" s="23" t="s">
        <v>202</v>
      </c>
      <c r="L673" s="23"/>
      <c r="M673" s="23"/>
      <c r="N673" s="23"/>
      <c r="P673" s="61"/>
      <c r="Q673" s="73"/>
      <c r="R673" s="22"/>
      <c r="S673" s="29">
        <f t="shared" si="493"/>
        <v>7.8</v>
      </c>
      <c r="T673" s="27" t="s">
        <v>46</v>
      </c>
      <c r="U673" s="5" t="str">
        <f>+Instructions!$B$3</f>
        <v xml:space="preserve">G </v>
      </c>
      <c r="V673" s="41"/>
      <c r="W673" s="45">
        <f>+Instructions!$C$22</f>
        <v>0</v>
      </c>
      <c r="X673" s="15">
        <f t="shared" si="494"/>
        <v>7.8</v>
      </c>
      <c r="Y673" s="41"/>
      <c r="Z673" s="6" t="s">
        <v>1705</v>
      </c>
      <c r="AA673" s="29">
        <v>7.8</v>
      </c>
      <c r="AB673" s="49">
        <f t="shared" si="495"/>
        <v>0</v>
      </c>
      <c r="AC673" s="15">
        <f t="shared" si="496"/>
        <v>7.8</v>
      </c>
      <c r="AD673" s="11">
        <f t="shared" si="497"/>
        <v>0</v>
      </c>
      <c r="AE673" s="102"/>
      <c r="AF673" s="110">
        <v>3</v>
      </c>
      <c r="AG673" s="42">
        <f t="shared" si="498"/>
        <v>7.8</v>
      </c>
      <c r="AH673" s="41"/>
      <c r="AJ673" s="15">
        <f t="shared" si="499"/>
        <v>7.8</v>
      </c>
      <c r="AK673" s="15">
        <f t="shared" si="500"/>
        <v>0</v>
      </c>
      <c r="AL673" s="15">
        <f t="shared" si="501"/>
        <v>0</v>
      </c>
      <c r="AM673" s="15" t="str">
        <f t="shared" si="502"/>
        <v/>
      </c>
      <c r="AO673" s="182" t="s">
        <v>59</v>
      </c>
    </row>
    <row r="674" spans="2:41" s="3" customFormat="1" ht="0.95" customHeight="1" x14ac:dyDescent="0.2">
      <c r="P674" s="61"/>
      <c r="Q674" s="73"/>
      <c r="R674" s="6"/>
      <c r="S674" s="29"/>
      <c r="T674" s="6"/>
      <c r="U674" s="5"/>
      <c r="V674" s="41"/>
      <c r="W674" s="45"/>
      <c r="X674" s="13"/>
      <c r="Y674" s="41"/>
      <c r="Z674" s="29"/>
      <c r="AA674" s="29"/>
      <c r="AB674" s="44"/>
      <c r="AC674" s="15"/>
      <c r="AD674" s="13"/>
      <c r="AE674" s="54"/>
      <c r="AF674" s="105"/>
      <c r="AG674" s="29"/>
      <c r="AH674" s="41"/>
      <c r="AJ674" s="15"/>
      <c r="AK674" s="15"/>
      <c r="AL674" s="15"/>
      <c r="AM674" s="15"/>
      <c r="AO674" s="182" t="s">
        <v>59</v>
      </c>
    </row>
    <row r="675" spans="2:41" s="3" customFormat="1" ht="9.6" customHeight="1" x14ac:dyDescent="0.2">
      <c r="D675" s="225" t="s">
        <v>113</v>
      </c>
      <c r="E675" s="226" t="s">
        <v>431</v>
      </c>
      <c r="F675" s="129"/>
      <c r="G675" s="129"/>
      <c r="H675" s="129"/>
      <c r="I675" s="129"/>
      <c r="J675" s="226"/>
      <c r="K675" s="129"/>
      <c r="L675" s="129"/>
      <c r="M675" s="129"/>
      <c r="N675" s="129"/>
      <c r="O675" s="130"/>
      <c r="P675" s="129"/>
      <c r="Q675" s="131"/>
      <c r="R675" s="22"/>
      <c r="S675" s="29"/>
      <c r="T675" s="27"/>
      <c r="U675" s="27"/>
      <c r="V675" s="41"/>
      <c r="W675" s="45"/>
      <c r="X675" s="29"/>
      <c r="Y675" s="41"/>
      <c r="Z675" s="29"/>
      <c r="AA675" s="29"/>
      <c r="AB675" s="49"/>
      <c r="AC675" s="29"/>
      <c r="AD675" s="49"/>
      <c r="AE675" s="62"/>
      <c r="AF675" s="106"/>
      <c r="AG675" s="29"/>
      <c r="AH675" s="41"/>
      <c r="AJ675" s="29"/>
      <c r="AK675" s="29"/>
      <c r="AL675" s="29"/>
      <c r="AM675" s="29"/>
      <c r="AO675" s="182" t="s">
        <v>59</v>
      </c>
    </row>
    <row r="676" spans="2:41" s="3" customFormat="1" ht="9.9499999999999993" customHeight="1" x14ac:dyDescent="0.2">
      <c r="C676" s="220" t="s">
        <v>1508</v>
      </c>
      <c r="E676" s="221"/>
      <c r="K676" s="3" t="s">
        <v>89</v>
      </c>
      <c r="L676" s="3" t="s">
        <v>89</v>
      </c>
      <c r="P676" s="134"/>
      <c r="Q676" s="6"/>
      <c r="R676" s="222" t="s">
        <v>370</v>
      </c>
      <c r="S676" s="172" t="s">
        <v>1509</v>
      </c>
      <c r="T676" s="223"/>
      <c r="U676" s="5"/>
      <c r="V676" s="41"/>
      <c r="W676" s="58"/>
      <c r="X676" s="58"/>
      <c r="Y676" s="41"/>
      <c r="Z676" s="29"/>
      <c r="AA676" s="29"/>
      <c r="AB676" s="44"/>
      <c r="AC676" s="15"/>
      <c r="AD676" s="13"/>
      <c r="AE676" s="54"/>
      <c r="AF676" s="105"/>
      <c r="AG676" s="15"/>
      <c r="AH676" s="41"/>
      <c r="AJ676" s="15"/>
      <c r="AK676" s="15"/>
      <c r="AL676" s="15"/>
      <c r="AM676" s="15"/>
      <c r="AO676" s="24" t="s">
        <v>59</v>
      </c>
    </row>
    <row r="677" spans="2:41" s="3" customFormat="1" ht="2.4500000000000002" customHeight="1" x14ac:dyDescent="0.2">
      <c r="P677" s="61"/>
      <c r="Q677" s="73"/>
      <c r="R677" s="6"/>
      <c r="S677" s="29"/>
      <c r="T677" s="6"/>
      <c r="U677" s="5"/>
      <c r="V677" s="41"/>
      <c r="W677" s="45"/>
      <c r="X677" s="13"/>
      <c r="Y677" s="41"/>
      <c r="Z677" s="29"/>
      <c r="AA677" s="29"/>
      <c r="AB677" s="44"/>
      <c r="AC677" s="15"/>
      <c r="AD677" s="13"/>
      <c r="AE677" s="54"/>
      <c r="AF677" s="105"/>
      <c r="AG677" s="29"/>
      <c r="AH677" s="41"/>
      <c r="AJ677" s="15"/>
      <c r="AK677" s="15"/>
      <c r="AL677" s="15"/>
      <c r="AM677" s="15"/>
      <c r="AO677" s="24" t="s">
        <v>59</v>
      </c>
    </row>
    <row r="678" spans="2:41" s="3" customFormat="1" ht="9.9499999999999993" customHeight="1" x14ac:dyDescent="0.2">
      <c r="C678" s="133"/>
      <c r="D678" s="211" t="s">
        <v>10</v>
      </c>
      <c r="E678" s="224" t="s">
        <v>1510</v>
      </c>
      <c r="F678" s="224"/>
      <c r="G678" s="224"/>
      <c r="H678" s="224"/>
      <c r="I678" s="224"/>
      <c r="K678" s="224"/>
      <c r="L678" s="224"/>
      <c r="M678" s="224"/>
      <c r="N678" s="224"/>
      <c r="O678" s="23"/>
      <c r="P678" s="23"/>
      <c r="Q678" s="23"/>
      <c r="R678" s="23"/>
      <c r="S678" s="29"/>
      <c r="T678" s="23"/>
      <c r="U678" s="5"/>
      <c r="V678" s="41"/>
      <c r="W678" s="58"/>
      <c r="X678" s="58"/>
      <c r="Y678" s="41"/>
      <c r="Z678" s="29"/>
      <c r="AA678" s="29"/>
      <c r="AB678" s="44"/>
      <c r="AC678" s="15"/>
      <c r="AD678" s="13"/>
      <c r="AE678" s="54"/>
      <c r="AF678" s="105"/>
      <c r="AG678" s="15"/>
      <c r="AH678" s="41"/>
      <c r="AJ678" s="15"/>
      <c r="AK678" s="15"/>
      <c r="AL678" s="15"/>
      <c r="AM678" s="15"/>
      <c r="AO678" s="24" t="s">
        <v>59</v>
      </c>
    </row>
    <row r="679" spans="2:41" s="3" customFormat="1" ht="1.5" customHeight="1" x14ac:dyDescent="0.2">
      <c r="P679" s="61"/>
      <c r="Q679" s="73"/>
      <c r="R679" s="6"/>
      <c r="S679" s="29"/>
      <c r="T679" s="6"/>
      <c r="U679" s="5"/>
      <c r="V679" s="41"/>
      <c r="W679" s="45"/>
      <c r="X679" s="13"/>
      <c r="Y679" s="41"/>
      <c r="Z679" s="29"/>
      <c r="AA679" s="29"/>
      <c r="AB679" s="44"/>
      <c r="AC679" s="15"/>
      <c r="AD679" s="13"/>
      <c r="AE679" s="54"/>
      <c r="AF679" s="105"/>
      <c r="AG679" s="29"/>
      <c r="AH679" s="41"/>
      <c r="AJ679" s="15"/>
      <c r="AK679" s="15"/>
      <c r="AL679" s="15"/>
      <c r="AM679" s="15"/>
      <c r="AO679" s="24" t="s">
        <v>59</v>
      </c>
    </row>
    <row r="680" spans="2:41" s="3" customFormat="1" ht="9.75" customHeight="1" x14ac:dyDescent="0.2">
      <c r="B680" s="95" t="s">
        <v>55</v>
      </c>
      <c r="D680" s="211" t="s">
        <v>63</v>
      </c>
      <c r="E680" s="61" t="s">
        <v>106</v>
      </c>
      <c r="F680" s="61"/>
      <c r="G680" s="23" t="s">
        <v>48</v>
      </c>
      <c r="H680" s="23"/>
      <c r="I680" s="23" t="s">
        <v>258</v>
      </c>
      <c r="J680" s="23"/>
      <c r="K680" s="23"/>
      <c r="L680" s="23"/>
      <c r="M680" s="23"/>
      <c r="N680" s="23"/>
      <c r="P680" s="61" t="s">
        <v>206</v>
      </c>
      <c r="Q680" s="73"/>
      <c r="R680" s="22"/>
      <c r="S680" s="29">
        <f>IF(Suggested="Yes",AA680,AG680)</f>
        <v>8.8000000000000007</v>
      </c>
      <c r="T680" s="27" t="s">
        <v>47</v>
      </c>
      <c r="U680" s="5" t="str">
        <f>+Instructions!$B$3</f>
        <v xml:space="preserve">G </v>
      </c>
      <c r="V680" s="41"/>
      <c r="W680" s="45">
        <f>+Instructions!$C$22</f>
        <v>0</v>
      </c>
      <c r="X680" s="15">
        <f t="shared" ref="X680:X681" si="503">ROUND($AA680*(1-W680)+0.004999,2)</f>
        <v>8.8000000000000007</v>
      </c>
      <c r="Y680" s="41"/>
      <c r="Z680" s="6" t="s">
        <v>1703</v>
      </c>
      <c r="AA680" s="29">
        <v>8.8000000000000007</v>
      </c>
      <c r="AB680" s="49">
        <f t="shared" ref="AB680:AB681" si="504">+W680</f>
        <v>0</v>
      </c>
      <c r="AC680" s="15">
        <f t="shared" ref="AC680:AC681" si="505">+X680</f>
        <v>8.8000000000000007</v>
      </c>
      <c r="AD680" s="11">
        <f t="shared" ref="AD680:AD681" si="506">(AG680-AC680)/AG680</f>
        <v>0</v>
      </c>
      <c r="AE680" s="102"/>
      <c r="AF680" s="109">
        <v>1</v>
      </c>
      <c r="AG680" s="28">
        <f t="shared" ref="AG680:AG681" si="507">SUM(AJ680:AL680)+AE680</f>
        <v>8.8000000000000007</v>
      </c>
      <c r="AH680" s="41"/>
      <c r="AJ680" s="15">
        <f t="shared" ref="AJ680:AJ681" si="508">ROUND(AC680/(1-VLOOKUP(AF680,Group,2,FALSE)),2)</f>
        <v>8.8000000000000007</v>
      </c>
      <c r="AK680" s="15">
        <f t="shared" ref="AK680:AK681" si="509">IF(VLOOKUP(AF680,Group,5,FALSE)="YES",VLOOKUP(ROUND(ROUND(AJ680,1)-AJ680,2),Round,2,FALSE)+VLOOKUP(AF680,Group,6,FALSE),0)</f>
        <v>0</v>
      </c>
      <c r="AL680" s="15">
        <f t="shared" ref="AL680:AL681" si="510">IF(VLOOKUP(AF680,Group,7,FALSE)="",0,ROUND(AJ680-0.04999,1)-AJ680+AM680)</f>
        <v>0</v>
      </c>
      <c r="AM680" s="15" t="str">
        <f t="shared" ref="AM680:AM681" si="511">IF(VLOOKUP(AF680,Group,7,FALSE)="","",VLOOKUP(AF680,Group,7,FALSE))</f>
        <v/>
      </c>
      <c r="AO680" s="81" t="s">
        <v>59</v>
      </c>
    </row>
    <row r="681" spans="2:41" s="3" customFormat="1" ht="9.75" customHeight="1" x14ac:dyDescent="0.2">
      <c r="B681" s="95" t="s">
        <v>55</v>
      </c>
      <c r="D681" s="211"/>
      <c r="E681" s="61" t="s">
        <v>473</v>
      </c>
      <c r="F681" s="61"/>
      <c r="G681" s="23" t="s">
        <v>48</v>
      </c>
      <c r="H681" s="23"/>
      <c r="I681" s="23" t="s">
        <v>258</v>
      </c>
      <c r="J681" s="23"/>
      <c r="K681" s="23"/>
      <c r="L681" s="23"/>
      <c r="M681" s="23"/>
      <c r="N681" s="23"/>
      <c r="P681" s="61" t="s">
        <v>107</v>
      </c>
      <c r="Q681" s="73"/>
      <c r="R681" s="22"/>
      <c r="S681" s="29">
        <f>IF(Suggested="Yes",AA681,AG681)</f>
        <v>13.2</v>
      </c>
      <c r="T681" s="27" t="s">
        <v>47</v>
      </c>
      <c r="U681" s="5" t="str">
        <f>+Instructions!$B$3</f>
        <v xml:space="preserve">G </v>
      </c>
      <c r="V681" s="41"/>
      <c r="W681" s="45">
        <f>+Instructions!$C$22</f>
        <v>0</v>
      </c>
      <c r="X681" s="15">
        <f t="shared" si="503"/>
        <v>13.2</v>
      </c>
      <c r="Y681" s="41"/>
      <c r="Z681" s="6" t="s">
        <v>1703</v>
      </c>
      <c r="AA681" s="29">
        <v>13.2</v>
      </c>
      <c r="AB681" s="49">
        <f t="shared" si="504"/>
        <v>0</v>
      </c>
      <c r="AC681" s="15">
        <f t="shared" si="505"/>
        <v>13.2</v>
      </c>
      <c r="AD681" s="11">
        <f t="shared" si="506"/>
        <v>0</v>
      </c>
      <c r="AE681" s="102"/>
      <c r="AF681" s="109">
        <v>1</v>
      </c>
      <c r="AG681" s="28">
        <f t="shared" si="507"/>
        <v>13.2</v>
      </c>
      <c r="AH681" s="41"/>
      <c r="AJ681" s="15">
        <f t="shared" si="508"/>
        <v>13.2</v>
      </c>
      <c r="AK681" s="15">
        <f t="shared" si="509"/>
        <v>0</v>
      </c>
      <c r="AL681" s="15">
        <f t="shared" si="510"/>
        <v>0</v>
      </c>
      <c r="AM681" s="15" t="str">
        <f t="shared" si="511"/>
        <v/>
      </c>
      <c r="AO681" s="81" t="s">
        <v>59</v>
      </c>
    </row>
    <row r="682" spans="2:41" s="3" customFormat="1" ht="2.4500000000000002" customHeight="1" x14ac:dyDescent="0.2">
      <c r="P682" s="61"/>
      <c r="Q682" s="73"/>
      <c r="R682" s="6"/>
      <c r="S682" s="29"/>
      <c r="T682" s="6"/>
      <c r="U682" s="5"/>
      <c r="V682" s="41"/>
      <c r="W682" s="45"/>
      <c r="X682" s="13"/>
      <c r="Y682" s="41"/>
      <c r="Z682" s="29"/>
      <c r="AA682" s="29"/>
      <c r="AB682" s="44"/>
      <c r="AC682" s="15"/>
      <c r="AD682" s="13"/>
      <c r="AE682" s="54"/>
      <c r="AF682" s="105"/>
      <c r="AG682" s="29"/>
      <c r="AH682" s="41"/>
      <c r="AJ682" s="15"/>
      <c r="AK682" s="15"/>
      <c r="AL682" s="15"/>
      <c r="AM682" s="15"/>
      <c r="AO682" s="24" t="s">
        <v>59</v>
      </c>
    </row>
    <row r="683" spans="2:41" s="3" customFormat="1" ht="9.9499999999999993" customHeight="1" x14ac:dyDescent="0.2">
      <c r="C683" s="133"/>
      <c r="D683" s="211" t="s">
        <v>10</v>
      </c>
      <c r="E683" s="224" t="s">
        <v>1511</v>
      </c>
      <c r="F683" s="224"/>
      <c r="G683" s="224"/>
      <c r="H683" s="224"/>
      <c r="I683" s="224"/>
      <c r="K683" s="224"/>
      <c r="L683" s="224"/>
      <c r="M683" s="224"/>
      <c r="N683" s="224"/>
      <c r="O683" s="23"/>
      <c r="P683" s="23"/>
      <c r="Q683" s="23"/>
      <c r="R683" s="23"/>
      <c r="S683" s="29"/>
      <c r="T683" s="23"/>
      <c r="U683" s="5"/>
      <c r="V683" s="41"/>
      <c r="W683" s="58"/>
      <c r="X683" s="58"/>
      <c r="Y683" s="41"/>
      <c r="Z683" s="29"/>
      <c r="AA683" s="29"/>
      <c r="AB683" s="44"/>
      <c r="AC683" s="15"/>
      <c r="AD683" s="13"/>
      <c r="AE683" s="54"/>
      <c r="AF683" s="105"/>
      <c r="AG683" s="15"/>
      <c r="AH683" s="41"/>
      <c r="AJ683" s="15"/>
      <c r="AK683" s="15"/>
      <c r="AL683" s="15"/>
      <c r="AM683" s="15"/>
      <c r="AO683" s="24" t="s">
        <v>59</v>
      </c>
    </row>
    <row r="684" spans="2:41" s="3" customFormat="1" ht="1.5" customHeight="1" x14ac:dyDescent="0.2">
      <c r="P684" s="61"/>
      <c r="Q684" s="73"/>
      <c r="R684" s="6"/>
      <c r="S684" s="29"/>
      <c r="T684" s="6"/>
      <c r="U684" s="5"/>
      <c r="V684" s="41"/>
      <c r="W684" s="45"/>
      <c r="X684" s="13"/>
      <c r="Y684" s="41"/>
      <c r="Z684" s="29"/>
      <c r="AA684" s="29"/>
      <c r="AB684" s="44"/>
      <c r="AC684" s="15"/>
      <c r="AD684" s="13"/>
      <c r="AE684" s="54"/>
      <c r="AF684" s="105"/>
      <c r="AG684" s="29"/>
      <c r="AH684" s="41"/>
      <c r="AJ684" s="15"/>
      <c r="AK684" s="15"/>
      <c r="AL684" s="15"/>
      <c r="AM684" s="15"/>
      <c r="AO684" s="24" t="s">
        <v>59</v>
      </c>
    </row>
    <row r="685" spans="2:41" s="3" customFormat="1" ht="9.75" customHeight="1" x14ac:dyDescent="0.2">
      <c r="B685" s="95" t="s">
        <v>55</v>
      </c>
      <c r="D685" s="211"/>
      <c r="E685" s="61" t="s">
        <v>106</v>
      </c>
      <c r="F685" s="61"/>
      <c r="G685" s="23" t="s">
        <v>48</v>
      </c>
      <c r="H685" s="23"/>
      <c r="I685" s="23" t="s">
        <v>258</v>
      </c>
      <c r="J685" s="23"/>
      <c r="K685" s="23"/>
      <c r="L685" s="23"/>
      <c r="M685" s="23"/>
      <c r="N685" s="23"/>
      <c r="P685" s="61" t="s">
        <v>206</v>
      </c>
      <c r="Q685" s="73"/>
      <c r="R685" s="22"/>
      <c r="S685" s="29">
        <f>IF(Suggested="Yes",AA685,AG685)</f>
        <v>9.6999999999999993</v>
      </c>
      <c r="T685" s="27" t="s">
        <v>47</v>
      </c>
      <c r="U685" s="5" t="str">
        <f>+Instructions!$B$3</f>
        <v xml:space="preserve">G </v>
      </c>
      <c r="V685" s="41"/>
      <c r="W685" s="45">
        <f>+Instructions!$C$22</f>
        <v>0</v>
      </c>
      <c r="X685" s="15">
        <f t="shared" ref="X685" si="512">ROUND($AA685*(1-W685)+0.004999,2)</f>
        <v>9.6999999999999993</v>
      </c>
      <c r="Y685" s="41"/>
      <c r="Z685" s="6" t="s">
        <v>1703</v>
      </c>
      <c r="AA685" s="29">
        <v>9.6999999999999993</v>
      </c>
      <c r="AB685" s="49">
        <f t="shared" ref="AB685" si="513">+W685</f>
        <v>0</v>
      </c>
      <c r="AC685" s="15">
        <f t="shared" ref="AC685" si="514">+X685</f>
        <v>9.6999999999999993</v>
      </c>
      <c r="AD685" s="11">
        <f t="shared" ref="AD685" si="515">(AG685-AC685)/AG685</f>
        <v>0</v>
      </c>
      <c r="AE685" s="102"/>
      <c r="AF685" s="109">
        <v>1</v>
      </c>
      <c r="AG685" s="28">
        <f t="shared" ref="AG685" si="516">SUM(AJ685:AL685)+AE685</f>
        <v>9.6999999999999993</v>
      </c>
      <c r="AH685" s="41"/>
      <c r="AJ685" s="15">
        <f t="shared" ref="AJ685" si="517">ROUND(AC685/(1-VLOOKUP(AF685,Group,2,FALSE)),2)</f>
        <v>9.6999999999999993</v>
      </c>
      <c r="AK685" s="15">
        <f t="shared" ref="AK685" si="518">IF(VLOOKUP(AF685,Group,5,FALSE)="YES",VLOOKUP(ROUND(ROUND(AJ685,1)-AJ685,2),Round,2,FALSE)+VLOOKUP(AF685,Group,6,FALSE),0)</f>
        <v>0</v>
      </c>
      <c r="AL685" s="15">
        <f t="shared" ref="AL685" si="519">IF(VLOOKUP(AF685,Group,7,FALSE)="",0,ROUND(AJ685-0.04999,1)-AJ685+AM685)</f>
        <v>0</v>
      </c>
      <c r="AM685" s="15" t="str">
        <f t="shared" ref="AM685" si="520">IF(VLOOKUP(AF685,Group,7,FALSE)="","",VLOOKUP(AF685,Group,7,FALSE))</f>
        <v/>
      </c>
      <c r="AO685" s="81" t="s">
        <v>59</v>
      </c>
    </row>
    <row r="686" spans="2:41" s="3" customFormat="1" ht="1.5" customHeight="1" x14ac:dyDescent="0.2">
      <c r="P686" s="61"/>
      <c r="Q686" s="73"/>
      <c r="R686" s="6"/>
      <c r="S686" s="29"/>
      <c r="T686" s="6"/>
      <c r="U686" s="5"/>
      <c r="V686" s="41"/>
      <c r="W686" s="45"/>
      <c r="X686" s="13"/>
      <c r="Y686" s="41"/>
      <c r="Z686" s="29"/>
      <c r="AA686" s="29"/>
      <c r="AB686" s="44"/>
      <c r="AC686" s="15"/>
      <c r="AD686" s="13"/>
      <c r="AE686" s="54"/>
      <c r="AF686" s="105"/>
      <c r="AG686" s="29"/>
      <c r="AH686" s="41"/>
      <c r="AJ686" s="15"/>
      <c r="AK686" s="15"/>
      <c r="AL686" s="15"/>
      <c r="AM686" s="15"/>
      <c r="AO686" s="24" t="s">
        <v>59</v>
      </c>
    </row>
    <row r="687" spans="2:41" s="3" customFormat="1" ht="9.75" customHeight="1" x14ac:dyDescent="0.2">
      <c r="B687" s="95" t="s">
        <v>55</v>
      </c>
      <c r="D687" s="211" t="s">
        <v>64</v>
      </c>
      <c r="E687" s="61" t="s">
        <v>792</v>
      </c>
      <c r="F687" s="61"/>
      <c r="G687" s="23" t="s">
        <v>48</v>
      </c>
      <c r="H687" s="23"/>
      <c r="I687" s="23" t="s">
        <v>258</v>
      </c>
      <c r="J687" s="23"/>
      <c r="K687" s="23" t="s">
        <v>1512</v>
      </c>
      <c r="L687" s="23"/>
      <c r="M687" s="23"/>
      <c r="N687" s="23"/>
      <c r="P687" s="61" t="s">
        <v>206</v>
      </c>
      <c r="Q687" s="73"/>
      <c r="R687" s="22"/>
      <c r="S687" s="29">
        <f>IF(Suggested="Yes",AA687,AG687)</f>
        <v>11.15</v>
      </c>
      <c r="T687" s="27" t="s">
        <v>47</v>
      </c>
      <c r="U687" s="5" t="str">
        <f>+Instructions!$B$3</f>
        <v xml:space="preserve">G </v>
      </c>
      <c r="V687" s="41"/>
      <c r="W687" s="45">
        <f>+Instructions!$C$22</f>
        <v>0</v>
      </c>
      <c r="X687" s="15">
        <f t="shared" ref="X687" si="521">ROUND($AA687*(1-W687)+0.004999,2)</f>
        <v>11.15</v>
      </c>
      <c r="Y687" s="41"/>
      <c r="Z687" s="6" t="s">
        <v>1703</v>
      </c>
      <c r="AA687" s="29">
        <v>11.15</v>
      </c>
      <c r="AB687" s="49">
        <f t="shared" ref="AB687" si="522">+W687</f>
        <v>0</v>
      </c>
      <c r="AC687" s="15">
        <f t="shared" ref="AC687" si="523">+X687</f>
        <v>11.15</v>
      </c>
      <c r="AD687" s="11">
        <f t="shared" ref="AD687" si="524">(AG687-AC687)/AG687</f>
        <v>0</v>
      </c>
      <c r="AE687" s="102"/>
      <c r="AF687" s="109">
        <v>1</v>
      </c>
      <c r="AG687" s="28">
        <f t="shared" ref="AG687" si="525">SUM(AJ687:AL687)+AE687</f>
        <v>11.15</v>
      </c>
      <c r="AH687" s="41"/>
      <c r="AJ687" s="15">
        <f t="shared" ref="AJ687" si="526">ROUND(AC687/(1-VLOOKUP(AF687,Group,2,FALSE)),2)</f>
        <v>11.15</v>
      </c>
      <c r="AK687" s="15">
        <f t="shared" ref="AK687" si="527">IF(VLOOKUP(AF687,Group,5,FALSE)="YES",VLOOKUP(ROUND(ROUND(AJ687,1)-AJ687,2),Round,2,FALSE)+VLOOKUP(AF687,Group,6,FALSE),0)</f>
        <v>0</v>
      </c>
      <c r="AL687" s="15">
        <f t="shared" ref="AL687" si="528">IF(VLOOKUP(AF687,Group,7,FALSE)="",0,ROUND(AJ687-0.04999,1)-AJ687+AM687)</f>
        <v>0</v>
      </c>
      <c r="AM687" s="15" t="str">
        <f t="shared" ref="AM687" si="529">IF(VLOOKUP(AF687,Group,7,FALSE)="","",VLOOKUP(AF687,Group,7,FALSE))</f>
        <v/>
      </c>
      <c r="AO687" s="81" t="s">
        <v>59</v>
      </c>
    </row>
    <row r="688" spans="2:41" s="3" customFormat="1" ht="3.95" customHeight="1" x14ac:dyDescent="0.2">
      <c r="P688" s="61"/>
      <c r="Q688" s="73"/>
      <c r="R688" s="6"/>
      <c r="S688" s="29"/>
      <c r="T688" s="6"/>
      <c r="U688" s="5"/>
      <c r="V688" s="41"/>
      <c r="W688" s="45"/>
      <c r="X688" s="13"/>
      <c r="Y688" s="41"/>
      <c r="Z688" s="29"/>
      <c r="AA688" s="29"/>
      <c r="AB688" s="44"/>
      <c r="AC688" s="15"/>
      <c r="AD688" s="13"/>
      <c r="AE688" s="54"/>
      <c r="AF688" s="105"/>
      <c r="AG688" s="29"/>
      <c r="AH688" s="41"/>
      <c r="AJ688" s="15"/>
      <c r="AK688" s="15"/>
      <c r="AL688" s="15"/>
      <c r="AM688" s="15"/>
      <c r="AO688" s="182" t="s">
        <v>59</v>
      </c>
    </row>
    <row r="689" spans="2:41" s="3" customFormat="1" ht="9.9499999999999993" customHeight="1" x14ac:dyDescent="0.2">
      <c r="C689" s="220" t="s">
        <v>467</v>
      </c>
      <c r="E689" s="221"/>
      <c r="P689" s="134"/>
      <c r="Q689" s="6"/>
      <c r="R689" s="222" t="s">
        <v>370</v>
      </c>
      <c r="S689" s="172" t="s">
        <v>374</v>
      </c>
      <c r="T689" s="223"/>
      <c r="U689" s="5"/>
      <c r="V689" s="41"/>
      <c r="W689" s="58"/>
      <c r="X689" s="58"/>
      <c r="Y689" s="41"/>
      <c r="Z689" s="29"/>
      <c r="AA689" s="29"/>
      <c r="AB689" s="44"/>
      <c r="AC689" s="15"/>
      <c r="AD689" s="13"/>
      <c r="AE689" s="54"/>
      <c r="AF689" s="105"/>
      <c r="AG689" s="15"/>
      <c r="AH689" s="41"/>
      <c r="AJ689" s="15"/>
      <c r="AK689" s="15"/>
      <c r="AL689" s="15"/>
      <c r="AM689" s="15"/>
      <c r="AO689" s="182" t="s">
        <v>59</v>
      </c>
    </row>
    <row r="690" spans="2:41" s="3" customFormat="1" ht="2.85" customHeight="1" x14ac:dyDescent="0.2">
      <c r="P690" s="61"/>
      <c r="Q690" s="73"/>
      <c r="R690" s="6"/>
      <c r="S690" s="29"/>
      <c r="T690" s="6"/>
      <c r="U690" s="5"/>
      <c r="V690" s="41"/>
      <c r="W690" s="45"/>
      <c r="X690" s="13"/>
      <c r="Y690" s="41"/>
      <c r="Z690" s="29"/>
      <c r="AA690" s="29"/>
      <c r="AB690" s="44"/>
      <c r="AC690" s="15"/>
      <c r="AD690" s="13"/>
      <c r="AE690" s="54"/>
      <c r="AF690" s="105"/>
      <c r="AG690" s="29"/>
      <c r="AH690" s="41"/>
      <c r="AJ690" s="15"/>
      <c r="AK690" s="15"/>
      <c r="AL690" s="15"/>
      <c r="AM690" s="15"/>
      <c r="AO690" s="182" t="s">
        <v>59</v>
      </c>
    </row>
    <row r="691" spans="2:41" s="3" customFormat="1" ht="9.9499999999999993" customHeight="1" x14ac:dyDescent="0.2">
      <c r="C691" s="133"/>
      <c r="D691" s="211" t="s">
        <v>10</v>
      </c>
      <c r="E691" s="224" t="s">
        <v>1377</v>
      </c>
      <c r="F691" s="224"/>
      <c r="G691" s="224"/>
      <c r="H691" s="224"/>
      <c r="I691" s="224"/>
      <c r="J691" s="224"/>
      <c r="K691" s="224"/>
      <c r="L691" s="224"/>
      <c r="M691" s="224"/>
      <c r="N691" s="224"/>
      <c r="O691" s="23"/>
      <c r="P691" s="23"/>
      <c r="Q691" s="23"/>
      <c r="R691" s="23"/>
      <c r="S691" s="29"/>
      <c r="T691" s="23"/>
      <c r="U691" s="5"/>
      <c r="V691" s="41"/>
      <c r="W691" s="58"/>
      <c r="X691" s="58"/>
      <c r="Y691" s="41"/>
      <c r="Z691" s="29"/>
      <c r="AA691" s="29"/>
      <c r="AB691" s="44"/>
      <c r="AC691" s="15"/>
      <c r="AD691" s="13"/>
      <c r="AE691" s="54"/>
      <c r="AF691" s="105"/>
      <c r="AG691" s="15"/>
      <c r="AH691" s="41"/>
      <c r="AJ691" s="15"/>
      <c r="AK691" s="15"/>
      <c r="AL691" s="15"/>
      <c r="AM691" s="15"/>
      <c r="AO691" s="182" t="s">
        <v>59</v>
      </c>
    </row>
    <row r="692" spans="2:41" s="3" customFormat="1" ht="1.5" customHeight="1" x14ac:dyDescent="0.2">
      <c r="P692" s="61"/>
      <c r="Q692" s="73"/>
      <c r="R692" s="6"/>
      <c r="S692" s="29"/>
      <c r="T692" s="6"/>
      <c r="U692" s="5"/>
      <c r="V692" s="41"/>
      <c r="W692" s="45"/>
      <c r="X692" s="13"/>
      <c r="Y692" s="41"/>
      <c r="Z692" s="29"/>
      <c r="AA692" s="29"/>
      <c r="AB692" s="44"/>
      <c r="AC692" s="15"/>
      <c r="AD692" s="13"/>
      <c r="AE692" s="54"/>
      <c r="AF692" s="105"/>
      <c r="AG692" s="29"/>
      <c r="AH692" s="41"/>
      <c r="AJ692" s="15"/>
      <c r="AK692" s="15"/>
      <c r="AL692" s="15"/>
      <c r="AM692" s="15"/>
      <c r="AO692" s="182" t="s">
        <v>59</v>
      </c>
    </row>
    <row r="693" spans="2:41" s="3" customFormat="1" ht="9.9499999999999993" customHeight="1" x14ac:dyDescent="0.2">
      <c r="B693" s="95" t="s">
        <v>55</v>
      </c>
      <c r="D693" s="211"/>
      <c r="E693" s="61" t="s">
        <v>108</v>
      </c>
      <c r="F693" s="61"/>
      <c r="G693" s="23" t="s">
        <v>48</v>
      </c>
      <c r="H693" s="23"/>
      <c r="I693" s="23" t="s">
        <v>258</v>
      </c>
      <c r="J693" s="23"/>
      <c r="K693" s="23"/>
      <c r="L693" s="23"/>
      <c r="M693" s="23"/>
      <c r="N693" s="23"/>
      <c r="P693" s="61" t="s">
        <v>206</v>
      </c>
      <c r="Q693" s="73"/>
      <c r="R693" s="22"/>
      <c r="S693" s="29">
        <f>IF(Suggested="Yes",AA693,AG693)</f>
        <v>8.35</v>
      </c>
      <c r="T693" s="27" t="s">
        <v>47</v>
      </c>
      <c r="U693" s="5" t="str">
        <f>+Instructions!$B$3</f>
        <v xml:space="preserve">G </v>
      </c>
      <c r="V693" s="41"/>
      <c r="W693" s="45">
        <f>+Instructions!$C$22</f>
        <v>0</v>
      </c>
      <c r="X693" s="15">
        <f>ROUND($AA693*(1-W693)+0.004999,2)</f>
        <v>8.35</v>
      </c>
      <c r="Y693" s="41"/>
      <c r="Z693" s="6" t="s">
        <v>1705</v>
      </c>
      <c r="AA693" s="29">
        <v>8.35</v>
      </c>
      <c r="AB693" s="49">
        <f t="shared" ref="AB693:AC694" si="530">+W693</f>
        <v>0</v>
      </c>
      <c r="AC693" s="15">
        <f t="shared" si="530"/>
        <v>8.35</v>
      </c>
      <c r="AD693" s="11">
        <f>(AG693-AC693)/AG693</f>
        <v>0</v>
      </c>
      <c r="AE693" s="102"/>
      <c r="AF693" s="109">
        <v>1</v>
      </c>
      <c r="AG693" s="28">
        <f>SUM(AJ693:AL693)+AE693</f>
        <v>8.35</v>
      </c>
      <c r="AH693" s="41"/>
      <c r="AJ693" s="15">
        <f>ROUND(AC693/(1-VLOOKUP(AF693,Group,2,FALSE)),2)</f>
        <v>8.35</v>
      </c>
      <c r="AK693" s="15">
        <f>IF(VLOOKUP(AF693,Group,5,FALSE)="YES",VLOOKUP(ROUND(ROUND(AJ693,1)-AJ693,2),Round,2,FALSE)+VLOOKUP(AF693,Group,6,FALSE),0)</f>
        <v>0</v>
      </c>
      <c r="AL693" s="15">
        <f>IF(VLOOKUP(AF693,Group,7,FALSE)="",0,ROUND(AJ693-0.04999,1)-AJ693+AM693)</f>
        <v>0</v>
      </c>
      <c r="AM693" s="15" t="str">
        <f>IF(VLOOKUP(AF693,Group,7,FALSE)="","",VLOOKUP(AF693,Group,7,FALSE))</f>
        <v/>
      </c>
      <c r="AO693" s="183" t="s">
        <v>59</v>
      </c>
    </row>
    <row r="694" spans="2:41" s="3" customFormat="1" ht="9.9499999999999993" customHeight="1" x14ac:dyDescent="0.2">
      <c r="B694" s="95" t="s">
        <v>55</v>
      </c>
      <c r="D694" s="211"/>
      <c r="E694" s="61" t="s">
        <v>106</v>
      </c>
      <c r="F694" s="61"/>
      <c r="G694" s="23" t="s">
        <v>48</v>
      </c>
      <c r="H694" s="23"/>
      <c r="I694" s="23" t="s">
        <v>258</v>
      </c>
      <c r="J694" s="23"/>
      <c r="K694" s="23"/>
      <c r="L694" s="23"/>
      <c r="M694" s="23"/>
      <c r="N694" s="23"/>
      <c r="P694" s="61" t="s">
        <v>979</v>
      </c>
      <c r="Q694" s="73"/>
      <c r="R694" s="22"/>
      <c r="S694" s="29">
        <f>IF(Suggested="Yes",AA694,AG694)</f>
        <v>8.35</v>
      </c>
      <c r="T694" s="27" t="s">
        <v>47</v>
      </c>
      <c r="U694" s="5" t="str">
        <f>+Instructions!$B$3</f>
        <v xml:space="preserve">G </v>
      </c>
      <c r="V694" s="41"/>
      <c r="W694" s="45">
        <f>+Instructions!$C$22</f>
        <v>0</v>
      </c>
      <c r="X694" s="15">
        <f>ROUND($AA694*(1-W694)+0.004999,2)</f>
        <v>8.35</v>
      </c>
      <c r="Y694" s="41"/>
      <c r="Z694" s="6" t="s">
        <v>1705</v>
      </c>
      <c r="AA694" s="29">
        <v>8.35</v>
      </c>
      <c r="AB694" s="49">
        <f t="shared" si="530"/>
        <v>0</v>
      </c>
      <c r="AC694" s="15">
        <f t="shared" si="530"/>
        <v>8.35</v>
      </c>
      <c r="AD694" s="11">
        <f>(AG694-AC694)/AG694</f>
        <v>0</v>
      </c>
      <c r="AE694" s="102"/>
      <c r="AF694" s="109">
        <v>1</v>
      </c>
      <c r="AG694" s="28">
        <f>SUM(AJ694:AL694)+AE694</f>
        <v>8.35</v>
      </c>
      <c r="AH694" s="41"/>
      <c r="AJ694" s="15">
        <f>ROUND(AC694/(1-VLOOKUP(AF694,Group,2,FALSE)),2)</f>
        <v>8.35</v>
      </c>
      <c r="AK694" s="15">
        <f>IF(VLOOKUP(AF694,Group,5,FALSE)="YES",VLOOKUP(ROUND(ROUND(AJ694,1)-AJ694,2),Round,2,FALSE)+VLOOKUP(AF694,Group,6,FALSE),0)</f>
        <v>0</v>
      </c>
      <c r="AL694" s="15">
        <f>IF(VLOOKUP(AF694,Group,7,FALSE)="",0,ROUND(AJ694-0.04999,1)-AJ694+AM694)</f>
        <v>0</v>
      </c>
      <c r="AM694" s="15" t="str">
        <f>IF(VLOOKUP(AF694,Group,7,FALSE)="","",VLOOKUP(AF694,Group,7,FALSE))</f>
        <v/>
      </c>
      <c r="AO694" s="183" t="s">
        <v>59</v>
      </c>
    </row>
    <row r="695" spans="2:41" s="3" customFormat="1" ht="1.5" customHeight="1" x14ac:dyDescent="0.2">
      <c r="P695" s="61"/>
      <c r="Q695" s="73"/>
      <c r="R695" s="6"/>
      <c r="S695" s="29"/>
      <c r="T695" s="6"/>
      <c r="U695" s="5"/>
      <c r="V695" s="41"/>
      <c r="W695" s="45"/>
      <c r="X695" s="13"/>
      <c r="Y695" s="41"/>
      <c r="Z695" s="29"/>
      <c r="AA695" s="29"/>
      <c r="AB695" s="44"/>
      <c r="AC695" s="15"/>
      <c r="AD695" s="13"/>
      <c r="AE695" s="54"/>
      <c r="AF695" s="105"/>
      <c r="AG695" s="29"/>
      <c r="AH695" s="41"/>
      <c r="AJ695" s="15"/>
      <c r="AK695" s="15"/>
      <c r="AL695" s="15"/>
      <c r="AM695" s="15"/>
      <c r="AO695" s="182" t="s">
        <v>59</v>
      </c>
    </row>
    <row r="696" spans="2:41" s="3" customFormat="1" ht="9.9499999999999993" customHeight="1" x14ac:dyDescent="0.2">
      <c r="B696" s="94" t="s">
        <v>8</v>
      </c>
      <c r="D696" s="211"/>
      <c r="E696" s="61" t="s">
        <v>92</v>
      </c>
      <c r="F696" s="61"/>
      <c r="G696" s="23" t="s">
        <v>100</v>
      </c>
      <c r="H696" s="23"/>
      <c r="I696" s="23"/>
      <c r="J696" s="23"/>
      <c r="K696" s="227" t="s">
        <v>935</v>
      </c>
      <c r="L696" s="23"/>
      <c r="M696" s="23"/>
      <c r="N696" s="23"/>
      <c r="P696" s="61" t="s">
        <v>257</v>
      </c>
      <c r="Q696" s="73"/>
      <c r="R696" s="22"/>
      <c r="S696" s="29">
        <f>IF(Suggested="Yes",AA696,AG696)</f>
        <v>21.55</v>
      </c>
      <c r="T696" s="27" t="s">
        <v>46</v>
      </c>
      <c r="U696" s="5" t="str">
        <f>+Instructions!$B$3</f>
        <v xml:space="preserve">G </v>
      </c>
      <c r="V696" s="41"/>
      <c r="W696" s="45">
        <f>+Instructions!$C$22</f>
        <v>0</v>
      </c>
      <c r="X696" s="15">
        <f>ROUND($AA696*(1-W696)+0.004999,2)</f>
        <v>21.55</v>
      </c>
      <c r="Y696" s="41"/>
      <c r="Z696" s="6" t="s">
        <v>1705</v>
      </c>
      <c r="AA696" s="29">
        <v>21.55</v>
      </c>
      <c r="AB696" s="49">
        <f>+W696</f>
        <v>0</v>
      </c>
      <c r="AC696" s="15">
        <f>+X696</f>
        <v>21.55</v>
      </c>
      <c r="AD696" s="11">
        <f>(AG696-AC696)/AG696</f>
        <v>0</v>
      </c>
      <c r="AE696" s="102"/>
      <c r="AF696" s="110">
        <v>3</v>
      </c>
      <c r="AG696" s="42">
        <f>SUM(AJ696:AL696)+AE696</f>
        <v>21.55</v>
      </c>
      <c r="AH696" s="41"/>
      <c r="AJ696" s="15">
        <f>ROUND(AC696/(1-VLOOKUP(AF696,Group,2,FALSE)),2)</f>
        <v>21.55</v>
      </c>
      <c r="AK696" s="15">
        <f>IF(VLOOKUP(AF696,Group,5,FALSE)="YES",VLOOKUP(ROUND(ROUND(AJ696,1)-AJ696,2),Round,2,FALSE)+VLOOKUP(AF696,Group,6,FALSE),0)</f>
        <v>0</v>
      </c>
      <c r="AL696" s="15">
        <f>IF(VLOOKUP(AF696,Group,7,FALSE)="",0,ROUND(AJ696-0.04999,1)-AJ696+AM696)</f>
        <v>0</v>
      </c>
      <c r="AM696" s="15" t="str">
        <f>IF(VLOOKUP(AF696,Group,7,FALSE)="","",VLOOKUP(AF696,Group,7,FALSE))</f>
        <v/>
      </c>
      <c r="AO696" s="182" t="s">
        <v>59</v>
      </c>
    </row>
    <row r="697" spans="2:41" s="3" customFormat="1" ht="1.5" customHeight="1" x14ac:dyDescent="0.2">
      <c r="P697" s="61"/>
      <c r="Q697" s="73"/>
      <c r="R697" s="6"/>
      <c r="S697" s="29"/>
      <c r="T697" s="6"/>
      <c r="U697" s="5"/>
      <c r="V697" s="41"/>
      <c r="W697" s="45"/>
      <c r="X697" s="13"/>
      <c r="Y697" s="41"/>
      <c r="Z697" s="29"/>
      <c r="AA697" s="29"/>
      <c r="AB697" s="44"/>
      <c r="AC697" s="15"/>
      <c r="AD697" s="13"/>
      <c r="AE697" s="54"/>
      <c r="AF697" s="105"/>
      <c r="AG697" s="29"/>
      <c r="AH697" s="41"/>
      <c r="AJ697" s="15"/>
      <c r="AK697" s="15"/>
      <c r="AL697" s="15"/>
      <c r="AM697" s="15"/>
      <c r="AO697" s="182" t="s">
        <v>59</v>
      </c>
    </row>
    <row r="698" spans="2:41" s="3" customFormat="1" ht="9.9499999999999993" customHeight="1" x14ac:dyDescent="0.2">
      <c r="B698" s="96" t="s">
        <v>45</v>
      </c>
      <c r="D698" s="211"/>
      <c r="E698" s="61" t="s">
        <v>468</v>
      </c>
      <c r="F698" s="61"/>
      <c r="G698" s="23" t="s">
        <v>97</v>
      </c>
      <c r="H698" s="23"/>
      <c r="J698" s="23"/>
      <c r="K698" s="23"/>
      <c r="L698" s="23"/>
      <c r="M698" s="23"/>
      <c r="N698" s="23"/>
      <c r="P698" s="61"/>
      <c r="Q698" s="73"/>
      <c r="R698" s="22"/>
      <c r="S698" s="29">
        <f>IF(Suggested="Yes",AA698,AG698)</f>
        <v>14.4</v>
      </c>
      <c r="T698" s="27" t="s">
        <v>46</v>
      </c>
      <c r="U698" s="5" t="str">
        <f>+Instructions!$B$3</f>
        <v xml:space="preserve">G </v>
      </c>
      <c r="V698" s="41"/>
      <c r="W698" s="45">
        <f>+Instructions!$C$22</f>
        <v>0</v>
      </c>
      <c r="X698" s="29">
        <f>ROUND($AA698*(1-W698)+0.004999,2)</f>
        <v>14.4</v>
      </c>
      <c r="Y698" s="41"/>
      <c r="Z698" s="6" t="s">
        <v>1704</v>
      </c>
      <c r="AA698" s="29">
        <v>14.4</v>
      </c>
      <c r="AB698" s="49">
        <f>+W698</f>
        <v>0</v>
      </c>
      <c r="AC698" s="29">
        <f>+X698</f>
        <v>14.4</v>
      </c>
      <c r="AD698" s="49">
        <f>(AG698-AC698)/AG698</f>
        <v>0</v>
      </c>
      <c r="AE698" s="102"/>
      <c r="AF698" s="111">
        <v>2</v>
      </c>
      <c r="AG698" s="33">
        <f>SUM(AJ698:AL698)+AE698</f>
        <v>14.4</v>
      </c>
      <c r="AH698" s="41"/>
      <c r="AJ698" s="15">
        <f>ROUND(AC698/(1-VLOOKUP(AF698,Group,2,FALSE)),2)</f>
        <v>14.4</v>
      </c>
      <c r="AK698" s="15">
        <f>IF(VLOOKUP(AF698,Group,5,FALSE)="YES",VLOOKUP(ROUND(ROUND(AJ698,1)-AJ698,2),Round,2,FALSE)+VLOOKUP(AF698,Group,6,FALSE),0)</f>
        <v>0</v>
      </c>
      <c r="AL698" s="15">
        <f>IF(VLOOKUP(AF698,Group,7,FALSE)="",0,ROUND(AJ698-0.04999,1)-AJ698+AM698)</f>
        <v>0</v>
      </c>
      <c r="AM698" s="15" t="str">
        <f>IF(VLOOKUP(AF698,Group,7,FALSE)="","",VLOOKUP(AF698,Group,7,FALSE))</f>
        <v/>
      </c>
      <c r="AO698" s="183" t="s">
        <v>59</v>
      </c>
    </row>
    <row r="699" spans="2:41" s="3" customFormat="1" ht="3.95" customHeight="1" x14ac:dyDescent="0.2">
      <c r="D699" s="225"/>
      <c r="E699" s="226"/>
      <c r="F699" s="129"/>
      <c r="G699" s="129"/>
      <c r="H699" s="129"/>
      <c r="I699" s="129"/>
      <c r="K699" s="129"/>
      <c r="L699" s="129"/>
      <c r="M699" s="129"/>
      <c r="N699" s="129"/>
      <c r="O699" s="130"/>
      <c r="P699" s="129"/>
      <c r="Q699" s="131"/>
      <c r="R699" s="22"/>
      <c r="S699" s="29"/>
      <c r="T699" s="27"/>
      <c r="U699" s="27"/>
      <c r="V699" s="41"/>
      <c r="W699" s="45"/>
      <c r="X699" s="29"/>
      <c r="Y699" s="41"/>
      <c r="Z699" s="29"/>
      <c r="AA699" s="29"/>
      <c r="AB699" s="49"/>
      <c r="AC699" s="29"/>
      <c r="AD699" s="49"/>
      <c r="AE699" s="62"/>
      <c r="AF699" s="106"/>
      <c r="AG699" s="29"/>
      <c r="AH699" s="41"/>
      <c r="AJ699" s="29"/>
      <c r="AK699" s="29"/>
      <c r="AL699" s="29"/>
      <c r="AM699" s="29"/>
      <c r="AO699" s="24" t="s">
        <v>59</v>
      </c>
    </row>
    <row r="700" spans="2:41" s="3" customFormat="1" ht="9.9499999999999993" customHeight="1" x14ac:dyDescent="0.2">
      <c r="C700" s="220" t="s">
        <v>1097</v>
      </c>
      <c r="E700" s="221"/>
      <c r="K700" s="3" t="s">
        <v>89</v>
      </c>
      <c r="L700" s="3" t="s">
        <v>89</v>
      </c>
      <c r="P700" s="134"/>
      <c r="Q700" s="6"/>
      <c r="R700" s="222"/>
      <c r="S700" s="199"/>
      <c r="T700" s="10"/>
      <c r="U700" s="5"/>
      <c r="V700" s="41"/>
      <c r="W700" s="58"/>
      <c r="X700" s="58"/>
      <c r="Y700" s="41"/>
      <c r="Z700" s="29"/>
      <c r="AA700" s="29"/>
      <c r="AB700" s="44"/>
      <c r="AC700" s="15"/>
      <c r="AD700" s="13"/>
      <c r="AE700" s="54"/>
      <c r="AF700" s="105"/>
      <c r="AG700" s="15"/>
      <c r="AH700" s="41"/>
      <c r="AJ700" s="15"/>
      <c r="AK700" s="15"/>
      <c r="AL700" s="15"/>
      <c r="AM700" s="15"/>
      <c r="AO700" s="24" t="s">
        <v>59</v>
      </c>
    </row>
    <row r="701" spans="2:41" s="3" customFormat="1" ht="3.95" customHeight="1" x14ac:dyDescent="0.2">
      <c r="P701" s="61"/>
      <c r="Q701" s="73"/>
      <c r="R701" s="6"/>
      <c r="S701" s="29"/>
      <c r="T701" s="6"/>
      <c r="U701" s="5"/>
      <c r="V701" s="41"/>
      <c r="W701" s="45"/>
      <c r="X701" s="13"/>
      <c r="Y701" s="41"/>
      <c r="Z701" s="29"/>
      <c r="AA701" s="29"/>
      <c r="AB701" s="44"/>
      <c r="AC701" s="15"/>
      <c r="AD701" s="13"/>
      <c r="AE701" s="54"/>
      <c r="AF701" s="105"/>
      <c r="AG701" s="29"/>
      <c r="AH701" s="41"/>
      <c r="AJ701" s="15"/>
      <c r="AK701" s="15"/>
      <c r="AL701" s="15"/>
      <c r="AM701" s="15"/>
      <c r="AO701" s="182" t="s">
        <v>59</v>
      </c>
    </row>
    <row r="702" spans="2:41" s="3" customFormat="1" ht="9.9499999999999993" customHeight="1" x14ac:dyDescent="0.2">
      <c r="C702" s="220" t="s">
        <v>1027</v>
      </c>
      <c r="E702" s="221"/>
      <c r="K702" s="3" t="s">
        <v>89</v>
      </c>
      <c r="P702" s="134"/>
      <c r="Q702" s="6"/>
      <c r="R702" s="222" t="s">
        <v>370</v>
      </c>
      <c r="S702" s="172" t="s">
        <v>1028</v>
      </c>
      <c r="T702" s="223"/>
      <c r="U702" s="5"/>
      <c r="V702" s="41"/>
      <c r="W702" s="58"/>
      <c r="X702" s="58"/>
      <c r="Y702" s="41"/>
      <c r="Z702" s="29"/>
      <c r="AA702" s="29"/>
      <c r="AB702" s="44"/>
      <c r="AC702" s="15"/>
      <c r="AD702" s="13"/>
      <c r="AE702" s="54"/>
      <c r="AF702" s="105"/>
      <c r="AG702" s="15"/>
      <c r="AH702" s="41"/>
      <c r="AJ702" s="15"/>
      <c r="AK702" s="15"/>
      <c r="AL702" s="15"/>
      <c r="AM702" s="15"/>
      <c r="AO702" s="182" t="s">
        <v>59</v>
      </c>
    </row>
    <row r="703" spans="2:41" s="3" customFormat="1" ht="2.85" customHeight="1" x14ac:dyDescent="0.2">
      <c r="P703" s="61"/>
      <c r="Q703" s="73"/>
      <c r="R703" s="6"/>
      <c r="S703" s="29"/>
      <c r="T703" s="6"/>
      <c r="U703" s="5"/>
      <c r="V703" s="41"/>
      <c r="W703" s="45"/>
      <c r="X703" s="13"/>
      <c r="Y703" s="41"/>
      <c r="Z703" s="29"/>
      <c r="AA703" s="29"/>
      <c r="AB703" s="44"/>
      <c r="AC703" s="15"/>
      <c r="AD703" s="13"/>
      <c r="AE703" s="54"/>
      <c r="AF703" s="105"/>
      <c r="AG703" s="29"/>
      <c r="AH703" s="41"/>
      <c r="AJ703" s="15"/>
      <c r="AK703" s="15"/>
      <c r="AL703" s="15"/>
      <c r="AM703" s="15"/>
      <c r="AO703" s="182"/>
    </row>
    <row r="704" spans="2:41" s="3" customFormat="1" ht="9.9499999999999993" customHeight="1" x14ac:dyDescent="0.2">
      <c r="C704" s="133"/>
      <c r="D704" s="211" t="s">
        <v>10</v>
      </c>
      <c r="E704" s="224" t="s">
        <v>1029</v>
      </c>
      <c r="F704" s="224"/>
      <c r="G704" s="224"/>
      <c r="H704" s="224"/>
      <c r="I704" s="224"/>
      <c r="K704" s="224"/>
      <c r="L704" s="224"/>
      <c r="M704" s="224"/>
      <c r="N704" s="224"/>
      <c r="O704" s="23"/>
      <c r="P704" s="23"/>
      <c r="Q704" s="23"/>
      <c r="R704" s="23"/>
      <c r="S704" s="23"/>
      <c r="T704" s="23"/>
      <c r="U704" s="5"/>
      <c r="V704" s="41"/>
      <c r="W704" s="58"/>
      <c r="X704" s="58"/>
      <c r="Y704" s="41"/>
      <c r="Z704" s="29"/>
      <c r="AA704" s="29"/>
      <c r="AB704" s="44"/>
      <c r="AC704" s="15"/>
      <c r="AD704" s="13"/>
      <c r="AE704" s="54"/>
      <c r="AF704" s="105"/>
      <c r="AG704" s="15"/>
      <c r="AH704" s="41"/>
      <c r="AJ704" s="15"/>
      <c r="AK704" s="15"/>
      <c r="AL704" s="15"/>
      <c r="AM704" s="15"/>
      <c r="AO704" s="182" t="s">
        <v>59</v>
      </c>
    </row>
    <row r="705" spans="2:41" s="3" customFormat="1" ht="1.5" customHeight="1" x14ac:dyDescent="0.2">
      <c r="P705" s="61"/>
      <c r="Q705" s="73"/>
      <c r="R705" s="6"/>
      <c r="S705" s="29"/>
      <c r="T705" s="6"/>
      <c r="U705" s="5"/>
      <c r="V705" s="41"/>
      <c r="W705" s="45"/>
      <c r="X705" s="13"/>
      <c r="Y705" s="41"/>
      <c r="Z705" s="29"/>
      <c r="AA705" s="29"/>
      <c r="AB705" s="44"/>
      <c r="AC705" s="15"/>
      <c r="AD705" s="13"/>
      <c r="AE705" s="54"/>
      <c r="AF705" s="105"/>
      <c r="AG705" s="29"/>
      <c r="AH705" s="41"/>
      <c r="AJ705" s="15"/>
      <c r="AK705" s="15"/>
      <c r="AL705" s="15"/>
      <c r="AM705" s="15"/>
      <c r="AO705" s="182" t="s">
        <v>59</v>
      </c>
    </row>
    <row r="706" spans="2:41" s="3" customFormat="1" ht="9.9499999999999993" customHeight="1" x14ac:dyDescent="0.2">
      <c r="B706" s="95" t="s">
        <v>55</v>
      </c>
      <c r="D706" s="211"/>
      <c r="E706" s="61" t="s">
        <v>1030</v>
      </c>
      <c r="F706" s="61"/>
      <c r="G706" s="23" t="s">
        <v>48</v>
      </c>
      <c r="H706" s="23"/>
      <c r="I706" s="23"/>
      <c r="J706" s="23"/>
      <c r="K706" s="23"/>
      <c r="L706" s="23"/>
      <c r="M706" s="23"/>
      <c r="N706" s="23"/>
      <c r="P706" s="61" t="s">
        <v>1031</v>
      </c>
      <c r="Q706" s="73"/>
      <c r="R706" s="22"/>
      <c r="S706" s="29">
        <f>IF(Suggested="Yes",AA706,AG706)</f>
        <v>5.45</v>
      </c>
      <c r="T706" s="27" t="s">
        <v>47</v>
      </c>
      <c r="U706" s="5" t="str">
        <f>+Instructions!$B$3</f>
        <v xml:space="preserve">G </v>
      </c>
      <c r="V706" s="41"/>
      <c r="W706" s="45">
        <f>+Instructions!$C$22</f>
        <v>0</v>
      </c>
      <c r="X706" s="15">
        <f>ROUND($AA706*(1-W706)+0.004999,2)</f>
        <v>5.45</v>
      </c>
      <c r="Y706" s="41"/>
      <c r="Z706" s="6" t="s">
        <v>1705</v>
      </c>
      <c r="AA706" s="29">
        <v>5.45</v>
      </c>
      <c r="AB706" s="49">
        <f>+W706</f>
        <v>0</v>
      </c>
      <c r="AC706" s="15">
        <f>+X706</f>
        <v>5.45</v>
      </c>
      <c r="AD706" s="11">
        <f>(AG706-AC706)/AG706</f>
        <v>0</v>
      </c>
      <c r="AE706" s="102"/>
      <c r="AF706" s="109">
        <v>1</v>
      </c>
      <c r="AG706" s="28">
        <f>SUM(AJ706:AL706)+AE706</f>
        <v>5.45</v>
      </c>
      <c r="AH706" s="41"/>
      <c r="AJ706" s="15">
        <f>ROUND(AC706/(1-VLOOKUP(AF706,Group,2,FALSE)),2)</f>
        <v>5.45</v>
      </c>
      <c r="AK706" s="15">
        <f>IF(VLOOKUP(AF706,Group,5,FALSE)="YES",VLOOKUP(ROUND(ROUND(AJ706,1)-AJ706,2),Round,2,FALSE)+VLOOKUP(AF706,Group,6,FALSE),0)</f>
        <v>0</v>
      </c>
      <c r="AL706" s="15">
        <f>IF(VLOOKUP(AF706,Group,7,FALSE)="",0,ROUND(AJ706-0.04999,1)-AJ706+AM706)</f>
        <v>0</v>
      </c>
      <c r="AM706" s="15" t="str">
        <f>IF(VLOOKUP(AF706,Group,7,FALSE)="","",VLOOKUP(AF706,Group,7,FALSE))</f>
        <v/>
      </c>
      <c r="AO706" s="183" t="s">
        <v>59</v>
      </c>
    </row>
    <row r="707" spans="2:41" s="3" customFormat="1" ht="3.95" customHeight="1" x14ac:dyDescent="0.2">
      <c r="P707" s="61"/>
      <c r="Q707" s="73"/>
      <c r="R707" s="6"/>
      <c r="S707" s="29"/>
      <c r="T707" s="6"/>
      <c r="U707" s="5"/>
      <c r="V707" s="41"/>
      <c r="W707" s="45"/>
      <c r="X707" s="13"/>
      <c r="Y707" s="41"/>
      <c r="Z707" s="29"/>
      <c r="AA707" s="29"/>
      <c r="AB707" s="44"/>
      <c r="AC707" s="15"/>
      <c r="AD707" s="13"/>
      <c r="AE707" s="54"/>
      <c r="AF707" s="105"/>
      <c r="AG707" s="29"/>
      <c r="AH707" s="41"/>
      <c r="AJ707" s="15"/>
      <c r="AK707" s="15"/>
      <c r="AL707" s="15"/>
      <c r="AM707" s="15"/>
      <c r="AO707" s="182" t="s">
        <v>59</v>
      </c>
    </row>
    <row r="708" spans="2:41" s="3" customFormat="1" ht="9.9499999999999993" customHeight="1" x14ac:dyDescent="0.2">
      <c r="C708" s="220" t="s">
        <v>707</v>
      </c>
      <c r="E708" s="221"/>
      <c r="K708" s="3" t="s">
        <v>89</v>
      </c>
      <c r="P708" s="134"/>
      <c r="Q708" s="6"/>
      <c r="R708" s="222" t="s">
        <v>370</v>
      </c>
      <c r="S708" s="172" t="s">
        <v>708</v>
      </c>
      <c r="T708" s="223"/>
      <c r="U708" s="5"/>
      <c r="V708" s="41"/>
      <c r="W708" s="58"/>
      <c r="X708" s="58"/>
      <c r="Y708" s="41"/>
      <c r="Z708" s="29"/>
      <c r="AA708" s="29"/>
      <c r="AB708" s="44"/>
      <c r="AC708" s="15"/>
      <c r="AD708" s="13"/>
      <c r="AE708" s="54"/>
      <c r="AF708" s="105"/>
      <c r="AG708" s="15"/>
      <c r="AH708" s="41"/>
      <c r="AJ708" s="15"/>
      <c r="AK708" s="15"/>
      <c r="AL708" s="15"/>
      <c r="AM708" s="15"/>
      <c r="AO708" s="182" t="s">
        <v>59</v>
      </c>
    </row>
    <row r="709" spans="2:41" s="3" customFormat="1" ht="2.85" customHeight="1" x14ac:dyDescent="0.2">
      <c r="P709" s="61"/>
      <c r="Q709" s="73"/>
      <c r="R709" s="6"/>
      <c r="S709" s="29"/>
      <c r="T709" s="6"/>
      <c r="U709" s="5"/>
      <c r="V709" s="41"/>
      <c r="W709" s="45"/>
      <c r="X709" s="13"/>
      <c r="Y709" s="41"/>
      <c r="Z709" s="29"/>
      <c r="AA709" s="29"/>
      <c r="AB709" s="44"/>
      <c r="AC709" s="15"/>
      <c r="AD709" s="13"/>
      <c r="AE709" s="54"/>
      <c r="AF709" s="105"/>
      <c r="AG709" s="29"/>
      <c r="AH709" s="41"/>
      <c r="AJ709" s="15"/>
      <c r="AK709" s="15"/>
      <c r="AL709" s="15"/>
      <c r="AM709" s="15"/>
      <c r="AO709" s="182"/>
    </row>
    <row r="710" spans="2:41" s="3" customFormat="1" ht="9.9499999999999993" customHeight="1" x14ac:dyDescent="0.2">
      <c r="C710" s="133"/>
      <c r="D710" s="211" t="s">
        <v>10</v>
      </c>
      <c r="E710" s="224" t="s">
        <v>710</v>
      </c>
      <c r="F710" s="224"/>
      <c r="G710" s="224"/>
      <c r="H710" s="224"/>
      <c r="I710" s="224"/>
      <c r="K710" s="224"/>
      <c r="L710" s="224"/>
      <c r="M710" s="224"/>
      <c r="N710" s="224"/>
      <c r="O710" s="23"/>
      <c r="P710" s="23"/>
      <c r="Q710" s="23"/>
      <c r="R710" s="23"/>
      <c r="S710" s="23"/>
      <c r="T710" s="23"/>
      <c r="U710" s="5"/>
      <c r="V710" s="41"/>
      <c r="W710" s="58"/>
      <c r="X710" s="58"/>
      <c r="Y710" s="41"/>
      <c r="Z710" s="29"/>
      <c r="AA710" s="29"/>
      <c r="AB710" s="44"/>
      <c r="AC710" s="15"/>
      <c r="AD710" s="13"/>
      <c r="AE710" s="54"/>
      <c r="AF710" s="105"/>
      <c r="AG710" s="15"/>
      <c r="AH710" s="41"/>
      <c r="AJ710" s="15"/>
      <c r="AK710" s="15"/>
      <c r="AL710" s="15"/>
      <c r="AM710" s="15"/>
      <c r="AO710" s="182" t="s">
        <v>59</v>
      </c>
    </row>
    <row r="711" spans="2:41" s="3" customFormat="1" ht="1.5" customHeight="1" x14ac:dyDescent="0.2">
      <c r="P711" s="61"/>
      <c r="Q711" s="73"/>
      <c r="R711" s="6"/>
      <c r="S711" s="29"/>
      <c r="T711" s="6"/>
      <c r="U711" s="5"/>
      <c r="V711" s="41"/>
      <c r="W711" s="45"/>
      <c r="X711" s="13"/>
      <c r="Y711" s="41"/>
      <c r="Z711" s="29"/>
      <c r="AA711" s="29"/>
      <c r="AB711" s="44"/>
      <c r="AC711" s="15"/>
      <c r="AD711" s="13"/>
      <c r="AE711" s="54"/>
      <c r="AF711" s="105"/>
      <c r="AG711" s="29"/>
      <c r="AH711" s="41"/>
      <c r="AJ711" s="15"/>
      <c r="AK711" s="15"/>
      <c r="AL711" s="15"/>
      <c r="AM711" s="15"/>
      <c r="AO711" s="182" t="s">
        <v>59</v>
      </c>
    </row>
    <row r="712" spans="2:41" s="3" customFormat="1" ht="9.9499999999999993" customHeight="1" x14ac:dyDescent="0.2">
      <c r="B712" s="95" t="s">
        <v>55</v>
      </c>
      <c r="D712" s="211"/>
      <c r="E712" s="61" t="s">
        <v>448</v>
      </c>
      <c r="F712" s="61"/>
      <c r="G712" s="23" t="s">
        <v>48</v>
      </c>
      <c r="H712" s="23"/>
      <c r="I712" s="23" t="s">
        <v>258</v>
      </c>
      <c r="J712" s="23"/>
      <c r="K712" s="23"/>
      <c r="L712" s="23"/>
      <c r="M712" s="23"/>
      <c r="N712" s="23"/>
      <c r="P712" s="61" t="s">
        <v>912</v>
      </c>
      <c r="Q712" s="73"/>
      <c r="R712" s="22"/>
      <c r="S712" s="29">
        <f>IF(Suggested="Yes",AA712,AG712)</f>
        <v>8.1</v>
      </c>
      <c r="T712" s="27" t="s">
        <v>47</v>
      </c>
      <c r="U712" s="5" t="str">
        <f>+Instructions!$B$3</f>
        <v xml:space="preserve">G </v>
      </c>
      <c r="V712" s="41"/>
      <c r="W712" s="45">
        <f>+Instructions!$C$22</f>
        <v>0</v>
      </c>
      <c r="X712" s="15">
        <f>ROUND($AA712*(1-W712)+0.004999,2)</f>
        <v>8.1</v>
      </c>
      <c r="Y712" s="41"/>
      <c r="Z712" s="6" t="s">
        <v>1705</v>
      </c>
      <c r="AA712" s="29">
        <v>8.1</v>
      </c>
      <c r="AB712" s="49">
        <f>+W712</f>
        <v>0</v>
      </c>
      <c r="AC712" s="15">
        <f>+X712</f>
        <v>8.1</v>
      </c>
      <c r="AD712" s="11">
        <f>(AG712-AC712)/AG712</f>
        <v>0</v>
      </c>
      <c r="AE712" s="102"/>
      <c r="AF712" s="109">
        <v>1</v>
      </c>
      <c r="AG712" s="28">
        <f>SUM(AJ712:AL712)+AE712</f>
        <v>8.1</v>
      </c>
      <c r="AH712" s="41"/>
      <c r="AJ712" s="15">
        <f>ROUND(AC712/(1-VLOOKUP(AF712,Group,2,FALSE)),2)</f>
        <v>8.1</v>
      </c>
      <c r="AK712" s="15">
        <f>IF(VLOOKUP(AF712,Group,5,FALSE)="YES",VLOOKUP(ROUND(ROUND(AJ712,1)-AJ712,2),Round,2,FALSE)+VLOOKUP(AF712,Group,6,FALSE),0)</f>
        <v>0</v>
      </c>
      <c r="AL712" s="15">
        <f>IF(VLOOKUP(AF712,Group,7,FALSE)="",0,ROUND(AJ712-0.04999,1)-AJ712+AM712)</f>
        <v>0</v>
      </c>
      <c r="AM712" s="15" t="str">
        <f>IF(VLOOKUP(AF712,Group,7,FALSE)="","",VLOOKUP(AF712,Group,7,FALSE))</f>
        <v/>
      </c>
      <c r="AO712" s="183" t="s">
        <v>59</v>
      </c>
    </row>
    <row r="713" spans="2:41" s="3" customFormat="1" ht="1.5" customHeight="1" x14ac:dyDescent="0.2">
      <c r="P713" s="61"/>
      <c r="Q713" s="73"/>
      <c r="R713" s="6"/>
      <c r="S713" s="29"/>
      <c r="T713" s="6"/>
      <c r="U713" s="5"/>
      <c r="V713" s="41"/>
      <c r="W713" s="45"/>
      <c r="X713" s="13"/>
      <c r="Y713" s="41"/>
      <c r="Z713" s="29"/>
      <c r="AA713" s="29"/>
      <c r="AB713" s="44"/>
      <c r="AC713" s="15"/>
      <c r="AD713" s="13"/>
      <c r="AE713" s="54"/>
      <c r="AF713" s="105"/>
      <c r="AG713" s="29"/>
      <c r="AH713" s="41"/>
      <c r="AJ713" s="15"/>
      <c r="AK713" s="15"/>
      <c r="AL713" s="15"/>
      <c r="AM713" s="15"/>
      <c r="AO713" s="182" t="s">
        <v>59</v>
      </c>
    </row>
    <row r="714" spans="2:41" s="3" customFormat="1" ht="9.6" customHeight="1" x14ac:dyDescent="0.2">
      <c r="D714" s="225" t="s">
        <v>113</v>
      </c>
      <c r="E714" s="226" t="s">
        <v>1378</v>
      </c>
      <c r="F714" s="129"/>
      <c r="G714" s="129"/>
      <c r="I714" s="226"/>
      <c r="J714" s="227"/>
      <c r="K714" s="129"/>
      <c r="N714" s="129"/>
      <c r="O714" s="130"/>
      <c r="P714" s="129"/>
      <c r="Q714" s="131"/>
      <c r="R714" s="22"/>
      <c r="S714" s="29"/>
      <c r="T714" s="27"/>
      <c r="U714" s="27"/>
      <c r="V714" s="41"/>
      <c r="W714" s="45"/>
      <c r="X714" s="29"/>
      <c r="Y714" s="41"/>
      <c r="Z714" s="29"/>
      <c r="AA714" s="29"/>
      <c r="AB714" s="49"/>
      <c r="AC714" s="29"/>
      <c r="AD714" s="49"/>
      <c r="AE714" s="62"/>
      <c r="AF714" s="106"/>
      <c r="AG714" s="29"/>
      <c r="AH714" s="41"/>
      <c r="AJ714" s="29"/>
      <c r="AK714" s="29"/>
      <c r="AL714" s="29"/>
      <c r="AM714" s="29"/>
      <c r="AO714" s="182" t="s">
        <v>59</v>
      </c>
    </row>
    <row r="715" spans="2:41" s="3" customFormat="1" ht="9.6" customHeight="1" x14ac:dyDescent="0.2">
      <c r="D715" s="225"/>
      <c r="E715" s="226" t="s">
        <v>1375</v>
      </c>
      <c r="F715" s="129"/>
      <c r="G715" s="129"/>
      <c r="I715" s="226"/>
      <c r="J715" s="227"/>
      <c r="K715" s="129"/>
      <c r="N715" s="129"/>
      <c r="O715" s="130"/>
      <c r="P715" s="129"/>
      <c r="Q715" s="131"/>
      <c r="R715" s="22"/>
      <c r="S715" s="29"/>
      <c r="T715" s="27"/>
      <c r="U715" s="27"/>
      <c r="V715" s="41"/>
      <c r="W715" s="45"/>
      <c r="X715" s="29"/>
      <c r="Y715" s="41"/>
      <c r="Z715" s="29"/>
      <c r="AA715" s="29"/>
      <c r="AB715" s="49"/>
      <c r="AC715" s="29"/>
      <c r="AD715" s="49"/>
      <c r="AE715" s="62"/>
      <c r="AF715" s="106"/>
      <c r="AG715" s="29"/>
      <c r="AH715" s="41"/>
      <c r="AJ715" s="29"/>
      <c r="AK715" s="29"/>
      <c r="AL715" s="29"/>
      <c r="AM715" s="29"/>
      <c r="AO715" s="182" t="s">
        <v>59</v>
      </c>
    </row>
    <row r="716" spans="2:41" s="3" customFormat="1" ht="3.95" customHeight="1" x14ac:dyDescent="0.2">
      <c r="P716" s="61"/>
      <c r="Q716" s="73"/>
      <c r="R716" s="6"/>
      <c r="S716" s="29"/>
      <c r="T716" s="6"/>
      <c r="U716" s="5"/>
      <c r="V716" s="41"/>
      <c r="W716" s="45"/>
      <c r="X716" s="13"/>
      <c r="Y716" s="41"/>
      <c r="Z716" s="29"/>
      <c r="AA716" s="29"/>
      <c r="AB716" s="44"/>
      <c r="AC716" s="15"/>
      <c r="AD716" s="13"/>
      <c r="AE716" s="54"/>
      <c r="AF716" s="105"/>
      <c r="AG716" s="29"/>
      <c r="AH716" s="41"/>
      <c r="AJ716" s="15"/>
      <c r="AK716" s="15"/>
      <c r="AL716" s="15"/>
      <c r="AM716" s="15"/>
      <c r="AO716" s="24" t="s">
        <v>59</v>
      </c>
    </row>
    <row r="717" spans="2:41" s="3" customFormat="1" ht="9.9499999999999993" customHeight="1" x14ac:dyDescent="0.2">
      <c r="C717" s="220" t="s">
        <v>980</v>
      </c>
      <c r="E717" s="221"/>
      <c r="K717" s="3" t="s">
        <v>89</v>
      </c>
      <c r="L717" s="3" t="s">
        <v>89</v>
      </c>
      <c r="P717" s="134"/>
      <c r="Q717" s="6"/>
      <c r="R717" s="222" t="s">
        <v>370</v>
      </c>
      <c r="S717" s="172" t="s">
        <v>981</v>
      </c>
      <c r="T717" s="223"/>
      <c r="U717" s="5"/>
      <c r="V717" s="41"/>
      <c r="W717" s="58"/>
      <c r="X717" s="58"/>
      <c r="Y717" s="41"/>
      <c r="Z717" s="29"/>
      <c r="AA717" s="29"/>
      <c r="AB717" s="44"/>
      <c r="AC717" s="15"/>
      <c r="AD717" s="13"/>
      <c r="AE717" s="54"/>
      <c r="AF717" s="105"/>
      <c r="AG717" s="15"/>
      <c r="AH717" s="41"/>
      <c r="AJ717" s="15"/>
      <c r="AK717" s="15"/>
      <c r="AL717" s="15"/>
      <c r="AM717" s="15"/>
      <c r="AO717" s="24" t="s">
        <v>59</v>
      </c>
    </row>
    <row r="718" spans="2:41" s="3" customFormat="1" ht="2.4500000000000002" customHeight="1" x14ac:dyDescent="0.2">
      <c r="P718" s="61"/>
      <c r="Q718" s="73"/>
      <c r="R718" s="6"/>
      <c r="S718" s="29"/>
      <c r="T718" s="6"/>
      <c r="U718" s="5"/>
      <c r="V718" s="41"/>
      <c r="W718" s="45"/>
      <c r="X718" s="13"/>
      <c r="Y718" s="41"/>
      <c r="Z718" s="29"/>
      <c r="AA718" s="29"/>
      <c r="AB718" s="44"/>
      <c r="AC718" s="15"/>
      <c r="AD718" s="13"/>
      <c r="AE718" s="54"/>
      <c r="AF718" s="105"/>
      <c r="AG718" s="29"/>
      <c r="AH718" s="41"/>
      <c r="AJ718" s="15"/>
      <c r="AK718" s="15"/>
      <c r="AL718" s="15"/>
      <c r="AM718" s="15"/>
      <c r="AO718" s="24" t="s">
        <v>59</v>
      </c>
    </row>
    <row r="719" spans="2:41" s="3" customFormat="1" ht="9.9499999999999993" customHeight="1" x14ac:dyDescent="0.2">
      <c r="C719" s="133"/>
      <c r="D719" s="211" t="s">
        <v>10</v>
      </c>
      <c r="E719" s="224" t="s">
        <v>1685</v>
      </c>
      <c r="F719" s="224"/>
      <c r="G719" s="224"/>
      <c r="H719" s="224"/>
      <c r="I719" s="224"/>
      <c r="K719" s="224"/>
      <c r="L719" s="224"/>
      <c r="M719" s="224"/>
      <c r="N719" s="224"/>
      <c r="O719" s="23"/>
      <c r="P719" s="23"/>
      <c r="Q719" s="23"/>
      <c r="R719" s="23"/>
      <c r="S719" s="29"/>
      <c r="T719" s="23"/>
      <c r="U719" s="5"/>
      <c r="V719" s="41"/>
      <c r="W719" s="58"/>
      <c r="X719" s="58"/>
      <c r="Y719" s="41"/>
      <c r="Z719" s="29"/>
      <c r="AA719" s="29"/>
      <c r="AB719" s="44"/>
      <c r="AC719" s="15"/>
      <c r="AD719" s="13"/>
      <c r="AE719" s="54"/>
      <c r="AF719" s="105"/>
      <c r="AG719" s="15"/>
      <c r="AH719" s="41"/>
      <c r="AJ719" s="15"/>
      <c r="AK719" s="15"/>
      <c r="AL719" s="15"/>
      <c r="AM719" s="15"/>
      <c r="AO719" s="24" t="s">
        <v>59</v>
      </c>
    </row>
    <row r="720" spans="2:41" s="3" customFormat="1" ht="1.5" customHeight="1" x14ac:dyDescent="0.2">
      <c r="P720" s="61"/>
      <c r="Q720" s="73"/>
      <c r="R720" s="6"/>
      <c r="S720" s="29"/>
      <c r="T720" s="6"/>
      <c r="U720" s="5"/>
      <c r="V720" s="41"/>
      <c r="W720" s="45"/>
      <c r="X720" s="13"/>
      <c r="Y720" s="41"/>
      <c r="Z720" s="29"/>
      <c r="AA720" s="29"/>
      <c r="AB720" s="44"/>
      <c r="AC720" s="15"/>
      <c r="AD720" s="13"/>
      <c r="AE720" s="54"/>
      <c r="AF720" s="105"/>
      <c r="AG720" s="29"/>
      <c r="AH720" s="41"/>
      <c r="AJ720" s="15"/>
      <c r="AK720" s="15"/>
      <c r="AL720" s="15"/>
      <c r="AM720" s="15"/>
      <c r="AO720" s="24" t="s">
        <v>59</v>
      </c>
    </row>
    <row r="721" spans="2:41" s="3" customFormat="1" ht="9.9499999999999993" customHeight="1" x14ac:dyDescent="0.2">
      <c r="B721" s="95" t="s">
        <v>55</v>
      </c>
      <c r="D721" s="211"/>
      <c r="E721" s="61" t="s">
        <v>115</v>
      </c>
      <c r="F721" s="61"/>
      <c r="G721" s="23" t="s">
        <v>48</v>
      </c>
      <c r="H721" s="23"/>
      <c r="I721" s="23"/>
      <c r="J721" s="23"/>
      <c r="K721" s="23" t="s">
        <v>357</v>
      </c>
      <c r="L721" s="23"/>
      <c r="M721" s="23"/>
      <c r="N721" s="23"/>
      <c r="P721" s="61" t="s">
        <v>1037</v>
      </c>
      <c r="Q721" s="73"/>
      <c r="R721" s="22"/>
      <c r="S721" s="29">
        <f>IF(Suggested="Yes",AA721,AG721)</f>
        <v>13.45</v>
      </c>
      <c r="T721" s="27" t="s">
        <v>47</v>
      </c>
      <c r="U721" s="5" t="str">
        <f>+Instructions!$B$3</f>
        <v xml:space="preserve">G </v>
      </c>
      <c r="V721" s="41"/>
      <c r="W721" s="45">
        <f>+Instructions!$C$22</f>
        <v>0</v>
      </c>
      <c r="X721" s="15">
        <f t="shared" ref="X721" si="531">ROUND($AA721*(1-W721)+0.004999,2)</f>
        <v>13.45</v>
      </c>
      <c r="Y721" s="41"/>
      <c r="Z721" s="6" t="s">
        <v>1705</v>
      </c>
      <c r="AA721" s="29">
        <v>13.45</v>
      </c>
      <c r="AB721" s="49">
        <f t="shared" ref="AB721" si="532">+W721</f>
        <v>0</v>
      </c>
      <c r="AC721" s="15">
        <f t="shared" ref="AC721" si="533">+X721</f>
        <v>13.45</v>
      </c>
      <c r="AD721" s="11">
        <f t="shared" ref="AD721" si="534">(AG721-AC721)/AG721</f>
        <v>0</v>
      </c>
      <c r="AE721" s="102"/>
      <c r="AF721" s="109">
        <v>1</v>
      </c>
      <c r="AG721" s="28">
        <f t="shared" ref="AG721" si="535">SUM(AJ721:AL721)+AE721</f>
        <v>13.45</v>
      </c>
      <c r="AH721" s="41"/>
      <c r="AJ721" s="15">
        <f t="shared" ref="AJ721" si="536">ROUND(AC721/(1-VLOOKUP(AF721,Group,2,FALSE)),2)</f>
        <v>13.45</v>
      </c>
      <c r="AK721" s="15">
        <f t="shared" ref="AK721" si="537">IF(VLOOKUP(AF721,Group,5,FALSE)="YES",VLOOKUP(ROUND(ROUND(AJ721,1)-AJ721,2),Round,2,FALSE)+VLOOKUP(AF721,Group,6,FALSE),0)</f>
        <v>0</v>
      </c>
      <c r="AL721" s="15">
        <f t="shared" ref="AL721" si="538">IF(VLOOKUP(AF721,Group,7,FALSE)="",0,ROUND(AJ721-0.04999,1)-AJ721+AM721)</f>
        <v>0</v>
      </c>
      <c r="AM721" s="15" t="str">
        <f t="shared" ref="AM721" si="539">IF(VLOOKUP(AF721,Group,7,FALSE)="","",VLOOKUP(AF721,Group,7,FALSE))</f>
        <v/>
      </c>
      <c r="AO721" s="81" t="s">
        <v>59</v>
      </c>
    </row>
    <row r="722" spans="2:41" s="3" customFormat="1" ht="2.4500000000000002" customHeight="1" x14ac:dyDescent="0.2">
      <c r="P722" s="61"/>
      <c r="Q722" s="73"/>
      <c r="R722" s="6"/>
      <c r="S722" s="29"/>
      <c r="T722" s="6"/>
      <c r="U722" s="5"/>
      <c r="V722" s="41"/>
      <c r="W722" s="45"/>
      <c r="X722" s="13"/>
      <c r="Y722" s="41"/>
      <c r="Z722" s="29"/>
      <c r="AA722" s="29"/>
      <c r="AB722" s="44"/>
      <c r="AC722" s="15"/>
      <c r="AD722" s="13"/>
      <c r="AE722" s="54"/>
      <c r="AF722" s="105"/>
      <c r="AG722" s="29"/>
      <c r="AH722" s="41"/>
      <c r="AJ722" s="15"/>
      <c r="AK722" s="15"/>
      <c r="AL722" s="15"/>
      <c r="AM722" s="15"/>
      <c r="AO722" s="24" t="s">
        <v>59</v>
      </c>
    </row>
    <row r="723" spans="2:41" s="3" customFormat="1" ht="9.9499999999999993" customHeight="1" x14ac:dyDescent="0.2">
      <c r="C723" s="133"/>
      <c r="D723" s="211" t="s">
        <v>10</v>
      </c>
      <c r="E723" s="224" t="s">
        <v>982</v>
      </c>
      <c r="F723" s="224"/>
      <c r="G723" s="224"/>
      <c r="H723" s="224"/>
      <c r="I723" s="224"/>
      <c r="K723" s="224"/>
      <c r="L723" s="224"/>
      <c r="M723" s="224"/>
      <c r="N723" s="224"/>
      <c r="O723" s="23"/>
      <c r="P723" s="23"/>
      <c r="Q723" s="23"/>
      <c r="R723" s="23"/>
      <c r="S723" s="29"/>
      <c r="T723" s="23"/>
      <c r="U723" s="5"/>
      <c r="V723" s="41"/>
      <c r="W723" s="58"/>
      <c r="X723" s="58"/>
      <c r="Y723" s="41"/>
      <c r="Z723" s="29"/>
      <c r="AA723" s="29"/>
      <c r="AB723" s="44"/>
      <c r="AC723" s="15"/>
      <c r="AD723" s="13"/>
      <c r="AE723" s="54"/>
      <c r="AF723" s="105"/>
      <c r="AG723" s="15"/>
      <c r="AH723" s="41"/>
      <c r="AJ723" s="15"/>
      <c r="AK723" s="15"/>
      <c r="AL723" s="15"/>
      <c r="AM723" s="15"/>
      <c r="AO723" s="24" t="s">
        <v>59</v>
      </c>
    </row>
    <row r="724" spans="2:41" s="3" customFormat="1" ht="1.5" customHeight="1" x14ac:dyDescent="0.2">
      <c r="P724" s="61"/>
      <c r="Q724" s="73"/>
      <c r="R724" s="6"/>
      <c r="S724" s="29"/>
      <c r="T724" s="6"/>
      <c r="U724" s="5"/>
      <c r="V724" s="41"/>
      <c r="W724" s="45"/>
      <c r="X724" s="13"/>
      <c r="Y724" s="41"/>
      <c r="Z724" s="29"/>
      <c r="AA724" s="29"/>
      <c r="AB724" s="44"/>
      <c r="AC724" s="15"/>
      <c r="AD724" s="13"/>
      <c r="AE724" s="54"/>
      <c r="AF724" s="105"/>
      <c r="AG724" s="29"/>
      <c r="AH724" s="41"/>
      <c r="AJ724" s="15"/>
      <c r="AK724" s="15"/>
      <c r="AL724" s="15"/>
      <c r="AM724" s="15"/>
      <c r="AO724" s="24" t="s">
        <v>59</v>
      </c>
    </row>
    <row r="725" spans="2:41" s="3" customFormat="1" ht="9.9499999999999993" customHeight="1" x14ac:dyDescent="0.2">
      <c r="B725" s="95" t="s">
        <v>55</v>
      </c>
      <c r="D725" s="211"/>
      <c r="E725" s="61" t="s">
        <v>115</v>
      </c>
      <c r="F725" s="61"/>
      <c r="G725" s="23" t="s">
        <v>48</v>
      </c>
      <c r="H725" s="23"/>
      <c r="I725" s="23"/>
      <c r="J725" s="23"/>
      <c r="K725" s="23"/>
      <c r="L725" s="23"/>
      <c r="M725" s="23"/>
      <c r="N725" s="23"/>
      <c r="P725" s="61" t="s">
        <v>1037</v>
      </c>
      <c r="Q725" s="73"/>
      <c r="R725" s="22"/>
      <c r="S725" s="29">
        <f>IF(Suggested="Yes",AA725,AG725)</f>
        <v>10.1</v>
      </c>
      <c r="T725" s="27" t="s">
        <v>47</v>
      </c>
      <c r="U725" s="5" t="str">
        <f>+Instructions!$B$3</f>
        <v xml:space="preserve">G </v>
      </c>
      <c r="V725" s="41"/>
      <c r="W725" s="45">
        <f>+Instructions!$C$22</f>
        <v>0</v>
      </c>
      <c r="X725" s="15">
        <f t="shared" ref="X725" si="540">ROUND($AA725*(1-W725)+0.004999,2)</f>
        <v>10.1</v>
      </c>
      <c r="Y725" s="41"/>
      <c r="Z725" s="6" t="s">
        <v>1705</v>
      </c>
      <c r="AA725" s="29">
        <v>10.1</v>
      </c>
      <c r="AB725" s="49">
        <f t="shared" ref="AB725" si="541">+W725</f>
        <v>0</v>
      </c>
      <c r="AC725" s="15">
        <f t="shared" ref="AC725" si="542">+X725</f>
        <v>10.1</v>
      </c>
      <c r="AD725" s="11">
        <f t="shared" ref="AD725" si="543">(AG725-AC725)/AG725</f>
        <v>0</v>
      </c>
      <c r="AE725" s="102"/>
      <c r="AF725" s="109">
        <v>1</v>
      </c>
      <c r="AG725" s="28">
        <f t="shared" ref="AG725" si="544">SUM(AJ725:AL725)+AE725</f>
        <v>10.1</v>
      </c>
      <c r="AH725" s="41"/>
      <c r="AJ725" s="15">
        <f t="shared" ref="AJ725" si="545">ROUND(AC725/(1-VLOOKUP(AF725,Group,2,FALSE)),2)</f>
        <v>10.1</v>
      </c>
      <c r="AK725" s="15">
        <f t="shared" ref="AK725" si="546">IF(VLOOKUP(AF725,Group,5,FALSE)="YES",VLOOKUP(ROUND(ROUND(AJ725,1)-AJ725,2),Round,2,FALSE)+VLOOKUP(AF725,Group,6,FALSE),0)</f>
        <v>0</v>
      </c>
      <c r="AL725" s="15">
        <f t="shared" ref="AL725" si="547">IF(VLOOKUP(AF725,Group,7,FALSE)="",0,ROUND(AJ725-0.04999,1)-AJ725+AM725)</f>
        <v>0</v>
      </c>
      <c r="AM725" s="15" t="str">
        <f t="shared" ref="AM725" si="548">IF(VLOOKUP(AF725,Group,7,FALSE)="","",VLOOKUP(AF725,Group,7,FALSE))</f>
        <v/>
      </c>
      <c r="AO725" s="81" t="s">
        <v>59</v>
      </c>
    </row>
    <row r="726" spans="2:41" s="3" customFormat="1" ht="3.95" customHeight="1" x14ac:dyDescent="0.2">
      <c r="P726" s="61"/>
      <c r="Q726" s="73"/>
      <c r="R726" s="6"/>
      <c r="S726" s="29"/>
      <c r="T726" s="6"/>
      <c r="U726" s="5"/>
      <c r="V726" s="41"/>
      <c r="W726" s="45"/>
      <c r="X726" s="13"/>
      <c r="Y726" s="41"/>
      <c r="Z726" s="29"/>
      <c r="AA726" s="29"/>
      <c r="AB726" s="44"/>
      <c r="AC726" s="15"/>
      <c r="AD726" s="13"/>
      <c r="AE726" s="54"/>
      <c r="AF726" s="105"/>
      <c r="AG726" s="29"/>
      <c r="AH726" s="41"/>
      <c r="AJ726" s="15"/>
      <c r="AK726" s="15"/>
      <c r="AL726" s="15"/>
      <c r="AM726" s="15"/>
      <c r="AO726" s="182" t="s">
        <v>59</v>
      </c>
    </row>
    <row r="727" spans="2:41" s="3" customFormat="1" ht="9.9499999999999993" customHeight="1" x14ac:dyDescent="0.2">
      <c r="C727" s="220" t="s">
        <v>1013</v>
      </c>
      <c r="E727" s="221"/>
      <c r="P727" s="134"/>
      <c r="Q727" s="6"/>
      <c r="R727" s="222" t="s">
        <v>370</v>
      </c>
      <c r="S727" s="172" t="s">
        <v>392</v>
      </c>
      <c r="T727" s="223"/>
      <c r="U727" s="5"/>
      <c r="V727" s="41"/>
      <c r="W727" s="58"/>
      <c r="X727" s="58"/>
      <c r="Y727" s="41"/>
      <c r="Z727" s="29"/>
      <c r="AA727" s="29"/>
      <c r="AB727" s="44"/>
      <c r="AC727" s="15"/>
      <c r="AD727" s="13"/>
      <c r="AE727" s="54"/>
      <c r="AF727" s="105"/>
      <c r="AG727" s="15"/>
      <c r="AH727" s="41"/>
      <c r="AJ727" s="15"/>
      <c r="AK727" s="15"/>
      <c r="AL727" s="15"/>
      <c r="AM727" s="15"/>
      <c r="AO727" s="182" t="s">
        <v>59</v>
      </c>
    </row>
    <row r="728" spans="2:41" s="3" customFormat="1" ht="2.85" customHeight="1" x14ac:dyDescent="0.2">
      <c r="P728" s="61"/>
      <c r="Q728" s="73"/>
      <c r="R728" s="6"/>
      <c r="S728" s="29"/>
      <c r="T728" s="6"/>
      <c r="U728" s="5"/>
      <c r="V728" s="41"/>
      <c r="W728" s="45"/>
      <c r="X728" s="13"/>
      <c r="Y728" s="41"/>
      <c r="Z728" s="29"/>
      <c r="AA728" s="29"/>
      <c r="AB728" s="44"/>
      <c r="AC728" s="15"/>
      <c r="AD728" s="13"/>
      <c r="AE728" s="54"/>
      <c r="AF728" s="105"/>
      <c r="AG728" s="29"/>
      <c r="AH728" s="41"/>
      <c r="AJ728" s="15"/>
      <c r="AK728" s="15"/>
      <c r="AL728" s="15"/>
      <c r="AM728" s="15"/>
      <c r="AO728" s="182" t="s">
        <v>59</v>
      </c>
    </row>
    <row r="729" spans="2:41" s="3" customFormat="1" ht="9.9499999999999993" customHeight="1" x14ac:dyDescent="0.2">
      <c r="C729" s="133"/>
      <c r="D729" s="211" t="s">
        <v>10</v>
      </c>
      <c r="E729" s="224" t="s">
        <v>821</v>
      </c>
      <c r="F729" s="224"/>
      <c r="G729" s="224"/>
      <c r="H729" s="224"/>
      <c r="I729" s="224"/>
      <c r="J729" s="224"/>
      <c r="K729" s="224"/>
      <c r="L729" s="224"/>
      <c r="M729" s="224"/>
      <c r="N729" s="224"/>
      <c r="O729" s="23"/>
      <c r="P729" s="23"/>
      <c r="Q729" s="23"/>
      <c r="R729" s="23"/>
      <c r="S729" s="29"/>
      <c r="T729" s="23"/>
      <c r="U729" s="5"/>
      <c r="V729" s="41"/>
      <c r="W729" s="58"/>
      <c r="X729" s="58"/>
      <c r="Y729" s="41"/>
      <c r="Z729" s="29"/>
      <c r="AA729" s="29"/>
      <c r="AB729" s="44"/>
      <c r="AC729" s="15"/>
      <c r="AD729" s="13"/>
      <c r="AE729" s="54"/>
      <c r="AF729" s="105"/>
      <c r="AG729" s="15"/>
      <c r="AH729" s="41"/>
      <c r="AJ729" s="15"/>
      <c r="AK729" s="15"/>
      <c r="AL729" s="15"/>
      <c r="AM729" s="15"/>
      <c r="AO729" s="182" t="s">
        <v>59</v>
      </c>
    </row>
    <row r="730" spans="2:41" s="3" customFormat="1" ht="1.5" customHeight="1" x14ac:dyDescent="0.2">
      <c r="P730" s="61"/>
      <c r="Q730" s="73"/>
      <c r="R730" s="6"/>
      <c r="S730" s="29"/>
      <c r="T730" s="6"/>
      <c r="U730" s="5"/>
      <c r="V730" s="41"/>
      <c r="W730" s="45"/>
      <c r="X730" s="13"/>
      <c r="Y730" s="41"/>
      <c r="Z730" s="29"/>
      <c r="AA730" s="29"/>
      <c r="AB730" s="44"/>
      <c r="AC730" s="15"/>
      <c r="AD730" s="13"/>
      <c r="AE730" s="54"/>
      <c r="AF730" s="105"/>
      <c r="AG730" s="29"/>
      <c r="AH730" s="41"/>
      <c r="AJ730" s="15"/>
      <c r="AK730" s="15"/>
      <c r="AL730" s="15"/>
      <c r="AM730" s="15"/>
      <c r="AO730" s="182" t="s">
        <v>59</v>
      </c>
    </row>
    <row r="731" spans="2:41" s="3" customFormat="1" ht="9.9499999999999993" customHeight="1" x14ac:dyDescent="0.2">
      <c r="B731" s="95" t="s">
        <v>55</v>
      </c>
      <c r="D731" s="211"/>
      <c r="E731" s="61" t="s">
        <v>115</v>
      </c>
      <c r="F731" s="61"/>
      <c r="G731" s="23" t="s">
        <v>48</v>
      </c>
      <c r="H731" s="23"/>
      <c r="I731" s="23"/>
      <c r="J731" s="23"/>
      <c r="K731" s="23"/>
      <c r="L731" s="23"/>
      <c r="M731" s="23"/>
      <c r="N731" s="23"/>
      <c r="P731" s="61" t="s">
        <v>451</v>
      </c>
      <c r="Q731" s="73"/>
      <c r="R731" s="22"/>
      <c r="S731" s="29">
        <f>IF(Suggested="Yes",AA731,AG731)</f>
        <v>7.9</v>
      </c>
      <c r="T731" s="27" t="s">
        <v>47</v>
      </c>
      <c r="U731" s="5" t="str">
        <f>+Instructions!$B$3</f>
        <v xml:space="preserve">G </v>
      </c>
      <c r="V731" s="41"/>
      <c r="W731" s="45">
        <f>+Instructions!$C$22</f>
        <v>0</v>
      </c>
      <c r="X731" s="15">
        <f>ROUND($AA731*(1-W731)+0.004999,2)</f>
        <v>7.9</v>
      </c>
      <c r="Y731" s="41"/>
      <c r="Z731" s="6" t="s">
        <v>1704</v>
      </c>
      <c r="AA731" s="29">
        <v>7.9</v>
      </c>
      <c r="AB731" s="49">
        <f t="shared" ref="AB731:AC732" si="549">+W731</f>
        <v>0</v>
      </c>
      <c r="AC731" s="15">
        <f t="shared" si="549"/>
        <v>7.9</v>
      </c>
      <c r="AD731" s="11">
        <f>(AG731-AC731)/AG731</f>
        <v>0</v>
      </c>
      <c r="AE731" s="102"/>
      <c r="AF731" s="109">
        <v>1</v>
      </c>
      <c r="AG731" s="28">
        <f>SUM(AJ731:AL731)+AE731</f>
        <v>7.9</v>
      </c>
      <c r="AH731" s="41"/>
      <c r="AJ731" s="15">
        <f>ROUND(AC731/(1-VLOOKUP(AF731,Group,2,FALSE)),2)</f>
        <v>7.9</v>
      </c>
      <c r="AK731" s="15">
        <f>IF(VLOOKUP(AF731,Group,5,FALSE)="YES",VLOOKUP(ROUND(ROUND(AJ731,1)-AJ731,2),Round,2,FALSE)+VLOOKUP(AF731,Group,6,FALSE),0)</f>
        <v>0</v>
      </c>
      <c r="AL731" s="15">
        <f>IF(VLOOKUP(AF731,Group,7,FALSE)="",0,ROUND(AJ731-0.04999,1)-AJ731+AM731)</f>
        <v>0</v>
      </c>
      <c r="AM731" s="15" t="str">
        <f>IF(VLOOKUP(AF731,Group,7,FALSE)="","",VLOOKUP(AF731,Group,7,FALSE))</f>
        <v/>
      </c>
      <c r="AO731" s="183" t="s">
        <v>59</v>
      </c>
    </row>
    <row r="732" spans="2:41" s="3" customFormat="1" ht="9.9499999999999993" customHeight="1" x14ac:dyDescent="0.2">
      <c r="B732" s="95" t="s">
        <v>55</v>
      </c>
      <c r="D732" s="211"/>
      <c r="E732" s="61" t="s">
        <v>115</v>
      </c>
      <c r="F732" s="61"/>
      <c r="G732" s="23" t="s">
        <v>647</v>
      </c>
      <c r="H732" s="23"/>
      <c r="I732" s="23"/>
      <c r="J732" s="23"/>
      <c r="K732" s="23"/>
      <c r="L732" s="23"/>
      <c r="M732" s="23"/>
      <c r="N732" s="23"/>
      <c r="P732" s="61" t="s">
        <v>648</v>
      </c>
      <c r="Q732" s="73"/>
      <c r="R732" s="22" t="s">
        <v>52</v>
      </c>
      <c r="S732" s="29">
        <f>IF(Suggested="Yes",AA732,AG732)</f>
        <v>12.35</v>
      </c>
      <c r="T732" s="27" t="s">
        <v>47</v>
      </c>
      <c r="U732" s="5" t="str">
        <f>+Instructions!$B$3</f>
        <v xml:space="preserve">G </v>
      </c>
      <c r="V732" s="41"/>
      <c r="W732" s="45">
        <f>+Instructions!$C$22</f>
        <v>0</v>
      </c>
      <c r="X732" s="15">
        <f>ROUND($AA732*(1-W732)+0.004999,2)</f>
        <v>12.35</v>
      </c>
      <c r="Y732" s="41"/>
      <c r="Z732" s="6" t="s">
        <v>1705</v>
      </c>
      <c r="AA732" s="29">
        <v>12.35</v>
      </c>
      <c r="AB732" s="49">
        <f t="shared" si="549"/>
        <v>0</v>
      </c>
      <c r="AC732" s="15">
        <f t="shared" si="549"/>
        <v>12.35</v>
      </c>
      <c r="AD732" s="11">
        <f>(AG732-AC732)/AG732</f>
        <v>0</v>
      </c>
      <c r="AE732" s="102"/>
      <c r="AF732" s="109">
        <v>1</v>
      </c>
      <c r="AG732" s="28">
        <f>SUM(AJ732:AL732)+AE732</f>
        <v>12.35</v>
      </c>
      <c r="AH732" s="41"/>
      <c r="AJ732" s="15">
        <f>ROUND(AC732/(1-VLOOKUP(AF732,Group,2,FALSE)),2)</f>
        <v>12.35</v>
      </c>
      <c r="AK732" s="15">
        <f>IF(VLOOKUP(AF732,Group,5,FALSE)="YES",VLOOKUP(ROUND(ROUND(AJ732,1)-AJ732,2),Round,2,FALSE)+VLOOKUP(AF732,Group,6,FALSE),0)</f>
        <v>0</v>
      </c>
      <c r="AL732" s="15">
        <f>IF(VLOOKUP(AF732,Group,7,FALSE)="",0,ROUND(AJ732-0.04999,1)-AJ732+AM732)</f>
        <v>0</v>
      </c>
      <c r="AM732" s="15" t="str">
        <f>IF(VLOOKUP(AF732,Group,7,FALSE)="","",VLOOKUP(AF732,Group,7,FALSE))</f>
        <v/>
      </c>
      <c r="AO732" s="183" t="s">
        <v>59</v>
      </c>
    </row>
    <row r="733" spans="2:41" s="3" customFormat="1" ht="1.5" customHeight="1" x14ac:dyDescent="0.2">
      <c r="P733" s="61"/>
      <c r="Q733" s="73"/>
      <c r="R733" s="6"/>
      <c r="S733" s="29"/>
      <c r="T733" s="6"/>
      <c r="U733" s="5"/>
      <c r="V733" s="41"/>
      <c r="W733" s="45"/>
      <c r="X733" s="13"/>
      <c r="Y733" s="41"/>
      <c r="Z733" s="29"/>
      <c r="AA733" s="29"/>
      <c r="AB733" s="44"/>
      <c r="AC733" s="15"/>
      <c r="AD733" s="13"/>
      <c r="AE733" s="54"/>
      <c r="AF733" s="105"/>
      <c r="AG733" s="29"/>
      <c r="AH733" s="41"/>
      <c r="AJ733" s="15"/>
      <c r="AK733" s="15"/>
      <c r="AL733" s="15"/>
      <c r="AM733" s="15"/>
      <c r="AO733" s="182" t="s">
        <v>59</v>
      </c>
    </row>
    <row r="734" spans="2:41" s="3" customFormat="1" ht="9.9499999999999993" customHeight="1" x14ac:dyDescent="0.2">
      <c r="B734" s="96" t="s">
        <v>45</v>
      </c>
      <c r="D734" s="211"/>
      <c r="E734" s="61" t="s">
        <v>115</v>
      </c>
      <c r="F734" s="61"/>
      <c r="G734" s="23" t="s">
        <v>437</v>
      </c>
      <c r="H734" s="23"/>
      <c r="I734" s="23" t="s">
        <v>97</v>
      </c>
      <c r="J734" s="23"/>
      <c r="K734" s="23"/>
      <c r="L734" s="23"/>
      <c r="M734" s="23"/>
      <c r="N734" s="23"/>
      <c r="P734" s="61"/>
      <c r="Q734" s="73"/>
      <c r="R734" s="22" t="s">
        <v>52</v>
      </c>
      <c r="S734" s="29">
        <f>IF(Suggested="Yes",AA734,AG734)</f>
        <v>10.8</v>
      </c>
      <c r="T734" s="27" t="s">
        <v>46</v>
      </c>
      <c r="U734" s="5" t="str">
        <f>+Instructions!$B$3</f>
        <v xml:space="preserve">G </v>
      </c>
      <c r="V734" s="41"/>
      <c r="W734" s="45">
        <f>+Instructions!$C$22</f>
        <v>0</v>
      </c>
      <c r="X734" s="29">
        <f>ROUND($AA734*(1-W734)+0.004999,2)</f>
        <v>10.8</v>
      </c>
      <c r="Y734" s="41"/>
      <c r="Z734" s="6" t="s">
        <v>1705</v>
      </c>
      <c r="AA734" s="29">
        <v>10.8</v>
      </c>
      <c r="AB734" s="49">
        <f>+W734</f>
        <v>0</v>
      </c>
      <c r="AC734" s="29">
        <f>+X734</f>
        <v>10.8</v>
      </c>
      <c r="AD734" s="49">
        <f>(AG734-AC734)/AG734</f>
        <v>0</v>
      </c>
      <c r="AE734" s="102"/>
      <c r="AF734" s="111">
        <v>2</v>
      </c>
      <c r="AG734" s="33">
        <f>SUM(AJ734:AL734)+AE734</f>
        <v>10.8</v>
      </c>
      <c r="AH734" s="41"/>
      <c r="AJ734" s="15">
        <f>ROUND(AC734/(1-VLOOKUP(AF734,Group,2,FALSE)),2)</f>
        <v>10.8</v>
      </c>
      <c r="AK734" s="15">
        <f>IF(VLOOKUP(AF734,Group,5,FALSE)="YES",VLOOKUP(ROUND(ROUND(AJ734,1)-AJ734,2),Round,2,FALSE)+VLOOKUP(AF734,Group,6,FALSE),0)</f>
        <v>0</v>
      </c>
      <c r="AL734" s="15">
        <f>IF(VLOOKUP(AF734,Group,7,FALSE)="",0,ROUND(AJ734-0.04999,1)-AJ734+AM734)</f>
        <v>0</v>
      </c>
      <c r="AM734" s="15" t="str">
        <f>IF(VLOOKUP(AF734,Group,7,FALSE)="","",VLOOKUP(AF734,Group,7,FALSE))</f>
        <v/>
      </c>
      <c r="AO734" s="183" t="s">
        <v>59</v>
      </c>
    </row>
    <row r="735" spans="2:41" s="3" customFormat="1" ht="2.4500000000000002" customHeight="1" x14ac:dyDescent="0.2">
      <c r="P735" s="61"/>
      <c r="Q735" s="73"/>
      <c r="R735" s="6"/>
      <c r="S735" s="29"/>
      <c r="T735" s="6"/>
      <c r="U735" s="5"/>
      <c r="V735" s="41"/>
      <c r="W735" s="45"/>
      <c r="X735" s="13"/>
      <c r="Y735" s="41"/>
      <c r="Z735" s="29"/>
      <c r="AA735" s="29"/>
      <c r="AB735" s="44"/>
      <c r="AC735" s="15"/>
      <c r="AD735" s="13"/>
      <c r="AE735" s="54"/>
      <c r="AF735" s="105"/>
      <c r="AG735" s="29"/>
      <c r="AH735" s="41"/>
      <c r="AJ735" s="15"/>
      <c r="AK735" s="15"/>
      <c r="AL735" s="15"/>
      <c r="AM735" s="15"/>
      <c r="AO735" s="182" t="s">
        <v>59</v>
      </c>
    </row>
    <row r="736" spans="2:41" s="3" customFormat="1" ht="9.9499999999999993" customHeight="1" x14ac:dyDescent="0.2">
      <c r="C736" s="133"/>
      <c r="D736" s="211" t="s">
        <v>10</v>
      </c>
      <c r="E736" s="224" t="s">
        <v>570</v>
      </c>
      <c r="G736" s="224" t="s">
        <v>1584</v>
      </c>
      <c r="H736" s="224"/>
      <c r="I736" s="224"/>
      <c r="J736" s="224"/>
      <c r="K736" s="224" t="s">
        <v>1583</v>
      </c>
      <c r="L736" s="224"/>
      <c r="M736" s="224"/>
      <c r="N736" s="224"/>
      <c r="O736" s="23"/>
      <c r="P736" s="23"/>
      <c r="Q736" s="23"/>
      <c r="R736" s="23"/>
      <c r="S736" s="29"/>
      <c r="T736" s="23"/>
      <c r="U736" s="5"/>
      <c r="V736" s="41"/>
      <c r="W736" s="58"/>
      <c r="X736" s="58"/>
      <c r="Y736" s="41"/>
      <c r="Z736" s="29"/>
      <c r="AA736" s="29"/>
      <c r="AB736" s="44"/>
      <c r="AC736" s="15"/>
      <c r="AD736" s="13"/>
      <c r="AE736" s="54"/>
      <c r="AF736" s="105"/>
      <c r="AG736" s="15"/>
      <c r="AH736" s="41"/>
      <c r="AJ736" s="15"/>
      <c r="AK736" s="15"/>
      <c r="AL736" s="15"/>
      <c r="AM736" s="15"/>
      <c r="AO736" s="182" t="s">
        <v>59</v>
      </c>
    </row>
    <row r="737" spans="2:41" s="3" customFormat="1" ht="9.9499999999999993" customHeight="1" x14ac:dyDescent="0.2">
      <c r="C737" s="133"/>
      <c r="D737" s="211"/>
      <c r="E737" s="224" t="s">
        <v>569</v>
      </c>
      <c r="G737" s="224" t="s">
        <v>1582</v>
      </c>
      <c r="H737" s="224"/>
      <c r="I737" s="224"/>
      <c r="J737" s="224"/>
      <c r="K737" s="224"/>
      <c r="L737" s="224"/>
      <c r="M737" s="224"/>
      <c r="N737" s="224"/>
      <c r="O737" s="23"/>
      <c r="P737" s="23"/>
      <c r="Q737" s="23"/>
      <c r="R737" s="23"/>
      <c r="S737" s="29"/>
      <c r="T737" s="23"/>
      <c r="U737" s="5"/>
      <c r="V737" s="41"/>
      <c r="W737" s="58"/>
      <c r="X737" s="58"/>
      <c r="Y737" s="41"/>
      <c r="Z737" s="29"/>
      <c r="AA737" s="29"/>
      <c r="AB737" s="44"/>
      <c r="AC737" s="15"/>
      <c r="AD737" s="13"/>
      <c r="AE737" s="54"/>
      <c r="AF737" s="105"/>
      <c r="AG737" s="15"/>
      <c r="AH737" s="41"/>
      <c r="AJ737" s="15"/>
      <c r="AK737" s="15"/>
      <c r="AL737" s="15"/>
      <c r="AM737" s="15"/>
      <c r="AO737" s="182" t="s">
        <v>59</v>
      </c>
    </row>
    <row r="738" spans="2:41" s="3" customFormat="1" ht="1.5" customHeight="1" x14ac:dyDescent="0.2">
      <c r="P738" s="61"/>
      <c r="Q738" s="73"/>
      <c r="R738" s="6"/>
      <c r="S738" s="29"/>
      <c r="T738" s="6"/>
      <c r="U738" s="5"/>
      <c r="V738" s="41"/>
      <c r="W738" s="45"/>
      <c r="X738" s="13"/>
      <c r="Y738" s="41"/>
      <c r="Z738" s="29"/>
      <c r="AA738" s="29"/>
      <c r="AB738" s="44"/>
      <c r="AC738" s="15"/>
      <c r="AD738" s="13"/>
      <c r="AE738" s="54"/>
      <c r="AF738" s="105"/>
      <c r="AG738" s="29"/>
      <c r="AH738" s="41"/>
      <c r="AJ738" s="15"/>
      <c r="AK738" s="15"/>
      <c r="AL738" s="15"/>
      <c r="AM738" s="15"/>
      <c r="AO738" s="182" t="s">
        <v>59</v>
      </c>
    </row>
    <row r="739" spans="2:41" s="3" customFormat="1" ht="9.9499999999999993" customHeight="1" x14ac:dyDescent="0.2">
      <c r="B739" s="95" t="s">
        <v>55</v>
      </c>
      <c r="D739" s="211"/>
      <c r="E739" s="61" t="s">
        <v>115</v>
      </c>
      <c r="F739" s="61"/>
      <c r="G739" s="23" t="s">
        <v>48</v>
      </c>
      <c r="H739" s="23"/>
      <c r="I739" s="23"/>
      <c r="J739" s="23"/>
      <c r="K739" s="23"/>
      <c r="L739" s="23"/>
      <c r="M739" s="23"/>
      <c r="N739" s="23"/>
      <c r="P739" s="61" t="s">
        <v>451</v>
      </c>
      <c r="Q739" s="73"/>
      <c r="R739" s="22"/>
      <c r="S739" s="29">
        <f>IF(Suggested="Yes",AA739,AG739)</f>
        <v>12.3</v>
      </c>
      <c r="T739" s="27" t="s">
        <v>47</v>
      </c>
      <c r="U739" s="5" t="str">
        <f>+Instructions!$B$3</f>
        <v xml:space="preserve">G </v>
      </c>
      <c r="V739" s="41"/>
      <c r="W739" s="45">
        <f>+Instructions!$C$22</f>
        <v>0</v>
      </c>
      <c r="X739" s="15">
        <f>ROUND($AA739*(1-W739)+0.004999,2)</f>
        <v>12.3</v>
      </c>
      <c r="Y739" s="41"/>
      <c r="Z739" s="6" t="s">
        <v>1705</v>
      </c>
      <c r="AA739" s="29">
        <v>12.3</v>
      </c>
      <c r="AB739" s="49">
        <f t="shared" ref="AB739:AC740" si="550">+W739</f>
        <v>0</v>
      </c>
      <c r="AC739" s="15">
        <f t="shared" si="550"/>
        <v>12.3</v>
      </c>
      <c r="AD739" s="11">
        <f>(AG739-AC739)/AG739</f>
        <v>0</v>
      </c>
      <c r="AE739" s="102"/>
      <c r="AF739" s="109">
        <v>1</v>
      </c>
      <c r="AG739" s="28">
        <f>SUM(AJ739:AL739)+AE739</f>
        <v>12.3</v>
      </c>
      <c r="AH739" s="41"/>
      <c r="AJ739" s="15">
        <f>ROUND(AC739/(1-VLOOKUP(AF739,Group,2,FALSE)),2)</f>
        <v>12.3</v>
      </c>
      <c r="AK739" s="15">
        <f>IF(VLOOKUP(AF739,Group,5,FALSE)="YES",VLOOKUP(ROUND(ROUND(AJ739,1)-AJ739,2),Round,2,FALSE)+VLOOKUP(AF739,Group,6,FALSE),0)</f>
        <v>0</v>
      </c>
      <c r="AL739" s="15">
        <f>IF(VLOOKUP(AF739,Group,7,FALSE)="",0,ROUND(AJ739-0.04999,1)-AJ739+AM739)</f>
        <v>0</v>
      </c>
      <c r="AM739" s="15" t="str">
        <f>IF(VLOOKUP(AF739,Group,7,FALSE)="","",VLOOKUP(AF739,Group,7,FALSE))</f>
        <v/>
      </c>
      <c r="AO739" s="183" t="s">
        <v>59</v>
      </c>
    </row>
    <row r="740" spans="2:41" s="3" customFormat="1" ht="9.9499999999999993" customHeight="1" x14ac:dyDescent="0.2">
      <c r="B740" s="95" t="s">
        <v>55</v>
      </c>
      <c r="D740" s="211"/>
      <c r="E740" s="61" t="s">
        <v>115</v>
      </c>
      <c r="F740" s="61"/>
      <c r="G740" s="23" t="s">
        <v>647</v>
      </c>
      <c r="H740" s="23"/>
      <c r="I740" s="23"/>
      <c r="J740" s="23"/>
      <c r="K740" s="23"/>
      <c r="L740" s="23"/>
      <c r="M740" s="23"/>
      <c r="N740" s="23"/>
      <c r="P740" s="61" t="s">
        <v>648</v>
      </c>
      <c r="Q740" s="73"/>
      <c r="R740" s="22" t="s">
        <v>172</v>
      </c>
      <c r="S740" s="29">
        <f>IF(Suggested="Yes",AA740,AG740)</f>
        <v>15.3</v>
      </c>
      <c r="T740" s="27" t="s">
        <v>47</v>
      </c>
      <c r="U740" s="5" t="str">
        <f>+Instructions!$B$3</f>
        <v xml:space="preserve">G </v>
      </c>
      <c r="V740" s="41"/>
      <c r="W740" s="45">
        <f>+Instructions!$C$22</f>
        <v>0</v>
      </c>
      <c r="X740" s="15">
        <f>ROUND($AA740*(1-W740)+0.004999,2)</f>
        <v>15.3</v>
      </c>
      <c r="Y740" s="41"/>
      <c r="Z740" s="6" t="s">
        <v>1705</v>
      </c>
      <c r="AA740" s="29">
        <v>15.3</v>
      </c>
      <c r="AB740" s="49">
        <f t="shared" si="550"/>
        <v>0</v>
      </c>
      <c r="AC740" s="15">
        <f t="shared" si="550"/>
        <v>15.3</v>
      </c>
      <c r="AD740" s="11">
        <f>(AG740-AC740)/AG740</f>
        <v>0</v>
      </c>
      <c r="AE740" s="102"/>
      <c r="AF740" s="109">
        <v>1</v>
      </c>
      <c r="AG740" s="28">
        <f>SUM(AJ740:AL740)+AE740</f>
        <v>15.3</v>
      </c>
      <c r="AH740" s="41"/>
      <c r="AJ740" s="15">
        <f>ROUND(AC740/(1-VLOOKUP(AF740,Group,2,FALSE)),2)</f>
        <v>15.3</v>
      </c>
      <c r="AK740" s="15">
        <f>IF(VLOOKUP(AF740,Group,5,FALSE)="YES",VLOOKUP(ROUND(ROUND(AJ740,1)-AJ740,2),Round,2,FALSE)+VLOOKUP(AF740,Group,6,FALSE),0)</f>
        <v>0</v>
      </c>
      <c r="AL740" s="15">
        <f>IF(VLOOKUP(AF740,Group,7,FALSE)="",0,ROUND(AJ740-0.04999,1)-AJ740+AM740)</f>
        <v>0</v>
      </c>
      <c r="AM740" s="15" t="str">
        <f>IF(VLOOKUP(AF740,Group,7,FALSE)="","",VLOOKUP(AF740,Group,7,FALSE))</f>
        <v/>
      </c>
      <c r="AO740" s="183" t="s">
        <v>59</v>
      </c>
    </row>
    <row r="741" spans="2:41" s="3" customFormat="1" ht="1.5" customHeight="1" x14ac:dyDescent="0.2">
      <c r="P741" s="61"/>
      <c r="Q741" s="73"/>
      <c r="R741" s="6"/>
      <c r="S741" s="29"/>
      <c r="T741" s="6"/>
      <c r="U741" s="5"/>
      <c r="V741" s="41"/>
      <c r="W741" s="45"/>
      <c r="X741" s="13"/>
      <c r="Y741" s="41"/>
      <c r="Z741" s="29"/>
      <c r="AA741" s="29"/>
      <c r="AB741" s="44"/>
      <c r="AC741" s="15"/>
      <c r="AD741" s="13"/>
      <c r="AE741" s="54"/>
      <c r="AF741" s="105"/>
      <c r="AG741" s="29"/>
      <c r="AH741" s="41"/>
      <c r="AJ741" s="15"/>
      <c r="AK741" s="15"/>
      <c r="AL741" s="15"/>
      <c r="AM741" s="15"/>
      <c r="AO741" s="182" t="s">
        <v>59</v>
      </c>
    </row>
    <row r="742" spans="2:41" s="3" customFormat="1" ht="9.75" customHeight="1" x14ac:dyDescent="0.2">
      <c r="D742" s="225" t="s">
        <v>179</v>
      </c>
      <c r="E742" s="226" t="s">
        <v>822</v>
      </c>
      <c r="F742" s="129"/>
      <c r="G742" s="129"/>
      <c r="I742" s="226"/>
      <c r="K742" s="227" t="s">
        <v>649</v>
      </c>
      <c r="N742" s="129"/>
      <c r="O742" s="130"/>
      <c r="P742" s="129"/>
      <c r="Q742" s="131"/>
      <c r="R742" s="22"/>
      <c r="S742" s="29"/>
      <c r="T742" s="27"/>
      <c r="U742" s="27"/>
      <c r="V742" s="41"/>
      <c r="W742" s="45"/>
      <c r="X742" s="29"/>
      <c r="Y742" s="41"/>
      <c r="Z742" s="29"/>
      <c r="AA742" s="29"/>
      <c r="AB742" s="49"/>
      <c r="AC742" s="29"/>
      <c r="AD742" s="49"/>
      <c r="AE742" s="62"/>
      <c r="AF742" s="106"/>
      <c r="AG742" s="29"/>
      <c r="AH742" s="41"/>
      <c r="AJ742" s="29"/>
      <c r="AK742" s="29"/>
      <c r="AL742" s="29"/>
      <c r="AM742" s="29"/>
      <c r="AO742" s="182" t="s">
        <v>59</v>
      </c>
    </row>
    <row r="743" spans="2:41" s="3" customFormat="1" ht="3.95" customHeight="1" x14ac:dyDescent="0.2">
      <c r="P743" s="61"/>
      <c r="Q743" s="73"/>
      <c r="R743" s="6"/>
      <c r="S743" s="29"/>
      <c r="T743" s="6"/>
      <c r="U743" s="5"/>
      <c r="V743" s="41"/>
      <c r="W743" s="45"/>
      <c r="X743" s="13"/>
      <c r="Y743" s="41"/>
      <c r="Z743" s="29"/>
      <c r="AA743" s="29"/>
      <c r="AB743" s="44"/>
      <c r="AC743" s="15"/>
      <c r="AD743" s="13"/>
      <c r="AE743" s="54"/>
      <c r="AF743" s="105"/>
      <c r="AG743" s="29"/>
      <c r="AH743" s="41"/>
      <c r="AJ743" s="15"/>
      <c r="AK743" s="15"/>
      <c r="AL743" s="15"/>
      <c r="AM743" s="15"/>
      <c r="AO743" s="182" t="s">
        <v>59</v>
      </c>
    </row>
    <row r="744" spans="2:41" s="3" customFormat="1" ht="9.9499999999999993" customHeight="1" x14ac:dyDescent="0.2">
      <c r="C744" s="220" t="s">
        <v>1513</v>
      </c>
      <c r="E744" s="221"/>
      <c r="P744" s="134"/>
      <c r="Q744" s="6"/>
      <c r="R744" s="222" t="s">
        <v>370</v>
      </c>
      <c r="S744" s="172" t="s">
        <v>1514</v>
      </c>
      <c r="T744" s="223"/>
      <c r="U744" s="5"/>
      <c r="V744" s="41"/>
      <c r="W744" s="58"/>
      <c r="X744" s="58"/>
      <c r="Y744" s="41"/>
      <c r="Z744" s="29"/>
      <c r="AA744" s="29"/>
      <c r="AB744" s="44"/>
      <c r="AC744" s="15"/>
      <c r="AD744" s="13"/>
      <c r="AE744" s="54"/>
      <c r="AF744" s="105"/>
      <c r="AG744" s="15"/>
      <c r="AH744" s="41"/>
      <c r="AJ744" s="15"/>
      <c r="AK744" s="15"/>
      <c r="AL744" s="15"/>
      <c r="AM744" s="15"/>
      <c r="AO744" s="182" t="s">
        <v>59</v>
      </c>
    </row>
    <row r="745" spans="2:41" s="3" customFormat="1" ht="2.85" customHeight="1" x14ac:dyDescent="0.2">
      <c r="P745" s="61"/>
      <c r="Q745" s="73"/>
      <c r="R745" s="6"/>
      <c r="S745" s="29"/>
      <c r="T745" s="6"/>
      <c r="U745" s="5"/>
      <c r="V745" s="41"/>
      <c r="W745" s="45"/>
      <c r="X745" s="13"/>
      <c r="Y745" s="41"/>
      <c r="Z745" s="29"/>
      <c r="AA745" s="29"/>
      <c r="AB745" s="44"/>
      <c r="AC745" s="15"/>
      <c r="AD745" s="13"/>
      <c r="AE745" s="54"/>
      <c r="AF745" s="105"/>
      <c r="AG745" s="29"/>
      <c r="AH745" s="41"/>
      <c r="AJ745" s="15"/>
      <c r="AK745" s="15"/>
      <c r="AL745" s="15"/>
      <c r="AM745" s="15"/>
      <c r="AO745" s="182" t="s">
        <v>59</v>
      </c>
    </row>
    <row r="746" spans="2:41" s="3" customFormat="1" ht="9.9499999999999993" customHeight="1" x14ac:dyDescent="0.2">
      <c r="C746" s="133"/>
      <c r="D746" s="211" t="s">
        <v>165</v>
      </c>
      <c r="E746" s="224" t="s">
        <v>1515</v>
      </c>
      <c r="F746" s="224"/>
      <c r="G746" s="224"/>
      <c r="H746" s="224"/>
      <c r="I746" s="224"/>
      <c r="J746" s="224"/>
      <c r="K746" s="224"/>
      <c r="L746" s="224"/>
      <c r="M746" s="224"/>
      <c r="N746" s="224"/>
      <c r="O746" s="23"/>
      <c r="P746" s="23"/>
      <c r="Q746" s="23"/>
      <c r="R746" s="23"/>
      <c r="S746" s="29"/>
      <c r="T746" s="23"/>
      <c r="U746" s="5"/>
      <c r="V746" s="41"/>
      <c r="W746" s="58"/>
      <c r="X746" s="58"/>
      <c r="Y746" s="41"/>
      <c r="Z746" s="29"/>
      <c r="AA746" s="29"/>
      <c r="AB746" s="44"/>
      <c r="AC746" s="15"/>
      <c r="AD746" s="13"/>
      <c r="AE746" s="54"/>
      <c r="AF746" s="105"/>
      <c r="AG746" s="15"/>
      <c r="AH746" s="41"/>
      <c r="AJ746" s="15"/>
      <c r="AK746" s="15"/>
      <c r="AL746" s="15"/>
      <c r="AM746" s="15"/>
      <c r="AO746" s="182" t="s">
        <v>59</v>
      </c>
    </row>
    <row r="747" spans="2:41" s="3" customFormat="1" ht="1.5" customHeight="1" x14ac:dyDescent="0.2">
      <c r="P747" s="61"/>
      <c r="Q747" s="73"/>
      <c r="R747" s="6"/>
      <c r="S747" s="29"/>
      <c r="T747" s="6"/>
      <c r="U747" s="5"/>
      <c r="V747" s="41"/>
      <c r="W747" s="45"/>
      <c r="X747" s="13"/>
      <c r="Y747" s="41"/>
      <c r="Z747" s="29"/>
      <c r="AA747" s="29"/>
      <c r="AB747" s="44"/>
      <c r="AC747" s="15"/>
      <c r="AD747" s="13"/>
      <c r="AE747" s="54"/>
      <c r="AF747" s="105"/>
      <c r="AG747" s="29"/>
      <c r="AH747" s="41"/>
      <c r="AJ747" s="15"/>
      <c r="AK747" s="15"/>
      <c r="AL747" s="15"/>
      <c r="AM747" s="15"/>
      <c r="AO747" s="182" t="s">
        <v>59</v>
      </c>
    </row>
    <row r="748" spans="2:41" s="3" customFormat="1" ht="9.75" customHeight="1" x14ac:dyDescent="0.2">
      <c r="B748" s="95" t="s">
        <v>55</v>
      </c>
      <c r="D748" s="211"/>
      <c r="E748" s="61" t="s">
        <v>91</v>
      </c>
      <c r="F748" s="61"/>
      <c r="G748" s="23" t="s">
        <v>48</v>
      </c>
      <c r="H748" s="23"/>
      <c r="I748" s="23"/>
      <c r="J748" s="23"/>
      <c r="L748" s="23" t="s">
        <v>1520</v>
      </c>
      <c r="M748" s="23"/>
      <c r="N748" s="23"/>
      <c r="P748" s="61" t="s">
        <v>396</v>
      </c>
      <c r="Q748" s="73"/>
      <c r="R748" s="22"/>
      <c r="S748" s="29">
        <f>IF(Suggested="Yes",AA748,AG748)</f>
        <v>6.9</v>
      </c>
      <c r="T748" s="27" t="s">
        <v>47</v>
      </c>
      <c r="U748" s="5" t="str">
        <f>+Instructions!$B$3</f>
        <v xml:space="preserve">G </v>
      </c>
      <c r="V748" s="41"/>
      <c r="W748" s="45">
        <f>+Instructions!$C$22</f>
        <v>0</v>
      </c>
      <c r="X748" s="15">
        <f t="shared" ref="X748:X756" si="551">ROUND($AA748*(1-W748)+0.004999,2)</f>
        <v>6.9</v>
      </c>
      <c r="Y748" s="41"/>
      <c r="Z748" s="6" t="s">
        <v>1703</v>
      </c>
      <c r="AA748" s="29">
        <v>6.9</v>
      </c>
      <c r="AB748" s="49">
        <f t="shared" ref="AB748:AB756" si="552">+W748</f>
        <v>0</v>
      </c>
      <c r="AC748" s="15">
        <f t="shared" ref="AC748:AC756" si="553">+X748</f>
        <v>6.9</v>
      </c>
      <c r="AD748" s="11">
        <f t="shared" ref="AD748:AD756" si="554">(AG748-AC748)/AG748</f>
        <v>0</v>
      </c>
      <c r="AE748" s="102"/>
      <c r="AF748" s="109">
        <v>1</v>
      </c>
      <c r="AG748" s="28">
        <f t="shared" ref="AG748:AG756" si="555">SUM(AJ748:AL748)+AE748</f>
        <v>6.9</v>
      </c>
      <c r="AH748" s="41"/>
      <c r="AJ748" s="15">
        <f t="shared" ref="AJ748:AJ756" si="556">ROUND(AC748/(1-VLOOKUP(AF748,Group,2,FALSE)),2)</f>
        <v>6.9</v>
      </c>
      <c r="AK748" s="15">
        <f t="shared" ref="AK748:AK756" si="557">IF(VLOOKUP(AF748,Group,5,FALSE)="YES",VLOOKUP(ROUND(ROUND(AJ748,1)-AJ748,2),Round,2,FALSE)+VLOOKUP(AF748,Group,6,FALSE),0)</f>
        <v>0</v>
      </c>
      <c r="AL748" s="15">
        <f t="shared" ref="AL748:AL756" si="558">IF(VLOOKUP(AF748,Group,7,FALSE)="",0,ROUND(AJ748-0.04999,1)-AJ748+AM748)</f>
        <v>0</v>
      </c>
      <c r="AM748" s="15" t="str">
        <f t="shared" ref="AM748:AM756" si="559">IF(VLOOKUP(AF748,Group,7,FALSE)="","",VLOOKUP(AF748,Group,7,FALSE))</f>
        <v/>
      </c>
      <c r="AO748" s="81" t="s">
        <v>59</v>
      </c>
    </row>
    <row r="749" spans="2:41" s="3" customFormat="1" ht="1.5" customHeight="1" x14ac:dyDescent="0.2">
      <c r="P749" s="61"/>
      <c r="Q749" s="73"/>
      <c r="R749" s="6"/>
      <c r="S749" s="29"/>
      <c r="T749" s="6"/>
      <c r="U749" s="5"/>
      <c r="V749" s="41"/>
      <c r="W749" s="45"/>
      <c r="X749" s="13"/>
      <c r="Y749" s="41"/>
      <c r="Z749" s="29"/>
      <c r="AA749" s="29"/>
      <c r="AB749" s="44"/>
      <c r="AC749" s="15"/>
      <c r="AD749" s="13"/>
      <c r="AE749" s="54"/>
      <c r="AF749" s="105"/>
      <c r="AG749" s="29"/>
      <c r="AH749" s="41"/>
      <c r="AJ749" s="15"/>
      <c r="AK749" s="15"/>
      <c r="AL749" s="15"/>
      <c r="AM749" s="15"/>
      <c r="AO749" s="182" t="s">
        <v>59</v>
      </c>
    </row>
    <row r="750" spans="2:41" s="3" customFormat="1" ht="9.75" customHeight="1" x14ac:dyDescent="0.2">
      <c r="B750" s="95" t="s">
        <v>55</v>
      </c>
      <c r="D750" s="211"/>
      <c r="E750" s="61" t="s">
        <v>91</v>
      </c>
      <c r="F750" s="61"/>
      <c r="G750" s="23" t="s">
        <v>48</v>
      </c>
      <c r="H750" s="23"/>
      <c r="I750" s="23"/>
      <c r="J750" s="23"/>
      <c r="L750" s="23" t="s">
        <v>1516</v>
      </c>
      <c r="M750" s="23"/>
      <c r="N750" s="23"/>
      <c r="P750" s="61" t="s">
        <v>396</v>
      </c>
      <c r="Q750" s="73"/>
      <c r="R750" s="22"/>
      <c r="S750" s="29">
        <f>IF(Suggested="Yes",AA750,AG750)</f>
        <v>6.6</v>
      </c>
      <c r="T750" s="27" t="s">
        <v>47</v>
      </c>
      <c r="U750" s="5" t="str">
        <f>+Instructions!$B$3</f>
        <v xml:space="preserve">G </v>
      </c>
      <c r="V750" s="41"/>
      <c r="W750" s="45">
        <f>+Instructions!$C$22</f>
        <v>0</v>
      </c>
      <c r="X750" s="15">
        <f>ROUND($AA750*(1-W750)+0.004999,2)</f>
        <v>6.6</v>
      </c>
      <c r="Y750" s="41"/>
      <c r="Z750" s="6" t="s">
        <v>1703</v>
      </c>
      <c r="AA750" s="29">
        <v>6.6</v>
      </c>
      <c r="AB750" s="49">
        <f t="shared" ref="AB750" si="560">+W750</f>
        <v>0</v>
      </c>
      <c r="AC750" s="15">
        <f t="shared" ref="AC750" si="561">+X750</f>
        <v>6.6</v>
      </c>
      <c r="AD750" s="11">
        <f t="shared" ref="AD750" si="562">(AG750-AC750)/AG750</f>
        <v>0</v>
      </c>
      <c r="AE750" s="102"/>
      <c r="AF750" s="109">
        <v>1</v>
      </c>
      <c r="AG750" s="28">
        <f t="shared" ref="AG750" si="563">SUM(AJ750:AL750)+AE750</f>
        <v>6.6</v>
      </c>
      <c r="AH750" s="41"/>
      <c r="AJ750" s="15">
        <f t="shared" ref="AJ750" si="564">ROUND(AC750/(1-VLOOKUP(AF750,Group,2,FALSE)),2)</f>
        <v>6.6</v>
      </c>
      <c r="AK750" s="15">
        <f t="shared" ref="AK750" si="565">IF(VLOOKUP(AF750,Group,5,FALSE)="YES",VLOOKUP(ROUND(ROUND(AJ750,1)-AJ750,2),Round,2,FALSE)+VLOOKUP(AF750,Group,6,FALSE),0)</f>
        <v>0</v>
      </c>
      <c r="AL750" s="15">
        <f t="shared" ref="AL750" si="566">IF(VLOOKUP(AF750,Group,7,FALSE)="",0,ROUND(AJ750-0.04999,1)-AJ750+AM750)</f>
        <v>0</v>
      </c>
      <c r="AM750" s="15" t="str">
        <f t="shared" ref="AM750" si="567">IF(VLOOKUP(AF750,Group,7,FALSE)="","",VLOOKUP(AF750,Group,7,FALSE))</f>
        <v/>
      </c>
      <c r="AO750" s="81" t="s">
        <v>59</v>
      </c>
    </row>
    <row r="751" spans="2:41" s="3" customFormat="1" ht="1.5" customHeight="1" x14ac:dyDescent="0.2">
      <c r="P751" s="61"/>
      <c r="Q751" s="73"/>
      <c r="R751" s="6"/>
      <c r="S751" s="29"/>
      <c r="T751" s="6"/>
      <c r="U751" s="5"/>
      <c r="V751" s="41"/>
      <c r="W751" s="45"/>
      <c r="X751" s="13"/>
      <c r="Y751" s="41"/>
      <c r="Z751" s="29"/>
      <c r="AA751" s="29"/>
      <c r="AB751" s="44"/>
      <c r="AC751" s="15"/>
      <c r="AD751" s="13"/>
      <c r="AE751" s="54"/>
      <c r="AF751" s="105"/>
      <c r="AG751" s="29"/>
      <c r="AH751" s="41"/>
      <c r="AJ751" s="15"/>
      <c r="AK751" s="15"/>
      <c r="AL751" s="15"/>
      <c r="AM751" s="15"/>
      <c r="AO751" s="182" t="s">
        <v>59</v>
      </c>
    </row>
    <row r="752" spans="2:41" s="3" customFormat="1" ht="9.9499999999999993" customHeight="1" x14ac:dyDescent="0.2">
      <c r="B752" s="96" t="s">
        <v>45</v>
      </c>
      <c r="D752" s="211"/>
      <c r="E752" s="61" t="s">
        <v>91</v>
      </c>
      <c r="F752" s="61"/>
      <c r="G752" s="23" t="s">
        <v>97</v>
      </c>
      <c r="H752" s="23"/>
      <c r="I752" s="23"/>
      <c r="J752" s="23"/>
      <c r="L752" s="23" t="s">
        <v>1516</v>
      </c>
      <c r="M752" s="23"/>
      <c r="N752" s="23"/>
      <c r="P752" s="61"/>
      <c r="Q752" s="73"/>
      <c r="R752" s="22"/>
      <c r="S752" s="29">
        <f>IF(Suggested="Yes",AA752,AG752)</f>
        <v>7.95</v>
      </c>
      <c r="T752" s="27" t="s">
        <v>46</v>
      </c>
      <c r="U752" s="5" t="str">
        <f>+Instructions!$B$3</f>
        <v xml:space="preserve">G </v>
      </c>
      <c r="V752" s="41"/>
      <c r="W752" s="45">
        <f>+Instructions!$C$22</f>
        <v>0</v>
      </c>
      <c r="X752" s="29">
        <f t="shared" ref="X752:X754" si="568">ROUND($AA752*(1-W752)+0.004999,2)</f>
        <v>7.95</v>
      </c>
      <c r="Y752" s="41"/>
      <c r="Z752" s="6" t="s">
        <v>1703</v>
      </c>
      <c r="AA752" s="29">
        <v>7.95</v>
      </c>
      <c r="AB752" s="49">
        <f t="shared" ref="AB752:AB754" si="569">+W752</f>
        <v>0</v>
      </c>
      <c r="AC752" s="29">
        <f t="shared" ref="AC752:AC754" si="570">+X752</f>
        <v>7.95</v>
      </c>
      <c r="AD752" s="49">
        <f t="shared" ref="AD752:AD754" si="571">(AG752-AC752)/AG752</f>
        <v>0</v>
      </c>
      <c r="AE752" s="102"/>
      <c r="AF752" s="111">
        <v>2</v>
      </c>
      <c r="AG752" s="33">
        <f t="shared" ref="AG752:AG754" si="572">SUM(AJ752:AL752)+AE752</f>
        <v>7.95</v>
      </c>
      <c r="AH752" s="41"/>
      <c r="AJ752" s="15">
        <f t="shared" ref="AJ752:AJ754" si="573">ROUND(AC752/(1-VLOOKUP(AF752,Group,2,FALSE)),2)</f>
        <v>7.95</v>
      </c>
      <c r="AK752" s="15">
        <f t="shared" ref="AK752:AK754" si="574">IF(VLOOKUP(AF752,Group,5,FALSE)="YES",VLOOKUP(ROUND(ROUND(AJ752,1)-AJ752,2),Round,2,FALSE)+VLOOKUP(AF752,Group,6,FALSE),0)</f>
        <v>0</v>
      </c>
      <c r="AL752" s="15">
        <f t="shared" ref="AL752:AL754" si="575">IF(VLOOKUP(AF752,Group,7,FALSE)="",0,ROUND(AJ752-0.04999,1)-AJ752+AM752)</f>
        <v>0</v>
      </c>
      <c r="AM752" s="15" t="str">
        <f t="shared" ref="AM752:AM754" si="576">IF(VLOOKUP(AF752,Group,7,FALSE)="","",VLOOKUP(AF752,Group,7,FALSE))</f>
        <v/>
      </c>
      <c r="AO752" s="81" t="s">
        <v>59</v>
      </c>
    </row>
    <row r="753" spans="2:41" s="3" customFormat="1" ht="1.5" customHeight="1" x14ac:dyDescent="0.2">
      <c r="P753" s="61"/>
      <c r="Q753" s="73"/>
      <c r="R753" s="6"/>
      <c r="S753" s="29"/>
      <c r="T753" s="6"/>
      <c r="U753" s="5"/>
      <c r="V753" s="41"/>
      <c r="W753" s="45"/>
      <c r="X753" s="13"/>
      <c r="Y753" s="41"/>
      <c r="Z753" s="29"/>
      <c r="AA753" s="29"/>
      <c r="AB753" s="44"/>
      <c r="AC753" s="15"/>
      <c r="AD753" s="13"/>
      <c r="AE753" s="54"/>
      <c r="AF753" s="105"/>
      <c r="AG753" s="29"/>
      <c r="AH753" s="41"/>
      <c r="AJ753" s="15"/>
      <c r="AK753" s="15"/>
      <c r="AL753" s="15"/>
      <c r="AM753" s="15"/>
      <c r="AO753" s="182" t="s">
        <v>59</v>
      </c>
    </row>
    <row r="754" spans="2:41" s="3" customFormat="1" ht="9.9499999999999993" customHeight="1" x14ac:dyDescent="0.2">
      <c r="B754" s="96" t="s">
        <v>45</v>
      </c>
      <c r="D754" s="211"/>
      <c r="E754" s="61" t="s">
        <v>91</v>
      </c>
      <c r="F754" s="61"/>
      <c r="G754" s="23" t="s">
        <v>141</v>
      </c>
      <c r="H754" s="23"/>
      <c r="I754" s="23"/>
      <c r="J754" s="23"/>
      <c r="L754" s="23" t="s">
        <v>1516</v>
      </c>
      <c r="M754" s="23"/>
      <c r="N754" s="23"/>
      <c r="P754" s="61"/>
      <c r="Q754" s="73"/>
      <c r="R754" s="22"/>
      <c r="S754" s="29">
        <f>IF(Suggested="Yes",AA754,AG754)</f>
        <v>7.95</v>
      </c>
      <c r="T754" s="27" t="s">
        <v>46</v>
      </c>
      <c r="U754" s="5" t="str">
        <f>+Instructions!$B$3</f>
        <v xml:space="preserve">G </v>
      </c>
      <c r="V754" s="41"/>
      <c r="W754" s="45">
        <f>+Instructions!$C$22</f>
        <v>0</v>
      </c>
      <c r="X754" s="29">
        <f t="shared" si="568"/>
        <v>7.95</v>
      </c>
      <c r="Y754" s="41"/>
      <c r="Z754" s="6" t="s">
        <v>1703</v>
      </c>
      <c r="AA754" s="29">
        <v>7.95</v>
      </c>
      <c r="AB754" s="49">
        <f t="shared" si="569"/>
        <v>0</v>
      </c>
      <c r="AC754" s="29">
        <f t="shared" si="570"/>
        <v>7.95</v>
      </c>
      <c r="AD754" s="49">
        <f t="shared" si="571"/>
        <v>0</v>
      </c>
      <c r="AE754" s="102"/>
      <c r="AF754" s="111">
        <v>2</v>
      </c>
      <c r="AG754" s="33">
        <f t="shared" si="572"/>
        <v>7.95</v>
      </c>
      <c r="AH754" s="41"/>
      <c r="AJ754" s="15">
        <f t="shared" si="573"/>
        <v>7.95</v>
      </c>
      <c r="AK754" s="15">
        <f t="shared" si="574"/>
        <v>0</v>
      </c>
      <c r="AL754" s="15">
        <f t="shared" si="575"/>
        <v>0</v>
      </c>
      <c r="AM754" s="15" t="str">
        <f t="shared" si="576"/>
        <v/>
      </c>
      <c r="AO754" s="81" t="s">
        <v>59</v>
      </c>
    </row>
    <row r="755" spans="2:41" s="3" customFormat="1" ht="9.9499999999999993" customHeight="1" x14ac:dyDescent="0.2">
      <c r="B755" s="96" t="s">
        <v>45</v>
      </c>
      <c r="D755" s="211"/>
      <c r="E755" s="61" t="s">
        <v>1519</v>
      </c>
      <c r="F755" s="61"/>
      <c r="G755" s="23" t="s">
        <v>1517</v>
      </c>
      <c r="H755" s="23"/>
      <c r="I755" s="23"/>
      <c r="J755" s="23"/>
      <c r="L755" s="23" t="s">
        <v>1516</v>
      </c>
      <c r="M755" s="23"/>
      <c r="N755" s="23"/>
      <c r="P755" s="61"/>
      <c r="Q755" s="73"/>
      <c r="R755" s="22"/>
      <c r="S755" s="29">
        <f>IF(Suggested="Yes",AA755,AG755)</f>
        <v>8.3000000000000007</v>
      </c>
      <c r="T755" s="27" t="s">
        <v>46</v>
      </c>
      <c r="U755" s="5" t="str">
        <f>+Instructions!$B$3</f>
        <v xml:space="preserve">G </v>
      </c>
      <c r="V755" s="41"/>
      <c r="W755" s="45">
        <f>+Instructions!$C$22</f>
        <v>0</v>
      </c>
      <c r="X755" s="29">
        <f t="shared" si="551"/>
        <v>8.3000000000000007</v>
      </c>
      <c r="Y755" s="41"/>
      <c r="Z755" s="6" t="s">
        <v>1703</v>
      </c>
      <c r="AA755" s="29">
        <v>8.3000000000000007</v>
      </c>
      <c r="AB755" s="49">
        <f t="shared" si="552"/>
        <v>0</v>
      </c>
      <c r="AC755" s="29">
        <f t="shared" si="553"/>
        <v>8.3000000000000007</v>
      </c>
      <c r="AD755" s="49">
        <f t="shared" si="554"/>
        <v>0</v>
      </c>
      <c r="AE755" s="102"/>
      <c r="AF755" s="111">
        <v>2</v>
      </c>
      <c r="AG755" s="33">
        <f t="shared" si="555"/>
        <v>8.3000000000000007</v>
      </c>
      <c r="AH755" s="41"/>
      <c r="AJ755" s="15">
        <f t="shared" si="556"/>
        <v>8.3000000000000007</v>
      </c>
      <c r="AK755" s="15">
        <f t="shared" si="557"/>
        <v>0</v>
      </c>
      <c r="AL755" s="15">
        <f t="shared" si="558"/>
        <v>0</v>
      </c>
      <c r="AM755" s="15" t="str">
        <f t="shared" si="559"/>
        <v/>
      </c>
      <c r="AO755" s="81" t="s">
        <v>59</v>
      </c>
    </row>
    <row r="756" spans="2:41" s="3" customFormat="1" ht="9.9499999999999993" customHeight="1" x14ac:dyDescent="0.2">
      <c r="B756" s="96" t="s">
        <v>45</v>
      </c>
      <c r="D756" s="211"/>
      <c r="E756" s="61" t="s">
        <v>1519</v>
      </c>
      <c r="F756" s="61"/>
      <c r="G756" s="23" t="s">
        <v>1518</v>
      </c>
      <c r="H756" s="23"/>
      <c r="I756" s="23"/>
      <c r="J756" s="23"/>
      <c r="L756" s="23" t="s">
        <v>1516</v>
      </c>
      <c r="M756" s="23"/>
      <c r="N756" s="23"/>
      <c r="P756" s="61"/>
      <c r="Q756" s="73"/>
      <c r="R756" s="22"/>
      <c r="S756" s="29">
        <f>IF(Suggested="Yes",AA756,AG756)</f>
        <v>8.3000000000000007</v>
      </c>
      <c r="T756" s="27" t="s">
        <v>46</v>
      </c>
      <c r="U756" s="5" t="str">
        <f>+Instructions!$B$3</f>
        <v xml:space="preserve">G </v>
      </c>
      <c r="V756" s="41"/>
      <c r="W756" s="45">
        <f>+Instructions!$C$22</f>
        <v>0</v>
      </c>
      <c r="X756" s="29">
        <f t="shared" si="551"/>
        <v>8.3000000000000007</v>
      </c>
      <c r="Y756" s="41"/>
      <c r="Z756" s="6" t="s">
        <v>1703</v>
      </c>
      <c r="AA756" s="29">
        <v>8.3000000000000007</v>
      </c>
      <c r="AB756" s="49">
        <f t="shared" si="552"/>
        <v>0</v>
      </c>
      <c r="AC756" s="29">
        <f t="shared" si="553"/>
        <v>8.3000000000000007</v>
      </c>
      <c r="AD756" s="49">
        <f t="shared" si="554"/>
        <v>0</v>
      </c>
      <c r="AE756" s="102"/>
      <c r="AF756" s="111">
        <v>2</v>
      </c>
      <c r="AG756" s="33">
        <f t="shared" si="555"/>
        <v>8.3000000000000007</v>
      </c>
      <c r="AH756" s="41"/>
      <c r="AJ756" s="15">
        <f t="shared" si="556"/>
        <v>8.3000000000000007</v>
      </c>
      <c r="AK756" s="15">
        <f t="shared" si="557"/>
        <v>0</v>
      </c>
      <c r="AL756" s="15">
        <f t="shared" si="558"/>
        <v>0</v>
      </c>
      <c r="AM756" s="15" t="str">
        <f t="shared" si="559"/>
        <v/>
      </c>
      <c r="AO756" s="81" t="s">
        <v>59</v>
      </c>
    </row>
    <row r="757" spans="2:41" s="3" customFormat="1" ht="3.95" customHeight="1" x14ac:dyDescent="0.2">
      <c r="P757" s="61"/>
      <c r="Q757" s="73"/>
      <c r="R757" s="6"/>
      <c r="S757" s="29"/>
      <c r="T757" s="6"/>
      <c r="U757" s="5"/>
      <c r="V757" s="41"/>
      <c r="W757" s="45"/>
      <c r="X757" s="13"/>
      <c r="Y757" s="41"/>
      <c r="Z757" s="29"/>
      <c r="AA757" s="29"/>
      <c r="AB757" s="44"/>
      <c r="AC757" s="15"/>
      <c r="AD757" s="13"/>
      <c r="AE757" s="54"/>
      <c r="AF757" s="105"/>
      <c r="AG757" s="29"/>
      <c r="AH757" s="41"/>
      <c r="AJ757" s="15"/>
      <c r="AK757" s="15"/>
      <c r="AL757" s="15"/>
      <c r="AM757" s="15"/>
      <c r="AO757" s="24" t="s">
        <v>59</v>
      </c>
    </row>
    <row r="758" spans="2:41" s="3" customFormat="1" ht="9.9499999999999993" customHeight="1" x14ac:dyDescent="0.2">
      <c r="C758" s="220" t="s">
        <v>1225</v>
      </c>
      <c r="E758" s="221"/>
      <c r="P758" s="134"/>
      <c r="Q758" s="6"/>
      <c r="R758" s="222" t="s">
        <v>370</v>
      </c>
      <c r="S758" s="172" t="s">
        <v>1226</v>
      </c>
      <c r="T758" s="223"/>
      <c r="U758" s="5"/>
      <c r="V758" s="41"/>
      <c r="W758" s="58"/>
      <c r="X758" s="58"/>
      <c r="Y758" s="41"/>
      <c r="Z758" s="29"/>
      <c r="AA758" s="29"/>
      <c r="AB758" s="44"/>
      <c r="AC758" s="15"/>
      <c r="AD758" s="13"/>
      <c r="AE758" s="54"/>
      <c r="AF758" s="105"/>
      <c r="AG758" s="15"/>
      <c r="AH758" s="41"/>
      <c r="AJ758" s="15"/>
      <c r="AK758" s="15"/>
      <c r="AL758" s="15"/>
      <c r="AM758" s="15"/>
      <c r="AO758" s="24" t="s">
        <v>59</v>
      </c>
    </row>
    <row r="759" spans="2:41" s="3" customFormat="1" ht="2.4500000000000002" customHeight="1" x14ac:dyDescent="0.2">
      <c r="P759" s="61"/>
      <c r="Q759" s="73"/>
      <c r="R759" s="6"/>
      <c r="S759" s="29"/>
      <c r="T759" s="6"/>
      <c r="U759" s="5"/>
      <c r="V759" s="41"/>
      <c r="W759" s="45"/>
      <c r="X759" s="13"/>
      <c r="Y759" s="41"/>
      <c r="Z759" s="29"/>
      <c r="AA759" s="29"/>
      <c r="AB759" s="44"/>
      <c r="AC759" s="15"/>
      <c r="AD759" s="13"/>
      <c r="AE759" s="54"/>
      <c r="AF759" s="105"/>
      <c r="AG759" s="29"/>
      <c r="AH759" s="41"/>
      <c r="AJ759" s="15"/>
      <c r="AK759" s="15"/>
      <c r="AL759" s="15"/>
      <c r="AM759" s="15"/>
      <c r="AO759" s="24" t="s">
        <v>59</v>
      </c>
    </row>
    <row r="760" spans="2:41" s="3" customFormat="1" ht="9.9499999999999993" customHeight="1" x14ac:dyDescent="0.2">
      <c r="C760" s="133"/>
      <c r="D760" s="211" t="s">
        <v>10</v>
      </c>
      <c r="E760" s="224" t="s">
        <v>1521</v>
      </c>
      <c r="F760" s="224"/>
      <c r="G760" s="224"/>
      <c r="H760" s="224"/>
      <c r="I760" s="224"/>
      <c r="K760" s="224"/>
      <c r="L760" s="224"/>
      <c r="M760" s="224"/>
      <c r="N760" s="224"/>
      <c r="O760" s="23"/>
      <c r="P760" s="23"/>
      <c r="Q760" s="23"/>
      <c r="R760" s="23"/>
      <c r="S760" s="29"/>
      <c r="T760" s="23"/>
      <c r="U760" s="5"/>
      <c r="V760" s="41"/>
      <c r="W760" s="58"/>
      <c r="X760" s="58"/>
      <c r="Y760" s="41"/>
      <c r="Z760" s="29"/>
      <c r="AA760" s="29"/>
      <c r="AB760" s="44"/>
      <c r="AC760" s="15"/>
      <c r="AD760" s="13"/>
      <c r="AE760" s="54"/>
      <c r="AF760" s="105"/>
      <c r="AG760" s="15"/>
      <c r="AH760" s="41"/>
      <c r="AJ760" s="15"/>
      <c r="AK760" s="15"/>
      <c r="AL760" s="15"/>
      <c r="AM760" s="15"/>
      <c r="AO760" s="24" t="s">
        <v>59</v>
      </c>
    </row>
    <row r="761" spans="2:41" s="3" customFormat="1" ht="1.5" customHeight="1" x14ac:dyDescent="0.2">
      <c r="P761" s="61"/>
      <c r="Q761" s="73"/>
      <c r="R761" s="6"/>
      <c r="S761" s="29"/>
      <c r="T761" s="6"/>
      <c r="U761" s="5"/>
      <c r="V761" s="41"/>
      <c r="W761" s="45"/>
      <c r="X761" s="13"/>
      <c r="Y761" s="41"/>
      <c r="Z761" s="29"/>
      <c r="AA761" s="29"/>
      <c r="AB761" s="44"/>
      <c r="AC761" s="15"/>
      <c r="AD761" s="13"/>
      <c r="AE761" s="54"/>
      <c r="AF761" s="105"/>
      <c r="AG761" s="29"/>
      <c r="AH761" s="41"/>
      <c r="AJ761" s="15"/>
      <c r="AK761" s="15"/>
      <c r="AL761" s="15"/>
      <c r="AM761" s="15"/>
      <c r="AO761" s="24" t="s">
        <v>59</v>
      </c>
    </row>
    <row r="762" spans="2:41" s="3" customFormat="1" ht="9.9499999999999993" customHeight="1" x14ac:dyDescent="0.2">
      <c r="B762" s="95" t="s">
        <v>55</v>
      </c>
      <c r="D762" s="211"/>
      <c r="E762" s="61" t="s">
        <v>1227</v>
      </c>
      <c r="F762" s="61"/>
      <c r="G762" s="23" t="s">
        <v>1228</v>
      </c>
      <c r="H762" s="23"/>
      <c r="I762" s="23" t="s">
        <v>1220</v>
      </c>
      <c r="J762" s="23"/>
      <c r="K762" s="23"/>
      <c r="L762" s="23"/>
      <c r="M762" s="23"/>
      <c r="N762" s="23"/>
      <c r="P762" s="61" t="s">
        <v>1229</v>
      </c>
      <c r="Q762" s="73"/>
      <c r="R762" s="22"/>
      <c r="S762" s="29">
        <f>IF(Suggested="Yes",AA762,AG762)</f>
        <v>5.05</v>
      </c>
      <c r="T762" s="27" t="s">
        <v>47</v>
      </c>
      <c r="U762" s="5" t="str">
        <f>+Instructions!$B$3</f>
        <v xml:space="preserve">G </v>
      </c>
      <c r="V762" s="41"/>
      <c r="W762" s="45">
        <f>+Instructions!$C$22</f>
        <v>0</v>
      </c>
      <c r="X762" s="15">
        <f t="shared" ref="X762" si="577">ROUND($AA762*(1-W762)+0.004999,2)</f>
        <v>5.05</v>
      </c>
      <c r="Y762" s="41"/>
      <c r="Z762" s="6" t="s">
        <v>1704</v>
      </c>
      <c r="AA762" s="29">
        <v>5.05</v>
      </c>
      <c r="AB762" s="49">
        <f t="shared" ref="AB762" si="578">+W762</f>
        <v>0</v>
      </c>
      <c r="AC762" s="15">
        <f t="shared" ref="AC762" si="579">+X762</f>
        <v>5.05</v>
      </c>
      <c r="AD762" s="11">
        <f t="shared" ref="AD762" si="580">(AG762-AC762)/AG762</f>
        <v>0</v>
      </c>
      <c r="AE762" s="102"/>
      <c r="AF762" s="109">
        <v>1</v>
      </c>
      <c r="AG762" s="28">
        <f t="shared" ref="AG762" si="581">SUM(AJ762:AL762)+AE762</f>
        <v>5.05</v>
      </c>
      <c r="AH762" s="41"/>
      <c r="AJ762" s="15">
        <f t="shared" ref="AJ762" si="582">ROUND(AC762/(1-VLOOKUP(AF762,Group,2,FALSE)),2)</f>
        <v>5.05</v>
      </c>
      <c r="AK762" s="15">
        <f t="shared" ref="AK762" si="583">IF(VLOOKUP(AF762,Group,5,FALSE)="YES",VLOOKUP(ROUND(ROUND(AJ762,1)-AJ762,2),Round,2,FALSE)+VLOOKUP(AF762,Group,6,FALSE),0)</f>
        <v>0</v>
      </c>
      <c r="AL762" s="15">
        <f t="shared" ref="AL762" si="584">IF(VLOOKUP(AF762,Group,7,FALSE)="",0,ROUND(AJ762-0.04999,1)-AJ762+AM762)</f>
        <v>0</v>
      </c>
      <c r="AM762" s="15" t="str">
        <f t="shared" ref="AM762" si="585">IF(VLOOKUP(AF762,Group,7,FALSE)="","",VLOOKUP(AF762,Group,7,FALSE))</f>
        <v/>
      </c>
      <c r="AO762" s="81" t="s">
        <v>59</v>
      </c>
    </row>
    <row r="763" spans="2:41" s="3" customFormat="1" ht="1.5" customHeight="1" x14ac:dyDescent="0.2">
      <c r="P763" s="61"/>
      <c r="Q763" s="73"/>
      <c r="R763" s="6"/>
      <c r="S763" s="29"/>
      <c r="T763" s="6"/>
      <c r="U763" s="5"/>
      <c r="V763" s="41"/>
      <c r="W763" s="45"/>
      <c r="X763" s="13"/>
      <c r="Y763" s="41"/>
      <c r="Z763" s="29"/>
      <c r="AA763" s="29"/>
      <c r="AB763" s="44"/>
      <c r="AC763" s="15"/>
      <c r="AD763" s="13"/>
      <c r="AE763" s="54"/>
      <c r="AF763" s="105"/>
      <c r="AG763" s="29"/>
      <c r="AH763" s="41"/>
      <c r="AJ763" s="15"/>
      <c r="AK763" s="15"/>
      <c r="AL763" s="15"/>
      <c r="AM763" s="15"/>
      <c r="AO763" s="24" t="s">
        <v>59</v>
      </c>
    </row>
    <row r="764" spans="2:41" s="3" customFormat="1" ht="9.9499999999999993" customHeight="1" x14ac:dyDescent="0.2">
      <c r="B764" s="96" t="s">
        <v>45</v>
      </c>
      <c r="D764" s="211"/>
      <c r="E764" s="61" t="s">
        <v>1221</v>
      </c>
      <c r="F764" s="61"/>
      <c r="G764" s="23"/>
      <c r="H764" s="23"/>
      <c r="I764" s="23" t="s">
        <v>1672</v>
      </c>
      <c r="J764" s="23"/>
      <c r="K764" s="23"/>
      <c r="L764" s="224" t="s">
        <v>1329</v>
      </c>
      <c r="M764" s="23"/>
      <c r="N764" s="23"/>
      <c r="P764" s="61"/>
      <c r="Q764" s="73"/>
      <c r="R764" s="22"/>
      <c r="S764" s="29">
        <f>IF(Suggested="Yes",AA764,AG764)</f>
        <v>73.099999999999994</v>
      </c>
      <c r="T764" s="27" t="s">
        <v>46</v>
      </c>
      <c r="U764" s="5" t="str">
        <f>+Instructions!$B$3</f>
        <v xml:space="preserve">G </v>
      </c>
      <c r="V764" s="41"/>
      <c r="W764" s="45">
        <f>+Instructions!$C$22</f>
        <v>0</v>
      </c>
      <c r="X764" s="29">
        <f t="shared" ref="X764:X766" si="586">ROUND($AA764*(1-W764)+0.004999,2)</f>
        <v>73.099999999999994</v>
      </c>
      <c r="Y764" s="41"/>
      <c r="Z764" s="6" t="s">
        <v>1704</v>
      </c>
      <c r="AA764" s="29">
        <v>73.099999999999994</v>
      </c>
      <c r="AB764" s="49">
        <f t="shared" ref="AB764:AB766" si="587">+W764</f>
        <v>0</v>
      </c>
      <c r="AC764" s="29">
        <f t="shared" ref="AC764:AC766" si="588">+X764</f>
        <v>73.099999999999994</v>
      </c>
      <c r="AD764" s="49">
        <f t="shared" ref="AD764:AD766" si="589">(AG764-AC764)/AG764</f>
        <v>0</v>
      </c>
      <c r="AE764" s="102"/>
      <c r="AF764" s="111">
        <v>2</v>
      </c>
      <c r="AG764" s="33">
        <f t="shared" ref="AG764:AG766" si="590">SUM(AJ764:AL764)+AE764</f>
        <v>73.099999999999994</v>
      </c>
      <c r="AH764" s="41"/>
      <c r="AJ764" s="15">
        <f t="shared" ref="AJ764:AJ766" si="591">ROUND(AC764/(1-VLOOKUP(AF764,Group,2,FALSE)),2)</f>
        <v>73.099999999999994</v>
      </c>
      <c r="AK764" s="15">
        <f t="shared" ref="AK764:AK766" si="592">IF(VLOOKUP(AF764,Group,5,FALSE)="YES",VLOOKUP(ROUND(ROUND(AJ764,1)-AJ764,2),Round,2,FALSE)+VLOOKUP(AF764,Group,6,FALSE),0)</f>
        <v>0</v>
      </c>
      <c r="AL764" s="15">
        <f t="shared" ref="AL764:AL766" si="593">IF(VLOOKUP(AF764,Group,7,FALSE)="",0,ROUND(AJ764-0.04999,1)-AJ764+AM764)</f>
        <v>0</v>
      </c>
      <c r="AM764" s="15" t="str">
        <f t="shared" ref="AM764:AM766" si="594">IF(VLOOKUP(AF764,Group,7,FALSE)="","",VLOOKUP(AF764,Group,7,FALSE))</f>
        <v/>
      </c>
      <c r="AO764" s="81" t="s">
        <v>59</v>
      </c>
    </row>
    <row r="765" spans="2:41" s="3" customFormat="1" ht="9.9499999999999993" customHeight="1" x14ac:dyDescent="0.2">
      <c r="B765" s="96" t="s">
        <v>45</v>
      </c>
      <c r="D765" s="211"/>
      <c r="E765" s="61" t="s">
        <v>1221</v>
      </c>
      <c r="F765" s="61"/>
      <c r="G765" s="23"/>
      <c r="H765" s="23"/>
      <c r="I765" s="23" t="s">
        <v>1222</v>
      </c>
      <c r="J765" s="23"/>
      <c r="K765" s="23"/>
      <c r="L765" s="224" t="s">
        <v>1329</v>
      </c>
      <c r="M765" s="23"/>
      <c r="N765" s="23"/>
      <c r="P765" s="61"/>
      <c r="Q765" s="73"/>
      <c r="R765" s="22"/>
      <c r="S765" s="29">
        <f>IF(Suggested="Yes",AA765,AG765)</f>
        <v>73.099999999999994</v>
      </c>
      <c r="T765" s="27" t="s">
        <v>46</v>
      </c>
      <c r="U765" s="5" t="str">
        <f>+Instructions!$B$3</f>
        <v xml:space="preserve">G </v>
      </c>
      <c r="V765" s="41"/>
      <c r="W765" s="45">
        <f>+Instructions!$C$22</f>
        <v>0</v>
      </c>
      <c r="X765" s="29">
        <f t="shared" si="586"/>
        <v>73.099999999999994</v>
      </c>
      <c r="Y765" s="41"/>
      <c r="Z765" s="6" t="s">
        <v>1704</v>
      </c>
      <c r="AA765" s="29">
        <v>73.099999999999994</v>
      </c>
      <c r="AB765" s="49">
        <f t="shared" si="587"/>
        <v>0</v>
      </c>
      <c r="AC765" s="29">
        <f t="shared" si="588"/>
        <v>73.099999999999994</v>
      </c>
      <c r="AD765" s="49">
        <f t="shared" si="589"/>
        <v>0</v>
      </c>
      <c r="AE765" s="102"/>
      <c r="AF765" s="111">
        <v>2</v>
      </c>
      <c r="AG765" s="33">
        <f t="shared" si="590"/>
        <v>73.099999999999994</v>
      </c>
      <c r="AH765" s="41"/>
      <c r="AJ765" s="15">
        <f t="shared" si="591"/>
        <v>73.099999999999994</v>
      </c>
      <c r="AK765" s="15">
        <f t="shared" si="592"/>
        <v>0</v>
      </c>
      <c r="AL765" s="15">
        <f t="shared" si="593"/>
        <v>0</v>
      </c>
      <c r="AM765" s="15" t="str">
        <f t="shared" si="594"/>
        <v/>
      </c>
      <c r="AO765" s="81" t="s">
        <v>59</v>
      </c>
    </row>
    <row r="766" spans="2:41" s="3" customFormat="1" ht="9.9499999999999993" customHeight="1" x14ac:dyDescent="0.2">
      <c r="B766" s="96" t="s">
        <v>45</v>
      </c>
      <c r="D766" s="211"/>
      <c r="E766" s="61" t="s">
        <v>1234</v>
      </c>
      <c r="F766" s="61"/>
      <c r="G766" s="23"/>
      <c r="H766" s="23"/>
      <c r="I766" s="23" t="s">
        <v>1674</v>
      </c>
      <c r="J766" s="23"/>
      <c r="K766" s="23"/>
      <c r="L766" s="224" t="s">
        <v>1329</v>
      </c>
      <c r="M766" s="23"/>
      <c r="N766" s="23"/>
      <c r="P766" s="61"/>
      <c r="Q766" s="73"/>
      <c r="R766" s="22"/>
      <c r="S766" s="29">
        <f>IF(Suggested="Yes",AA766,AG766)</f>
        <v>73.75</v>
      </c>
      <c r="T766" s="27" t="s">
        <v>46</v>
      </c>
      <c r="U766" s="5" t="str">
        <f>+Instructions!$B$3</f>
        <v xml:space="preserve">G </v>
      </c>
      <c r="V766" s="41"/>
      <c r="W766" s="45">
        <f>+Instructions!$C$22</f>
        <v>0</v>
      </c>
      <c r="X766" s="29">
        <f t="shared" si="586"/>
        <v>73.75</v>
      </c>
      <c r="Y766" s="41"/>
      <c r="Z766" s="6" t="s">
        <v>1704</v>
      </c>
      <c r="AA766" s="29">
        <v>73.75</v>
      </c>
      <c r="AB766" s="49">
        <f t="shared" si="587"/>
        <v>0</v>
      </c>
      <c r="AC766" s="29">
        <f t="shared" si="588"/>
        <v>73.75</v>
      </c>
      <c r="AD766" s="49">
        <f t="shared" si="589"/>
        <v>0</v>
      </c>
      <c r="AE766" s="102"/>
      <c r="AF766" s="111">
        <v>2</v>
      </c>
      <c r="AG766" s="33">
        <f t="shared" si="590"/>
        <v>73.75</v>
      </c>
      <c r="AH766" s="41"/>
      <c r="AJ766" s="15">
        <f t="shared" si="591"/>
        <v>73.75</v>
      </c>
      <c r="AK766" s="15">
        <f t="shared" si="592"/>
        <v>0</v>
      </c>
      <c r="AL766" s="15">
        <f t="shared" si="593"/>
        <v>0</v>
      </c>
      <c r="AM766" s="15" t="str">
        <f t="shared" si="594"/>
        <v/>
      </c>
      <c r="AO766" s="81" t="s">
        <v>59</v>
      </c>
    </row>
    <row r="767" spans="2:41" s="3" customFormat="1" ht="3.95" customHeight="1" x14ac:dyDescent="0.2">
      <c r="P767" s="61"/>
      <c r="Q767" s="73"/>
      <c r="R767" s="6"/>
      <c r="S767" s="29"/>
      <c r="T767" s="6"/>
      <c r="U767" s="5"/>
      <c r="V767" s="41"/>
      <c r="W767" s="45"/>
      <c r="X767" s="13"/>
      <c r="Y767" s="41"/>
      <c r="Z767" s="29"/>
      <c r="AA767" s="29"/>
      <c r="AB767" s="44"/>
      <c r="AC767" s="15"/>
      <c r="AD767" s="13"/>
      <c r="AE767" s="54"/>
      <c r="AF767" s="105"/>
      <c r="AG767" s="29"/>
      <c r="AH767" s="41"/>
      <c r="AJ767" s="15"/>
      <c r="AK767" s="15"/>
      <c r="AL767" s="15"/>
      <c r="AM767" s="15"/>
      <c r="AO767" s="24" t="s">
        <v>59</v>
      </c>
    </row>
    <row r="768" spans="2:41" s="3" customFormat="1" ht="9.9499999999999993" customHeight="1" x14ac:dyDescent="0.2">
      <c r="C768" s="220" t="s">
        <v>1526</v>
      </c>
      <c r="E768" s="221"/>
      <c r="P768" s="134"/>
      <c r="Q768" s="6"/>
      <c r="R768" s="222" t="s">
        <v>370</v>
      </c>
      <c r="S768" s="172" t="s">
        <v>1525</v>
      </c>
      <c r="T768" s="223"/>
      <c r="U768" s="5"/>
      <c r="V768" s="41"/>
      <c r="W768" s="58"/>
      <c r="X768" s="58"/>
      <c r="Y768" s="41"/>
      <c r="Z768" s="29"/>
      <c r="AA768" s="29"/>
      <c r="AB768" s="44"/>
      <c r="AC768" s="15"/>
      <c r="AD768" s="13"/>
      <c r="AE768" s="54"/>
      <c r="AF768" s="105"/>
      <c r="AG768" s="15"/>
      <c r="AH768" s="41"/>
      <c r="AJ768" s="15"/>
      <c r="AK768" s="15"/>
      <c r="AL768" s="15"/>
      <c r="AM768" s="15"/>
      <c r="AO768" s="24" t="s">
        <v>59</v>
      </c>
    </row>
    <row r="769" spans="2:41" s="3" customFormat="1" ht="2.4500000000000002" customHeight="1" x14ac:dyDescent="0.2">
      <c r="P769" s="61"/>
      <c r="Q769" s="73"/>
      <c r="R769" s="6"/>
      <c r="S769" s="29"/>
      <c r="T769" s="6"/>
      <c r="U769" s="5"/>
      <c r="V769" s="41"/>
      <c r="W769" s="45"/>
      <c r="X769" s="13"/>
      <c r="Y769" s="41"/>
      <c r="Z769" s="29"/>
      <c r="AA769" s="29"/>
      <c r="AB769" s="44"/>
      <c r="AC769" s="15"/>
      <c r="AD769" s="13"/>
      <c r="AE769" s="54"/>
      <c r="AF769" s="105"/>
      <c r="AG769" s="29"/>
      <c r="AH769" s="41"/>
      <c r="AJ769" s="15"/>
      <c r="AK769" s="15"/>
      <c r="AL769" s="15"/>
      <c r="AM769" s="15"/>
      <c r="AO769" s="24" t="s">
        <v>59</v>
      </c>
    </row>
    <row r="770" spans="2:41" s="3" customFormat="1" ht="9.9499999999999993" customHeight="1" x14ac:dyDescent="0.2">
      <c r="C770" s="133"/>
      <c r="D770" s="211" t="s">
        <v>10</v>
      </c>
      <c r="E770" s="224" t="s">
        <v>1527</v>
      </c>
      <c r="F770" s="224" t="s">
        <v>1529</v>
      </c>
      <c r="G770" s="224"/>
      <c r="H770" s="224"/>
      <c r="I770" s="224" t="s">
        <v>1533</v>
      </c>
      <c r="K770" s="224"/>
      <c r="L770" s="224"/>
      <c r="M770" s="224"/>
      <c r="N770" s="224"/>
      <c r="O770" s="23"/>
      <c r="P770" s="23"/>
      <c r="Q770" s="23"/>
      <c r="R770" s="23"/>
      <c r="S770" s="29"/>
      <c r="T770" s="23"/>
      <c r="U770" s="5"/>
      <c r="V770" s="41"/>
      <c r="W770" s="58"/>
      <c r="X770" s="58"/>
      <c r="Y770" s="41"/>
      <c r="Z770" s="29"/>
      <c r="AA770" s="29"/>
      <c r="AB770" s="44"/>
      <c r="AC770" s="15"/>
      <c r="AD770" s="13"/>
      <c r="AE770" s="54"/>
      <c r="AF770" s="105"/>
      <c r="AG770" s="15"/>
      <c r="AH770" s="41"/>
      <c r="AJ770" s="15"/>
      <c r="AK770" s="15"/>
      <c r="AL770" s="15"/>
      <c r="AM770" s="15"/>
      <c r="AO770" s="24" t="s">
        <v>59</v>
      </c>
    </row>
    <row r="771" spans="2:41" s="3" customFormat="1" ht="9.9499999999999993" customHeight="1" x14ac:dyDescent="0.2">
      <c r="C771" s="133"/>
      <c r="D771" s="211"/>
      <c r="E771" s="224" t="s">
        <v>1528</v>
      </c>
      <c r="F771" s="224" t="s">
        <v>1530</v>
      </c>
      <c r="G771" s="224"/>
      <c r="H771" s="224"/>
      <c r="I771" s="224" t="s">
        <v>1534</v>
      </c>
      <c r="K771" s="224"/>
      <c r="L771" s="224"/>
      <c r="M771" s="224"/>
      <c r="N771" s="224"/>
      <c r="O771" s="23"/>
      <c r="P771" s="23"/>
      <c r="Q771" s="23"/>
      <c r="R771" s="23"/>
      <c r="S771" s="29"/>
      <c r="T771" s="23"/>
      <c r="U771" s="5"/>
      <c r="V771" s="41"/>
      <c r="W771" s="58"/>
      <c r="X771" s="58"/>
      <c r="Y771" s="41"/>
      <c r="Z771" s="29"/>
      <c r="AA771" s="29"/>
      <c r="AB771" s="44"/>
      <c r="AC771" s="15"/>
      <c r="AD771" s="13"/>
      <c r="AE771" s="54"/>
      <c r="AF771" s="105"/>
      <c r="AG771" s="15"/>
      <c r="AH771" s="41"/>
      <c r="AJ771" s="15"/>
      <c r="AK771" s="15"/>
      <c r="AL771" s="15"/>
      <c r="AM771" s="15"/>
      <c r="AO771" s="24" t="s">
        <v>59</v>
      </c>
    </row>
    <row r="772" spans="2:41" s="3" customFormat="1" ht="1.5" customHeight="1" x14ac:dyDescent="0.2">
      <c r="P772" s="61"/>
      <c r="Q772" s="73"/>
      <c r="R772" s="6"/>
      <c r="S772" s="29"/>
      <c r="T772" s="6"/>
      <c r="U772" s="5"/>
      <c r="V772" s="41"/>
      <c r="W772" s="45"/>
      <c r="X772" s="13"/>
      <c r="Y772" s="41"/>
      <c r="Z772" s="29"/>
      <c r="AA772" s="29"/>
      <c r="AB772" s="44"/>
      <c r="AC772" s="15"/>
      <c r="AD772" s="13"/>
      <c r="AE772" s="54"/>
      <c r="AF772" s="105"/>
      <c r="AG772" s="29"/>
      <c r="AH772" s="41"/>
      <c r="AJ772" s="15"/>
      <c r="AK772" s="15"/>
      <c r="AL772" s="15"/>
      <c r="AM772" s="15"/>
      <c r="AO772" s="24" t="s">
        <v>59</v>
      </c>
    </row>
    <row r="773" spans="2:41" s="3" customFormat="1" ht="9.75" customHeight="1" x14ac:dyDescent="0.2">
      <c r="B773" s="95" t="s">
        <v>55</v>
      </c>
      <c r="D773" s="211"/>
      <c r="E773" s="61" t="s">
        <v>1531</v>
      </c>
      <c r="F773" s="61"/>
      <c r="G773" s="23" t="s">
        <v>1228</v>
      </c>
      <c r="H773" s="23"/>
      <c r="I773" s="23" t="s">
        <v>1240</v>
      </c>
      <c r="J773" s="23"/>
      <c r="K773" s="23"/>
      <c r="L773" s="23"/>
      <c r="M773" s="23"/>
      <c r="N773" s="23"/>
      <c r="P773" s="61" t="s">
        <v>1532</v>
      </c>
      <c r="Q773" s="73"/>
      <c r="R773" s="22"/>
      <c r="S773" s="29">
        <f>IF(Suggested="Yes",AA773,AG773)</f>
        <v>6.85</v>
      </c>
      <c r="T773" s="27" t="s">
        <v>47</v>
      </c>
      <c r="U773" s="5" t="str">
        <f>+Instructions!$B$3</f>
        <v xml:space="preserve">G </v>
      </c>
      <c r="V773" s="41"/>
      <c r="W773" s="45">
        <f>+Instructions!$C$22</f>
        <v>0</v>
      </c>
      <c r="X773" s="15">
        <f t="shared" ref="X773" si="595">ROUND($AA773*(1-W773)+0.004999,2)</f>
        <v>6.85</v>
      </c>
      <c r="Y773" s="41"/>
      <c r="Z773" s="6" t="s">
        <v>1703</v>
      </c>
      <c r="AA773" s="29">
        <v>6.85</v>
      </c>
      <c r="AB773" s="49">
        <f t="shared" ref="AB773" si="596">+W773</f>
        <v>0</v>
      </c>
      <c r="AC773" s="15">
        <f t="shared" ref="AC773" si="597">+X773</f>
        <v>6.85</v>
      </c>
      <c r="AD773" s="11">
        <f t="shared" ref="AD773" si="598">(AG773-AC773)/AG773</f>
        <v>0</v>
      </c>
      <c r="AE773" s="102"/>
      <c r="AF773" s="109">
        <v>1</v>
      </c>
      <c r="AG773" s="28">
        <f t="shared" ref="AG773" si="599">SUM(AJ773:AL773)+AE773</f>
        <v>6.85</v>
      </c>
      <c r="AH773" s="41"/>
      <c r="AJ773" s="15">
        <f t="shared" ref="AJ773" si="600">ROUND(AC773/(1-VLOOKUP(AF773,Group,2,FALSE)),2)</f>
        <v>6.85</v>
      </c>
      <c r="AK773" s="15">
        <f t="shared" ref="AK773" si="601">IF(VLOOKUP(AF773,Group,5,FALSE)="YES",VLOOKUP(ROUND(ROUND(AJ773,1)-AJ773,2),Round,2,FALSE)+VLOOKUP(AF773,Group,6,FALSE),0)</f>
        <v>0</v>
      </c>
      <c r="AL773" s="15">
        <f t="shared" ref="AL773" si="602">IF(VLOOKUP(AF773,Group,7,FALSE)="",0,ROUND(AJ773-0.04999,1)-AJ773+AM773)</f>
        <v>0</v>
      </c>
      <c r="AM773" s="15" t="str">
        <f t="shared" ref="AM773" si="603">IF(VLOOKUP(AF773,Group,7,FALSE)="","",VLOOKUP(AF773,Group,7,FALSE))</f>
        <v/>
      </c>
      <c r="AO773" s="81" t="s">
        <v>59</v>
      </c>
    </row>
    <row r="774" spans="2:41" s="3" customFormat="1" ht="0.95" customHeight="1" x14ac:dyDescent="0.2">
      <c r="B774" s="3" t="s">
        <v>89</v>
      </c>
      <c r="P774" s="61"/>
      <c r="Q774" s="73"/>
      <c r="R774" s="6"/>
      <c r="S774" s="29"/>
      <c r="T774" s="6"/>
      <c r="U774" s="5"/>
      <c r="V774" s="41"/>
      <c r="W774" s="45"/>
      <c r="X774" s="13"/>
      <c r="Y774" s="41"/>
      <c r="Z774" s="29"/>
      <c r="AA774" s="29"/>
      <c r="AB774" s="44"/>
      <c r="AC774" s="15"/>
      <c r="AD774" s="13"/>
      <c r="AE774" s="54"/>
      <c r="AF774" s="105"/>
      <c r="AG774" s="29"/>
      <c r="AH774" s="41"/>
      <c r="AJ774" s="15"/>
      <c r="AK774" s="15"/>
      <c r="AL774" s="15"/>
      <c r="AM774" s="15"/>
      <c r="AO774" s="182" t="s">
        <v>59</v>
      </c>
    </row>
    <row r="775" spans="2:41" s="3" customFormat="1" ht="11.1" customHeight="1" x14ac:dyDescent="0.2">
      <c r="C775" s="230" t="s">
        <v>184</v>
      </c>
      <c r="N775" s="3" t="s">
        <v>89</v>
      </c>
      <c r="P775" s="61"/>
      <c r="Q775" s="73"/>
      <c r="R775" s="6"/>
      <c r="S775" s="29"/>
      <c r="T775" s="6"/>
      <c r="U775" s="27"/>
      <c r="V775" s="41"/>
      <c r="W775" s="45"/>
      <c r="X775" s="13"/>
      <c r="Y775" s="41"/>
      <c r="Z775" s="29"/>
      <c r="AA775" s="29"/>
      <c r="AB775" s="44"/>
      <c r="AC775" s="29"/>
      <c r="AD775" s="13"/>
      <c r="AE775" s="62"/>
      <c r="AF775" s="106"/>
      <c r="AG775" s="29"/>
      <c r="AH775" s="41"/>
      <c r="AJ775" s="29"/>
      <c r="AK775" s="29"/>
      <c r="AL775" s="29"/>
      <c r="AM775" s="29"/>
      <c r="AO775" s="182"/>
    </row>
    <row r="776" spans="2:41" s="3" customFormat="1" ht="9.9499999999999993" customHeight="1" x14ac:dyDescent="0.2">
      <c r="C776" s="220" t="s">
        <v>1679</v>
      </c>
      <c r="E776" s="221"/>
      <c r="P776" s="134"/>
      <c r="Q776" s="6"/>
      <c r="R776" s="222" t="s">
        <v>370</v>
      </c>
      <c r="S776" s="172" t="s">
        <v>1525</v>
      </c>
      <c r="T776" s="223"/>
      <c r="U776" s="5"/>
      <c r="V776" s="41"/>
      <c r="W776" s="58"/>
      <c r="X776" s="58"/>
      <c r="Y776" s="41"/>
      <c r="Z776" s="29"/>
      <c r="AA776" s="29"/>
      <c r="AB776" s="44"/>
      <c r="AC776" s="15"/>
      <c r="AD776" s="13"/>
      <c r="AE776" s="54"/>
      <c r="AF776" s="105"/>
      <c r="AG776" s="15"/>
      <c r="AH776" s="41"/>
      <c r="AJ776" s="15"/>
      <c r="AK776" s="15"/>
      <c r="AL776" s="15"/>
      <c r="AM776" s="15"/>
      <c r="AO776" s="182" t="s">
        <v>59</v>
      </c>
    </row>
    <row r="777" spans="2:41" s="3" customFormat="1" ht="2.4500000000000002" customHeight="1" x14ac:dyDescent="0.2">
      <c r="P777" s="61"/>
      <c r="Q777" s="73"/>
      <c r="R777" s="6"/>
      <c r="S777" s="29"/>
      <c r="T777" s="6"/>
      <c r="U777" s="5"/>
      <c r="V777" s="41"/>
      <c r="W777" s="45"/>
      <c r="X777" s="13"/>
      <c r="Y777" s="41"/>
      <c r="Z777" s="29"/>
      <c r="AA777" s="29"/>
      <c r="AB777" s="44"/>
      <c r="AC777" s="15"/>
      <c r="AD777" s="13"/>
      <c r="AE777" s="54"/>
      <c r="AF777" s="105"/>
      <c r="AG777" s="29"/>
      <c r="AH777" s="41"/>
      <c r="AJ777" s="15"/>
      <c r="AK777" s="15"/>
      <c r="AL777" s="15"/>
      <c r="AM777" s="15"/>
      <c r="AO777" s="24" t="s">
        <v>59</v>
      </c>
    </row>
    <row r="778" spans="2:41" s="3" customFormat="1" ht="9.9499999999999993" customHeight="1" x14ac:dyDescent="0.2">
      <c r="C778" s="133"/>
      <c r="D778" s="211" t="s">
        <v>10</v>
      </c>
      <c r="E778" s="224" t="s">
        <v>1535</v>
      </c>
      <c r="F778" s="224"/>
      <c r="G778" s="224"/>
      <c r="H778" s="224"/>
      <c r="I778" s="224"/>
      <c r="K778" s="224"/>
      <c r="L778" s="224"/>
      <c r="M778" s="224"/>
      <c r="N778" s="224"/>
      <c r="O778" s="23"/>
      <c r="P778" s="23"/>
      <c r="Q778" s="23"/>
      <c r="R778" s="23"/>
      <c r="S778" s="29"/>
      <c r="T778" s="23"/>
      <c r="U778" s="5"/>
      <c r="V778" s="41"/>
      <c r="W778" s="58"/>
      <c r="X778" s="58"/>
      <c r="Y778" s="41"/>
      <c r="Z778" s="29"/>
      <c r="AA778" s="29"/>
      <c r="AB778" s="44"/>
      <c r="AC778" s="15"/>
      <c r="AD778" s="13"/>
      <c r="AE778" s="54"/>
      <c r="AF778" s="105"/>
      <c r="AG778" s="15"/>
      <c r="AH778" s="41"/>
      <c r="AJ778" s="15"/>
      <c r="AK778" s="15"/>
      <c r="AL778" s="15"/>
      <c r="AM778" s="15"/>
      <c r="AO778" s="24" t="s">
        <v>59</v>
      </c>
    </row>
    <row r="779" spans="2:41" s="3" customFormat="1" ht="1.5" customHeight="1" x14ac:dyDescent="0.2">
      <c r="P779" s="61"/>
      <c r="Q779" s="73"/>
      <c r="R779" s="6"/>
      <c r="S779" s="29"/>
      <c r="T779" s="6"/>
      <c r="U779" s="5"/>
      <c r="V779" s="41"/>
      <c r="W779" s="45"/>
      <c r="X779" s="13"/>
      <c r="Y779" s="41"/>
      <c r="Z779" s="29"/>
      <c r="AA779" s="29"/>
      <c r="AB779" s="44"/>
      <c r="AC779" s="15"/>
      <c r="AD779" s="13"/>
      <c r="AE779" s="54"/>
      <c r="AF779" s="105"/>
      <c r="AG779" s="29"/>
      <c r="AH779" s="41"/>
      <c r="AJ779" s="15"/>
      <c r="AK779" s="15"/>
      <c r="AL779" s="15"/>
      <c r="AM779" s="15"/>
      <c r="AO779" s="24" t="s">
        <v>59</v>
      </c>
    </row>
    <row r="780" spans="2:41" s="3" customFormat="1" ht="9.75" customHeight="1" x14ac:dyDescent="0.2">
      <c r="B780" s="95" t="s">
        <v>55</v>
      </c>
      <c r="D780" s="211"/>
      <c r="E780" s="61" t="s">
        <v>1536</v>
      </c>
      <c r="F780" s="61"/>
      <c r="G780" s="23" t="s">
        <v>1228</v>
      </c>
      <c r="H780" s="23"/>
      <c r="I780" s="23" t="s">
        <v>1240</v>
      </c>
      <c r="J780" s="23"/>
      <c r="K780" s="23"/>
      <c r="L780" s="23"/>
      <c r="M780" s="23"/>
      <c r="N780" s="23"/>
      <c r="P780" s="61" t="s">
        <v>1532</v>
      </c>
      <c r="Q780" s="73"/>
      <c r="R780" s="22"/>
      <c r="S780" s="29">
        <f>IF(Suggested="Yes",AA780,AG780)</f>
        <v>6.85</v>
      </c>
      <c r="T780" s="27" t="s">
        <v>47</v>
      </c>
      <c r="U780" s="5" t="str">
        <f>+Instructions!$B$3</f>
        <v xml:space="preserve">G </v>
      </c>
      <c r="V780" s="41"/>
      <c r="W780" s="45">
        <f>+Instructions!$C$22</f>
        <v>0</v>
      </c>
      <c r="X780" s="15">
        <f t="shared" ref="X780" si="604">ROUND($AA780*(1-W780)+0.004999,2)</f>
        <v>6.85</v>
      </c>
      <c r="Y780" s="41"/>
      <c r="Z780" s="6" t="s">
        <v>1703</v>
      </c>
      <c r="AA780" s="29">
        <v>6.85</v>
      </c>
      <c r="AB780" s="49">
        <f t="shared" ref="AB780" si="605">+W780</f>
        <v>0</v>
      </c>
      <c r="AC780" s="15">
        <f t="shared" ref="AC780" si="606">+X780</f>
        <v>6.85</v>
      </c>
      <c r="AD780" s="11">
        <f t="shared" ref="AD780" si="607">(AG780-AC780)/AG780</f>
        <v>0</v>
      </c>
      <c r="AE780" s="102"/>
      <c r="AF780" s="109">
        <v>1</v>
      </c>
      <c r="AG780" s="28">
        <f t="shared" ref="AG780" si="608">SUM(AJ780:AL780)+AE780</f>
        <v>6.85</v>
      </c>
      <c r="AH780" s="41"/>
      <c r="AJ780" s="15">
        <f t="shared" ref="AJ780" si="609">ROUND(AC780/(1-VLOOKUP(AF780,Group,2,FALSE)),2)</f>
        <v>6.85</v>
      </c>
      <c r="AK780" s="15">
        <f t="shared" ref="AK780" si="610">IF(VLOOKUP(AF780,Group,5,FALSE)="YES",VLOOKUP(ROUND(ROUND(AJ780,1)-AJ780,2),Round,2,FALSE)+VLOOKUP(AF780,Group,6,FALSE),0)</f>
        <v>0</v>
      </c>
      <c r="AL780" s="15">
        <f t="shared" ref="AL780" si="611">IF(VLOOKUP(AF780,Group,7,FALSE)="",0,ROUND(AJ780-0.04999,1)-AJ780+AM780)</f>
        <v>0</v>
      </c>
      <c r="AM780" s="15" t="str">
        <f t="shared" ref="AM780" si="612">IF(VLOOKUP(AF780,Group,7,FALSE)="","",VLOOKUP(AF780,Group,7,FALSE))</f>
        <v/>
      </c>
      <c r="AO780" s="81" t="s">
        <v>59</v>
      </c>
    </row>
    <row r="781" spans="2:41" s="3" customFormat="1" ht="2.4500000000000002" customHeight="1" x14ac:dyDescent="0.2">
      <c r="P781" s="61"/>
      <c r="Q781" s="73"/>
      <c r="R781" s="6"/>
      <c r="S781" s="29"/>
      <c r="T781" s="6"/>
      <c r="U781" s="5"/>
      <c r="V781" s="41"/>
      <c r="W781" s="45"/>
      <c r="X781" s="13"/>
      <c r="Y781" s="41"/>
      <c r="Z781" s="29"/>
      <c r="AA781" s="29"/>
      <c r="AB781" s="44"/>
      <c r="AC781" s="15"/>
      <c r="AD781" s="13"/>
      <c r="AE781" s="54"/>
      <c r="AF781" s="105"/>
      <c r="AG781" s="29"/>
      <c r="AH781" s="41"/>
      <c r="AJ781" s="15"/>
      <c r="AK781" s="15"/>
      <c r="AL781" s="15"/>
      <c r="AM781" s="15"/>
      <c r="AO781" s="24" t="s">
        <v>59</v>
      </c>
    </row>
    <row r="782" spans="2:41" s="3" customFormat="1" ht="9.9499999999999993" customHeight="1" x14ac:dyDescent="0.2">
      <c r="C782" s="133"/>
      <c r="D782" s="211" t="s">
        <v>165</v>
      </c>
      <c r="E782" s="224" t="s">
        <v>1537</v>
      </c>
      <c r="F782" s="224"/>
      <c r="G782" s="224"/>
      <c r="H782" s="224"/>
      <c r="I782" s="224"/>
      <c r="K782" s="224"/>
      <c r="L782" s="224"/>
      <c r="M782" s="224"/>
      <c r="N782" s="224"/>
      <c r="O782" s="23"/>
      <c r="P782" s="23"/>
      <c r="Q782" s="23"/>
      <c r="R782" s="23"/>
      <c r="S782" s="29"/>
      <c r="T782" s="23"/>
      <c r="U782" s="5"/>
      <c r="V782" s="41"/>
      <c r="W782" s="58"/>
      <c r="X782" s="58"/>
      <c r="Y782" s="41"/>
      <c r="Z782" s="29"/>
      <c r="AA782" s="29"/>
      <c r="AB782" s="44"/>
      <c r="AC782" s="15"/>
      <c r="AD782" s="13"/>
      <c r="AE782" s="54"/>
      <c r="AF782" s="105"/>
      <c r="AG782" s="15"/>
      <c r="AH782" s="41"/>
      <c r="AJ782" s="15"/>
      <c r="AK782" s="15"/>
      <c r="AL782" s="15"/>
      <c r="AM782" s="15"/>
      <c r="AO782" s="24" t="s">
        <v>59</v>
      </c>
    </row>
    <row r="783" spans="2:41" s="3" customFormat="1" ht="1.5" customHeight="1" x14ac:dyDescent="0.2">
      <c r="P783" s="61"/>
      <c r="Q783" s="73"/>
      <c r="R783" s="6"/>
      <c r="S783" s="29"/>
      <c r="T783" s="6"/>
      <c r="U783" s="5"/>
      <c r="V783" s="41"/>
      <c r="W783" s="45"/>
      <c r="X783" s="13"/>
      <c r="Y783" s="41"/>
      <c r="Z783" s="29"/>
      <c r="AA783" s="29"/>
      <c r="AB783" s="44"/>
      <c r="AC783" s="15"/>
      <c r="AD783" s="13"/>
      <c r="AE783" s="54"/>
      <c r="AF783" s="105"/>
      <c r="AG783" s="29"/>
      <c r="AH783" s="41"/>
      <c r="AJ783" s="15"/>
      <c r="AK783" s="15"/>
      <c r="AL783" s="15"/>
      <c r="AM783" s="15"/>
      <c r="AO783" s="24" t="s">
        <v>59</v>
      </c>
    </row>
    <row r="784" spans="2:41" s="3" customFormat="1" ht="9.75" customHeight="1" x14ac:dyDescent="0.2">
      <c r="B784" s="95" t="s">
        <v>55</v>
      </c>
      <c r="D784" s="211"/>
      <c r="E784" s="61" t="s">
        <v>1538</v>
      </c>
      <c r="F784" s="61"/>
      <c r="G784" s="23" t="s">
        <v>1228</v>
      </c>
      <c r="H784" s="23"/>
      <c r="I784" s="23" t="s">
        <v>1240</v>
      </c>
      <c r="J784" s="23"/>
      <c r="K784" s="23"/>
      <c r="L784" s="23"/>
      <c r="M784" s="23"/>
      <c r="N784" s="23"/>
      <c r="P784" s="61" t="s">
        <v>1539</v>
      </c>
      <c r="Q784" s="73"/>
      <c r="R784" s="22"/>
      <c r="S784" s="29">
        <f>IF(Suggested="Yes",AA784,AG784)</f>
        <v>6.85</v>
      </c>
      <c r="T784" s="27" t="s">
        <v>47</v>
      </c>
      <c r="U784" s="5" t="str">
        <f>+Instructions!$B$3</f>
        <v xml:space="preserve">G </v>
      </c>
      <c r="V784" s="41"/>
      <c r="W784" s="45">
        <f>+Instructions!$C$22</f>
        <v>0</v>
      </c>
      <c r="X784" s="15">
        <f t="shared" ref="X784" si="613">ROUND($AA784*(1-W784)+0.004999,2)</f>
        <v>6.85</v>
      </c>
      <c r="Y784" s="41"/>
      <c r="Z784" s="6" t="s">
        <v>1703</v>
      </c>
      <c r="AA784" s="29">
        <v>6.85</v>
      </c>
      <c r="AB784" s="49">
        <f t="shared" ref="AB784" si="614">+W784</f>
        <v>0</v>
      </c>
      <c r="AC784" s="15">
        <f t="shared" ref="AC784" si="615">+X784</f>
        <v>6.85</v>
      </c>
      <c r="AD784" s="11">
        <f t="shared" ref="AD784" si="616">(AG784-AC784)/AG784</f>
        <v>0</v>
      </c>
      <c r="AE784" s="102"/>
      <c r="AF784" s="109">
        <v>1</v>
      </c>
      <c r="AG784" s="28">
        <f t="shared" ref="AG784" si="617">SUM(AJ784:AL784)+AE784</f>
        <v>6.85</v>
      </c>
      <c r="AH784" s="41"/>
      <c r="AJ784" s="15">
        <f t="shared" ref="AJ784" si="618">ROUND(AC784/(1-VLOOKUP(AF784,Group,2,FALSE)),2)</f>
        <v>6.85</v>
      </c>
      <c r="AK784" s="15">
        <f t="shared" ref="AK784" si="619">IF(VLOOKUP(AF784,Group,5,FALSE)="YES",VLOOKUP(ROUND(ROUND(AJ784,1)-AJ784,2),Round,2,FALSE)+VLOOKUP(AF784,Group,6,FALSE),0)</f>
        <v>0</v>
      </c>
      <c r="AL784" s="15">
        <f t="shared" ref="AL784" si="620">IF(VLOOKUP(AF784,Group,7,FALSE)="",0,ROUND(AJ784-0.04999,1)-AJ784+AM784)</f>
        <v>0</v>
      </c>
      <c r="AM784" s="15" t="str">
        <f t="shared" ref="AM784" si="621">IF(VLOOKUP(AF784,Group,7,FALSE)="","",VLOOKUP(AF784,Group,7,FALSE))</f>
        <v/>
      </c>
      <c r="AO784" s="81" t="s">
        <v>59</v>
      </c>
    </row>
    <row r="785" spans="2:41" s="3" customFormat="1" ht="3.95" customHeight="1" x14ac:dyDescent="0.2">
      <c r="P785" s="61"/>
      <c r="Q785" s="73"/>
      <c r="R785" s="6"/>
      <c r="S785" s="29"/>
      <c r="T785" s="6"/>
      <c r="U785" s="5"/>
      <c r="V785" s="41"/>
      <c r="W785" s="45"/>
      <c r="X785" s="13"/>
      <c r="Y785" s="41"/>
      <c r="Z785" s="29"/>
      <c r="AA785" s="29"/>
      <c r="AB785" s="44"/>
      <c r="AC785" s="15"/>
      <c r="AD785" s="13"/>
      <c r="AE785" s="54"/>
      <c r="AF785" s="105"/>
      <c r="AG785" s="29"/>
      <c r="AH785" s="41"/>
      <c r="AJ785" s="15"/>
      <c r="AK785" s="15"/>
      <c r="AL785" s="15"/>
      <c r="AM785" s="15"/>
      <c r="AO785" s="182" t="s">
        <v>59</v>
      </c>
    </row>
    <row r="786" spans="2:41" s="3" customFormat="1" ht="9.9499999999999993" customHeight="1" x14ac:dyDescent="0.2">
      <c r="C786" s="220" t="s">
        <v>1142</v>
      </c>
      <c r="E786" s="221"/>
      <c r="P786" s="134"/>
      <c r="Q786" s="6"/>
      <c r="R786" s="222" t="s">
        <v>370</v>
      </c>
      <c r="S786" s="172" t="s">
        <v>1143</v>
      </c>
      <c r="T786" s="223"/>
      <c r="U786" s="5"/>
      <c r="V786" s="41"/>
      <c r="W786" s="58"/>
      <c r="X786" s="58"/>
      <c r="Y786" s="41"/>
      <c r="Z786" s="29"/>
      <c r="AA786" s="29"/>
      <c r="AB786" s="44"/>
      <c r="AC786" s="15"/>
      <c r="AD786" s="13"/>
      <c r="AE786" s="54"/>
      <c r="AF786" s="105"/>
      <c r="AG786" s="15"/>
      <c r="AH786" s="41"/>
      <c r="AJ786" s="15"/>
      <c r="AK786" s="15"/>
      <c r="AL786" s="15"/>
      <c r="AM786" s="15"/>
      <c r="AO786" s="182" t="s">
        <v>59</v>
      </c>
    </row>
    <row r="787" spans="2:41" s="3" customFormat="1" ht="2.85" customHeight="1" x14ac:dyDescent="0.2">
      <c r="P787" s="61"/>
      <c r="Q787" s="73"/>
      <c r="R787" s="6"/>
      <c r="S787" s="29"/>
      <c r="T787" s="6"/>
      <c r="U787" s="5"/>
      <c r="V787" s="41"/>
      <c r="W787" s="45"/>
      <c r="X787" s="13"/>
      <c r="Y787" s="41"/>
      <c r="Z787" s="29"/>
      <c r="AA787" s="29"/>
      <c r="AB787" s="44"/>
      <c r="AC787" s="15"/>
      <c r="AD787" s="13"/>
      <c r="AE787" s="54"/>
      <c r="AF787" s="105"/>
      <c r="AG787" s="29"/>
      <c r="AH787" s="41"/>
      <c r="AJ787" s="15"/>
      <c r="AK787" s="15"/>
      <c r="AL787" s="15"/>
      <c r="AM787" s="15"/>
      <c r="AO787" s="182" t="s">
        <v>59</v>
      </c>
    </row>
    <row r="788" spans="2:41" s="3" customFormat="1" ht="9.9499999999999993" customHeight="1" x14ac:dyDescent="0.2">
      <c r="C788" s="133"/>
      <c r="D788" s="211" t="s">
        <v>165</v>
      </c>
      <c r="E788" s="224" t="s">
        <v>712</v>
      </c>
      <c r="F788" s="224"/>
      <c r="G788" s="224"/>
      <c r="H788" s="224"/>
      <c r="I788" s="224"/>
      <c r="J788" s="224"/>
      <c r="K788" s="224"/>
      <c r="L788" s="224"/>
      <c r="M788" s="224"/>
      <c r="N788" s="224"/>
      <c r="O788" s="23"/>
      <c r="P788" s="23"/>
      <c r="Q788" s="23"/>
      <c r="R788" s="23"/>
      <c r="S788" s="29"/>
      <c r="T788" s="23"/>
      <c r="U788" s="5"/>
      <c r="V788" s="41"/>
      <c r="W788" s="58"/>
      <c r="X788" s="58"/>
      <c r="Y788" s="41"/>
      <c r="Z788" s="29"/>
      <c r="AA788" s="29"/>
      <c r="AB788" s="44"/>
      <c r="AC788" s="15"/>
      <c r="AD788" s="13"/>
      <c r="AE788" s="54"/>
      <c r="AF788" s="105"/>
      <c r="AG788" s="15"/>
      <c r="AH788" s="41"/>
      <c r="AJ788" s="15"/>
      <c r="AK788" s="15"/>
      <c r="AL788" s="15"/>
      <c r="AM788" s="15"/>
      <c r="AO788" s="182" t="s">
        <v>59</v>
      </c>
    </row>
    <row r="789" spans="2:41" s="3" customFormat="1" ht="1.5" customHeight="1" x14ac:dyDescent="0.2">
      <c r="P789" s="61"/>
      <c r="Q789" s="73"/>
      <c r="R789" s="6"/>
      <c r="S789" s="29"/>
      <c r="T789" s="6"/>
      <c r="U789" s="5"/>
      <c r="V789" s="41"/>
      <c r="W789" s="45"/>
      <c r="X789" s="13"/>
      <c r="Y789" s="41"/>
      <c r="Z789" s="29"/>
      <c r="AA789" s="29"/>
      <c r="AB789" s="44"/>
      <c r="AC789" s="15"/>
      <c r="AD789" s="13"/>
      <c r="AE789" s="54"/>
      <c r="AF789" s="105"/>
      <c r="AG789" s="29"/>
      <c r="AH789" s="41"/>
      <c r="AJ789" s="15"/>
      <c r="AK789" s="15"/>
      <c r="AL789" s="15"/>
      <c r="AM789" s="15"/>
      <c r="AO789" s="182" t="s">
        <v>59</v>
      </c>
    </row>
    <row r="790" spans="2:41" s="3" customFormat="1" ht="9.9499999999999993" customHeight="1" x14ac:dyDescent="0.2">
      <c r="B790" s="95" t="s">
        <v>55</v>
      </c>
      <c r="D790" s="211"/>
      <c r="E790" s="61" t="s">
        <v>792</v>
      </c>
      <c r="F790" s="61"/>
      <c r="G790" s="23" t="s">
        <v>48</v>
      </c>
      <c r="H790" s="23"/>
      <c r="I790" s="23" t="s">
        <v>258</v>
      </c>
      <c r="J790" s="23"/>
      <c r="K790" s="23"/>
      <c r="L790" s="23"/>
      <c r="M790" s="23"/>
      <c r="N790" s="23"/>
      <c r="P790" s="61" t="s">
        <v>1144</v>
      </c>
      <c r="Q790" s="73"/>
      <c r="R790" s="22"/>
      <c r="S790" s="29">
        <f>IF(Suggested="Yes",AA790,AG790)</f>
        <v>10.7</v>
      </c>
      <c r="T790" s="27" t="s">
        <v>47</v>
      </c>
      <c r="U790" s="5" t="str">
        <f>+Instructions!$B$3</f>
        <v xml:space="preserve">G </v>
      </c>
      <c r="V790" s="41"/>
      <c r="W790" s="45">
        <f>+Instructions!$C$22</f>
        <v>0</v>
      </c>
      <c r="X790" s="15">
        <f t="shared" ref="X790" si="622">ROUND($AA790*(1-W790)+0.004999,2)</f>
        <v>10.7</v>
      </c>
      <c r="Y790" s="41"/>
      <c r="Z790" s="6" t="s">
        <v>1705</v>
      </c>
      <c r="AA790" s="29">
        <v>10.7</v>
      </c>
      <c r="AB790" s="49">
        <f t="shared" ref="AB790" si="623">+W790</f>
        <v>0</v>
      </c>
      <c r="AC790" s="15">
        <f t="shared" ref="AC790" si="624">+X790</f>
        <v>10.7</v>
      </c>
      <c r="AD790" s="11">
        <f t="shared" ref="AD790" si="625">(AG790-AC790)/AG790</f>
        <v>0</v>
      </c>
      <c r="AE790" s="102"/>
      <c r="AF790" s="109">
        <v>1</v>
      </c>
      <c r="AG790" s="28">
        <f t="shared" ref="AG790" si="626">SUM(AJ790:AL790)+AE790</f>
        <v>10.7</v>
      </c>
      <c r="AH790" s="41"/>
      <c r="AJ790" s="15">
        <f t="shared" ref="AJ790" si="627">ROUND(AC790/(1-VLOOKUP(AF790,Group,2,FALSE)),2)</f>
        <v>10.7</v>
      </c>
      <c r="AK790" s="15">
        <f t="shared" ref="AK790" si="628">IF(VLOOKUP(AF790,Group,5,FALSE)="YES",VLOOKUP(ROUND(ROUND(AJ790,1)-AJ790,2),Round,2,FALSE)+VLOOKUP(AF790,Group,6,FALSE),0)</f>
        <v>0</v>
      </c>
      <c r="AL790" s="15">
        <f t="shared" ref="AL790" si="629">IF(VLOOKUP(AF790,Group,7,FALSE)="",0,ROUND(AJ790-0.04999,1)-AJ790+AM790)</f>
        <v>0</v>
      </c>
      <c r="AM790" s="15" t="str">
        <f t="shared" ref="AM790" si="630">IF(VLOOKUP(AF790,Group,7,FALSE)="","",VLOOKUP(AF790,Group,7,FALSE))</f>
        <v/>
      </c>
      <c r="AO790" s="81" t="s">
        <v>59</v>
      </c>
    </row>
    <row r="791" spans="2:41" s="3" customFormat="1" ht="3.95" customHeight="1" x14ac:dyDescent="0.2">
      <c r="P791" s="61"/>
      <c r="Q791" s="73"/>
      <c r="R791" s="6"/>
      <c r="S791" s="29"/>
      <c r="T791" s="6"/>
      <c r="U791" s="5"/>
      <c r="V791" s="41"/>
      <c r="W791" s="45"/>
      <c r="X791" s="13"/>
      <c r="Y791" s="41"/>
      <c r="Z791" s="29"/>
      <c r="AA791" s="29"/>
      <c r="AB791" s="44"/>
      <c r="AC791" s="15"/>
      <c r="AD791" s="13"/>
      <c r="AE791" s="54"/>
      <c r="AF791" s="105"/>
      <c r="AG791" s="29"/>
      <c r="AH791" s="41"/>
      <c r="AJ791" s="15"/>
      <c r="AK791" s="15"/>
      <c r="AL791" s="15"/>
      <c r="AM791" s="15"/>
      <c r="AO791" s="182" t="s">
        <v>59</v>
      </c>
    </row>
    <row r="792" spans="2:41" s="3" customFormat="1" ht="9.9499999999999993" customHeight="1" x14ac:dyDescent="0.2">
      <c r="C792" s="220" t="s">
        <v>1380</v>
      </c>
      <c r="E792" s="221"/>
      <c r="P792" s="134"/>
      <c r="Q792" s="6"/>
      <c r="R792" s="222" t="s">
        <v>370</v>
      </c>
      <c r="S792" s="172" t="s">
        <v>1381</v>
      </c>
      <c r="T792" s="223"/>
      <c r="U792" s="5"/>
      <c r="V792" s="41"/>
      <c r="W792" s="58"/>
      <c r="X792" s="58"/>
      <c r="Y792" s="41"/>
      <c r="Z792" s="29"/>
      <c r="AA792" s="29"/>
      <c r="AB792" s="44"/>
      <c r="AC792" s="15"/>
      <c r="AD792" s="13"/>
      <c r="AE792" s="54"/>
      <c r="AF792" s="105"/>
      <c r="AG792" s="15"/>
      <c r="AH792" s="41"/>
      <c r="AJ792" s="15"/>
      <c r="AK792" s="15"/>
      <c r="AL792" s="15"/>
      <c r="AM792" s="15"/>
      <c r="AO792" s="182" t="s">
        <v>59</v>
      </c>
    </row>
    <row r="793" spans="2:41" s="3" customFormat="1" ht="2.85" customHeight="1" x14ac:dyDescent="0.2">
      <c r="P793" s="61"/>
      <c r="Q793" s="73"/>
      <c r="R793" s="6"/>
      <c r="S793" s="29"/>
      <c r="T793" s="6"/>
      <c r="U793" s="5"/>
      <c r="V793" s="41"/>
      <c r="W793" s="45"/>
      <c r="X793" s="13"/>
      <c r="Y793" s="41"/>
      <c r="Z793" s="29"/>
      <c r="AA793" s="29"/>
      <c r="AB793" s="44"/>
      <c r="AC793" s="15"/>
      <c r="AD793" s="13"/>
      <c r="AE793" s="54"/>
      <c r="AF793" s="105"/>
      <c r="AG793" s="29"/>
      <c r="AH793" s="41"/>
      <c r="AJ793" s="15"/>
      <c r="AK793" s="15"/>
      <c r="AL793" s="15"/>
      <c r="AM793" s="15"/>
      <c r="AO793" s="182" t="s">
        <v>59</v>
      </c>
    </row>
    <row r="794" spans="2:41" s="3" customFormat="1" ht="9.9499999999999993" customHeight="1" x14ac:dyDescent="0.2">
      <c r="C794" s="133"/>
      <c r="D794" s="211" t="s">
        <v>165</v>
      </c>
      <c r="E794" s="224" t="s">
        <v>1382</v>
      </c>
      <c r="F794" s="224"/>
      <c r="G794" s="224"/>
      <c r="H794" s="224"/>
      <c r="I794" s="224"/>
      <c r="J794" s="224"/>
      <c r="K794" s="224"/>
      <c r="L794" s="224"/>
      <c r="M794" s="224"/>
      <c r="N794" s="224"/>
      <c r="O794" s="23"/>
      <c r="P794" s="23"/>
      <c r="Q794" s="23"/>
      <c r="R794" s="23"/>
      <c r="S794" s="29"/>
      <c r="T794" s="23"/>
      <c r="U794" s="5"/>
      <c r="V794" s="41"/>
      <c r="W794" s="58"/>
      <c r="X794" s="58"/>
      <c r="Y794" s="41"/>
      <c r="Z794" s="29"/>
      <c r="AA794" s="29"/>
      <c r="AB794" s="44"/>
      <c r="AC794" s="15"/>
      <c r="AD794" s="13"/>
      <c r="AE794" s="54"/>
      <c r="AF794" s="105"/>
      <c r="AG794" s="15"/>
      <c r="AH794" s="41"/>
      <c r="AJ794" s="15"/>
      <c r="AK794" s="15"/>
      <c r="AL794" s="15"/>
      <c r="AM794" s="15"/>
      <c r="AO794" s="182" t="s">
        <v>59</v>
      </c>
    </row>
    <row r="795" spans="2:41" s="3" customFormat="1" ht="1.5" customHeight="1" x14ac:dyDescent="0.2">
      <c r="P795" s="61"/>
      <c r="Q795" s="73"/>
      <c r="R795" s="6"/>
      <c r="S795" s="29"/>
      <c r="T795" s="6"/>
      <c r="U795" s="5"/>
      <c r="V795" s="41"/>
      <c r="W795" s="45"/>
      <c r="X795" s="13"/>
      <c r="Y795" s="41"/>
      <c r="Z795" s="29"/>
      <c r="AA795" s="29"/>
      <c r="AB795" s="44"/>
      <c r="AC795" s="15"/>
      <c r="AD795" s="13"/>
      <c r="AE795" s="54"/>
      <c r="AF795" s="105"/>
      <c r="AG795" s="29"/>
      <c r="AH795" s="41"/>
      <c r="AJ795" s="15"/>
      <c r="AK795" s="15"/>
      <c r="AL795" s="15"/>
      <c r="AM795" s="15"/>
      <c r="AO795" s="182" t="s">
        <v>59</v>
      </c>
    </row>
    <row r="796" spans="2:41" s="3" customFormat="1" ht="9.9499999999999993" customHeight="1" x14ac:dyDescent="0.2">
      <c r="B796" s="95" t="s">
        <v>55</v>
      </c>
      <c r="D796" s="211"/>
      <c r="E796" s="61" t="s">
        <v>115</v>
      </c>
      <c r="F796" s="61"/>
      <c r="G796" s="23" t="s">
        <v>48</v>
      </c>
      <c r="H796" s="23"/>
      <c r="I796" s="23"/>
      <c r="J796" s="23"/>
      <c r="K796" s="23"/>
      <c r="L796" s="23"/>
      <c r="M796" s="23"/>
      <c r="N796" s="23"/>
      <c r="P796" s="61" t="s">
        <v>1197</v>
      </c>
      <c r="Q796" s="73"/>
      <c r="R796" s="22"/>
      <c r="S796" s="29">
        <f>IF(Suggested="Yes",AA796,AG796)</f>
        <v>7.95</v>
      </c>
      <c r="T796" s="27" t="s">
        <v>47</v>
      </c>
      <c r="U796" s="5" t="str">
        <f>+Instructions!$B$3</f>
        <v xml:space="preserve">G </v>
      </c>
      <c r="V796" s="41"/>
      <c r="W796" s="45">
        <f>+Instructions!$C$22</f>
        <v>0</v>
      </c>
      <c r="X796" s="15">
        <f t="shared" ref="X796" si="631">ROUND($AA796*(1-W796)+0.004999,2)</f>
        <v>7.95</v>
      </c>
      <c r="Y796" s="41"/>
      <c r="Z796" s="6" t="s">
        <v>1705</v>
      </c>
      <c r="AA796" s="29">
        <v>7.95</v>
      </c>
      <c r="AB796" s="49">
        <f t="shared" ref="AB796" si="632">+W796</f>
        <v>0</v>
      </c>
      <c r="AC796" s="15">
        <f t="shared" ref="AC796" si="633">+X796</f>
        <v>7.95</v>
      </c>
      <c r="AD796" s="11">
        <f t="shared" ref="AD796" si="634">(AG796-AC796)/AG796</f>
        <v>0</v>
      </c>
      <c r="AE796" s="102"/>
      <c r="AF796" s="109">
        <v>1</v>
      </c>
      <c r="AG796" s="28">
        <f t="shared" ref="AG796" si="635">SUM(AJ796:AL796)+AE796</f>
        <v>7.95</v>
      </c>
      <c r="AH796" s="41"/>
      <c r="AJ796" s="15">
        <f t="shared" ref="AJ796" si="636">ROUND(AC796/(1-VLOOKUP(AF796,Group,2,FALSE)),2)</f>
        <v>7.95</v>
      </c>
      <c r="AK796" s="15">
        <f t="shared" ref="AK796" si="637">IF(VLOOKUP(AF796,Group,5,FALSE)="YES",VLOOKUP(ROUND(ROUND(AJ796,1)-AJ796,2),Round,2,FALSE)+VLOOKUP(AF796,Group,6,FALSE),0)</f>
        <v>0</v>
      </c>
      <c r="AL796" s="15">
        <f t="shared" ref="AL796" si="638">IF(VLOOKUP(AF796,Group,7,FALSE)="",0,ROUND(AJ796-0.04999,1)-AJ796+AM796)</f>
        <v>0</v>
      </c>
      <c r="AM796" s="15" t="str">
        <f t="shared" ref="AM796" si="639">IF(VLOOKUP(AF796,Group,7,FALSE)="","",VLOOKUP(AF796,Group,7,FALSE))</f>
        <v/>
      </c>
      <c r="AO796" s="81" t="s">
        <v>59</v>
      </c>
    </row>
    <row r="797" spans="2:41" s="3" customFormat="1" ht="3.95" customHeight="1" x14ac:dyDescent="0.2">
      <c r="P797" s="61"/>
      <c r="Q797" s="73"/>
      <c r="R797" s="6"/>
      <c r="S797" s="29"/>
      <c r="T797" s="6"/>
      <c r="U797" s="5"/>
      <c r="V797" s="41"/>
      <c r="W797" s="45"/>
      <c r="X797" s="13"/>
      <c r="Y797" s="41"/>
      <c r="Z797" s="29"/>
      <c r="AA797" s="29"/>
      <c r="AB797" s="44"/>
      <c r="AC797" s="15"/>
      <c r="AD797" s="13"/>
      <c r="AE797" s="54"/>
      <c r="AF797" s="105"/>
      <c r="AG797" s="29"/>
      <c r="AH797" s="41"/>
      <c r="AJ797" s="15"/>
      <c r="AK797" s="15"/>
      <c r="AL797" s="15"/>
      <c r="AM797" s="15"/>
      <c r="AO797" s="24" t="s">
        <v>59</v>
      </c>
    </row>
    <row r="798" spans="2:41" s="3" customFormat="1" ht="9.9499999999999993" customHeight="1" x14ac:dyDescent="0.2">
      <c r="C798" s="220" t="s">
        <v>1099</v>
      </c>
      <c r="E798" s="221"/>
      <c r="K798" s="3" t="s">
        <v>89</v>
      </c>
      <c r="L798" s="3" t="s">
        <v>89</v>
      </c>
      <c r="P798" s="134"/>
      <c r="Q798" s="6"/>
      <c r="R798" s="222"/>
      <c r="S798" s="199"/>
      <c r="T798" s="10"/>
      <c r="U798" s="5"/>
      <c r="V798" s="41"/>
      <c r="W798" s="58"/>
      <c r="X798" s="58"/>
      <c r="Y798" s="41"/>
      <c r="Z798" s="29"/>
      <c r="AA798" s="29"/>
      <c r="AB798" s="44"/>
      <c r="AC798" s="15"/>
      <c r="AD798" s="13"/>
      <c r="AE798" s="54"/>
      <c r="AF798" s="105"/>
      <c r="AG798" s="15"/>
      <c r="AH798" s="41"/>
      <c r="AJ798" s="15"/>
      <c r="AK798" s="15"/>
      <c r="AL798" s="15"/>
      <c r="AM798" s="15"/>
      <c r="AO798" s="24" t="s">
        <v>59</v>
      </c>
    </row>
    <row r="799" spans="2:41" s="3" customFormat="1" ht="3.95" customHeight="1" x14ac:dyDescent="0.2">
      <c r="P799" s="61"/>
      <c r="Q799" s="73"/>
      <c r="R799" s="6"/>
      <c r="S799" s="29"/>
      <c r="T799" s="6"/>
      <c r="U799" s="5"/>
      <c r="V799" s="41"/>
      <c r="W799" s="45"/>
      <c r="X799" s="13"/>
      <c r="Y799" s="41"/>
      <c r="Z799" s="29"/>
      <c r="AA799" s="29"/>
      <c r="AB799" s="44"/>
      <c r="AC799" s="15"/>
      <c r="AD799" s="13"/>
      <c r="AE799" s="54"/>
      <c r="AF799" s="105"/>
      <c r="AG799" s="29"/>
      <c r="AH799" s="41"/>
      <c r="AJ799" s="15"/>
      <c r="AK799" s="15"/>
      <c r="AL799" s="15"/>
      <c r="AM799" s="15"/>
      <c r="AO799" s="24" t="s">
        <v>59</v>
      </c>
    </row>
    <row r="800" spans="2:41" s="3" customFormat="1" ht="9.9499999999999993" customHeight="1" x14ac:dyDescent="0.2">
      <c r="C800" s="220" t="s">
        <v>1230</v>
      </c>
      <c r="E800" s="221"/>
      <c r="P800" s="134"/>
      <c r="Q800" s="6"/>
      <c r="R800" s="222" t="s">
        <v>370</v>
      </c>
      <c r="S800" s="172" t="s">
        <v>1231</v>
      </c>
      <c r="T800" s="223"/>
      <c r="U800" s="5"/>
      <c r="V800" s="41"/>
      <c r="W800" s="58"/>
      <c r="X800" s="58"/>
      <c r="Y800" s="41"/>
      <c r="Z800" s="29"/>
      <c r="AA800" s="29"/>
      <c r="AB800" s="44"/>
      <c r="AC800" s="15"/>
      <c r="AD800" s="13"/>
      <c r="AE800" s="54"/>
      <c r="AF800" s="105"/>
      <c r="AG800" s="15"/>
      <c r="AH800" s="41"/>
      <c r="AJ800" s="15"/>
      <c r="AK800" s="15"/>
      <c r="AL800" s="15"/>
      <c r="AM800" s="15"/>
      <c r="AO800" s="24" t="s">
        <v>59</v>
      </c>
    </row>
    <row r="801" spans="2:41" s="3" customFormat="1" ht="2.4500000000000002" customHeight="1" x14ac:dyDescent="0.2">
      <c r="P801" s="61"/>
      <c r="Q801" s="73"/>
      <c r="R801" s="6"/>
      <c r="S801" s="29"/>
      <c r="T801" s="6"/>
      <c r="U801" s="5"/>
      <c r="V801" s="41"/>
      <c r="W801" s="45"/>
      <c r="X801" s="13"/>
      <c r="Y801" s="41"/>
      <c r="Z801" s="29"/>
      <c r="AA801" s="29"/>
      <c r="AB801" s="44"/>
      <c r="AC801" s="15"/>
      <c r="AD801" s="13"/>
      <c r="AE801" s="54"/>
      <c r="AF801" s="105"/>
      <c r="AG801" s="29"/>
      <c r="AH801" s="41"/>
      <c r="AJ801" s="15"/>
      <c r="AK801" s="15"/>
      <c r="AL801" s="15"/>
      <c r="AM801" s="15"/>
      <c r="AO801" s="24" t="s">
        <v>59</v>
      </c>
    </row>
    <row r="802" spans="2:41" s="3" customFormat="1" ht="9.9499999999999993" customHeight="1" x14ac:dyDescent="0.2">
      <c r="C802" s="133"/>
      <c r="D802" s="211" t="s">
        <v>10</v>
      </c>
      <c r="E802" s="224" t="s">
        <v>1235</v>
      </c>
      <c r="F802" s="224" t="s">
        <v>1237</v>
      </c>
      <c r="G802" s="224"/>
      <c r="H802" s="224"/>
      <c r="I802" s="224" t="s">
        <v>1541</v>
      </c>
      <c r="K802" s="224"/>
      <c r="L802" s="224"/>
      <c r="N802" s="224"/>
      <c r="O802" s="23"/>
      <c r="P802" s="23"/>
      <c r="Q802" s="23"/>
      <c r="R802" s="23"/>
      <c r="S802" s="29"/>
      <c r="T802" s="23"/>
      <c r="U802" s="5"/>
      <c r="V802" s="41"/>
      <c r="W802" s="58"/>
      <c r="X802" s="58"/>
      <c r="Y802" s="41"/>
      <c r="Z802" s="29"/>
      <c r="AA802" s="29"/>
      <c r="AB802" s="44"/>
      <c r="AC802" s="15"/>
      <c r="AD802" s="13"/>
      <c r="AE802" s="54"/>
      <c r="AF802" s="105"/>
      <c r="AG802" s="15"/>
      <c r="AH802" s="41"/>
      <c r="AJ802" s="15"/>
      <c r="AK802" s="15"/>
      <c r="AL802" s="15"/>
      <c r="AM802" s="15"/>
      <c r="AO802" s="24" t="s">
        <v>59</v>
      </c>
    </row>
    <row r="803" spans="2:41" s="3" customFormat="1" ht="9.9499999999999993" customHeight="1" x14ac:dyDescent="0.2">
      <c r="C803" s="133"/>
      <c r="D803" s="211"/>
      <c r="E803" s="224" t="s">
        <v>1236</v>
      </c>
      <c r="F803" s="224" t="s">
        <v>1540</v>
      </c>
      <c r="G803" s="224"/>
      <c r="H803" s="224"/>
      <c r="I803" s="224" t="s">
        <v>1330</v>
      </c>
      <c r="K803" s="224"/>
      <c r="L803" s="224"/>
      <c r="M803" s="224"/>
      <c r="N803" s="224"/>
      <c r="O803" s="23"/>
      <c r="P803" s="23"/>
      <c r="Q803" s="23"/>
      <c r="R803" s="23"/>
      <c r="S803" s="29"/>
      <c r="T803" s="23"/>
      <c r="U803" s="5"/>
      <c r="V803" s="41"/>
      <c r="W803" s="58"/>
      <c r="X803" s="58"/>
      <c r="Y803" s="41"/>
      <c r="Z803" s="29"/>
      <c r="AA803" s="29"/>
      <c r="AB803" s="44"/>
      <c r="AC803" s="15"/>
      <c r="AD803" s="13"/>
      <c r="AE803" s="54"/>
      <c r="AF803" s="105"/>
      <c r="AG803" s="15"/>
      <c r="AH803" s="41"/>
      <c r="AJ803" s="15"/>
      <c r="AK803" s="15"/>
      <c r="AL803" s="15"/>
      <c r="AM803" s="15"/>
      <c r="AO803" s="24" t="s">
        <v>59</v>
      </c>
    </row>
    <row r="804" spans="2:41" s="3" customFormat="1" ht="1.5" customHeight="1" x14ac:dyDescent="0.2">
      <c r="P804" s="61"/>
      <c r="Q804" s="73"/>
      <c r="R804" s="6"/>
      <c r="S804" s="29"/>
      <c r="T804" s="6"/>
      <c r="U804" s="5"/>
      <c r="V804" s="41"/>
      <c r="W804" s="45"/>
      <c r="X804" s="13"/>
      <c r="Y804" s="41"/>
      <c r="Z804" s="29"/>
      <c r="AA804" s="29"/>
      <c r="AB804" s="44"/>
      <c r="AC804" s="15"/>
      <c r="AD804" s="13"/>
      <c r="AE804" s="54"/>
      <c r="AF804" s="105"/>
      <c r="AG804" s="29"/>
      <c r="AH804" s="41"/>
      <c r="AJ804" s="15"/>
      <c r="AK804" s="15"/>
      <c r="AL804" s="15"/>
      <c r="AM804" s="15"/>
      <c r="AO804" s="24" t="s">
        <v>59</v>
      </c>
    </row>
    <row r="805" spans="2:41" s="3" customFormat="1" ht="9.9499999999999993" customHeight="1" x14ac:dyDescent="0.2">
      <c r="B805" s="95" t="s">
        <v>55</v>
      </c>
      <c r="D805" s="211"/>
      <c r="E805" s="61" t="s">
        <v>1232</v>
      </c>
      <c r="F805" s="61"/>
      <c r="G805" s="23" t="s">
        <v>1219</v>
      </c>
      <c r="H805" s="23"/>
      <c r="I805" s="23" t="s">
        <v>1220</v>
      </c>
      <c r="J805" s="23"/>
      <c r="K805" s="23"/>
      <c r="L805" s="23"/>
      <c r="M805" s="23"/>
      <c r="N805" s="23"/>
      <c r="P805" s="61" t="s">
        <v>1233</v>
      </c>
      <c r="Q805" s="73"/>
      <c r="R805" s="22"/>
      <c r="S805" s="29">
        <f>IF(Suggested="Yes",AA805,AG805)</f>
        <v>5.7</v>
      </c>
      <c r="T805" s="27" t="s">
        <v>47</v>
      </c>
      <c r="U805" s="5" t="str">
        <f>+Instructions!$B$3</f>
        <v xml:space="preserve">G </v>
      </c>
      <c r="V805" s="41"/>
      <c r="W805" s="45">
        <f>+Instructions!$C$22</f>
        <v>0</v>
      </c>
      <c r="X805" s="15">
        <f>ROUND($AA805*(1-W805)+0.004999,2)</f>
        <v>5.7</v>
      </c>
      <c r="Y805" s="41"/>
      <c r="Z805" s="6" t="s">
        <v>1704</v>
      </c>
      <c r="AA805" s="29">
        <v>5.7</v>
      </c>
      <c r="AB805" s="49">
        <f t="shared" ref="AB805" si="640">+W805</f>
        <v>0</v>
      </c>
      <c r="AC805" s="15">
        <f t="shared" ref="AC805" si="641">+X805</f>
        <v>5.7</v>
      </c>
      <c r="AD805" s="11">
        <f t="shared" ref="AD805" si="642">(AG805-AC805)/AG805</f>
        <v>0</v>
      </c>
      <c r="AE805" s="102"/>
      <c r="AF805" s="109">
        <v>1</v>
      </c>
      <c r="AG805" s="28">
        <f t="shared" ref="AG805" si="643">SUM(AJ805:AL805)+AE805</f>
        <v>5.7</v>
      </c>
      <c r="AH805" s="41"/>
      <c r="AJ805" s="15">
        <f t="shared" ref="AJ805" si="644">ROUND(AC805/(1-VLOOKUP(AF805,Group,2,FALSE)),2)</f>
        <v>5.7</v>
      </c>
      <c r="AK805" s="15">
        <f t="shared" ref="AK805" si="645">IF(VLOOKUP(AF805,Group,5,FALSE)="YES",VLOOKUP(ROUND(ROUND(AJ805,1)-AJ805,2),Round,2,FALSE)+VLOOKUP(AF805,Group,6,FALSE),0)</f>
        <v>0</v>
      </c>
      <c r="AL805" s="15">
        <f t="shared" ref="AL805" si="646">IF(VLOOKUP(AF805,Group,7,FALSE)="",0,ROUND(AJ805-0.04999,1)-AJ805+AM805)</f>
        <v>0</v>
      </c>
      <c r="AM805" s="15" t="str">
        <f t="shared" ref="AM805" si="647">IF(VLOOKUP(AF805,Group,7,FALSE)="","",VLOOKUP(AF805,Group,7,FALSE))</f>
        <v/>
      </c>
      <c r="AO805" s="81" t="s">
        <v>59</v>
      </c>
    </row>
    <row r="806" spans="2:41" s="3" customFormat="1" ht="1.5" customHeight="1" x14ac:dyDescent="0.2">
      <c r="P806" s="61"/>
      <c r="Q806" s="73"/>
      <c r="R806" s="6"/>
      <c r="S806" s="29"/>
      <c r="T806" s="6"/>
      <c r="U806" s="5"/>
      <c r="V806" s="41"/>
      <c r="W806" s="45"/>
      <c r="X806" s="13"/>
      <c r="Y806" s="41"/>
      <c r="Z806" s="29"/>
      <c r="AA806" s="29"/>
      <c r="AB806" s="44"/>
      <c r="AC806" s="15"/>
      <c r="AD806" s="13"/>
      <c r="AE806" s="54"/>
      <c r="AF806" s="105"/>
      <c r="AG806" s="29"/>
      <c r="AH806" s="41"/>
      <c r="AJ806" s="15"/>
      <c r="AK806" s="15"/>
      <c r="AL806" s="15"/>
      <c r="AM806" s="15"/>
      <c r="AO806" s="24" t="s">
        <v>59</v>
      </c>
    </row>
    <row r="807" spans="2:41" s="3" customFormat="1" ht="9.9499999999999993" customHeight="1" x14ac:dyDescent="0.2">
      <c r="B807" s="96" t="s">
        <v>45</v>
      </c>
      <c r="D807" s="211"/>
      <c r="E807" s="61" t="s">
        <v>1221</v>
      </c>
      <c r="F807" s="61"/>
      <c r="G807" s="23"/>
      <c r="H807" s="23"/>
      <c r="I807" s="23" t="s">
        <v>1672</v>
      </c>
      <c r="J807" s="23"/>
      <c r="K807" s="23"/>
      <c r="L807" s="224" t="s">
        <v>1329</v>
      </c>
      <c r="M807" s="23"/>
      <c r="N807" s="23"/>
      <c r="P807" s="61"/>
      <c r="Q807" s="73"/>
      <c r="R807" s="22"/>
      <c r="S807" s="29">
        <f>IF(Suggested="Yes",AA807,AG807)</f>
        <v>73.099999999999994</v>
      </c>
      <c r="T807" s="27" t="s">
        <v>46</v>
      </c>
      <c r="U807" s="5" t="str">
        <f>+Instructions!$B$3</f>
        <v xml:space="preserve">G </v>
      </c>
      <c r="V807" s="41"/>
      <c r="W807" s="45">
        <f>+Instructions!$C$22</f>
        <v>0</v>
      </c>
      <c r="X807" s="29">
        <f>ROUND($AA807*(1-W807)+0.004999,2)</f>
        <v>73.099999999999994</v>
      </c>
      <c r="Y807" s="41"/>
      <c r="Z807" s="6" t="s">
        <v>1704</v>
      </c>
      <c r="AA807" s="29">
        <v>73.099999999999994</v>
      </c>
      <c r="AB807" s="49">
        <f t="shared" ref="AB807:AB809" si="648">+W807</f>
        <v>0</v>
      </c>
      <c r="AC807" s="29">
        <f t="shared" ref="AC807:AC809" si="649">+X807</f>
        <v>73.099999999999994</v>
      </c>
      <c r="AD807" s="49">
        <f t="shared" ref="AD807:AD809" si="650">(AG807-AC807)/AG807</f>
        <v>0</v>
      </c>
      <c r="AE807" s="102"/>
      <c r="AF807" s="111">
        <v>2</v>
      </c>
      <c r="AG807" s="33">
        <f t="shared" ref="AG807:AG809" si="651">SUM(AJ807:AL807)+AE807</f>
        <v>73.099999999999994</v>
      </c>
      <c r="AH807" s="41"/>
      <c r="AJ807" s="15">
        <f t="shared" ref="AJ807:AJ809" si="652">ROUND(AC807/(1-VLOOKUP(AF807,Group,2,FALSE)),2)</f>
        <v>73.099999999999994</v>
      </c>
      <c r="AK807" s="15">
        <f t="shared" ref="AK807:AK809" si="653">IF(VLOOKUP(AF807,Group,5,FALSE)="YES",VLOOKUP(ROUND(ROUND(AJ807,1)-AJ807,2),Round,2,FALSE)+VLOOKUP(AF807,Group,6,FALSE),0)</f>
        <v>0</v>
      </c>
      <c r="AL807" s="15">
        <f t="shared" ref="AL807:AL809" si="654">IF(VLOOKUP(AF807,Group,7,FALSE)="",0,ROUND(AJ807-0.04999,1)-AJ807+AM807)</f>
        <v>0</v>
      </c>
      <c r="AM807" s="15" t="str">
        <f t="shared" ref="AM807:AM809" si="655">IF(VLOOKUP(AF807,Group,7,FALSE)="","",VLOOKUP(AF807,Group,7,FALSE))</f>
        <v/>
      </c>
      <c r="AO807" s="81" t="s">
        <v>59</v>
      </c>
    </row>
    <row r="808" spans="2:41" s="3" customFormat="1" ht="9.9499999999999993" customHeight="1" x14ac:dyDescent="0.2">
      <c r="B808" s="96" t="s">
        <v>45</v>
      </c>
      <c r="D808" s="211"/>
      <c r="E808" s="61" t="s">
        <v>1221</v>
      </c>
      <c r="F808" s="61"/>
      <c r="G808" s="23"/>
      <c r="H808" s="23"/>
      <c r="I808" s="23" t="s">
        <v>1222</v>
      </c>
      <c r="J808" s="23"/>
      <c r="K808" s="23"/>
      <c r="L808" s="224" t="s">
        <v>1329</v>
      </c>
      <c r="M808" s="23"/>
      <c r="N808" s="23"/>
      <c r="P808" s="61"/>
      <c r="Q808" s="73"/>
      <c r="R808" s="22"/>
      <c r="S808" s="29">
        <f>IF(Suggested="Yes",AA808,AG808)</f>
        <v>73.099999999999994</v>
      </c>
      <c r="T808" s="27" t="s">
        <v>46</v>
      </c>
      <c r="U808" s="5" t="str">
        <f>+Instructions!$B$3</f>
        <v xml:space="preserve">G </v>
      </c>
      <c r="V808" s="41"/>
      <c r="W808" s="45">
        <f>+Instructions!$C$22</f>
        <v>0</v>
      </c>
      <c r="X808" s="29">
        <f>ROUND($AA808*(1-W808)+0.004999,2)</f>
        <v>73.099999999999994</v>
      </c>
      <c r="Y808" s="41"/>
      <c r="Z808" s="6" t="s">
        <v>1704</v>
      </c>
      <c r="AA808" s="29">
        <v>73.099999999999994</v>
      </c>
      <c r="AB808" s="49">
        <f t="shared" si="648"/>
        <v>0</v>
      </c>
      <c r="AC808" s="29">
        <f t="shared" si="649"/>
        <v>73.099999999999994</v>
      </c>
      <c r="AD808" s="49">
        <f t="shared" si="650"/>
        <v>0</v>
      </c>
      <c r="AE808" s="102"/>
      <c r="AF808" s="111">
        <v>2</v>
      </c>
      <c r="AG808" s="33">
        <f t="shared" si="651"/>
        <v>73.099999999999994</v>
      </c>
      <c r="AH808" s="41"/>
      <c r="AJ808" s="15">
        <f t="shared" si="652"/>
        <v>73.099999999999994</v>
      </c>
      <c r="AK808" s="15">
        <f t="shared" si="653"/>
        <v>0</v>
      </c>
      <c r="AL808" s="15">
        <f t="shared" si="654"/>
        <v>0</v>
      </c>
      <c r="AM808" s="15" t="str">
        <f t="shared" si="655"/>
        <v/>
      </c>
      <c r="AO808" s="81" t="s">
        <v>59</v>
      </c>
    </row>
    <row r="809" spans="2:41" s="3" customFormat="1" ht="9.9499999999999993" customHeight="1" x14ac:dyDescent="0.2">
      <c r="B809" s="96" t="s">
        <v>45</v>
      </c>
      <c r="D809" s="211"/>
      <c r="E809" s="61" t="s">
        <v>1234</v>
      </c>
      <c r="F809" s="61"/>
      <c r="G809" s="23"/>
      <c r="H809" s="23"/>
      <c r="I809" s="23" t="s">
        <v>1674</v>
      </c>
      <c r="J809" s="23"/>
      <c r="K809" s="23"/>
      <c r="L809" s="224" t="s">
        <v>1329</v>
      </c>
      <c r="M809" s="23"/>
      <c r="N809" s="23"/>
      <c r="P809" s="61"/>
      <c r="Q809" s="73"/>
      <c r="R809" s="22"/>
      <c r="S809" s="29">
        <f>IF(Suggested="Yes",AA809,AG809)</f>
        <v>73.75</v>
      </c>
      <c r="T809" s="27" t="s">
        <v>46</v>
      </c>
      <c r="U809" s="5" t="str">
        <f>+Instructions!$B$3</f>
        <v xml:space="preserve">G </v>
      </c>
      <c r="V809" s="41"/>
      <c r="W809" s="45">
        <f>+Instructions!$C$22</f>
        <v>0</v>
      </c>
      <c r="X809" s="29">
        <f>ROUND($AA809*(1-W809)+0.004999,2)</f>
        <v>73.75</v>
      </c>
      <c r="Y809" s="41"/>
      <c r="Z809" s="6" t="s">
        <v>1704</v>
      </c>
      <c r="AA809" s="29">
        <v>73.75</v>
      </c>
      <c r="AB809" s="49">
        <f t="shared" si="648"/>
        <v>0</v>
      </c>
      <c r="AC809" s="29">
        <f t="shared" si="649"/>
        <v>73.75</v>
      </c>
      <c r="AD809" s="49">
        <f t="shared" si="650"/>
        <v>0</v>
      </c>
      <c r="AE809" s="102"/>
      <c r="AF809" s="111">
        <v>2</v>
      </c>
      <c r="AG809" s="33">
        <f t="shared" si="651"/>
        <v>73.75</v>
      </c>
      <c r="AH809" s="41"/>
      <c r="AJ809" s="15">
        <f t="shared" si="652"/>
        <v>73.75</v>
      </c>
      <c r="AK809" s="15">
        <f t="shared" si="653"/>
        <v>0</v>
      </c>
      <c r="AL809" s="15">
        <f t="shared" si="654"/>
        <v>0</v>
      </c>
      <c r="AM809" s="15" t="str">
        <f t="shared" si="655"/>
        <v/>
      </c>
      <c r="AO809" s="81" t="s">
        <v>59</v>
      </c>
    </row>
    <row r="810" spans="2:41" s="3" customFormat="1" ht="3.95" customHeight="1" x14ac:dyDescent="0.2">
      <c r="P810" s="61"/>
      <c r="Q810" s="73"/>
      <c r="R810" s="6"/>
      <c r="S810" s="29"/>
      <c r="T810" s="6"/>
      <c r="U810" s="5"/>
      <c r="V810" s="41"/>
      <c r="W810" s="45"/>
      <c r="X810" s="13"/>
      <c r="Y810" s="41"/>
      <c r="Z810" s="29"/>
      <c r="AA810" s="29"/>
      <c r="AB810" s="44"/>
      <c r="AC810" s="15"/>
      <c r="AD810" s="13"/>
      <c r="AE810" s="54"/>
      <c r="AF810" s="105"/>
      <c r="AG810" s="29"/>
      <c r="AH810" s="41"/>
      <c r="AJ810" s="15"/>
      <c r="AK810" s="15"/>
      <c r="AL810" s="15"/>
      <c r="AM810" s="15"/>
      <c r="AO810" s="24" t="s">
        <v>59</v>
      </c>
    </row>
    <row r="811" spans="2:41" s="3" customFormat="1" ht="9.9499999999999993" customHeight="1" x14ac:dyDescent="0.2">
      <c r="C811" s="220" t="s">
        <v>1545</v>
      </c>
      <c r="E811" s="221"/>
      <c r="P811" s="134"/>
      <c r="Q811" s="6"/>
      <c r="R811" s="222" t="s">
        <v>370</v>
      </c>
      <c r="S811" s="172" t="s">
        <v>1231</v>
      </c>
      <c r="T811" s="223"/>
      <c r="U811" s="5"/>
      <c r="V811" s="41"/>
      <c r="W811" s="58"/>
      <c r="X811" s="58"/>
      <c r="Y811" s="41"/>
      <c r="Z811" s="29"/>
      <c r="AA811" s="29"/>
      <c r="AB811" s="44"/>
      <c r="AC811" s="15"/>
      <c r="AD811" s="13"/>
      <c r="AE811" s="54"/>
      <c r="AF811" s="105"/>
      <c r="AG811" s="15"/>
      <c r="AH811" s="41"/>
      <c r="AJ811" s="15"/>
      <c r="AK811" s="15"/>
      <c r="AL811" s="15"/>
      <c r="AM811" s="15"/>
      <c r="AO811" s="24" t="s">
        <v>59</v>
      </c>
    </row>
    <row r="812" spans="2:41" s="3" customFormat="1" ht="2.4500000000000002" customHeight="1" x14ac:dyDescent="0.2">
      <c r="P812" s="61"/>
      <c r="Q812" s="73"/>
      <c r="R812" s="6"/>
      <c r="S812" s="29"/>
      <c r="T812" s="6"/>
      <c r="U812" s="5"/>
      <c r="V812" s="41"/>
      <c r="W812" s="45"/>
      <c r="X812" s="13"/>
      <c r="Y812" s="41"/>
      <c r="Z812" s="29"/>
      <c r="AA812" s="29"/>
      <c r="AB812" s="44"/>
      <c r="AC812" s="15"/>
      <c r="AD812" s="13"/>
      <c r="AE812" s="54"/>
      <c r="AF812" s="105"/>
      <c r="AG812" s="29"/>
      <c r="AH812" s="41"/>
      <c r="AJ812" s="15"/>
      <c r="AK812" s="15"/>
      <c r="AL812" s="15"/>
      <c r="AM812" s="15"/>
      <c r="AO812" s="24" t="s">
        <v>59</v>
      </c>
    </row>
    <row r="813" spans="2:41" s="3" customFormat="1" ht="9.9499999999999993" customHeight="1" x14ac:dyDescent="0.2">
      <c r="C813" s="133"/>
      <c r="D813" s="211" t="s">
        <v>10</v>
      </c>
      <c r="E813" s="224" t="s">
        <v>1546</v>
      </c>
      <c r="F813" s="224"/>
      <c r="G813" s="224" t="s">
        <v>1549</v>
      </c>
      <c r="H813" s="224"/>
      <c r="I813" s="224"/>
      <c r="J813" s="224" t="s">
        <v>1551</v>
      </c>
      <c r="K813" s="224"/>
      <c r="L813" s="224"/>
      <c r="N813" s="224"/>
      <c r="O813" s="23"/>
      <c r="P813" s="23"/>
      <c r="Q813" s="23"/>
      <c r="R813" s="23"/>
      <c r="S813" s="29"/>
      <c r="T813" s="23"/>
      <c r="U813" s="5"/>
      <c r="V813" s="41"/>
      <c r="W813" s="58"/>
      <c r="X813" s="58"/>
      <c r="Y813" s="41"/>
      <c r="Z813" s="29"/>
      <c r="AA813" s="29"/>
      <c r="AB813" s="44"/>
      <c r="AC813" s="15"/>
      <c r="AD813" s="13"/>
      <c r="AE813" s="54"/>
      <c r="AF813" s="105"/>
      <c r="AG813" s="15"/>
      <c r="AH813" s="41"/>
      <c r="AJ813" s="15"/>
      <c r="AK813" s="15"/>
      <c r="AL813" s="15"/>
      <c r="AM813" s="15"/>
      <c r="AO813" s="24" t="s">
        <v>59</v>
      </c>
    </row>
    <row r="814" spans="2:41" s="3" customFormat="1" ht="9.9499999999999993" customHeight="1" x14ac:dyDescent="0.2">
      <c r="C814" s="133"/>
      <c r="D814" s="211"/>
      <c r="E814" s="224" t="s">
        <v>1547</v>
      </c>
      <c r="F814" s="224"/>
      <c r="G814" s="224" t="s">
        <v>1548</v>
      </c>
      <c r="H814" s="224"/>
      <c r="I814" s="224"/>
      <c r="J814" s="224" t="s">
        <v>1550</v>
      </c>
      <c r="K814" s="224"/>
      <c r="L814" s="224"/>
      <c r="M814" s="224"/>
      <c r="N814" s="224"/>
      <c r="O814" s="23"/>
      <c r="P814" s="23"/>
      <c r="Q814" s="23"/>
      <c r="R814" s="23"/>
      <c r="S814" s="29"/>
      <c r="T814" s="23"/>
      <c r="U814" s="5"/>
      <c r="V814" s="41"/>
      <c r="W814" s="58"/>
      <c r="X814" s="58"/>
      <c r="Y814" s="41"/>
      <c r="Z814" s="29"/>
      <c r="AA814" s="29"/>
      <c r="AB814" s="44"/>
      <c r="AC814" s="15"/>
      <c r="AD814" s="13"/>
      <c r="AE814" s="54"/>
      <c r="AF814" s="105"/>
      <c r="AG814" s="15"/>
      <c r="AH814" s="41"/>
      <c r="AJ814" s="15"/>
      <c r="AK814" s="15"/>
      <c r="AL814" s="15"/>
      <c r="AM814" s="15"/>
      <c r="AO814" s="24" t="s">
        <v>59</v>
      </c>
    </row>
    <row r="815" spans="2:41" s="3" customFormat="1" ht="1.5" customHeight="1" x14ac:dyDescent="0.2">
      <c r="P815" s="61"/>
      <c r="Q815" s="73"/>
      <c r="R815" s="6"/>
      <c r="S815" s="29"/>
      <c r="T815" s="6"/>
      <c r="U815" s="5"/>
      <c r="V815" s="41"/>
      <c r="W815" s="45"/>
      <c r="X815" s="13"/>
      <c r="Y815" s="41"/>
      <c r="Z815" s="29"/>
      <c r="AA815" s="29"/>
      <c r="AB815" s="44"/>
      <c r="AC815" s="15"/>
      <c r="AD815" s="13"/>
      <c r="AE815" s="54"/>
      <c r="AF815" s="105"/>
      <c r="AG815" s="29"/>
      <c r="AH815" s="41"/>
      <c r="AJ815" s="15"/>
      <c r="AK815" s="15"/>
      <c r="AL815" s="15"/>
      <c r="AM815" s="15"/>
      <c r="AO815" s="24" t="s">
        <v>59</v>
      </c>
    </row>
    <row r="816" spans="2:41" s="3" customFormat="1" ht="9.75" customHeight="1" x14ac:dyDescent="0.2">
      <c r="B816" s="95" t="s">
        <v>55</v>
      </c>
      <c r="D816" s="211"/>
      <c r="E816" s="61" t="s">
        <v>1552</v>
      </c>
      <c r="F816" s="61"/>
      <c r="G816" s="23" t="s">
        <v>1496</v>
      </c>
      <c r="H816" s="23"/>
      <c r="I816" s="23" t="s">
        <v>1220</v>
      </c>
      <c r="J816" s="23"/>
      <c r="K816" s="23"/>
      <c r="L816" s="23"/>
      <c r="M816" s="23"/>
      <c r="N816" s="23"/>
      <c r="P816" s="61" t="s">
        <v>1553</v>
      </c>
      <c r="Q816" s="73"/>
      <c r="R816" s="22"/>
      <c r="S816" s="29">
        <f>IF(Suggested="Yes",AA816,AG816)</f>
        <v>6.55</v>
      </c>
      <c r="T816" s="27" t="s">
        <v>47</v>
      </c>
      <c r="U816" s="5" t="str">
        <f>+Instructions!$B$3</f>
        <v xml:space="preserve">G </v>
      </c>
      <c r="V816" s="41"/>
      <c r="W816" s="45">
        <f>+Instructions!$C$22</f>
        <v>0</v>
      </c>
      <c r="X816" s="15">
        <f t="shared" ref="X816" si="656">ROUND($AA816*(1-W816)+0.004999,2)</f>
        <v>6.55</v>
      </c>
      <c r="Y816" s="41"/>
      <c r="Z816" s="6" t="s">
        <v>1703</v>
      </c>
      <c r="AA816" s="29">
        <v>6.55</v>
      </c>
      <c r="AB816" s="49">
        <f t="shared" ref="AB816" si="657">+W816</f>
        <v>0</v>
      </c>
      <c r="AC816" s="15">
        <f t="shared" ref="AC816" si="658">+X816</f>
        <v>6.55</v>
      </c>
      <c r="AD816" s="11">
        <f t="shared" ref="AD816" si="659">(AG816-AC816)/AG816</f>
        <v>0</v>
      </c>
      <c r="AE816" s="102"/>
      <c r="AF816" s="109">
        <v>1</v>
      </c>
      <c r="AG816" s="28">
        <f t="shared" ref="AG816" si="660">SUM(AJ816:AL816)+AE816</f>
        <v>6.55</v>
      </c>
      <c r="AH816" s="41"/>
      <c r="AJ816" s="15">
        <f t="shared" ref="AJ816" si="661">ROUND(AC816/(1-VLOOKUP(AF816,Group,2,FALSE)),2)</f>
        <v>6.55</v>
      </c>
      <c r="AK816" s="15">
        <f t="shared" ref="AK816" si="662">IF(VLOOKUP(AF816,Group,5,FALSE)="YES",VLOOKUP(ROUND(ROUND(AJ816,1)-AJ816,2),Round,2,FALSE)+VLOOKUP(AF816,Group,6,FALSE),0)</f>
        <v>0</v>
      </c>
      <c r="AL816" s="15">
        <f t="shared" ref="AL816" si="663">IF(VLOOKUP(AF816,Group,7,FALSE)="",0,ROUND(AJ816-0.04999,1)-AJ816+AM816)</f>
        <v>0</v>
      </c>
      <c r="AM816" s="15" t="str">
        <f t="shared" ref="AM816" si="664">IF(VLOOKUP(AF816,Group,7,FALSE)="","",VLOOKUP(AF816,Group,7,FALSE))</f>
        <v/>
      </c>
      <c r="AO816" s="81" t="s">
        <v>59</v>
      </c>
    </row>
    <row r="817" spans="2:41" s="3" customFormat="1" ht="1.5" customHeight="1" x14ac:dyDescent="0.2">
      <c r="P817" s="61"/>
      <c r="Q817" s="73"/>
      <c r="R817" s="6"/>
      <c r="S817" s="29"/>
      <c r="T817" s="6"/>
      <c r="U817" s="5"/>
      <c r="V817" s="41"/>
      <c r="W817" s="45"/>
      <c r="X817" s="13"/>
      <c r="Y817" s="41"/>
      <c r="Z817" s="29"/>
      <c r="AA817" s="29"/>
      <c r="AB817" s="44"/>
      <c r="AC817" s="15"/>
      <c r="AD817" s="13"/>
      <c r="AE817" s="54"/>
      <c r="AF817" s="105"/>
      <c r="AG817" s="29"/>
      <c r="AH817" s="41"/>
      <c r="AJ817" s="15"/>
      <c r="AK817" s="15"/>
      <c r="AL817" s="15"/>
      <c r="AM817" s="15"/>
      <c r="AO817" s="24" t="s">
        <v>59</v>
      </c>
    </row>
    <row r="818" spans="2:41" s="3" customFormat="1" ht="9.9499999999999993" customHeight="1" x14ac:dyDescent="0.2">
      <c r="B818" s="96" t="s">
        <v>45</v>
      </c>
      <c r="D818" s="211"/>
      <c r="E818" s="61" t="s">
        <v>1221</v>
      </c>
      <c r="F818" s="61"/>
      <c r="G818" s="23"/>
      <c r="H818" s="23"/>
      <c r="I818" s="23" t="s">
        <v>1672</v>
      </c>
      <c r="J818" s="23"/>
      <c r="K818" s="23"/>
      <c r="L818" s="224" t="s">
        <v>1329</v>
      </c>
      <c r="M818" s="23"/>
      <c r="N818" s="23"/>
      <c r="P818" s="61"/>
      <c r="Q818" s="73"/>
      <c r="R818" s="22"/>
      <c r="S818" s="29">
        <f>IF(Suggested="Yes",AA818,AG818)</f>
        <v>73.099999999999994</v>
      </c>
      <c r="T818" s="27" t="s">
        <v>46</v>
      </c>
      <c r="U818" s="5" t="str">
        <f>+Instructions!$B$3</f>
        <v xml:space="preserve">G </v>
      </c>
      <c r="V818" s="41"/>
      <c r="W818" s="45">
        <f>+Instructions!$C$22</f>
        <v>0</v>
      </c>
      <c r="X818" s="29">
        <f>ROUND($AA818*(1-W818)+0.004999,2)</f>
        <v>73.099999999999994</v>
      </c>
      <c r="Y818" s="41"/>
      <c r="Z818" s="6" t="s">
        <v>1703</v>
      </c>
      <c r="AA818" s="29">
        <v>73.099999999999994</v>
      </c>
      <c r="AB818" s="49">
        <f t="shared" ref="AB818:AB820" si="665">+W818</f>
        <v>0</v>
      </c>
      <c r="AC818" s="29">
        <f t="shared" ref="AC818:AC820" si="666">+X818</f>
        <v>73.099999999999994</v>
      </c>
      <c r="AD818" s="49">
        <f t="shared" ref="AD818:AD820" si="667">(AG818-AC818)/AG818</f>
        <v>0</v>
      </c>
      <c r="AE818" s="102"/>
      <c r="AF818" s="111">
        <v>2</v>
      </c>
      <c r="AG818" s="33">
        <f t="shared" ref="AG818:AG820" si="668">SUM(AJ818:AL818)+AE818</f>
        <v>73.099999999999994</v>
      </c>
      <c r="AH818" s="41"/>
      <c r="AJ818" s="15">
        <f t="shared" ref="AJ818:AJ820" si="669">ROUND(AC818/(1-VLOOKUP(AF818,Group,2,FALSE)),2)</f>
        <v>73.099999999999994</v>
      </c>
      <c r="AK818" s="15">
        <f t="shared" ref="AK818:AK820" si="670">IF(VLOOKUP(AF818,Group,5,FALSE)="YES",VLOOKUP(ROUND(ROUND(AJ818,1)-AJ818,2),Round,2,FALSE)+VLOOKUP(AF818,Group,6,FALSE),0)</f>
        <v>0</v>
      </c>
      <c r="AL818" s="15">
        <f t="shared" ref="AL818:AL820" si="671">IF(VLOOKUP(AF818,Group,7,FALSE)="",0,ROUND(AJ818-0.04999,1)-AJ818+AM818)</f>
        <v>0</v>
      </c>
      <c r="AM818" s="15" t="str">
        <f t="shared" ref="AM818:AM820" si="672">IF(VLOOKUP(AF818,Group,7,FALSE)="","",VLOOKUP(AF818,Group,7,FALSE))</f>
        <v/>
      </c>
      <c r="AO818" s="81" t="s">
        <v>59</v>
      </c>
    </row>
    <row r="819" spans="2:41" s="3" customFormat="1" ht="9.9499999999999993" customHeight="1" x14ac:dyDescent="0.2">
      <c r="B819" s="96" t="s">
        <v>45</v>
      </c>
      <c r="D819" s="211"/>
      <c r="E819" s="61" t="s">
        <v>1221</v>
      </c>
      <c r="F819" s="61"/>
      <c r="G819" s="23"/>
      <c r="H819" s="23"/>
      <c r="I819" s="23" t="s">
        <v>1222</v>
      </c>
      <c r="J819" s="23"/>
      <c r="K819" s="23"/>
      <c r="L819" s="224" t="s">
        <v>1329</v>
      </c>
      <c r="M819" s="23"/>
      <c r="N819" s="23"/>
      <c r="P819" s="61"/>
      <c r="Q819" s="73"/>
      <c r="R819" s="22"/>
      <c r="S819" s="29">
        <f>IF(Suggested="Yes",AA819,AG819)</f>
        <v>73.099999999999994</v>
      </c>
      <c r="T819" s="27" t="s">
        <v>46</v>
      </c>
      <c r="U819" s="5" t="str">
        <f>+Instructions!$B$3</f>
        <v xml:space="preserve">G </v>
      </c>
      <c r="V819" s="41"/>
      <c r="W819" s="45">
        <f>+Instructions!$C$22</f>
        <v>0</v>
      </c>
      <c r="X819" s="29">
        <f>ROUND($AA819*(1-W819)+0.004999,2)</f>
        <v>73.099999999999994</v>
      </c>
      <c r="Y819" s="41"/>
      <c r="Z819" s="6" t="s">
        <v>1703</v>
      </c>
      <c r="AA819" s="29">
        <v>73.099999999999994</v>
      </c>
      <c r="AB819" s="49">
        <f t="shared" si="665"/>
        <v>0</v>
      </c>
      <c r="AC819" s="29">
        <f t="shared" si="666"/>
        <v>73.099999999999994</v>
      </c>
      <c r="AD819" s="49">
        <f t="shared" si="667"/>
        <v>0</v>
      </c>
      <c r="AE819" s="102"/>
      <c r="AF819" s="111">
        <v>2</v>
      </c>
      <c r="AG819" s="33">
        <f t="shared" si="668"/>
        <v>73.099999999999994</v>
      </c>
      <c r="AH819" s="41"/>
      <c r="AJ819" s="15">
        <f t="shared" si="669"/>
        <v>73.099999999999994</v>
      </c>
      <c r="AK819" s="15">
        <f t="shared" si="670"/>
        <v>0</v>
      </c>
      <c r="AL819" s="15">
        <f t="shared" si="671"/>
        <v>0</v>
      </c>
      <c r="AM819" s="15" t="str">
        <f t="shared" si="672"/>
        <v/>
      </c>
      <c r="AO819" s="81" t="s">
        <v>59</v>
      </c>
    </row>
    <row r="820" spans="2:41" s="3" customFormat="1" ht="9.9499999999999993" customHeight="1" x14ac:dyDescent="0.2">
      <c r="B820" s="96" t="s">
        <v>45</v>
      </c>
      <c r="D820" s="211"/>
      <c r="E820" s="61" t="s">
        <v>1234</v>
      </c>
      <c r="F820" s="61"/>
      <c r="G820" s="23"/>
      <c r="H820" s="23"/>
      <c r="I820" s="23" t="s">
        <v>1674</v>
      </c>
      <c r="J820" s="23"/>
      <c r="K820" s="23"/>
      <c r="L820" s="224" t="s">
        <v>1329</v>
      </c>
      <c r="M820" s="23"/>
      <c r="N820" s="23"/>
      <c r="P820" s="61"/>
      <c r="Q820" s="73"/>
      <c r="R820" s="22"/>
      <c r="S820" s="29">
        <f>IF(Suggested="Yes",AA820,AG820)</f>
        <v>73.75</v>
      </c>
      <c r="T820" s="27" t="s">
        <v>46</v>
      </c>
      <c r="U820" s="5" t="str">
        <f>+Instructions!$B$3</f>
        <v xml:space="preserve">G </v>
      </c>
      <c r="V820" s="41"/>
      <c r="W820" s="45">
        <f>+Instructions!$C$22</f>
        <v>0</v>
      </c>
      <c r="X820" s="29">
        <f>ROUND($AA820*(1-W820)+0.004999,2)</f>
        <v>73.75</v>
      </c>
      <c r="Y820" s="41"/>
      <c r="Z820" s="6" t="s">
        <v>1703</v>
      </c>
      <c r="AA820" s="29">
        <v>73.75</v>
      </c>
      <c r="AB820" s="49">
        <f t="shared" si="665"/>
        <v>0</v>
      </c>
      <c r="AC820" s="29">
        <f t="shared" si="666"/>
        <v>73.75</v>
      </c>
      <c r="AD820" s="49">
        <f t="shared" si="667"/>
        <v>0</v>
      </c>
      <c r="AE820" s="102"/>
      <c r="AF820" s="111">
        <v>2</v>
      </c>
      <c r="AG820" s="33">
        <f t="shared" si="668"/>
        <v>73.75</v>
      </c>
      <c r="AH820" s="41"/>
      <c r="AJ820" s="15">
        <f t="shared" si="669"/>
        <v>73.75</v>
      </c>
      <c r="AK820" s="15">
        <f t="shared" si="670"/>
        <v>0</v>
      </c>
      <c r="AL820" s="15">
        <f t="shared" si="671"/>
        <v>0</v>
      </c>
      <c r="AM820" s="15" t="str">
        <f t="shared" si="672"/>
        <v/>
      </c>
      <c r="AO820" s="81" t="s">
        <v>59</v>
      </c>
    </row>
    <row r="821" spans="2:41" s="3" customFormat="1" ht="3.95" customHeight="1" x14ac:dyDescent="0.2">
      <c r="P821" s="61"/>
      <c r="Q821" s="73"/>
      <c r="R821" s="6"/>
      <c r="S821" s="29"/>
      <c r="T821" s="6"/>
      <c r="U821" s="5"/>
      <c r="V821" s="41"/>
      <c r="W821" s="45"/>
      <c r="X821" s="13"/>
      <c r="Y821" s="41"/>
      <c r="Z821" s="29"/>
      <c r="AA821" s="29"/>
      <c r="AB821" s="44"/>
      <c r="AC821" s="15"/>
      <c r="AD821" s="13"/>
      <c r="AE821" s="54"/>
      <c r="AF821" s="105"/>
      <c r="AG821" s="29"/>
      <c r="AH821" s="41"/>
      <c r="AJ821" s="15"/>
      <c r="AK821" s="15"/>
      <c r="AL821" s="15"/>
      <c r="AM821" s="15"/>
      <c r="AO821" s="182" t="s">
        <v>59</v>
      </c>
    </row>
    <row r="822" spans="2:41" s="3" customFormat="1" ht="9.9499999999999993" customHeight="1" x14ac:dyDescent="0.2">
      <c r="C822" s="220" t="s">
        <v>1039</v>
      </c>
      <c r="E822" s="221"/>
      <c r="K822" s="3" t="s">
        <v>89</v>
      </c>
      <c r="P822" s="134"/>
      <c r="Q822" s="6"/>
      <c r="R822" s="222" t="s">
        <v>370</v>
      </c>
      <c r="S822" s="172" t="s">
        <v>1040</v>
      </c>
      <c r="T822" s="223"/>
      <c r="U822" s="5"/>
      <c r="V822" s="41"/>
      <c r="W822" s="58"/>
      <c r="X822" s="58"/>
      <c r="Y822" s="41"/>
      <c r="Z822" s="29"/>
      <c r="AA822" s="29"/>
      <c r="AB822" s="44"/>
      <c r="AC822" s="15"/>
      <c r="AD822" s="13"/>
      <c r="AE822" s="54"/>
      <c r="AF822" s="105"/>
      <c r="AG822" s="15"/>
      <c r="AH822" s="41"/>
      <c r="AJ822" s="15"/>
      <c r="AK822" s="15"/>
      <c r="AL822" s="15"/>
      <c r="AM822" s="15"/>
      <c r="AO822" s="182" t="s">
        <v>59</v>
      </c>
    </row>
    <row r="823" spans="2:41" s="3" customFormat="1" ht="2.85" customHeight="1" x14ac:dyDescent="0.2">
      <c r="P823" s="61"/>
      <c r="Q823" s="73"/>
      <c r="R823" s="6"/>
      <c r="S823" s="29"/>
      <c r="T823" s="6"/>
      <c r="U823" s="5"/>
      <c r="V823" s="41"/>
      <c r="W823" s="45"/>
      <c r="X823" s="13"/>
      <c r="Y823" s="41"/>
      <c r="Z823" s="29"/>
      <c r="AA823" s="29"/>
      <c r="AB823" s="44"/>
      <c r="AC823" s="15"/>
      <c r="AD823" s="13"/>
      <c r="AE823" s="54"/>
      <c r="AF823" s="105"/>
      <c r="AG823" s="29"/>
      <c r="AH823" s="41"/>
      <c r="AJ823" s="15"/>
      <c r="AK823" s="15"/>
      <c r="AL823" s="15"/>
      <c r="AM823" s="15"/>
      <c r="AO823" s="182" t="s">
        <v>59</v>
      </c>
    </row>
    <row r="824" spans="2:41" s="3" customFormat="1" ht="9.9499999999999993" customHeight="1" x14ac:dyDescent="0.2">
      <c r="C824" s="133"/>
      <c r="D824" s="211" t="s">
        <v>10</v>
      </c>
      <c r="E824" s="224" t="s">
        <v>1041</v>
      </c>
      <c r="F824" s="224"/>
      <c r="G824" s="224" t="s">
        <v>1043</v>
      </c>
      <c r="H824" s="224"/>
      <c r="I824" s="224"/>
      <c r="J824" s="229"/>
      <c r="K824" s="224" t="s">
        <v>1045</v>
      </c>
      <c r="L824" s="224"/>
      <c r="M824" s="224" t="s">
        <v>1047</v>
      </c>
      <c r="N824" s="224"/>
      <c r="O824" s="23"/>
      <c r="P824" s="23"/>
      <c r="Q824" s="23"/>
      <c r="R824" s="23"/>
      <c r="S824" s="23"/>
      <c r="T824" s="23"/>
      <c r="U824" s="5"/>
      <c r="V824" s="41"/>
      <c r="W824" s="58"/>
      <c r="X824" s="58"/>
      <c r="Y824" s="41"/>
      <c r="Z824" s="29"/>
      <c r="AA824" s="29"/>
      <c r="AB824" s="44"/>
      <c r="AC824" s="15"/>
      <c r="AD824" s="13"/>
      <c r="AE824" s="54"/>
      <c r="AF824" s="105"/>
      <c r="AG824" s="15"/>
      <c r="AH824" s="41"/>
      <c r="AJ824" s="15"/>
      <c r="AK824" s="15"/>
      <c r="AL824" s="15"/>
      <c r="AM824" s="15"/>
      <c r="AO824" s="182" t="s">
        <v>59</v>
      </c>
    </row>
    <row r="825" spans="2:41" s="3" customFormat="1" ht="9.9499999999999993" customHeight="1" x14ac:dyDescent="0.2">
      <c r="C825" s="133"/>
      <c r="D825" s="211"/>
      <c r="E825" s="224" t="s">
        <v>1042</v>
      </c>
      <c r="F825" s="224"/>
      <c r="G825" s="224" t="s">
        <v>1044</v>
      </c>
      <c r="H825" s="224"/>
      <c r="I825" s="224"/>
      <c r="J825" s="229"/>
      <c r="K825" s="224" t="s">
        <v>1046</v>
      </c>
      <c r="L825" s="224"/>
      <c r="N825" s="224"/>
      <c r="O825" s="23"/>
      <c r="P825" s="23"/>
      <c r="Q825" s="23"/>
      <c r="R825" s="23"/>
      <c r="S825" s="23"/>
      <c r="T825" s="23"/>
      <c r="U825" s="5"/>
      <c r="V825" s="41"/>
      <c r="W825" s="58"/>
      <c r="X825" s="58"/>
      <c r="Y825" s="41"/>
      <c r="Z825" s="29"/>
      <c r="AA825" s="29"/>
      <c r="AB825" s="44"/>
      <c r="AC825" s="15"/>
      <c r="AD825" s="13"/>
      <c r="AE825" s="54"/>
      <c r="AF825" s="105"/>
      <c r="AG825" s="15"/>
      <c r="AH825" s="41"/>
      <c r="AJ825" s="15"/>
      <c r="AK825" s="15"/>
      <c r="AL825" s="15"/>
      <c r="AM825" s="15"/>
      <c r="AO825" s="182" t="s">
        <v>59</v>
      </c>
    </row>
    <row r="826" spans="2:41" s="3" customFormat="1" ht="0.95" customHeight="1" x14ac:dyDescent="0.2">
      <c r="P826" s="61"/>
      <c r="Q826" s="73"/>
      <c r="R826" s="6"/>
      <c r="S826" s="29"/>
      <c r="T826" s="6"/>
      <c r="U826" s="5"/>
      <c r="V826" s="41"/>
      <c r="W826" s="45"/>
      <c r="X826" s="13"/>
      <c r="Y826" s="41"/>
      <c r="Z826" s="29"/>
      <c r="AA826" s="29"/>
      <c r="AB826" s="44"/>
      <c r="AC826" s="15"/>
      <c r="AD826" s="13"/>
      <c r="AE826" s="54"/>
      <c r="AF826" s="105"/>
      <c r="AG826" s="29"/>
      <c r="AH826" s="41"/>
      <c r="AJ826" s="15"/>
      <c r="AK826" s="15"/>
      <c r="AL826" s="15"/>
      <c r="AM826" s="15"/>
      <c r="AO826" s="182" t="s">
        <v>59</v>
      </c>
    </row>
    <row r="827" spans="2:41" s="3" customFormat="1" ht="9.9499999999999993" customHeight="1" x14ac:dyDescent="0.2">
      <c r="B827" s="95" t="s">
        <v>55</v>
      </c>
      <c r="D827" s="211"/>
      <c r="E827" s="61" t="s">
        <v>108</v>
      </c>
      <c r="F827" s="61"/>
      <c r="G827" s="23" t="s">
        <v>48</v>
      </c>
      <c r="H827" s="23"/>
      <c r="I827" s="23" t="s">
        <v>258</v>
      </c>
      <c r="J827" s="23"/>
      <c r="K827" s="23" t="s">
        <v>341</v>
      </c>
      <c r="L827" s="23"/>
      <c r="M827" s="23"/>
      <c r="N827" s="23"/>
      <c r="P827" s="61" t="s">
        <v>1048</v>
      </c>
      <c r="Q827" s="73"/>
      <c r="R827" s="22"/>
      <c r="S827" s="29">
        <f>IF(Suggested="Yes",AA827,AG827)</f>
        <v>5.75</v>
      </c>
      <c r="T827" s="27" t="s">
        <v>47</v>
      </c>
      <c r="U827" s="5" t="str">
        <f>+Instructions!$B$3</f>
        <v xml:space="preserve">G </v>
      </c>
      <c r="V827" s="41"/>
      <c r="W827" s="45">
        <f>+Instructions!$C$22</f>
        <v>0</v>
      </c>
      <c r="X827" s="15">
        <f t="shared" ref="X827" si="673">ROUND($AA827*(1-W827)+0.004999,2)</f>
        <v>5.75</v>
      </c>
      <c r="Y827" s="41"/>
      <c r="Z827" s="6" t="s">
        <v>1704</v>
      </c>
      <c r="AA827" s="29">
        <v>5.75</v>
      </c>
      <c r="AB827" s="49">
        <f t="shared" ref="AB827" si="674">+W827</f>
        <v>0</v>
      </c>
      <c r="AC827" s="15">
        <f t="shared" ref="AC827" si="675">+X827</f>
        <v>5.75</v>
      </c>
      <c r="AD827" s="11">
        <f t="shared" ref="AD827" si="676">(AG827-AC827)/AG827</f>
        <v>0</v>
      </c>
      <c r="AE827" s="102"/>
      <c r="AF827" s="109">
        <v>1</v>
      </c>
      <c r="AG827" s="28">
        <f t="shared" ref="AG827" si="677">SUM(AJ827:AL827)+AE827</f>
        <v>5.75</v>
      </c>
      <c r="AH827" s="41"/>
      <c r="AJ827" s="15">
        <f t="shared" ref="AJ827" si="678">ROUND(AC827/(1-VLOOKUP(AF827,Group,2,FALSE)),2)</f>
        <v>5.75</v>
      </c>
      <c r="AK827" s="15">
        <f t="shared" ref="AK827" si="679">IF(VLOOKUP(AF827,Group,5,FALSE)="YES",VLOOKUP(ROUND(ROUND(AJ827,1)-AJ827,2),Round,2,FALSE)+VLOOKUP(AF827,Group,6,FALSE),0)</f>
        <v>0</v>
      </c>
      <c r="AL827" s="15">
        <f t="shared" ref="AL827" si="680">IF(VLOOKUP(AF827,Group,7,FALSE)="",0,ROUND(AJ827-0.04999,1)-AJ827+AM827)</f>
        <v>0</v>
      </c>
      <c r="AM827" s="15" t="str">
        <f t="shared" ref="AM827" si="681">IF(VLOOKUP(AF827,Group,7,FALSE)="","",VLOOKUP(AF827,Group,7,FALSE))</f>
        <v/>
      </c>
      <c r="AO827" s="81" t="s">
        <v>59</v>
      </c>
    </row>
    <row r="828" spans="2:41" s="3" customFormat="1" ht="9.9499999999999993" customHeight="1" x14ac:dyDescent="0.2">
      <c r="B828" s="95" t="s">
        <v>55</v>
      </c>
      <c r="D828" s="211"/>
      <c r="E828" s="61" t="s">
        <v>398</v>
      </c>
      <c r="F828" s="61"/>
      <c r="G828" s="23" t="s">
        <v>48</v>
      </c>
      <c r="H828" s="23"/>
      <c r="I828" s="23" t="s">
        <v>258</v>
      </c>
      <c r="J828" s="23"/>
      <c r="K828" s="23" t="s">
        <v>341</v>
      </c>
      <c r="L828" s="23"/>
      <c r="M828" s="23"/>
      <c r="N828" s="23"/>
      <c r="P828" s="61" t="s">
        <v>483</v>
      </c>
      <c r="Q828" s="73"/>
      <c r="R828" s="22" t="s">
        <v>52</v>
      </c>
      <c r="S828" s="29">
        <f>IF(Suggested="Yes",AA828,AG828)</f>
        <v>5.9</v>
      </c>
      <c r="T828" s="27" t="s">
        <v>47</v>
      </c>
      <c r="U828" s="5" t="str">
        <f>+Instructions!$B$3</f>
        <v xml:space="preserve">G </v>
      </c>
      <c r="V828" s="41"/>
      <c r="W828" s="45">
        <f>+Instructions!$C$22</f>
        <v>0</v>
      </c>
      <c r="X828" s="15">
        <f>ROUND($AA828*(1-W828)+0.004999,2)</f>
        <v>5.9</v>
      </c>
      <c r="Y828" s="41"/>
      <c r="Z828" s="6" t="s">
        <v>1704</v>
      </c>
      <c r="AA828" s="29">
        <v>5.9</v>
      </c>
      <c r="AB828" s="49">
        <f t="shared" ref="AB828" si="682">+W828</f>
        <v>0</v>
      </c>
      <c r="AC828" s="15">
        <f t="shared" ref="AC828" si="683">+X828</f>
        <v>5.9</v>
      </c>
      <c r="AD828" s="11">
        <f t="shared" ref="AD828" si="684">(AG828-AC828)/AG828</f>
        <v>0</v>
      </c>
      <c r="AE828" s="102"/>
      <c r="AF828" s="109">
        <v>1</v>
      </c>
      <c r="AG828" s="28">
        <f t="shared" ref="AG828" si="685">SUM(AJ828:AL828)+AE828</f>
        <v>5.9</v>
      </c>
      <c r="AH828" s="41"/>
      <c r="AJ828" s="15">
        <f t="shared" ref="AJ828" si="686">ROUND(AC828/(1-VLOOKUP(AF828,Group,2,FALSE)),2)</f>
        <v>5.9</v>
      </c>
      <c r="AK828" s="15">
        <f t="shared" ref="AK828" si="687">IF(VLOOKUP(AF828,Group,5,FALSE)="YES",VLOOKUP(ROUND(ROUND(AJ828,1)-AJ828,2),Round,2,FALSE)+VLOOKUP(AF828,Group,6,FALSE),0)</f>
        <v>0</v>
      </c>
      <c r="AL828" s="15">
        <f t="shared" ref="AL828" si="688">IF(VLOOKUP(AF828,Group,7,FALSE)="",0,ROUND(AJ828-0.04999,1)-AJ828+AM828)</f>
        <v>0</v>
      </c>
      <c r="AM828" s="15" t="str">
        <f t="shared" ref="AM828" si="689">IF(VLOOKUP(AF828,Group,7,FALSE)="","",VLOOKUP(AF828,Group,7,FALSE))</f>
        <v/>
      </c>
      <c r="AO828" s="81" t="s">
        <v>59</v>
      </c>
    </row>
    <row r="829" spans="2:41" s="3" customFormat="1" ht="2.4500000000000002" customHeight="1" x14ac:dyDescent="0.2">
      <c r="P829" s="61"/>
      <c r="Q829" s="73"/>
      <c r="R829" s="6"/>
      <c r="S829" s="29"/>
      <c r="T829" s="6"/>
      <c r="U829" s="5"/>
      <c r="V829" s="41"/>
      <c r="W829" s="45"/>
      <c r="X829" s="13"/>
      <c r="Y829" s="41"/>
      <c r="Z829" s="29"/>
      <c r="AA829" s="29"/>
      <c r="AB829" s="44"/>
      <c r="AC829" s="15"/>
      <c r="AD829" s="13"/>
      <c r="AE829" s="54"/>
      <c r="AF829" s="105"/>
      <c r="AG829" s="29"/>
      <c r="AH829" s="41"/>
      <c r="AJ829" s="15"/>
      <c r="AK829" s="15"/>
      <c r="AL829" s="15"/>
      <c r="AM829" s="15"/>
      <c r="AO829" s="182" t="s">
        <v>59</v>
      </c>
    </row>
    <row r="830" spans="2:41" s="3" customFormat="1" ht="9.9499999999999993" customHeight="1" x14ac:dyDescent="0.2">
      <c r="B830" s="95" t="s">
        <v>55</v>
      </c>
      <c r="D830" s="211"/>
      <c r="E830" s="61" t="s">
        <v>108</v>
      </c>
      <c r="F830" s="61"/>
      <c r="G830" s="23" t="s">
        <v>48</v>
      </c>
      <c r="H830" s="23"/>
      <c r="I830" s="23" t="s">
        <v>258</v>
      </c>
      <c r="J830" s="23"/>
      <c r="K830" s="23" t="s">
        <v>474</v>
      </c>
      <c r="L830" s="23"/>
      <c r="M830" s="23"/>
      <c r="N830" s="23"/>
      <c r="P830" s="61" t="s">
        <v>1048</v>
      </c>
      <c r="Q830" s="73"/>
      <c r="R830" s="22"/>
      <c r="S830" s="29">
        <f>IF(Suggested="Yes",AA830,AG830)</f>
        <v>5.75</v>
      </c>
      <c r="T830" s="27" t="s">
        <v>47</v>
      </c>
      <c r="U830" s="5" t="str">
        <f>+Instructions!$B$3</f>
        <v xml:space="preserve">G </v>
      </c>
      <c r="V830" s="41"/>
      <c r="W830" s="45">
        <f>+Instructions!$C$22</f>
        <v>0</v>
      </c>
      <c r="X830" s="15">
        <f t="shared" ref="X830" si="690">ROUND($AA830*(1-W830)+0.004999,2)</f>
        <v>5.75</v>
      </c>
      <c r="Y830" s="41"/>
      <c r="Z830" s="6" t="s">
        <v>1704</v>
      </c>
      <c r="AA830" s="29">
        <v>5.75</v>
      </c>
      <c r="AB830" s="49">
        <f t="shared" ref="AB830" si="691">+W830</f>
        <v>0</v>
      </c>
      <c r="AC830" s="15">
        <f t="shared" ref="AC830" si="692">+X830</f>
        <v>5.75</v>
      </c>
      <c r="AD830" s="11">
        <f t="shared" ref="AD830" si="693">(AG830-AC830)/AG830</f>
        <v>0</v>
      </c>
      <c r="AE830" s="102"/>
      <c r="AF830" s="109">
        <v>1</v>
      </c>
      <c r="AG830" s="28">
        <f t="shared" ref="AG830" si="694">SUM(AJ830:AL830)+AE830</f>
        <v>5.75</v>
      </c>
      <c r="AH830" s="41"/>
      <c r="AJ830" s="15">
        <f t="shared" ref="AJ830" si="695">ROUND(AC830/(1-VLOOKUP(AF830,Group,2,FALSE)),2)</f>
        <v>5.75</v>
      </c>
      <c r="AK830" s="15">
        <f t="shared" ref="AK830" si="696">IF(VLOOKUP(AF830,Group,5,FALSE)="YES",VLOOKUP(ROUND(ROUND(AJ830,1)-AJ830,2),Round,2,FALSE)+VLOOKUP(AF830,Group,6,FALSE),0)</f>
        <v>0</v>
      </c>
      <c r="AL830" s="15">
        <f t="shared" ref="AL830" si="697">IF(VLOOKUP(AF830,Group,7,FALSE)="",0,ROUND(AJ830-0.04999,1)-AJ830+AM830)</f>
        <v>0</v>
      </c>
      <c r="AM830" s="15" t="str">
        <f t="shared" ref="AM830" si="698">IF(VLOOKUP(AF830,Group,7,FALSE)="","",VLOOKUP(AF830,Group,7,FALSE))</f>
        <v/>
      </c>
      <c r="AO830" s="81" t="s">
        <v>59</v>
      </c>
    </row>
    <row r="831" spans="2:41" s="3" customFormat="1" ht="9.9499999999999993" customHeight="1" x14ac:dyDescent="0.2">
      <c r="B831" s="95" t="s">
        <v>55</v>
      </c>
      <c r="D831" s="211"/>
      <c r="E831" s="61" t="s">
        <v>398</v>
      </c>
      <c r="F831" s="61"/>
      <c r="G831" s="23" t="s">
        <v>48</v>
      </c>
      <c r="H831" s="23"/>
      <c r="I831" s="23" t="s">
        <v>258</v>
      </c>
      <c r="J831" s="23"/>
      <c r="K831" s="23" t="s">
        <v>474</v>
      </c>
      <c r="L831" s="23"/>
      <c r="M831" s="23"/>
      <c r="N831" s="23"/>
      <c r="P831" s="61" t="s">
        <v>483</v>
      </c>
      <c r="Q831" s="73"/>
      <c r="R831" s="22" t="s">
        <v>991</v>
      </c>
      <c r="S831" s="29">
        <f>IF(Suggested="Yes",AA831,AG831)</f>
        <v>5.9</v>
      </c>
      <c r="T831" s="27" t="s">
        <v>47</v>
      </c>
      <c r="U831" s="5" t="str">
        <f>+Instructions!$B$3</f>
        <v xml:space="preserve">G </v>
      </c>
      <c r="V831" s="41"/>
      <c r="W831" s="45">
        <f>+Instructions!$C$22</f>
        <v>0</v>
      </c>
      <c r="X831" s="15">
        <f t="shared" ref="X831" si="699">ROUND($AA831*(1-W831)+0.004999,2)</f>
        <v>5.9</v>
      </c>
      <c r="Y831" s="41"/>
      <c r="Z831" s="6" t="s">
        <v>1704</v>
      </c>
      <c r="AA831" s="29">
        <v>5.9</v>
      </c>
      <c r="AB831" s="49">
        <f t="shared" ref="AB831" si="700">+W831</f>
        <v>0</v>
      </c>
      <c r="AC831" s="15">
        <f t="shared" ref="AC831" si="701">+X831</f>
        <v>5.9</v>
      </c>
      <c r="AD831" s="11">
        <f t="shared" ref="AD831" si="702">(AG831-AC831)/AG831</f>
        <v>0</v>
      </c>
      <c r="AE831" s="102"/>
      <c r="AF831" s="109">
        <v>1</v>
      </c>
      <c r="AG831" s="28">
        <f t="shared" ref="AG831" si="703">SUM(AJ831:AL831)+AE831</f>
        <v>5.9</v>
      </c>
      <c r="AH831" s="41"/>
      <c r="AJ831" s="15">
        <f t="shared" ref="AJ831" si="704">ROUND(AC831/(1-VLOOKUP(AF831,Group,2,FALSE)),2)</f>
        <v>5.9</v>
      </c>
      <c r="AK831" s="15">
        <f t="shared" ref="AK831" si="705">IF(VLOOKUP(AF831,Group,5,FALSE)="YES",VLOOKUP(ROUND(ROUND(AJ831,1)-AJ831,2),Round,2,FALSE)+VLOOKUP(AF831,Group,6,FALSE),0)</f>
        <v>0</v>
      </c>
      <c r="AL831" s="15">
        <f t="shared" ref="AL831" si="706">IF(VLOOKUP(AF831,Group,7,FALSE)="",0,ROUND(AJ831-0.04999,1)-AJ831+AM831)</f>
        <v>0</v>
      </c>
      <c r="AM831" s="15" t="str">
        <f t="shared" ref="AM831" si="707">IF(VLOOKUP(AF831,Group,7,FALSE)="","",VLOOKUP(AF831,Group,7,FALSE))</f>
        <v/>
      </c>
      <c r="AO831" s="81" t="s">
        <v>59</v>
      </c>
    </row>
    <row r="832" spans="2:41" s="3" customFormat="1" ht="2.4500000000000002" customHeight="1" x14ac:dyDescent="0.2">
      <c r="P832" s="61"/>
      <c r="Q832" s="73"/>
      <c r="R832" s="6"/>
      <c r="S832" s="29"/>
      <c r="T832" s="6"/>
      <c r="U832" s="5"/>
      <c r="V832" s="41"/>
      <c r="W832" s="45"/>
      <c r="X832" s="13"/>
      <c r="Y832" s="41"/>
      <c r="Z832" s="29"/>
      <c r="AA832" s="29"/>
      <c r="AB832" s="44"/>
      <c r="AC832" s="15"/>
      <c r="AD832" s="13"/>
      <c r="AE832" s="54"/>
      <c r="AF832" s="105"/>
      <c r="AG832" s="29"/>
      <c r="AH832" s="41"/>
      <c r="AJ832" s="15"/>
      <c r="AK832" s="15"/>
      <c r="AL832" s="15"/>
      <c r="AM832" s="15"/>
      <c r="AO832" s="182" t="s">
        <v>59</v>
      </c>
    </row>
    <row r="833" spans="2:41" s="3" customFormat="1" ht="9.9499999999999993" customHeight="1" x14ac:dyDescent="0.2">
      <c r="C833" s="133"/>
      <c r="D833" s="211" t="s">
        <v>165</v>
      </c>
      <c r="E833" s="224" t="s">
        <v>1049</v>
      </c>
      <c r="F833" s="224"/>
      <c r="G833" s="224"/>
      <c r="H833" s="224"/>
      <c r="I833" s="224"/>
      <c r="J833" s="229"/>
      <c r="K833" s="224"/>
      <c r="L833" s="224"/>
      <c r="M833" s="224"/>
      <c r="N833" s="224"/>
      <c r="O833" s="23"/>
      <c r="P833" s="23"/>
      <c r="Q833" s="23"/>
      <c r="R833" s="23"/>
      <c r="S833" s="23"/>
      <c r="T833" s="23"/>
      <c r="U833" s="5"/>
      <c r="V833" s="41"/>
      <c r="W833" s="58"/>
      <c r="X833" s="58"/>
      <c r="Y833" s="41"/>
      <c r="Z833" s="29"/>
      <c r="AA833" s="29"/>
      <c r="AB833" s="44"/>
      <c r="AC833" s="15"/>
      <c r="AD833" s="13"/>
      <c r="AE833" s="54"/>
      <c r="AF833" s="105"/>
      <c r="AG833" s="15"/>
      <c r="AH833" s="41"/>
      <c r="AJ833" s="15"/>
      <c r="AK833" s="15"/>
      <c r="AL833" s="15"/>
      <c r="AM833" s="15"/>
      <c r="AO833" s="182" t="s">
        <v>59</v>
      </c>
    </row>
    <row r="834" spans="2:41" s="3" customFormat="1" ht="0.95" customHeight="1" x14ac:dyDescent="0.2">
      <c r="P834" s="61"/>
      <c r="Q834" s="73"/>
      <c r="R834" s="6"/>
      <c r="S834" s="29"/>
      <c r="T834" s="6"/>
      <c r="U834" s="5"/>
      <c r="V834" s="41"/>
      <c r="W834" s="45"/>
      <c r="X834" s="13"/>
      <c r="Y834" s="41"/>
      <c r="Z834" s="29"/>
      <c r="AA834" s="29"/>
      <c r="AB834" s="44"/>
      <c r="AC834" s="15"/>
      <c r="AD834" s="13"/>
      <c r="AE834" s="54"/>
      <c r="AF834" s="105"/>
      <c r="AG834" s="29"/>
      <c r="AH834" s="41"/>
      <c r="AJ834" s="15"/>
      <c r="AK834" s="15"/>
      <c r="AL834" s="15"/>
      <c r="AM834" s="15"/>
      <c r="AO834" s="182" t="s">
        <v>59</v>
      </c>
    </row>
    <row r="835" spans="2:41" s="3" customFormat="1" ht="9.9499999999999993" customHeight="1" x14ac:dyDescent="0.2">
      <c r="B835" s="95" t="s">
        <v>55</v>
      </c>
      <c r="D835" s="211"/>
      <c r="E835" s="61" t="s">
        <v>398</v>
      </c>
      <c r="F835" s="61"/>
      <c r="G835" s="23" t="s">
        <v>48</v>
      </c>
      <c r="H835" s="23"/>
      <c r="I835" s="23" t="s">
        <v>258</v>
      </c>
      <c r="J835" s="23"/>
      <c r="K835" s="23" t="s">
        <v>341</v>
      </c>
      <c r="L835" s="23"/>
      <c r="M835" s="23"/>
      <c r="N835" s="23"/>
      <c r="P835" s="61" t="s">
        <v>107</v>
      </c>
      <c r="Q835" s="73"/>
      <c r="R835" s="22"/>
      <c r="S835" s="29">
        <f>IF(Suggested="Yes",AA835,AG835)</f>
        <v>7</v>
      </c>
      <c r="T835" s="27" t="s">
        <v>47</v>
      </c>
      <c r="U835" s="5" t="str">
        <f>+Instructions!$B$3</f>
        <v xml:space="preserve">G </v>
      </c>
      <c r="V835" s="41"/>
      <c r="W835" s="45">
        <f>+Instructions!$C$22</f>
        <v>0</v>
      </c>
      <c r="X835" s="15">
        <f t="shared" ref="X835" si="708">ROUND($AA835*(1-W835)+0.004999,2)</f>
        <v>7</v>
      </c>
      <c r="Y835" s="41"/>
      <c r="Z835" s="6" t="s">
        <v>1704</v>
      </c>
      <c r="AA835" s="29">
        <v>7</v>
      </c>
      <c r="AB835" s="49">
        <f t="shared" ref="AB835" si="709">+W835</f>
        <v>0</v>
      </c>
      <c r="AC835" s="15">
        <f t="shared" ref="AC835" si="710">+X835</f>
        <v>7</v>
      </c>
      <c r="AD835" s="11">
        <f t="shared" ref="AD835" si="711">(AG835-AC835)/AG835</f>
        <v>0</v>
      </c>
      <c r="AE835" s="102"/>
      <c r="AF835" s="109">
        <v>1</v>
      </c>
      <c r="AG835" s="28">
        <f t="shared" ref="AG835" si="712">SUM(AJ835:AL835)+AE835</f>
        <v>7</v>
      </c>
      <c r="AH835" s="41"/>
      <c r="AJ835" s="15">
        <f t="shared" ref="AJ835" si="713">ROUND(AC835/(1-VLOOKUP(AF835,Group,2,FALSE)),2)</f>
        <v>7</v>
      </c>
      <c r="AK835" s="15">
        <f t="shared" ref="AK835" si="714">IF(VLOOKUP(AF835,Group,5,FALSE)="YES",VLOOKUP(ROUND(ROUND(AJ835,1)-AJ835,2),Round,2,FALSE)+VLOOKUP(AF835,Group,6,FALSE),0)</f>
        <v>0</v>
      </c>
      <c r="AL835" s="15">
        <f t="shared" ref="AL835" si="715">IF(VLOOKUP(AF835,Group,7,FALSE)="",0,ROUND(AJ835-0.04999,1)-AJ835+AM835)</f>
        <v>0</v>
      </c>
      <c r="AM835" s="15" t="str">
        <f t="shared" ref="AM835" si="716">IF(VLOOKUP(AF835,Group,7,FALSE)="","",VLOOKUP(AF835,Group,7,FALSE))</f>
        <v/>
      </c>
      <c r="AO835" s="81" t="s">
        <v>59</v>
      </c>
    </row>
    <row r="836" spans="2:41" s="3" customFormat="1" ht="1.5" customHeight="1" x14ac:dyDescent="0.2">
      <c r="P836" s="61"/>
      <c r="Q836" s="73"/>
      <c r="R836" s="6"/>
      <c r="S836" s="29"/>
      <c r="T836" s="6"/>
      <c r="U836" s="5"/>
      <c r="V836" s="41"/>
      <c r="W836" s="45"/>
      <c r="X836" s="13"/>
      <c r="Y836" s="41"/>
      <c r="Z836" s="29"/>
      <c r="AA836" s="29"/>
      <c r="AB836" s="44"/>
      <c r="AC836" s="15"/>
      <c r="AD836" s="13"/>
      <c r="AE836" s="54"/>
      <c r="AF836" s="105"/>
      <c r="AG836" s="29"/>
      <c r="AH836" s="41"/>
      <c r="AJ836" s="15"/>
      <c r="AK836" s="15"/>
      <c r="AL836" s="15"/>
      <c r="AM836" s="15"/>
      <c r="AO836" s="182" t="s">
        <v>59</v>
      </c>
    </row>
    <row r="837" spans="2:41" s="3" customFormat="1" ht="9.6" customHeight="1" x14ac:dyDescent="0.2">
      <c r="D837" s="225" t="s">
        <v>179</v>
      </c>
      <c r="E837" s="226" t="s">
        <v>1554</v>
      </c>
      <c r="F837" s="129"/>
      <c r="G837" s="129"/>
      <c r="I837" s="226"/>
      <c r="J837" s="226" t="s">
        <v>1555</v>
      </c>
      <c r="K837" s="129"/>
      <c r="N837" s="129"/>
      <c r="O837" s="130"/>
      <c r="P837" s="129"/>
      <c r="Q837" s="131"/>
      <c r="R837" s="22"/>
      <c r="S837" s="29"/>
      <c r="T837" s="27"/>
      <c r="U837" s="27"/>
      <c r="V837" s="41"/>
      <c r="W837" s="45"/>
      <c r="X837" s="29"/>
      <c r="Y837" s="41"/>
      <c r="Z837" s="29"/>
      <c r="AA837" s="29"/>
      <c r="AB837" s="49"/>
      <c r="AC837" s="29"/>
      <c r="AD837" s="49"/>
      <c r="AE837" s="62"/>
      <c r="AF837" s="106"/>
      <c r="AG837" s="29"/>
      <c r="AH837" s="41"/>
      <c r="AJ837" s="29"/>
      <c r="AK837" s="29"/>
      <c r="AL837" s="29"/>
      <c r="AM837" s="29"/>
      <c r="AO837" s="182" t="s">
        <v>59</v>
      </c>
    </row>
    <row r="838" spans="2:41" s="3" customFormat="1" ht="3.95" customHeight="1" x14ac:dyDescent="0.2">
      <c r="P838" s="61"/>
      <c r="Q838" s="73"/>
      <c r="R838" s="6"/>
      <c r="S838" s="29"/>
      <c r="T838" s="6"/>
      <c r="U838" s="5"/>
      <c r="V838" s="41"/>
      <c r="W838" s="45"/>
      <c r="X838" s="13"/>
      <c r="Y838" s="41"/>
      <c r="Z838" s="29"/>
      <c r="AA838" s="29"/>
      <c r="AB838" s="44"/>
      <c r="AC838" s="15"/>
      <c r="AD838" s="13"/>
      <c r="AE838" s="54"/>
      <c r="AF838" s="105"/>
      <c r="AG838" s="29"/>
      <c r="AH838" s="41"/>
      <c r="AJ838" s="15"/>
      <c r="AK838" s="15"/>
      <c r="AL838" s="15"/>
      <c r="AM838" s="15"/>
      <c r="AO838" s="182" t="s">
        <v>59</v>
      </c>
    </row>
    <row r="839" spans="2:41" s="3" customFormat="1" ht="9.9499999999999993" customHeight="1" x14ac:dyDescent="0.2">
      <c r="C839" s="220" t="s">
        <v>883</v>
      </c>
      <c r="E839" s="221"/>
      <c r="K839" s="3" t="s">
        <v>89</v>
      </c>
      <c r="P839" s="134"/>
      <c r="Q839" s="6"/>
      <c r="R839" s="222" t="s">
        <v>370</v>
      </c>
      <c r="S839" s="172" t="s">
        <v>886</v>
      </c>
      <c r="T839" s="223"/>
      <c r="U839" s="5"/>
      <c r="V839" s="41"/>
      <c r="W839" s="58"/>
      <c r="X839" s="58"/>
      <c r="Y839" s="41"/>
      <c r="Z839" s="29"/>
      <c r="AA839" s="29"/>
      <c r="AB839" s="44"/>
      <c r="AC839" s="15"/>
      <c r="AD839" s="13"/>
      <c r="AE839" s="54"/>
      <c r="AF839" s="105"/>
      <c r="AG839" s="15"/>
      <c r="AH839" s="41"/>
      <c r="AJ839" s="15"/>
      <c r="AK839" s="15"/>
      <c r="AL839" s="15"/>
      <c r="AM839" s="15"/>
      <c r="AO839" s="182" t="s">
        <v>59</v>
      </c>
    </row>
    <row r="840" spans="2:41" s="3" customFormat="1" ht="2.85" customHeight="1" x14ac:dyDescent="0.2">
      <c r="P840" s="61"/>
      <c r="Q840" s="73"/>
      <c r="R840" s="6"/>
      <c r="S840" s="29"/>
      <c r="T840" s="6"/>
      <c r="U840" s="5"/>
      <c r="V840" s="41"/>
      <c r="W840" s="45"/>
      <c r="X840" s="13"/>
      <c r="Y840" s="41"/>
      <c r="Z840" s="29"/>
      <c r="AA840" s="29"/>
      <c r="AB840" s="44"/>
      <c r="AC840" s="15"/>
      <c r="AD840" s="13"/>
      <c r="AE840" s="54"/>
      <c r="AF840" s="105"/>
      <c r="AG840" s="29"/>
      <c r="AH840" s="41"/>
      <c r="AJ840" s="15"/>
      <c r="AK840" s="15"/>
      <c r="AL840" s="15"/>
      <c r="AM840" s="15"/>
      <c r="AO840" s="182" t="s">
        <v>59</v>
      </c>
    </row>
    <row r="841" spans="2:41" s="3" customFormat="1" ht="9.9499999999999993" customHeight="1" x14ac:dyDescent="0.2">
      <c r="C841" s="133"/>
      <c r="D841" s="211" t="s">
        <v>10</v>
      </c>
      <c r="E841" s="224" t="s">
        <v>884</v>
      </c>
      <c r="F841" s="224"/>
      <c r="G841" s="224"/>
      <c r="H841" s="224"/>
      <c r="I841" s="224"/>
      <c r="J841" s="229"/>
      <c r="K841" s="224"/>
      <c r="L841" s="224"/>
      <c r="M841" s="224"/>
      <c r="N841" s="224"/>
      <c r="O841" s="23"/>
      <c r="P841" s="23"/>
      <c r="Q841" s="23"/>
      <c r="R841" s="23"/>
      <c r="S841" s="23"/>
      <c r="T841" s="23"/>
      <c r="U841" s="5"/>
      <c r="V841" s="41"/>
      <c r="W841" s="58"/>
      <c r="X841" s="58"/>
      <c r="Y841" s="41"/>
      <c r="Z841" s="29"/>
      <c r="AA841" s="29"/>
      <c r="AB841" s="44"/>
      <c r="AC841" s="15"/>
      <c r="AD841" s="13"/>
      <c r="AE841" s="54"/>
      <c r="AF841" s="105"/>
      <c r="AG841" s="15"/>
      <c r="AH841" s="41"/>
      <c r="AJ841" s="15"/>
      <c r="AK841" s="15"/>
      <c r="AL841" s="15"/>
      <c r="AM841" s="15"/>
      <c r="AO841" s="182" t="s">
        <v>59</v>
      </c>
    </row>
    <row r="842" spans="2:41" s="3" customFormat="1" ht="1.5" customHeight="1" x14ac:dyDescent="0.2">
      <c r="P842" s="61"/>
      <c r="Q842" s="73"/>
      <c r="R842" s="6"/>
      <c r="S842" s="29"/>
      <c r="T842" s="6"/>
      <c r="U842" s="5"/>
      <c r="V842" s="41"/>
      <c r="W842" s="45"/>
      <c r="X842" s="13"/>
      <c r="Y842" s="41"/>
      <c r="Z842" s="29"/>
      <c r="AA842" s="29"/>
      <c r="AB842" s="44"/>
      <c r="AC842" s="15"/>
      <c r="AD842" s="13"/>
      <c r="AE842" s="54"/>
      <c r="AF842" s="105"/>
      <c r="AG842" s="29"/>
      <c r="AH842" s="41"/>
      <c r="AJ842" s="15"/>
      <c r="AK842" s="15"/>
      <c r="AL842" s="15"/>
      <c r="AM842" s="15"/>
      <c r="AO842" s="182" t="s">
        <v>59</v>
      </c>
    </row>
    <row r="843" spans="2:41" s="3" customFormat="1" ht="9.9499999999999993" customHeight="1" x14ac:dyDescent="0.2">
      <c r="B843" s="95" t="s">
        <v>55</v>
      </c>
      <c r="D843" s="211" t="s">
        <v>63</v>
      </c>
      <c r="E843" s="61" t="s">
        <v>106</v>
      </c>
      <c r="F843" s="61"/>
      <c r="G843" s="23" t="s">
        <v>48</v>
      </c>
      <c r="H843" s="23"/>
      <c r="I843" s="23" t="s">
        <v>258</v>
      </c>
      <c r="J843" s="23"/>
      <c r="K843" s="23"/>
      <c r="L843" s="23"/>
      <c r="M843" s="23"/>
      <c r="N843" s="23"/>
      <c r="P843" s="61" t="s">
        <v>979</v>
      </c>
      <c r="Q843" s="73"/>
      <c r="R843" s="22" t="s">
        <v>52</v>
      </c>
      <c r="S843" s="29">
        <f>IF(Suggested="Yes",AA843,AG843)</f>
        <v>8.15</v>
      </c>
      <c r="T843" s="27" t="s">
        <v>47</v>
      </c>
      <c r="U843" s="5" t="str">
        <f>+Instructions!$B$3</f>
        <v xml:space="preserve">G </v>
      </c>
      <c r="V843" s="41"/>
      <c r="W843" s="45">
        <f>+Instructions!$C$22</f>
        <v>0</v>
      </c>
      <c r="X843" s="15">
        <f t="shared" ref="X843" si="717">ROUND($AA843*(1-W843)+0.004999,2)</f>
        <v>8.15</v>
      </c>
      <c r="Y843" s="41"/>
      <c r="Z843" s="6" t="s">
        <v>1705</v>
      </c>
      <c r="AA843" s="29">
        <v>8.15</v>
      </c>
      <c r="AB843" s="49">
        <f t="shared" ref="AB843" si="718">+W843</f>
        <v>0</v>
      </c>
      <c r="AC843" s="15">
        <f t="shared" ref="AC843" si="719">+X843</f>
        <v>8.15</v>
      </c>
      <c r="AD843" s="11">
        <f t="shared" ref="AD843" si="720">(AG843-AC843)/AG843</f>
        <v>0</v>
      </c>
      <c r="AE843" s="102"/>
      <c r="AF843" s="109">
        <v>1</v>
      </c>
      <c r="AG843" s="28">
        <f t="shared" ref="AG843" si="721">SUM(AJ843:AL843)+AE843</f>
        <v>8.15</v>
      </c>
      <c r="AH843" s="41"/>
      <c r="AJ843" s="15">
        <f t="shared" ref="AJ843" si="722">ROUND(AC843/(1-VLOOKUP(AF843,Group,2,FALSE)),2)</f>
        <v>8.15</v>
      </c>
      <c r="AK843" s="15">
        <f t="shared" ref="AK843" si="723">IF(VLOOKUP(AF843,Group,5,FALSE)="YES",VLOOKUP(ROUND(ROUND(AJ843,1)-AJ843,2),Round,2,FALSE)+VLOOKUP(AF843,Group,6,FALSE),0)</f>
        <v>0</v>
      </c>
      <c r="AL843" s="15">
        <f t="shared" ref="AL843" si="724">IF(VLOOKUP(AF843,Group,7,FALSE)="",0,ROUND(AJ843-0.04999,1)-AJ843+AM843)</f>
        <v>0</v>
      </c>
      <c r="AM843" s="15" t="str">
        <f t="shared" ref="AM843" si="725">IF(VLOOKUP(AF843,Group,7,FALSE)="","",VLOOKUP(AF843,Group,7,FALSE))</f>
        <v/>
      </c>
      <c r="AO843" s="81" t="s">
        <v>59</v>
      </c>
    </row>
    <row r="844" spans="2:41" s="3" customFormat="1" ht="9.9499999999999993" customHeight="1" x14ac:dyDescent="0.2">
      <c r="B844" s="95" t="s">
        <v>55</v>
      </c>
      <c r="D844" s="211"/>
      <c r="E844" s="61" t="s">
        <v>398</v>
      </c>
      <c r="F844" s="61"/>
      <c r="G844" s="23" t="s">
        <v>48</v>
      </c>
      <c r="H844" s="23"/>
      <c r="I844" s="23" t="s">
        <v>258</v>
      </c>
      <c r="J844" s="23"/>
      <c r="K844" s="23"/>
      <c r="L844" s="23"/>
      <c r="M844" s="23"/>
      <c r="N844" s="23"/>
      <c r="P844" s="61" t="s">
        <v>107</v>
      </c>
      <c r="Q844" s="73"/>
      <c r="R844" s="22" t="s">
        <v>1314</v>
      </c>
      <c r="S844" s="29">
        <f>IF(Suggested="Yes",AA844,AG844)</f>
        <v>9.65</v>
      </c>
      <c r="T844" s="27" t="s">
        <v>47</v>
      </c>
      <c r="U844" s="5" t="str">
        <f>+Instructions!$B$3</f>
        <v xml:space="preserve">G </v>
      </c>
      <c r="V844" s="41"/>
      <c r="W844" s="45">
        <f>+Instructions!$C$22</f>
        <v>0</v>
      </c>
      <c r="X844" s="15">
        <f>ROUND($AA844*(1-W844)+0.004999,2)</f>
        <v>9.65</v>
      </c>
      <c r="Y844" s="41"/>
      <c r="Z844" s="6" t="s">
        <v>1705</v>
      </c>
      <c r="AA844" s="29">
        <v>9.65</v>
      </c>
      <c r="AB844" s="49">
        <f>+W844</f>
        <v>0</v>
      </c>
      <c r="AC844" s="15">
        <f>+X844</f>
        <v>9.65</v>
      </c>
      <c r="AD844" s="11">
        <f>(AG844-AC844)/AG844</f>
        <v>0</v>
      </c>
      <c r="AE844" s="102"/>
      <c r="AF844" s="109">
        <v>1</v>
      </c>
      <c r="AG844" s="28">
        <f>SUM(AJ844:AL844)+AE844</f>
        <v>9.65</v>
      </c>
      <c r="AH844" s="41"/>
      <c r="AJ844" s="15">
        <f>ROUND(AC844/(1-VLOOKUP(AF844,Group,2,FALSE)),2)</f>
        <v>9.65</v>
      </c>
      <c r="AK844" s="15">
        <f>IF(VLOOKUP(AF844,Group,5,FALSE)="YES",VLOOKUP(ROUND(ROUND(AJ844,1)-AJ844,2),Round,2,FALSE)+VLOOKUP(AF844,Group,6,FALSE),0)</f>
        <v>0</v>
      </c>
      <c r="AL844" s="15">
        <f>IF(VLOOKUP(AF844,Group,7,FALSE)="",0,ROUND(AJ844-0.04999,1)-AJ844+AM844)</f>
        <v>0</v>
      </c>
      <c r="AM844" s="15" t="str">
        <f>IF(VLOOKUP(AF844,Group,7,FALSE)="","",VLOOKUP(AF844,Group,7,FALSE))</f>
        <v/>
      </c>
      <c r="AO844" s="81" t="s">
        <v>59</v>
      </c>
    </row>
    <row r="845" spans="2:41" s="3" customFormat="1" ht="1.5" customHeight="1" x14ac:dyDescent="0.2">
      <c r="P845" s="61"/>
      <c r="Q845" s="73"/>
      <c r="R845" s="6"/>
      <c r="S845" s="29"/>
      <c r="T845" s="6"/>
      <c r="U845" s="5"/>
      <c r="V845" s="41"/>
      <c r="W845" s="45"/>
      <c r="X845" s="13"/>
      <c r="Y845" s="41"/>
      <c r="Z845" s="29"/>
      <c r="AA845" s="29"/>
      <c r="AB845" s="44"/>
      <c r="AC845" s="15"/>
      <c r="AD845" s="13"/>
      <c r="AE845" s="54"/>
      <c r="AF845" s="105"/>
      <c r="AG845" s="29"/>
      <c r="AH845" s="41"/>
      <c r="AJ845" s="15"/>
      <c r="AK845" s="15"/>
      <c r="AL845" s="15"/>
      <c r="AM845" s="15"/>
      <c r="AO845" s="182" t="s">
        <v>59</v>
      </c>
    </row>
    <row r="846" spans="2:41" s="3" customFormat="1" ht="9.9499999999999993" customHeight="1" x14ac:dyDescent="0.2">
      <c r="B846" s="95" t="s">
        <v>55</v>
      </c>
      <c r="D846" s="211" t="s">
        <v>64</v>
      </c>
      <c r="E846" s="61" t="s">
        <v>792</v>
      </c>
      <c r="F846" s="61"/>
      <c r="G846" s="23" t="s">
        <v>48</v>
      </c>
      <c r="H846" s="23"/>
      <c r="I846" s="23" t="s">
        <v>258</v>
      </c>
      <c r="J846" s="23"/>
      <c r="K846" s="23" t="s">
        <v>987</v>
      </c>
      <c r="L846" s="23"/>
      <c r="M846" s="23"/>
      <c r="N846" s="23"/>
      <c r="P846" s="61" t="s">
        <v>1051</v>
      </c>
      <c r="Q846" s="73"/>
      <c r="R846" s="22" t="s">
        <v>1589</v>
      </c>
      <c r="S846" s="29">
        <f>IF(Suggested="Yes",AA846,AG846)</f>
        <v>10.45</v>
      </c>
      <c r="T846" s="27" t="s">
        <v>47</v>
      </c>
      <c r="U846" s="5" t="str">
        <f>+Instructions!$B$3</f>
        <v xml:space="preserve">G </v>
      </c>
      <c r="V846" s="41"/>
      <c r="W846" s="45">
        <f>+Instructions!$C$22</f>
        <v>0</v>
      </c>
      <c r="X846" s="15">
        <f>ROUND($AA846*(1-W846)+0.004999,2)</f>
        <v>10.45</v>
      </c>
      <c r="Y846" s="41"/>
      <c r="Z846" s="6" t="s">
        <v>1705</v>
      </c>
      <c r="AA846" s="29">
        <v>10.45</v>
      </c>
      <c r="AB846" s="49">
        <f t="shared" ref="AB846" si="726">+W846</f>
        <v>0</v>
      </c>
      <c r="AC846" s="15">
        <f t="shared" ref="AC846" si="727">+X846</f>
        <v>10.45</v>
      </c>
      <c r="AD846" s="11">
        <f t="shared" ref="AD846" si="728">(AG846-AC846)/AG846</f>
        <v>0</v>
      </c>
      <c r="AE846" s="102"/>
      <c r="AF846" s="109">
        <v>1</v>
      </c>
      <c r="AG846" s="28">
        <f t="shared" ref="AG846" si="729">SUM(AJ846:AL846)+AE846</f>
        <v>10.45</v>
      </c>
      <c r="AH846" s="41"/>
      <c r="AJ846" s="15">
        <f t="shared" ref="AJ846" si="730">ROUND(AC846/(1-VLOOKUP(AF846,Group,2,FALSE)),2)</f>
        <v>10.45</v>
      </c>
      <c r="AK846" s="15">
        <f t="shared" ref="AK846" si="731">IF(VLOOKUP(AF846,Group,5,FALSE)="YES",VLOOKUP(ROUND(ROUND(AJ846,1)-AJ846,2),Round,2,FALSE)+VLOOKUP(AF846,Group,6,FALSE),0)</f>
        <v>0</v>
      </c>
      <c r="AL846" s="15">
        <f t="shared" ref="AL846" si="732">IF(VLOOKUP(AF846,Group,7,FALSE)="",0,ROUND(AJ846-0.04999,1)-AJ846+AM846)</f>
        <v>0</v>
      </c>
      <c r="AM846" s="15" t="str">
        <f t="shared" ref="AM846" si="733">IF(VLOOKUP(AF846,Group,7,FALSE)="","",VLOOKUP(AF846,Group,7,FALSE))</f>
        <v/>
      </c>
      <c r="AO846" s="81" t="s">
        <v>59</v>
      </c>
    </row>
    <row r="847" spans="2:41" s="3" customFormat="1" ht="1.5" customHeight="1" x14ac:dyDescent="0.2">
      <c r="P847" s="61"/>
      <c r="Q847" s="73"/>
      <c r="R847" s="6"/>
      <c r="S847" s="29"/>
      <c r="T847" s="6"/>
      <c r="U847" s="5"/>
      <c r="V847" s="41"/>
      <c r="W847" s="45"/>
      <c r="X847" s="13"/>
      <c r="Y847" s="41"/>
      <c r="Z847" s="29"/>
      <c r="AA847" s="29"/>
      <c r="AB847" s="44"/>
      <c r="AC847" s="15"/>
      <c r="AD847" s="13"/>
      <c r="AE847" s="54"/>
      <c r="AF847" s="105"/>
      <c r="AG847" s="29"/>
      <c r="AH847" s="41"/>
      <c r="AJ847" s="15"/>
      <c r="AK847" s="15"/>
      <c r="AL847" s="15"/>
      <c r="AM847" s="15"/>
      <c r="AO847" s="182" t="s">
        <v>59</v>
      </c>
    </row>
    <row r="848" spans="2:41" s="3" customFormat="1" ht="9.6" customHeight="1" x14ac:dyDescent="0.2">
      <c r="D848" s="225" t="s">
        <v>179</v>
      </c>
      <c r="E848" s="226" t="s">
        <v>1585</v>
      </c>
      <c r="F848" s="129"/>
      <c r="G848" s="129"/>
      <c r="I848" s="226"/>
      <c r="J848" s="227"/>
      <c r="K848" s="129"/>
      <c r="N848" s="129"/>
      <c r="O848" s="130"/>
      <c r="P848" s="129"/>
      <c r="Q848" s="131"/>
      <c r="R848" s="22"/>
      <c r="S848" s="29"/>
      <c r="T848" s="27"/>
      <c r="U848" s="27"/>
      <c r="V848" s="41"/>
      <c r="W848" s="45"/>
      <c r="X848" s="29"/>
      <c r="Y848" s="41"/>
      <c r="Z848" s="29"/>
      <c r="AA848" s="29"/>
      <c r="AB848" s="49"/>
      <c r="AC848" s="29"/>
      <c r="AD848" s="49"/>
      <c r="AE848" s="62"/>
      <c r="AF848" s="106"/>
      <c r="AG848" s="29"/>
      <c r="AH848" s="41"/>
      <c r="AJ848" s="29"/>
      <c r="AK848" s="29"/>
      <c r="AL848" s="29"/>
      <c r="AM848" s="29"/>
      <c r="AO848" s="182" t="s">
        <v>59</v>
      </c>
    </row>
    <row r="849" spans="2:41" s="3" customFormat="1" ht="9.6" customHeight="1" x14ac:dyDescent="0.2">
      <c r="D849" s="225"/>
      <c r="E849" s="226" t="s">
        <v>944</v>
      </c>
      <c r="F849" s="129"/>
      <c r="G849" s="129"/>
      <c r="I849" s="226"/>
      <c r="J849" s="227"/>
      <c r="K849" s="129"/>
      <c r="N849" s="129"/>
      <c r="O849" s="130"/>
      <c r="P849" s="129"/>
      <c r="Q849" s="131"/>
      <c r="R849" s="22"/>
      <c r="S849" s="29"/>
      <c r="T849" s="27"/>
      <c r="U849" s="27"/>
      <c r="V849" s="41"/>
      <c r="W849" s="45"/>
      <c r="X849" s="29"/>
      <c r="Y849" s="41"/>
      <c r="Z849" s="29"/>
      <c r="AA849" s="29"/>
      <c r="AB849" s="49"/>
      <c r="AC849" s="29"/>
      <c r="AD849" s="49"/>
      <c r="AE849" s="62"/>
      <c r="AF849" s="106"/>
      <c r="AG849" s="29"/>
      <c r="AH849" s="41"/>
      <c r="AJ849" s="29"/>
      <c r="AK849" s="29"/>
      <c r="AL849" s="29"/>
      <c r="AM849" s="29"/>
      <c r="AO849" s="182" t="s">
        <v>59</v>
      </c>
    </row>
    <row r="850" spans="2:41" s="3" customFormat="1" ht="9.6" customHeight="1" x14ac:dyDescent="0.2">
      <c r="D850" s="225"/>
      <c r="E850" s="226" t="s">
        <v>1003</v>
      </c>
      <c r="F850" s="129"/>
      <c r="G850" s="129"/>
      <c r="I850" s="226"/>
      <c r="J850" s="227"/>
      <c r="K850" s="129"/>
      <c r="N850" s="129"/>
      <c r="O850" s="130"/>
      <c r="P850" s="129"/>
      <c r="Q850" s="131"/>
      <c r="R850" s="22"/>
      <c r="S850" s="29"/>
      <c r="T850" s="27"/>
      <c r="U850" s="27"/>
      <c r="V850" s="41"/>
      <c r="W850" s="45"/>
      <c r="X850" s="29"/>
      <c r="Y850" s="41"/>
      <c r="Z850" s="29"/>
      <c r="AA850" s="29"/>
      <c r="AB850" s="49"/>
      <c r="AC850" s="29"/>
      <c r="AD850" s="49"/>
      <c r="AE850" s="62"/>
      <c r="AF850" s="106"/>
      <c r="AG850" s="29"/>
      <c r="AH850" s="41"/>
      <c r="AJ850" s="29"/>
      <c r="AK850" s="29"/>
      <c r="AL850" s="29"/>
      <c r="AM850" s="29"/>
      <c r="AO850" s="182" t="s">
        <v>59</v>
      </c>
    </row>
    <row r="851" spans="2:41" s="3" customFormat="1" ht="9.6" customHeight="1" x14ac:dyDescent="0.2">
      <c r="D851" s="225"/>
      <c r="E851" s="226" t="s">
        <v>944</v>
      </c>
      <c r="F851" s="129"/>
      <c r="G851" s="129"/>
      <c r="I851" s="226"/>
      <c r="J851" s="227"/>
      <c r="K851" s="129"/>
      <c r="N851" s="129"/>
      <c r="O851" s="130"/>
      <c r="P851" s="129"/>
      <c r="Q851" s="131"/>
      <c r="R851" s="22"/>
      <c r="S851" s="29"/>
      <c r="T851" s="27"/>
      <c r="U851" s="27"/>
      <c r="V851" s="41"/>
      <c r="W851" s="45"/>
      <c r="X851" s="29"/>
      <c r="Y851" s="41"/>
      <c r="Z851" s="29"/>
      <c r="AA851" s="29"/>
      <c r="AB851" s="49"/>
      <c r="AC851" s="29"/>
      <c r="AD851" s="49"/>
      <c r="AE851" s="62"/>
      <c r="AF851" s="106"/>
      <c r="AG851" s="29"/>
      <c r="AH851" s="41"/>
      <c r="AJ851" s="29"/>
      <c r="AK851" s="29"/>
      <c r="AL851" s="29"/>
      <c r="AM851" s="29"/>
      <c r="AO851" s="182" t="s">
        <v>59</v>
      </c>
    </row>
    <row r="852" spans="2:41" s="3" customFormat="1" ht="9.6" customHeight="1" x14ac:dyDescent="0.2">
      <c r="D852" s="225"/>
      <c r="E852" s="226" t="s">
        <v>1587</v>
      </c>
      <c r="F852" s="129"/>
      <c r="G852" s="129"/>
      <c r="I852" s="226"/>
      <c r="J852" s="227"/>
      <c r="K852" s="129"/>
      <c r="N852" s="129"/>
      <c r="O852" s="130"/>
      <c r="P852" s="129"/>
      <c r="Q852" s="131"/>
      <c r="R852" s="22"/>
      <c r="S852" s="29"/>
      <c r="T852" s="27"/>
      <c r="U852" s="27"/>
      <c r="V852" s="41"/>
      <c r="W852" s="45"/>
      <c r="X852" s="29"/>
      <c r="Y852" s="41"/>
      <c r="Z852" s="29"/>
      <c r="AA852" s="29"/>
      <c r="AB852" s="49"/>
      <c r="AC852" s="29"/>
      <c r="AD852" s="49"/>
      <c r="AE852" s="62"/>
      <c r="AF852" s="106"/>
      <c r="AG852" s="29"/>
      <c r="AH852" s="41"/>
      <c r="AJ852" s="29"/>
      <c r="AK852" s="29"/>
      <c r="AL852" s="29"/>
      <c r="AM852" s="29"/>
      <c r="AO852" s="182" t="s">
        <v>59</v>
      </c>
    </row>
    <row r="853" spans="2:41" s="3" customFormat="1" ht="9.6" customHeight="1" x14ac:dyDescent="0.2">
      <c r="D853" s="225"/>
      <c r="E853" s="226" t="s">
        <v>1586</v>
      </c>
      <c r="F853" s="129"/>
      <c r="G853" s="129"/>
      <c r="I853" s="226"/>
      <c r="J853" s="227"/>
      <c r="K853" s="129"/>
      <c r="N853" s="129"/>
      <c r="O853" s="130"/>
      <c r="P853" s="129"/>
      <c r="Q853" s="131"/>
      <c r="R853" s="22"/>
      <c r="S853" s="29"/>
      <c r="T853" s="27"/>
      <c r="U853" s="27"/>
      <c r="V853" s="41"/>
      <c r="W853" s="45"/>
      <c r="X853" s="29"/>
      <c r="Y853" s="41"/>
      <c r="Z853" s="29"/>
      <c r="AA853" s="29"/>
      <c r="AB853" s="49"/>
      <c r="AC853" s="29"/>
      <c r="AD853" s="49"/>
      <c r="AE853" s="62"/>
      <c r="AF853" s="106"/>
      <c r="AG853" s="29"/>
      <c r="AH853" s="41"/>
      <c r="AJ853" s="29"/>
      <c r="AK853" s="29"/>
      <c r="AL853" s="29"/>
      <c r="AM853" s="29"/>
      <c r="AO853" s="182" t="s">
        <v>59</v>
      </c>
    </row>
    <row r="854" spans="2:41" s="3" customFormat="1" ht="9.6" customHeight="1" x14ac:dyDescent="0.2">
      <c r="D854" s="225"/>
      <c r="E854" s="226" t="s">
        <v>944</v>
      </c>
      <c r="F854" s="129"/>
      <c r="G854" s="129"/>
      <c r="I854" s="226"/>
      <c r="J854" s="227"/>
      <c r="K854" s="129"/>
      <c r="N854" s="129"/>
      <c r="O854" s="130"/>
      <c r="P854" s="129"/>
      <c r="Q854" s="131"/>
      <c r="R854" s="22"/>
      <c r="S854" s="29"/>
      <c r="T854" s="27"/>
      <c r="U854" s="27"/>
      <c r="V854" s="41"/>
      <c r="W854" s="45"/>
      <c r="X854" s="29"/>
      <c r="Y854" s="41"/>
      <c r="Z854" s="29"/>
      <c r="AA854" s="29"/>
      <c r="AB854" s="49"/>
      <c r="AC854" s="29"/>
      <c r="AD854" s="49"/>
      <c r="AE854" s="62"/>
      <c r="AF854" s="106"/>
      <c r="AG854" s="29"/>
      <c r="AH854" s="41"/>
      <c r="AJ854" s="29"/>
      <c r="AK854" s="29"/>
      <c r="AL854" s="29"/>
      <c r="AM854" s="29"/>
      <c r="AO854" s="182" t="s">
        <v>59</v>
      </c>
    </row>
    <row r="855" spans="2:41" s="3" customFormat="1" ht="9.6" customHeight="1" x14ac:dyDescent="0.2">
      <c r="D855" s="225"/>
      <c r="E855" s="226" t="s">
        <v>1588</v>
      </c>
      <c r="F855" s="129"/>
      <c r="G855" s="129"/>
      <c r="I855" s="226"/>
      <c r="J855" s="227"/>
      <c r="K855" s="129"/>
      <c r="N855" s="129"/>
      <c r="O855" s="130"/>
      <c r="P855" s="129"/>
      <c r="Q855" s="131"/>
      <c r="R855" s="22"/>
      <c r="S855" s="29"/>
      <c r="T855" s="27"/>
      <c r="U855" s="27"/>
      <c r="V855" s="41"/>
      <c r="W855" s="45"/>
      <c r="X855" s="29"/>
      <c r="Y855" s="41"/>
      <c r="Z855" s="29"/>
      <c r="AA855" s="29"/>
      <c r="AB855" s="49"/>
      <c r="AC855" s="29"/>
      <c r="AD855" s="49"/>
      <c r="AE855" s="62"/>
      <c r="AF855" s="106"/>
      <c r="AG855" s="29"/>
      <c r="AH855" s="41"/>
      <c r="AJ855" s="29"/>
      <c r="AK855" s="29"/>
      <c r="AL855" s="29"/>
      <c r="AM855" s="29"/>
      <c r="AO855" s="182" t="s">
        <v>59</v>
      </c>
    </row>
    <row r="856" spans="2:41" s="3" customFormat="1" ht="3.95" customHeight="1" x14ac:dyDescent="0.2">
      <c r="P856" s="61"/>
      <c r="Q856" s="73"/>
      <c r="R856" s="6"/>
      <c r="S856" s="29"/>
      <c r="T856" s="6"/>
      <c r="U856" s="5"/>
      <c r="V856" s="41"/>
      <c r="W856" s="45"/>
      <c r="X856" s="13"/>
      <c r="Y856" s="41"/>
      <c r="Z856" s="29"/>
      <c r="AA856" s="29"/>
      <c r="AB856" s="44"/>
      <c r="AC856" s="15"/>
      <c r="AD856" s="13"/>
      <c r="AE856" s="54"/>
      <c r="AF856" s="105"/>
      <c r="AG856" s="29"/>
      <c r="AH856" s="41"/>
      <c r="AJ856" s="15"/>
      <c r="AK856" s="15"/>
      <c r="AL856" s="15"/>
      <c r="AM856" s="15"/>
      <c r="AO856" s="182" t="s">
        <v>59</v>
      </c>
    </row>
    <row r="857" spans="2:41" s="3" customFormat="1" ht="9.9499999999999993" customHeight="1" x14ac:dyDescent="0.2">
      <c r="C857" s="220" t="s">
        <v>1277</v>
      </c>
      <c r="E857" s="221"/>
      <c r="K857" s="3" t="s">
        <v>89</v>
      </c>
      <c r="P857" s="134"/>
      <c r="Q857" s="6"/>
      <c r="R857" s="222" t="s">
        <v>370</v>
      </c>
      <c r="S857" s="172" t="s">
        <v>1278</v>
      </c>
      <c r="T857" s="223"/>
      <c r="U857" s="5"/>
      <c r="V857" s="41"/>
      <c r="W857" s="58"/>
      <c r="X857" s="58"/>
      <c r="Y857" s="41"/>
      <c r="Z857" s="29"/>
      <c r="AA857" s="29"/>
      <c r="AB857" s="44"/>
      <c r="AC857" s="15"/>
      <c r="AD857" s="13"/>
      <c r="AE857" s="54"/>
      <c r="AF857" s="105"/>
      <c r="AG857" s="15"/>
      <c r="AH857" s="41"/>
      <c r="AJ857" s="15"/>
      <c r="AK857" s="15"/>
      <c r="AL857" s="15"/>
      <c r="AM857" s="15"/>
      <c r="AO857" s="182" t="s">
        <v>59</v>
      </c>
    </row>
    <row r="858" spans="2:41" s="3" customFormat="1" ht="2.85" customHeight="1" x14ac:dyDescent="0.2">
      <c r="P858" s="61"/>
      <c r="Q858" s="73"/>
      <c r="R858" s="6"/>
      <c r="S858" s="29"/>
      <c r="T858" s="6"/>
      <c r="U858" s="5"/>
      <c r="V858" s="41"/>
      <c r="W858" s="45"/>
      <c r="X858" s="13"/>
      <c r="Y858" s="41"/>
      <c r="Z858" s="29"/>
      <c r="AA858" s="29"/>
      <c r="AB858" s="44"/>
      <c r="AC858" s="15"/>
      <c r="AD858" s="13"/>
      <c r="AE858" s="54"/>
      <c r="AF858" s="105"/>
      <c r="AG858" s="29"/>
      <c r="AH858" s="41"/>
      <c r="AJ858" s="15"/>
      <c r="AK858" s="15"/>
      <c r="AL858" s="15"/>
      <c r="AM858" s="15"/>
      <c r="AO858" s="182" t="s">
        <v>59</v>
      </c>
    </row>
    <row r="859" spans="2:41" s="3" customFormat="1" ht="9.9499999999999993" customHeight="1" x14ac:dyDescent="0.2">
      <c r="C859" s="133"/>
      <c r="D859" s="211" t="s">
        <v>10</v>
      </c>
      <c r="E859" s="224" t="s">
        <v>1279</v>
      </c>
      <c r="F859" s="224"/>
      <c r="G859" s="224"/>
      <c r="H859" s="224"/>
      <c r="I859" s="224"/>
      <c r="J859" s="229"/>
      <c r="K859" s="224"/>
      <c r="L859" s="224"/>
      <c r="M859" s="224" t="s">
        <v>1269</v>
      </c>
      <c r="N859" s="224"/>
      <c r="O859" s="23"/>
      <c r="P859" s="23"/>
      <c r="Q859" s="23"/>
      <c r="R859" s="23"/>
      <c r="S859" s="23"/>
      <c r="T859" s="23"/>
      <c r="U859" s="5"/>
      <c r="V859" s="41"/>
      <c r="W859" s="58"/>
      <c r="X859" s="58"/>
      <c r="Y859" s="41"/>
      <c r="Z859" s="29"/>
      <c r="AA859" s="29"/>
      <c r="AB859" s="44"/>
      <c r="AC859" s="15"/>
      <c r="AD859" s="13"/>
      <c r="AE859" s="54"/>
      <c r="AF859" s="105"/>
      <c r="AG859" s="15"/>
      <c r="AH859" s="41"/>
      <c r="AJ859" s="15"/>
      <c r="AK859" s="15"/>
      <c r="AL859" s="15"/>
      <c r="AM859" s="15"/>
      <c r="AO859" s="182" t="s">
        <v>59</v>
      </c>
    </row>
    <row r="860" spans="2:41" s="3" customFormat="1" ht="1.5" customHeight="1" x14ac:dyDescent="0.2">
      <c r="P860" s="61"/>
      <c r="Q860" s="73"/>
      <c r="R860" s="6"/>
      <c r="S860" s="29"/>
      <c r="T860" s="6"/>
      <c r="U860" s="5"/>
      <c r="V860" s="41"/>
      <c r="W860" s="45"/>
      <c r="X860" s="13"/>
      <c r="Y860" s="41"/>
      <c r="Z860" s="29"/>
      <c r="AA860" s="29"/>
      <c r="AB860" s="44"/>
      <c r="AC860" s="15"/>
      <c r="AD860" s="13"/>
      <c r="AE860" s="54"/>
      <c r="AF860" s="105"/>
      <c r="AG860" s="29"/>
      <c r="AH860" s="41"/>
      <c r="AJ860" s="15"/>
      <c r="AK860" s="15"/>
      <c r="AL860" s="15"/>
      <c r="AM860" s="15"/>
      <c r="AO860" s="182" t="s">
        <v>59</v>
      </c>
    </row>
    <row r="861" spans="2:41" s="3" customFormat="1" ht="9.75" customHeight="1" x14ac:dyDescent="0.2">
      <c r="B861" s="95" t="s">
        <v>55</v>
      </c>
      <c r="D861" s="211"/>
      <c r="E861" s="61" t="s">
        <v>1333</v>
      </c>
      <c r="F861" s="61"/>
      <c r="G861" s="23" t="s">
        <v>48</v>
      </c>
      <c r="H861" s="23"/>
      <c r="I861" s="23" t="s">
        <v>258</v>
      </c>
      <c r="J861" s="23"/>
      <c r="K861" s="23"/>
      <c r="L861" s="23"/>
      <c r="M861" s="23" t="s">
        <v>89</v>
      </c>
      <c r="N861" s="23"/>
      <c r="P861" s="61" t="s">
        <v>1280</v>
      </c>
      <c r="Q861" s="73"/>
      <c r="R861" s="22"/>
      <c r="S861" s="29">
        <f>IF(Suggested="Yes",AA861,AG861)</f>
        <v>9.85</v>
      </c>
      <c r="T861" s="27" t="s">
        <v>47</v>
      </c>
      <c r="U861" s="5" t="str">
        <f>+Instructions!$B$3</f>
        <v xml:space="preserve">G </v>
      </c>
      <c r="V861" s="41"/>
      <c r="W861" s="45">
        <f>+Instructions!$C$22</f>
        <v>0</v>
      </c>
      <c r="X861" s="15">
        <f>ROUND($AA861*(1-W861)+0.004999,2)</f>
        <v>9.85</v>
      </c>
      <c r="Y861" s="41"/>
      <c r="Z861" s="6" t="s">
        <v>1705</v>
      </c>
      <c r="AA861" s="29">
        <v>9.85</v>
      </c>
      <c r="AB861" s="49">
        <f t="shared" ref="AB861" si="734">+W861</f>
        <v>0</v>
      </c>
      <c r="AC861" s="15">
        <f t="shared" ref="AC861" si="735">+X861</f>
        <v>9.85</v>
      </c>
      <c r="AD861" s="11">
        <f t="shared" ref="AD861" si="736">(AG861-AC861)/AG861</f>
        <v>0</v>
      </c>
      <c r="AE861" s="102"/>
      <c r="AF861" s="109">
        <v>1</v>
      </c>
      <c r="AG861" s="28">
        <f t="shared" ref="AG861" si="737">SUM(AJ861:AL861)+AE861</f>
        <v>9.85</v>
      </c>
      <c r="AH861" s="41"/>
      <c r="AJ861" s="15">
        <f t="shared" ref="AJ861" si="738">ROUND(AC861/(1-VLOOKUP(AF861,Group,2,FALSE)),2)</f>
        <v>9.85</v>
      </c>
      <c r="AK861" s="15">
        <f t="shared" ref="AK861" si="739">IF(VLOOKUP(AF861,Group,5,FALSE)="YES",VLOOKUP(ROUND(ROUND(AJ861,1)-AJ861,2),Round,2,FALSE)+VLOOKUP(AF861,Group,6,FALSE),0)</f>
        <v>0</v>
      </c>
      <c r="AL861" s="15">
        <f t="shared" ref="AL861" si="740">IF(VLOOKUP(AF861,Group,7,FALSE)="",0,ROUND(AJ861-0.04999,1)-AJ861+AM861)</f>
        <v>0</v>
      </c>
      <c r="AM861" s="15" t="str">
        <f t="shared" ref="AM861" si="741">IF(VLOOKUP(AF861,Group,7,FALSE)="","",VLOOKUP(AF861,Group,7,FALSE))</f>
        <v/>
      </c>
      <c r="AO861" s="81" t="s">
        <v>59</v>
      </c>
    </row>
    <row r="862" spans="2:41" s="3" customFormat="1" ht="3.95" customHeight="1" x14ac:dyDescent="0.2">
      <c r="P862" s="61"/>
      <c r="Q862" s="73"/>
      <c r="R862" s="6"/>
      <c r="S862" s="29"/>
      <c r="T862" s="6"/>
      <c r="U862" s="5"/>
      <c r="V862" s="41"/>
      <c r="W862" s="45"/>
      <c r="X862" s="13"/>
      <c r="Y862" s="41"/>
      <c r="Z862" s="29"/>
      <c r="AA862" s="29"/>
      <c r="AB862" s="44"/>
      <c r="AC862" s="15"/>
      <c r="AD862" s="13"/>
      <c r="AE862" s="54"/>
      <c r="AF862" s="105"/>
      <c r="AG862" s="29"/>
      <c r="AH862" s="41"/>
      <c r="AJ862" s="15"/>
      <c r="AK862" s="15"/>
      <c r="AL862" s="15"/>
      <c r="AM862" s="15"/>
      <c r="AO862" s="182" t="s">
        <v>59</v>
      </c>
    </row>
    <row r="863" spans="2:41" s="3" customFormat="1" ht="9.9499999999999993" customHeight="1" x14ac:dyDescent="0.2">
      <c r="C863" s="220" t="s">
        <v>888</v>
      </c>
      <c r="E863" s="221"/>
      <c r="P863" s="134"/>
      <c r="Q863" s="6"/>
      <c r="R863" s="222" t="s">
        <v>370</v>
      </c>
      <c r="S863" s="172" t="s">
        <v>887</v>
      </c>
      <c r="T863" s="223"/>
      <c r="U863" s="5"/>
      <c r="V863" s="41"/>
      <c r="W863" s="58"/>
      <c r="X863" s="58"/>
      <c r="Y863" s="41"/>
      <c r="Z863" s="29"/>
      <c r="AA863" s="29"/>
      <c r="AB863" s="44"/>
      <c r="AC863" s="15"/>
      <c r="AD863" s="13"/>
      <c r="AE863" s="54"/>
      <c r="AF863" s="105"/>
      <c r="AG863" s="15"/>
      <c r="AH863" s="41"/>
      <c r="AJ863" s="15"/>
      <c r="AK863" s="15"/>
      <c r="AL863" s="15"/>
      <c r="AM863" s="15"/>
      <c r="AO863" s="24" t="s">
        <v>59</v>
      </c>
    </row>
    <row r="864" spans="2:41" s="3" customFormat="1" ht="1.5" customHeight="1" x14ac:dyDescent="0.2">
      <c r="P864" s="61"/>
      <c r="Q864" s="73"/>
      <c r="R864" s="6"/>
      <c r="S864" s="29"/>
      <c r="T864" s="6"/>
      <c r="U864" s="5"/>
      <c r="V864" s="41"/>
      <c r="W864" s="45"/>
      <c r="X864" s="13"/>
      <c r="Y864" s="41"/>
      <c r="Z864" s="29"/>
      <c r="AA864" s="29"/>
      <c r="AB864" s="44"/>
      <c r="AC864" s="15"/>
      <c r="AD864" s="13"/>
      <c r="AE864" s="54"/>
      <c r="AF864" s="105"/>
      <c r="AG864" s="29"/>
      <c r="AH864" s="41"/>
      <c r="AJ864" s="15"/>
      <c r="AK864" s="15"/>
      <c r="AL864" s="15"/>
      <c r="AM864" s="15"/>
      <c r="AO864" s="24" t="s">
        <v>59</v>
      </c>
    </row>
    <row r="865" spans="2:41" s="3" customFormat="1" ht="9.9499999999999993" customHeight="1" x14ac:dyDescent="0.2">
      <c r="B865" s="95" t="s">
        <v>55</v>
      </c>
      <c r="D865" s="211" t="s">
        <v>63</v>
      </c>
      <c r="E865" s="61" t="s">
        <v>108</v>
      </c>
      <c r="F865" s="61"/>
      <c r="G865" s="23" t="s">
        <v>48</v>
      </c>
      <c r="H865" s="23"/>
      <c r="I865" s="23" t="s">
        <v>258</v>
      </c>
      <c r="J865" s="23"/>
      <c r="K865" s="23" t="s">
        <v>341</v>
      </c>
      <c r="L865" s="23"/>
      <c r="M865" s="23"/>
      <c r="N865" s="23"/>
      <c r="P865" s="61" t="s">
        <v>864</v>
      </c>
      <c r="Q865" s="73"/>
      <c r="R865" s="22"/>
      <c r="S865" s="29">
        <f>IF(Suggested="Yes",AA865,AG865)</f>
        <v>7.3</v>
      </c>
      <c r="T865" s="27" t="s">
        <v>47</v>
      </c>
      <c r="U865" s="5" t="str">
        <f>+Instructions!$B$3</f>
        <v xml:space="preserve">G </v>
      </c>
      <c r="V865" s="41"/>
      <c r="W865" s="45">
        <f>+Instructions!$C$22</f>
        <v>0</v>
      </c>
      <c r="X865" s="15">
        <f>ROUND($AA865*(1-W865)+0.004999,2)</f>
        <v>7.3</v>
      </c>
      <c r="Y865" s="41"/>
      <c r="Z865" s="6" t="s">
        <v>1705</v>
      </c>
      <c r="AA865" s="29">
        <v>7.3</v>
      </c>
      <c r="AB865" s="49">
        <f>+W865</f>
        <v>0</v>
      </c>
      <c r="AC865" s="15">
        <f>+X865</f>
        <v>7.3</v>
      </c>
      <c r="AD865" s="11">
        <f>(AG865-AC865)/AG865</f>
        <v>0</v>
      </c>
      <c r="AE865" s="102"/>
      <c r="AF865" s="109">
        <v>1</v>
      </c>
      <c r="AG865" s="28">
        <f>SUM(AJ865:AL865)+AE865</f>
        <v>7.3</v>
      </c>
      <c r="AH865" s="41"/>
      <c r="AJ865" s="15">
        <f>ROUND(AC865/(1-VLOOKUP(AF865,Group,2,FALSE)),2)</f>
        <v>7.3</v>
      </c>
      <c r="AK865" s="15">
        <f>IF(VLOOKUP(AF865,Group,5,FALSE)="YES",VLOOKUP(ROUND(ROUND(AJ865,1)-AJ865,2),Round,2,FALSE)+VLOOKUP(AF865,Group,6,FALSE),0)</f>
        <v>0</v>
      </c>
      <c r="AL865" s="15">
        <f>IF(VLOOKUP(AF865,Group,7,FALSE)="",0,ROUND(AJ865-0.04999,1)-AJ865+AM865)</f>
        <v>0</v>
      </c>
      <c r="AM865" s="15" t="str">
        <f>IF(VLOOKUP(AF865,Group,7,FALSE)="","",VLOOKUP(AF865,Group,7,FALSE))</f>
        <v/>
      </c>
      <c r="AO865" s="81" t="s">
        <v>59</v>
      </c>
    </row>
    <row r="866" spans="2:41" s="3" customFormat="1" ht="9.9499999999999993" customHeight="1" x14ac:dyDescent="0.2">
      <c r="B866" s="95" t="s">
        <v>55</v>
      </c>
      <c r="D866" s="211"/>
      <c r="E866" s="61" t="s">
        <v>398</v>
      </c>
      <c r="F866" s="61"/>
      <c r="G866" s="23" t="s">
        <v>48</v>
      </c>
      <c r="H866" s="23"/>
      <c r="I866" s="23" t="s">
        <v>258</v>
      </c>
      <c r="J866" s="23"/>
      <c r="K866" s="23" t="s">
        <v>341</v>
      </c>
      <c r="L866" s="23"/>
      <c r="M866" s="23"/>
      <c r="N866" s="23"/>
      <c r="P866" s="61" t="s">
        <v>472</v>
      </c>
      <c r="Q866" s="73"/>
      <c r="R866" s="22"/>
      <c r="S866" s="29">
        <f>IF(Suggested="Yes",AA866,AG866)</f>
        <v>9</v>
      </c>
      <c r="T866" s="27" t="s">
        <v>47</v>
      </c>
      <c r="U866" s="5" t="str">
        <f>+Instructions!$B$3</f>
        <v xml:space="preserve">G </v>
      </c>
      <c r="V866" s="41"/>
      <c r="W866" s="45">
        <f>+Instructions!$C$22</f>
        <v>0</v>
      </c>
      <c r="X866" s="15">
        <f>ROUND($AA866*(1-W866)+0.004999,2)</f>
        <v>9</v>
      </c>
      <c r="Y866" s="41"/>
      <c r="Z866" s="6" t="s">
        <v>1705</v>
      </c>
      <c r="AA866" s="29">
        <v>9</v>
      </c>
      <c r="AB866" s="49">
        <f>+W866</f>
        <v>0</v>
      </c>
      <c r="AC866" s="15">
        <f>+X866</f>
        <v>9</v>
      </c>
      <c r="AD866" s="11">
        <f>(AG866-AC866)/AG866</f>
        <v>0</v>
      </c>
      <c r="AE866" s="102"/>
      <c r="AF866" s="109">
        <v>1</v>
      </c>
      <c r="AG866" s="28">
        <f>SUM(AJ866:AL866)+AE866</f>
        <v>9</v>
      </c>
      <c r="AH866" s="41"/>
      <c r="AJ866" s="15">
        <f>ROUND(AC866/(1-VLOOKUP(AF866,Group,2,FALSE)),2)</f>
        <v>9</v>
      </c>
      <c r="AK866" s="15">
        <f>IF(VLOOKUP(AF866,Group,5,FALSE)="YES",VLOOKUP(ROUND(ROUND(AJ866,1)-AJ866,2),Round,2,FALSE)+VLOOKUP(AF866,Group,6,FALSE),0)</f>
        <v>0</v>
      </c>
      <c r="AL866" s="15">
        <f>IF(VLOOKUP(AF866,Group,7,FALSE)="",0,ROUND(AJ866-0.04999,1)-AJ866+AM866)</f>
        <v>0</v>
      </c>
      <c r="AM866" s="15" t="str">
        <f>IF(VLOOKUP(AF866,Group,7,FALSE)="","",VLOOKUP(AF866,Group,7,FALSE))</f>
        <v/>
      </c>
      <c r="AO866" s="81" t="s">
        <v>59</v>
      </c>
    </row>
    <row r="867" spans="2:41" s="3" customFormat="1" ht="2.85" customHeight="1" x14ac:dyDescent="0.2">
      <c r="P867" s="61"/>
      <c r="Q867" s="73"/>
      <c r="R867" s="6"/>
      <c r="S867" s="29"/>
      <c r="T867" s="6"/>
      <c r="U867" s="5"/>
      <c r="V867" s="41"/>
      <c r="W867" s="45"/>
      <c r="X867" s="13"/>
      <c r="Y867" s="41"/>
      <c r="Z867" s="29"/>
      <c r="AA867" s="29"/>
      <c r="AB867" s="44"/>
      <c r="AC867" s="15"/>
      <c r="AD867" s="13"/>
      <c r="AE867" s="54"/>
      <c r="AF867" s="105"/>
      <c r="AG867" s="29"/>
      <c r="AH867" s="41"/>
      <c r="AJ867" s="15"/>
      <c r="AK867" s="15"/>
      <c r="AL867" s="15"/>
      <c r="AM867" s="15"/>
      <c r="AO867" s="24" t="s">
        <v>59</v>
      </c>
    </row>
    <row r="868" spans="2:41" s="3" customFormat="1" ht="9.9499999999999993" customHeight="1" x14ac:dyDescent="0.2">
      <c r="B868" s="95" t="s">
        <v>55</v>
      </c>
      <c r="D868" s="211"/>
      <c r="E868" s="61" t="s">
        <v>108</v>
      </c>
      <c r="F868" s="61"/>
      <c r="G868" s="23" t="s">
        <v>48</v>
      </c>
      <c r="H868" s="23"/>
      <c r="I868" s="23"/>
      <c r="J868" s="23"/>
      <c r="K868" s="23" t="s">
        <v>474</v>
      </c>
      <c r="L868" s="23"/>
      <c r="M868" s="23"/>
      <c r="N868" s="23"/>
      <c r="P868" s="61" t="s">
        <v>278</v>
      </c>
      <c r="Q868" s="73"/>
      <c r="R868" s="22"/>
      <c r="S868" s="29">
        <f>IF(Suggested="Yes",AA868,AG868)</f>
        <v>5.65</v>
      </c>
      <c r="T868" s="27" t="s">
        <v>47</v>
      </c>
      <c r="U868" s="5" t="str">
        <f>+Instructions!$B$3</f>
        <v xml:space="preserve">G </v>
      </c>
      <c r="V868" s="41"/>
      <c r="W868" s="45">
        <f>+Instructions!$C$22</f>
        <v>0</v>
      </c>
      <c r="X868" s="15">
        <f>ROUND($AA868*(1-W868)+0.004999,2)</f>
        <v>5.65</v>
      </c>
      <c r="Y868" s="41"/>
      <c r="Z868" s="6" t="s">
        <v>1705</v>
      </c>
      <c r="AA868" s="29">
        <v>5.65</v>
      </c>
      <c r="AB868" s="49">
        <f>+W868</f>
        <v>0</v>
      </c>
      <c r="AC868" s="15">
        <f>+X868</f>
        <v>5.65</v>
      </c>
      <c r="AD868" s="11">
        <f>(AG868-AC868)/AG868</f>
        <v>0</v>
      </c>
      <c r="AE868" s="102"/>
      <c r="AF868" s="109">
        <v>1</v>
      </c>
      <c r="AG868" s="28">
        <f>SUM(AJ868:AL868)+AE868</f>
        <v>5.65</v>
      </c>
      <c r="AH868" s="41"/>
      <c r="AJ868" s="15">
        <f>ROUND(AC868/(1-VLOOKUP(AF868,Group,2,FALSE)),2)</f>
        <v>5.65</v>
      </c>
      <c r="AK868" s="15">
        <f>IF(VLOOKUP(AF868,Group,5,FALSE)="YES",VLOOKUP(ROUND(ROUND(AJ868,1)-AJ868,2),Round,2,FALSE)+VLOOKUP(AF868,Group,6,FALSE),0)</f>
        <v>0</v>
      </c>
      <c r="AL868" s="15">
        <f>IF(VLOOKUP(AF868,Group,7,FALSE)="",0,ROUND(AJ868-0.04999,1)-AJ868+AM868)</f>
        <v>0</v>
      </c>
      <c r="AM868" s="15" t="str">
        <f>IF(VLOOKUP(AF868,Group,7,FALSE)="","",VLOOKUP(AF868,Group,7,FALSE))</f>
        <v/>
      </c>
      <c r="AO868" s="81" t="s">
        <v>59</v>
      </c>
    </row>
    <row r="869" spans="2:41" s="3" customFormat="1" ht="9.9499999999999993" customHeight="1" x14ac:dyDescent="0.2">
      <c r="B869" s="95" t="s">
        <v>55</v>
      </c>
      <c r="D869" s="211"/>
      <c r="E869" s="61" t="s">
        <v>398</v>
      </c>
      <c r="F869" s="61"/>
      <c r="G869" s="23" t="s">
        <v>48</v>
      </c>
      <c r="H869" s="23"/>
      <c r="I869" s="23" t="s">
        <v>258</v>
      </c>
      <c r="J869" s="23"/>
      <c r="K869" s="23" t="s">
        <v>474</v>
      </c>
      <c r="L869" s="23"/>
      <c r="M869" s="23"/>
      <c r="N869" s="23"/>
      <c r="P869" s="61" t="s">
        <v>472</v>
      </c>
      <c r="Q869" s="73"/>
      <c r="R869" s="22"/>
      <c r="S869" s="29">
        <f>IF(Suggested="Yes",AA869,AG869)</f>
        <v>7.65</v>
      </c>
      <c r="T869" s="27" t="s">
        <v>47</v>
      </c>
      <c r="U869" s="5" t="str">
        <f>+Instructions!$B$3</f>
        <v xml:space="preserve">G </v>
      </c>
      <c r="V869" s="41"/>
      <c r="W869" s="45">
        <f>+Instructions!$C$22</f>
        <v>0</v>
      </c>
      <c r="X869" s="15">
        <f>ROUND($AA869*(1-W869)+0.004999,2)</f>
        <v>7.65</v>
      </c>
      <c r="Y869" s="41"/>
      <c r="Z869" s="6" t="s">
        <v>1705</v>
      </c>
      <c r="AA869" s="29">
        <v>7.65</v>
      </c>
      <c r="AB869" s="49">
        <f>+W869</f>
        <v>0</v>
      </c>
      <c r="AC869" s="15">
        <f>+X869</f>
        <v>7.65</v>
      </c>
      <c r="AD869" s="11">
        <f>(AG869-AC869)/AG869</f>
        <v>0</v>
      </c>
      <c r="AE869" s="102"/>
      <c r="AF869" s="109">
        <v>1</v>
      </c>
      <c r="AG869" s="28">
        <f>SUM(AJ869:AL869)+AE869</f>
        <v>7.65</v>
      </c>
      <c r="AH869" s="41"/>
      <c r="AJ869" s="15">
        <f>ROUND(AC869/(1-VLOOKUP(AF869,Group,2,FALSE)),2)</f>
        <v>7.65</v>
      </c>
      <c r="AK869" s="15">
        <f>IF(VLOOKUP(AF869,Group,5,FALSE)="YES",VLOOKUP(ROUND(ROUND(AJ869,1)-AJ869,2),Round,2,FALSE)+VLOOKUP(AF869,Group,6,FALSE),0)</f>
        <v>0</v>
      </c>
      <c r="AL869" s="15">
        <f>IF(VLOOKUP(AF869,Group,7,FALSE)="",0,ROUND(AJ869-0.04999,1)-AJ869+AM869)</f>
        <v>0</v>
      </c>
      <c r="AM869" s="15" t="str">
        <f>IF(VLOOKUP(AF869,Group,7,FALSE)="","",VLOOKUP(AF869,Group,7,FALSE))</f>
        <v/>
      </c>
      <c r="AO869" s="81" t="s">
        <v>59</v>
      </c>
    </row>
    <row r="870" spans="2:41" s="3" customFormat="1" ht="0.95" customHeight="1" x14ac:dyDescent="0.2">
      <c r="B870" s="3" t="s">
        <v>89</v>
      </c>
      <c r="P870" s="61"/>
      <c r="Q870" s="73"/>
      <c r="R870" s="6"/>
      <c r="S870" s="29"/>
      <c r="T870" s="6"/>
      <c r="U870" s="5"/>
      <c r="V870" s="41"/>
      <c r="W870" s="45"/>
      <c r="X870" s="13"/>
      <c r="Y870" s="41"/>
      <c r="Z870" s="29"/>
      <c r="AA870" s="29"/>
      <c r="AB870" s="44"/>
      <c r="AC870" s="15"/>
      <c r="AD870" s="13"/>
      <c r="AE870" s="54"/>
      <c r="AF870" s="105"/>
      <c r="AG870" s="29"/>
      <c r="AH870" s="41"/>
      <c r="AJ870" s="15"/>
      <c r="AK870" s="15"/>
      <c r="AL870" s="15"/>
      <c r="AM870" s="15"/>
      <c r="AO870" s="182" t="s">
        <v>59</v>
      </c>
    </row>
    <row r="871" spans="2:41" s="3" customFormat="1" ht="11.1" customHeight="1" x14ac:dyDescent="0.2">
      <c r="C871" s="230" t="s">
        <v>184</v>
      </c>
      <c r="N871" s="3" t="s">
        <v>89</v>
      </c>
      <c r="P871" s="61"/>
      <c r="Q871" s="73"/>
      <c r="R871" s="6"/>
      <c r="S871" s="29"/>
      <c r="T871" s="6"/>
      <c r="U871" s="27"/>
      <c r="V871" s="41"/>
      <c r="W871" s="45"/>
      <c r="X871" s="13"/>
      <c r="Y871" s="41"/>
      <c r="Z871" s="29"/>
      <c r="AA871" s="29"/>
      <c r="AB871" s="44"/>
      <c r="AC871" s="29"/>
      <c r="AD871" s="13"/>
      <c r="AE871" s="62"/>
      <c r="AF871" s="106"/>
      <c r="AG871" s="29"/>
      <c r="AH871" s="41"/>
      <c r="AJ871" s="29"/>
      <c r="AK871" s="29"/>
      <c r="AL871" s="29"/>
      <c r="AM871" s="29"/>
      <c r="AO871" s="182"/>
    </row>
    <row r="872" spans="2:41" s="3" customFormat="1" ht="9.9499999999999993" customHeight="1" x14ac:dyDescent="0.2">
      <c r="C872" s="220" t="s">
        <v>1680</v>
      </c>
      <c r="E872" s="221"/>
      <c r="P872" s="134"/>
      <c r="Q872" s="6"/>
      <c r="R872" s="222" t="s">
        <v>370</v>
      </c>
      <c r="S872" s="172" t="s">
        <v>887</v>
      </c>
      <c r="T872" s="223"/>
      <c r="U872" s="5"/>
      <c r="V872" s="41"/>
      <c r="W872" s="58"/>
      <c r="X872" s="58"/>
      <c r="Y872" s="41"/>
      <c r="Z872" s="29"/>
      <c r="AA872" s="29"/>
      <c r="AB872" s="44"/>
      <c r="AC872" s="15"/>
      <c r="AD872" s="13"/>
      <c r="AE872" s="54"/>
      <c r="AF872" s="105"/>
      <c r="AG872" s="15"/>
      <c r="AH872" s="41"/>
      <c r="AJ872" s="15"/>
      <c r="AK872" s="15"/>
      <c r="AL872" s="15"/>
      <c r="AM872" s="15"/>
      <c r="AO872" s="182" t="s">
        <v>59</v>
      </c>
    </row>
    <row r="873" spans="2:41" s="3" customFormat="1" ht="2.4500000000000002" customHeight="1" x14ac:dyDescent="0.2">
      <c r="P873" s="61"/>
      <c r="Q873" s="73"/>
      <c r="R873" s="6"/>
      <c r="S873" s="29"/>
      <c r="T873" s="6"/>
      <c r="U873" s="5"/>
      <c r="V873" s="41"/>
      <c r="W873" s="45"/>
      <c r="X873" s="13"/>
      <c r="Y873" s="41"/>
      <c r="Z873" s="29"/>
      <c r="AA873" s="29"/>
      <c r="AB873" s="44"/>
      <c r="AC873" s="15"/>
      <c r="AD873" s="13"/>
      <c r="AE873" s="54"/>
      <c r="AF873" s="105"/>
      <c r="AG873" s="29"/>
      <c r="AH873" s="41"/>
      <c r="AJ873" s="15"/>
      <c r="AK873" s="15"/>
      <c r="AL873" s="15"/>
      <c r="AM873" s="15"/>
      <c r="AO873" s="24" t="s">
        <v>59</v>
      </c>
    </row>
    <row r="874" spans="2:41" s="3" customFormat="1" ht="9.9499999999999993" customHeight="1" x14ac:dyDescent="0.2">
      <c r="C874" s="133"/>
      <c r="D874" s="211" t="s">
        <v>165</v>
      </c>
      <c r="E874" s="224" t="s">
        <v>712</v>
      </c>
      <c r="F874" s="224"/>
      <c r="G874" s="224"/>
      <c r="H874" s="224"/>
      <c r="I874" s="224"/>
      <c r="J874" s="224"/>
      <c r="K874" s="224"/>
      <c r="L874" s="224"/>
      <c r="M874" s="224"/>
      <c r="N874" s="224"/>
      <c r="O874" s="23"/>
      <c r="P874" s="23"/>
      <c r="Q874" s="23"/>
      <c r="R874" s="23"/>
      <c r="S874" s="29"/>
      <c r="T874" s="23"/>
      <c r="U874" s="5"/>
      <c r="V874" s="41"/>
      <c r="W874" s="58"/>
      <c r="X874" s="58"/>
      <c r="Y874" s="41"/>
      <c r="Z874" s="29"/>
      <c r="AA874" s="29"/>
      <c r="AB874" s="44"/>
      <c r="AC874" s="15"/>
      <c r="AD874" s="13"/>
      <c r="AE874" s="54"/>
      <c r="AF874" s="105"/>
      <c r="AG874" s="15"/>
      <c r="AH874" s="41"/>
      <c r="AJ874" s="15"/>
      <c r="AK874" s="15"/>
      <c r="AL874" s="15"/>
      <c r="AM874" s="15"/>
      <c r="AO874" s="24" t="s">
        <v>59</v>
      </c>
    </row>
    <row r="875" spans="2:41" s="3" customFormat="1" ht="1.5" customHeight="1" x14ac:dyDescent="0.2">
      <c r="P875" s="61"/>
      <c r="Q875" s="73"/>
      <c r="R875" s="6"/>
      <c r="S875" s="29"/>
      <c r="T875" s="6"/>
      <c r="U875" s="5"/>
      <c r="V875" s="41"/>
      <c r="W875" s="45"/>
      <c r="X875" s="13"/>
      <c r="Y875" s="41"/>
      <c r="Z875" s="29"/>
      <c r="AA875" s="29"/>
      <c r="AB875" s="44"/>
      <c r="AC875" s="15"/>
      <c r="AD875" s="13"/>
      <c r="AE875" s="54"/>
      <c r="AF875" s="105"/>
      <c r="AG875" s="29"/>
      <c r="AH875" s="41"/>
      <c r="AJ875" s="15"/>
      <c r="AK875" s="15"/>
      <c r="AL875" s="15"/>
      <c r="AM875" s="15"/>
      <c r="AO875" s="24" t="s">
        <v>59</v>
      </c>
    </row>
    <row r="876" spans="2:41" s="3" customFormat="1" ht="9.9499999999999993" customHeight="1" x14ac:dyDescent="0.2">
      <c r="B876" s="96" t="s">
        <v>45</v>
      </c>
      <c r="D876" s="211" t="s">
        <v>63</v>
      </c>
      <c r="E876" s="61" t="s">
        <v>115</v>
      </c>
      <c r="F876" s="61"/>
      <c r="G876" s="23" t="s">
        <v>97</v>
      </c>
      <c r="H876" s="23"/>
      <c r="J876" s="23"/>
      <c r="K876" s="23" t="s">
        <v>474</v>
      </c>
      <c r="M876" s="23"/>
      <c r="N876" s="23"/>
      <c r="P876" s="61"/>
      <c r="Q876" s="73"/>
      <c r="R876" s="22"/>
      <c r="S876" s="29">
        <f>IF(Suggested="Yes",AA876,AG876)</f>
        <v>6.6</v>
      </c>
      <c r="T876" s="27" t="s">
        <v>46</v>
      </c>
      <c r="U876" s="5" t="str">
        <f>+Instructions!$B$3</f>
        <v xml:space="preserve">G </v>
      </c>
      <c r="V876" s="41"/>
      <c r="W876" s="45">
        <f>+Instructions!$C$22</f>
        <v>0</v>
      </c>
      <c r="X876" s="29">
        <f>ROUND($AA876*(1-W876)+0.004999,2)</f>
        <v>6.6</v>
      </c>
      <c r="Y876" s="41"/>
      <c r="Z876" s="6" t="s">
        <v>1705</v>
      </c>
      <c r="AA876" s="29">
        <v>6.6</v>
      </c>
      <c r="AB876" s="49">
        <f>+W876</f>
        <v>0</v>
      </c>
      <c r="AC876" s="29">
        <f>+X876</f>
        <v>6.6</v>
      </c>
      <c r="AD876" s="49">
        <f>(AG876-AC876)/AG876</f>
        <v>0</v>
      </c>
      <c r="AE876" s="102"/>
      <c r="AF876" s="111">
        <v>2</v>
      </c>
      <c r="AG876" s="33">
        <f>SUM(AJ876:AL876)+AE876</f>
        <v>6.6</v>
      </c>
      <c r="AH876" s="41"/>
      <c r="AJ876" s="15">
        <f>ROUND(AC876/(1-VLOOKUP(AF876,Group,2,FALSE)),2)</f>
        <v>6.6</v>
      </c>
      <c r="AK876" s="15">
        <f>IF(VLOOKUP(AF876,Group,5,FALSE)="YES",VLOOKUP(ROUND(ROUND(AJ876,1)-AJ876,2),Round,2,FALSE)+VLOOKUP(AF876,Group,6,FALSE),0)</f>
        <v>0</v>
      </c>
      <c r="AL876" s="15">
        <f>IF(VLOOKUP(AF876,Group,7,FALSE)="",0,ROUND(AJ876-0.04999,1)-AJ876+AM876)</f>
        <v>0</v>
      </c>
      <c r="AM876" s="15" t="str">
        <f>IF(VLOOKUP(AF876,Group,7,FALSE)="","",VLOOKUP(AF876,Group,7,FALSE))</f>
        <v/>
      </c>
      <c r="AO876" s="81" t="s">
        <v>59</v>
      </c>
    </row>
    <row r="877" spans="2:41" s="3" customFormat="1" ht="1.5" customHeight="1" x14ac:dyDescent="0.2">
      <c r="P877" s="61"/>
      <c r="Q877" s="73"/>
      <c r="R877" s="6"/>
      <c r="S877" s="29"/>
      <c r="T877" s="6"/>
      <c r="U877" s="5"/>
      <c r="V877" s="41"/>
      <c r="W877" s="45"/>
      <c r="X877" s="13"/>
      <c r="Y877" s="41"/>
      <c r="Z877" s="29"/>
      <c r="AA877" s="29"/>
      <c r="AB877" s="44"/>
      <c r="AC877" s="15"/>
      <c r="AD877" s="13"/>
      <c r="AE877" s="54"/>
      <c r="AF877" s="105"/>
      <c r="AG877" s="29"/>
      <c r="AH877" s="41"/>
      <c r="AJ877" s="15"/>
      <c r="AK877" s="15"/>
      <c r="AL877" s="15"/>
      <c r="AM877" s="15"/>
      <c r="AO877" s="24" t="s">
        <v>59</v>
      </c>
    </row>
    <row r="878" spans="2:41" s="3" customFormat="1" ht="9.9499999999999993" customHeight="1" x14ac:dyDescent="0.2">
      <c r="B878" s="94" t="s">
        <v>8</v>
      </c>
      <c r="D878" s="211"/>
      <c r="E878" s="61" t="s">
        <v>92</v>
      </c>
      <c r="F878" s="61"/>
      <c r="G878" s="23" t="s">
        <v>100</v>
      </c>
      <c r="H878" s="23"/>
      <c r="I878" s="23" t="s">
        <v>96</v>
      </c>
      <c r="J878" s="23"/>
      <c r="K878" s="23" t="s">
        <v>474</v>
      </c>
      <c r="L878" s="23"/>
      <c r="M878" s="227" t="s">
        <v>841</v>
      </c>
      <c r="P878" s="61" t="s">
        <v>726</v>
      </c>
      <c r="Q878" s="73"/>
      <c r="R878" s="22"/>
      <c r="S878" s="29">
        <f>IF(Suggested="Yes",AA878,AG878)</f>
        <v>24.35</v>
      </c>
      <c r="T878" s="27" t="s">
        <v>46</v>
      </c>
      <c r="U878" s="5" t="str">
        <f>+Instructions!$B$3</f>
        <v xml:space="preserve">G </v>
      </c>
      <c r="V878" s="41"/>
      <c r="W878" s="45">
        <f>+Instructions!$C$22</f>
        <v>0</v>
      </c>
      <c r="X878" s="15">
        <f t="shared" ref="X878" si="742">ROUND($AA878*(1-W878)+0.004999,2)</f>
        <v>24.35</v>
      </c>
      <c r="Y878" s="41"/>
      <c r="Z878" s="6" t="s">
        <v>1703</v>
      </c>
      <c r="AA878" s="29">
        <v>24.35</v>
      </c>
      <c r="AB878" s="49">
        <f t="shared" ref="AB878" si="743">+W878</f>
        <v>0</v>
      </c>
      <c r="AC878" s="15">
        <f t="shared" ref="AC878" si="744">+X878</f>
        <v>24.35</v>
      </c>
      <c r="AD878" s="11">
        <f t="shared" ref="AD878" si="745">(AG878-AC878)/AG878</f>
        <v>0</v>
      </c>
      <c r="AE878" s="102"/>
      <c r="AF878" s="110">
        <v>3</v>
      </c>
      <c r="AG878" s="42">
        <f t="shared" ref="AG878" si="746">SUM(AJ878:AL878)+AE878</f>
        <v>24.35</v>
      </c>
      <c r="AH878" s="41"/>
      <c r="AJ878" s="15">
        <f t="shared" ref="AJ878" si="747">ROUND(AC878/(1-VLOOKUP(AF878,Group,2,FALSE)),2)</f>
        <v>24.35</v>
      </c>
      <c r="AK878" s="15">
        <f t="shared" ref="AK878" si="748">IF(VLOOKUP(AF878,Group,5,FALSE)="YES",VLOOKUP(ROUND(ROUND(AJ878,1)-AJ878,2),Round,2,FALSE)+VLOOKUP(AF878,Group,6,FALSE),0)</f>
        <v>0</v>
      </c>
      <c r="AL878" s="15">
        <f t="shared" ref="AL878" si="749">IF(VLOOKUP(AF878,Group,7,FALSE)="",0,ROUND(AJ878-0.04999,1)-AJ878+AM878)</f>
        <v>0</v>
      </c>
      <c r="AM878" s="15" t="str">
        <f t="shared" ref="AM878" si="750">IF(VLOOKUP(AF878,Group,7,FALSE)="","",VLOOKUP(AF878,Group,7,FALSE))</f>
        <v/>
      </c>
      <c r="AO878" s="81" t="s">
        <v>59</v>
      </c>
    </row>
    <row r="879" spans="2:41" s="3" customFormat="1" ht="9.9499999999999993" customHeight="1" x14ac:dyDescent="0.2">
      <c r="B879" s="94" t="s">
        <v>8</v>
      </c>
      <c r="D879" s="211"/>
      <c r="E879" s="61" t="s">
        <v>253</v>
      </c>
      <c r="F879" s="61"/>
      <c r="G879" s="23" t="s">
        <v>100</v>
      </c>
      <c r="H879" s="23"/>
      <c r="I879" s="227" t="s">
        <v>935</v>
      </c>
      <c r="J879" s="23"/>
      <c r="L879" s="23" t="s">
        <v>474</v>
      </c>
      <c r="M879" s="23"/>
      <c r="N879" s="23"/>
      <c r="P879" s="61" t="s">
        <v>301</v>
      </c>
      <c r="Q879" s="73"/>
      <c r="R879" s="22"/>
      <c r="S879" s="29">
        <f>IF(Suggested="Yes",AA879,AG879)</f>
        <v>24.85</v>
      </c>
      <c r="T879" s="27" t="s">
        <v>46</v>
      </c>
      <c r="U879" s="5" t="str">
        <f>+Instructions!$B$3</f>
        <v xml:space="preserve">G </v>
      </c>
      <c r="V879" s="41"/>
      <c r="W879" s="45">
        <f>+Instructions!$C$22</f>
        <v>0</v>
      </c>
      <c r="X879" s="15">
        <f>ROUND($AA879*(1-W879)+0.004999,2)</f>
        <v>24.85</v>
      </c>
      <c r="Y879" s="41"/>
      <c r="Z879" s="6" t="s">
        <v>1705</v>
      </c>
      <c r="AA879" s="29">
        <v>24.85</v>
      </c>
      <c r="AB879" s="49">
        <f>+W879</f>
        <v>0</v>
      </c>
      <c r="AC879" s="15">
        <f>+X879</f>
        <v>24.85</v>
      </c>
      <c r="AD879" s="11">
        <f>(AG879-AC879)/AG879</f>
        <v>0</v>
      </c>
      <c r="AE879" s="102"/>
      <c r="AF879" s="110">
        <v>3</v>
      </c>
      <c r="AG879" s="42">
        <f>SUM(AJ879:AL879)+AE879</f>
        <v>24.85</v>
      </c>
      <c r="AH879" s="41"/>
      <c r="AJ879" s="15">
        <f>ROUND(AC879/(1-VLOOKUP(AF879,Group,2,FALSE)),2)</f>
        <v>24.85</v>
      </c>
      <c r="AK879" s="15">
        <f>IF(VLOOKUP(AF879,Group,5,FALSE)="YES",VLOOKUP(ROUND(ROUND(AJ879,1)-AJ879,2),Round,2,FALSE)+VLOOKUP(AF879,Group,6,FALSE),0)</f>
        <v>0</v>
      </c>
      <c r="AL879" s="15">
        <f>IF(VLOOKUP(AF879,Group,7,FALSE)="",0,ROUND(AJ879-0.04999,1)-AJ879+AM879)</f>
        <v>0</v>
      </c>
      <c r="AM879" s="15" t="str">
        <f>IF(VLOOKUP(AF879,Group,7,FALSE)="","",VLOOKUP(AF879,Group,7,FALSE))</f>
        <v/>
      </c>
      <c r="AO879" s="81" t="s">
        <v>59</v>
      </c>
    </row>
    <row r="880" spans="2:41" s="3" customFormat="1" ht="2.85" customHeight="1" x14ac:dyDescent="0.2">
      <c r="P880" s="61"/>
      <c r="Q880" s="73"/>
      <c r="R880" s="6"/>
      <c r="S880" s="29"/>
      <c r="T880" s="6"/>
      <c r="U880" s="5"/>
      <c r="V880" s="41"/>
      <c r="W880" s="45"/>
      <c r="X880" s="13"/>
      <c r="Y880" s="41"/>
      <c r="Z880" s="29"/>
      <c r="AA880" s="29"/>
      <c r="AB880" s="44"/>
      <c r="AC880" s="15"/>
      <c r="AD880" s="13"/>
      <c r="AE880" s="54"/>
      <c r="AF880" s="105"/>
      <c r="AG880" s="29"/>
      <c r="AH880" s="41"/>
      <c r="AJ880" s="15"/>
      <c r="AK880" s="15"/>
      <c r="AL880" s="15"/>
      <c r="AM880" s="15"/>
      <c r="AO880" s="24" t="s">
        <v>59</v>
      </c>
    </row>
    <row r="881" spans="2:41" s="3" customFormat="1" ht="9.9499999999999993" customHeight="1" x14ac:dyDescent="0.2">
      <c r="B881" s="95" t="s">
        <v>55</v>
      </c>
      <c r="D881" s="211" t="s">
        <v>64</v>
      </c>
      <c r="E881" s="61" t="s">
        <v>250</v>
      </c>
      <c r="F881" s="61"/>
      <c r="G881" s="23" t="s">
        <v>48</v>
      </c>
      <c r="H881" s="23"/>
      <c r="I881" s="23"/>
      <c r="J881" s="23"/>
      <c r="K881" s="23" t="s">
        <v>357</v>
      </c>
      <c r="L881" s="23"/>
      <c r="M881" s="23"/>
      <c r="N881" s="23"/>
      <c r="P881" s="61" t="s">
        <v>866</v>
      </c>
      <c r="Q881" s="73"/>
      <c r="R881" s="22"/>
      <c r="S881" s="29">
        <f>IF(Suggested="Yes",AA881,AG881)</f>
        <v>5.8</v>
      </c>
      <c r="T881" s="27" t="s">
        <v>47</v>
      </c>
      <c r="U881" s="5" t="str">
        <f>+Instructions!$B$3</f>
        <v xml:space="preserve">G </v>
      </c>
      <c r="V881" s="41"/>
      <c r="W881" s="45">
        <f>+Instructions!$C$22</f>
        <v>0</v>
      </c>
      <c r="X881" s="15">
        <f>ROUND($AA881*(1-W881)+0.004999,2)</f>
        <v>5.8</v>
      </c>
      <c r="Y881" s="41"/>
      <c r="Z881" s="6" t="s">
        <v>1705</v>
      </c>
      <c r="AA881" s="29">
        <v>5.8</v>
      </c>
      <c r="AB881" s="49">
        <f>+W881</f>
        <v>0</v>
      </c>
      <c r="AC881" s="15">
        <f>+X881</f>
        <v>5.8</v>
      </c>
      <c r="AD881" s="11">
        <f>(AG881-AC881)/AG881</f>
        <v>0</v>
      </c>
      <c r="AE881" s="102"/>
      <c r="AF881" s="109">
        <v>1</v>
      </c>
      <c r="AG881" s="28">
        <f>SUM(AJ881:AL881)+AE881</f>
        <v>5.8</v>
      </c>
      <c r="AH881" s="41"/>
      <c r="AJ881" s="15">
        <f>ROUND(AC881/(1-VLOOKUP(AF881,Group,2,FALSE)),2)</f>
        <v>5.8</v>
      </c>
      <c r="AK881" s="15">
        <f>IF(VLOOKUP(AF881,Group,5,FALSE)="YES",VLOOKUP(ROUND(ROUND(AJ881,1)-AJ881,2),Round,2,FALSE)+VLOOKUP(AF881,Group,6,FALSE),0)</f>
        <v>0</v>
      </c>
      <c r="AL881" s="15">
        <f>IF(VLOOKUP(AF881,Group,7,FALSE)="",0,ROUND(AJ881-0.04999,1)-AJ881+AM881)</f>
        <v>0</v>
      </c>
      <c r="AM881" s="15" t="str">
        <f>IF(VLOOKUP(AF881,Group,7,FALSE)="","",VLOOKUP(AF881,Group,7,FALSE))</f>
        <v/>
      </c>
      <c r="AO881" s="81" t="s">
        <v>59</v>
      </c>
    </row>
    <row r="882" spans="2:41" s="3" customFormat="1" ht="1.5" customHeight="1" x14ac:dyDescent="0.2">
      <c r="P882" s="61"/>
      <c r="Q882" s="73"/>
      <c r="R882" s="6"/>
      <c r="S882" s="29"/>
      <c r="T882" s="6"/>
      <c r="U882" s="5"/>
      <c r="V882" s="41"/>
      <c r="W882" s="45"/>
      <c r="X882" s="13"/>
      <c r="Y882" s="41"/>
      <c r="Z882" s="29"/>
      <c r="AA882" s="29"/>
      <c r="AB882" s="44"/>
      <c r="AC882" s="15"/>
      <c r="AD882" s="13"/>
      <c r="AE882" s="54"/>
      <c r="AF882" s="105"/>
      <c r="AG882" s="29"/>
      <c r="AH882" s="41"/>
      <c r="AJ882" s="15"/>
      <c r="AK882" s="15"/>
      <c r="AL882" s="15"/>
      <c r="AM882" s="15"/>
      <c r="AO882" s="24" t="s">
        <v>59</v>
      </c>
    </row>
    <row r="883" spans="2:41" s="3" customFormat="1" ht="9.9499999999999993" customHeight="1" x14ac:dyDescent="0.2">
      <c r="B883" s="96" t="s">
        <v>45</v>
      </c>
      <c r="D883" s="211"/>
      <c r="E883" s="61" t="s">
        <v>250</v>
      </c>
      <c r="F883" s="61"/>
      <c r="G883" s="23" t="s">
        <v>97</v>
      </c>
      <c r="H883" s="23"/>
      <c r="J883" s="23"/>
      <c r="K883" s="23" t="s">
        <v>357</v>
      </c>
      <c r="M883" s="23"/>
      <c r="N883" s="23"/>
      <c r="P883" s="61"/>
      <c r="Q883" s="73"/>
      <c r="R883" s="22"/>
      <c r="S883" s="29">
        <f>IF(Suggested="Yes",AA883,AG883)</f>
        <v>10.1</v>
      </c>
      <c r="T883" s="27" t="s">
        <v>46</v>
      </c>
      <c r="U883" s="5" t="str">
        <f>+Instructions!$B$3</f>
        <v xml:space="preserve">G </v>
      </c>
      <c r="V883" s="41"/>
      <c r="W883" s="45">
        <f>+Instructions!$C$22</f>
        <v>0</v>
      </c>
      <c r="X883" s="29">
        <f>ROUND($AA883*(1-W883)+0.004999,2)</f>
        <v>10.1</v>
      </c>
      <c r="Y883" s="41"/>
      <c r="Z883" s="6" t="s">
        <v>1705</v>
      </c>
      <c r="AA883" s="29">
        <v>10.1</v>
      </c>
      <c r="AB883" s="49">
        <f>+W883</f>
        <v>0</v>
      </c>
      <c r="AC883" s="29">
        <f>+X883</f>
        <v>10.1</v>
      </c>
      <c r="AD883" s="49">
        <f>(AG883-AC883)/AG883</f>
        <v>0</v>
      </c>
      <c r="AE883" s="102"/>
      <c r="AF883" s="111">
        <v>2</v>
      </c>
      <c r="AG883" s="33">
        <f>SUM(AJ883:AL883)+AE883</f>
        <v>10.1</v>
      </c>
      <c r="AH883" s="41"/>
      <c r="AJ883" s="15">
        <f>ROUND(AC883/(1-VLOOKUP(AF883,Group,2,FALSE)),2)</f>
        <v>10.1</v>
      </c>
      <c r="AK883" s="15">
        <f>IF(VLOOKUP(AF883,Group,5,FALSE)="YES",VLOOKUP(ROUND(ROUND(AJ883,1)-AJ883,2),Round,2,FALSE)+VLOOKUP(AF883,Group,6,FALSE),0)</f>
        <v>0</v>
      </c>
      <c r="AL883" s="15">
        <f>IF(VLOOKUP(AF883,Group,7,FALSE)="",0,ROUND(AJ883-0.04999,1)-AJ883+AM883)</f>
        <v>0</v>
      </c>
      <c r="AM883" s="15" t="str">
        <f>IF(VLOOKUP(AF883,Group,7,FALSE)="","",VLOOKUP(AF883,Group,7,FALSE))</f>
        <v/>
      </c>
      <c r="AO883" s="81" t="s">
        <v>59</v>
      </c>
    </row>
    <row r="884" spans="2:41" s="3" customFormat="1" ht="2.85" customHeight="1" x14ac:dyDescent="0.2">
      <c r="P884" s="61"/>
      <c r="Q884" s="73"/>
      <c r="R884" s="6"/>
      <c r="S884" s="29"/>
      <c r="T884" s="6"/>
      <c r="U884" s="5"/>
      <c r="V884" s="41"/>
      <c r="W884" s="45"/>
      <c r="X884" s="13"/>
      <c r="Y884" s="41"/>
      <c r="Z884" s="29"/>
      <c r="AA884" s="29"/>
      <c r="AB884" s="44"/>
      <c r="AC884" s="15"/>
      <c r="AD884" s="13"/>
      <c r="AE884" s="54"/>
      <c r="AF884" s="105"/>
      <c r="AG884" s="29"/>
      <c r="AH884" s="41"/>
      <c r="AJ884" s="15"/>
      <c r="AK884" s="15"/>
      <c r="AL884" s="15"/>
      <c r="AM884" s="15"/>
      <c r="AO884" s="24" t="s">
        <v>59</v>
      </c>
    </row>
    <row r="885" spans="2:41" s="3" customFormat="1" ht="9.75" customHeight="1" x14ac:dyDescent="0.2">
      <c r="B885" s="95" t="s">
        <v>55</v>
      </c>
      <c r="E885" s="61" t="s">
        <v>115</v>
      </c>
      <c r="F885" s="61"/>
      <c r="G885" s="23" t="s">
        <v>48</v>
      </c>
      <c r="H885" s="23"/>
      <c r="I885" s="23"/>
      <c r="J885" s="23"/>
      <c r="K885" s="23" t="s">
        <v>358</v>
      </c>
      <c r="L885" s="23"/>
      <c r="M885" s="23"/>
      <c r="N885" s="23"/>
      <c r="P885" s="61" t="s">
        <v>1197</v>
      </c>
      <c r="Q885" s="73"/>
      <c r="R885" s="22"/>
      <c r="S885" s="29">
        <f>IF(Suggested="Yes",AA885,AG885)</f>
        <v>6.7</v>
      </c>
      <c r="T885" s="27" t="s">
        <v>47</v>
      </c>
      <c r="U885" s="5" t="str">
        <f>+Instructions!$B$3</f>
        <v xml:space="preserve">G </v>
      </c>
      <c r="V885" s="41"/>
      <c r="W885" s="45">
        <f>+Instructions!$C$22</f>
        <v>0</v>
      </c>
      <c r="X885" s="15">
        <f>ROUND($AA885*(1-W885)+0.004999,2)</f>
        <v>6.7</v>
      </c>
      <c r="Y885" s="41"/>
      <c r="Z885" s="6" t="s">
        <v>1705</v>
      </c>
      <c r="AA885" s="29">
        <v>6.7</v>
      </c>
      <c r="AB885" s="49">
        <f t="shared" ref="AB885" si="751">+W885</f>
        <v>0</v>
      </c>
      <c r="AC885" s="15">
        <f t="shared" ref="AC885" si="752">+X885</f>
        <v>6.7</v>
      </c>
      <c r="AD885" s="11">
        <f t="shared" ref="AD885" si="753">(AG885-AC885)/AG885</f>
        <v>0</v>
      </c>
      <c r="AE885" s="102"/>
      <c r="AF885" s="109">
        <v>1</v>
      </c>
      <c r="AG885" s="28">
        <f t="shared" ref="AG885" si="754">SUM(AJ885:AL885)+AE885</f>
        <v>6.7</v>
      </c>
      <c r="AH885" s="41"/>
      <c r="AJ885" s="15">
        <f t="shared" ref="AJ885" si="755">ROUND(AC885/(1-VLOOKUP(AF885,Group,2,FALSE)),2)</f>
        <v>6.7</v>
      </c>
      <c r="AK885" s="15">
        <f t="shared" ref="AK885" si="756">IF(VLOOKUP(AF885,Group,5,FALSE)="YES",VLOOKUP(ROUND(ROUND(AJ885,1)-AJ885,2),Round,2,FALSE)+VLOOKUP(AF885,Group,6,FALSE),0)</f>
        <v>0</v>
      </c>
      <c r="AL885" s="15">
        <f t="shared" ref="AL885" si="757">IF(VLOOKUP(AF885,Group,7,FALSE)="",0,ROUND(AJ885-0.04999,1)-AJ885+AM885)</f>
        <v>0</v>
      </c>
      <c r="AM885" s="15" t="str">
        <f t="shared" ref="AM885" si="758">IF(VLOOKUP(AF885,Group,7,FALSE)="","",VLOOKUP(AF885,Group,7,FALSE))</f>
        <v/>
      </c>
      <c r="AO885" s="81" t="s">
        <v>59</v>
      </c>
    </row>
    <row r="886" spans="2:41" s="3" customFormat="1" ht="1.5" customHeight="1" x14ac:dyDescent="0.2">
      <c r="P886" s="61"/>
      <c r="Q886" s="73"/>
      <c r="R886" s="6"/>
      <c r="S886" s="29"/>
      <c r="T886" s="6"/>
      <c r="U886" s="5"/>
      <c r="V886" s="41"/>
      <c r="W886" s="45"/>
      <c r="X886" s="13"/>
      <c r="Y886" s="41"/>
      <c r="Z886" s="29"/>
      <c r="AA886" s="29"/>
      <c r="AB886" s="44"/>
      <c r="AC886" s="15"/>
      <c r="AD886" s="13"/>
      <c r="AE886" s="54"/>
      <c r="AF886" s="105"/>
      <c r="AG886" s="29"/>
      <c r="AH886" s="41"/>
      <c r="AJ886" s="15"/>
      <c r="AK886" s="15"/>
      <c r="AL886" s="15"/>
      <c r="AM886" s="15"/>
      <c r="AO886" s="24" t="s">
        <v>59</v>
      </c>
    </row>
    <row r="887" spans="2:41" s="3" customFormat="1" ht="9.9499999999999993" customHeight="1" x14ac:dyDescent="0.2">
      <c r="B887" s="96" t="s">
        <v>45</v>
      </c>
      <c r="D887" s="211"/>
      <c r="E887" s="61" t="s">
        <v>115</v>
      </c>
      <c r="F887" s="61"/>
      <c r="G887" s="23" t="s">
        <v>1146</v>
      </c>
      <c r="H887" s="23"/>
      <c r="I887" s="23"/>
      <c r="J887" s="23"/>
      <c r="K887" s="23" t="s">
        <v>358</v>
      </c>
      <c r="L887" s="23"/>
      <c r="M887" s="23"/>
      <c r="N887" s="23"/>
      <c r="P887" s="61"/>
      <c r="Q887" s="73"/>
      <c r="R887" s="22"/>
      <c r="S887" s="29">
        <f>IF(Suggested="Yes",AA887,AG887)</f>
        <v>9.8000000000000007</v>
      </c>
      <c r="T887" s="27" t="s">
        <v>46</v>
      </c>
      <c r="U887" s="5" t="str">
        <f>+Instructions!$B$3</f>
        <v xml:space="preserve">G </v>
      </c>
      <c r="V887" s="41"/>
      <c r="W887" s="45">
        <f>+Instructions!$C$22</f>
        <v>0</v>
      </c>
      <c r="X887" s="29">
        <f>ROUND($AA887*(1-W887)+0.004999,2)</f>
        <v>9.8000000000000007</v>
      </c>
      <c r="Y887" s="41"/>
      <c r="Z887" s="6" t="s">
        <v>1705</v>
      </c>
      <c r="AA887" s="29">
        <v>9.8000000000000007</v>
      </c>
      <c r="AB887" s="49">
        <f>+W887</f>
        <v>0</v>
      </c>
      <c r="AC887" s="29">
        <f>+X887</f>
        <v>9.8000000000000007</v>
      </c>
      <c r="AD887" s="49">
        <f>(AG887-AC887)/AG887</f>
        <v>0</v>
      </c>
      <c r="AE887" s="102"/>
      <c r="AF887" s="111">
        <v>2</v>
      </c>
      <c r="AG887" s="33">
        <f>SUM(AJ887:AL887)+AE887</f>
        <v>9.8000000000000007</v>
      </c>
      <c r="AH887" s="41"/>
      <c r="AJ887" s="15">
        <f>ROUND(AC887/(1-VLOOKUP(AF887,Group,2,FALSE)),2)</f>
        <v>9.8000000000000007</v>
      </c>
      <c r="AK887" s="15">
        <f>IF(VLOOKUP(AF887,Group,5,FALSE)="YES",VLOOKUP(ROUND(ROUND(AJ887,1)-AJ887,2),Round,2,FALSE)+VLOOKUP(AF887,Group,6,FALSE),0)</f>
        <v>0</v>
      </c>
      <c r="AL887" s="15">
        <f>IF(VLOOKUP(AF887,Group,7,FALSE)="",0,ROUND(AJ887-0.04999,1)-AJ887+AM887)</f>
        <v>0</v>
      </c>
      <c r="AM887" s="15" t="str">
        <f>IF(VLOOKUP(AF887,Group,7,FALSE)="","",VLOOKUP(AF887,Group,7,FALSE))</f>
        <v/>
      </c>
      <c r="AO887" s="81" t="s">
        <v>59</v>
      </c>
    </row>
    <row r="888" spans="2:41" s="3" customFormat="1" ht="3.95" customHeight="1" x14ac:dyDescent="0.2">
      <c r="P888" s="61"/>
      <c r="Q888" s="73"/>
      <c r="R888" s="6"/>
      <c r="S888" s="29"/>
      <c r="T888" s="6"/>
      <c r="U888" s="5"/>
      <c r="V888" s="41"/>
      <c r="W888" s="45"/>
      <c r="X888" s="13"/>
      <c r="Y888" s="41"/>
      <c r="Z888" s="29"/>
      <c r="AA888" s="29"/>
      <c r="AB888" s="44"/>
      <c r="AC888" s="15"/>
      <c r="AD888" s="13"/>
      <c r="AE888" s="54"/>
      <c r="AF888" s="105"/>
      <c r="AG888" s="29"/>
      <c r="AH888" s="41"/>
      <c r="AJ888" s="15"/>
      <c r="AK888" s="15"/>
      <c r="AL888" s="15"/>
      <c r="AM888" s="15"/>
      <c r="AO888" s="182" t="s">
        <v>59</v>
      </c>
    </row>
    <row r="889" spans="2:41" s="3" customFormat="1" ht="9.9499999999999993" customHeight="1" x14ac:dyDescent="0.2">
      <c r="C889" s="220" t="s">
        <v>914</v>
      </c>
      <c r="E889" s="221"/>
      <c r="K889" s="3" t="s">
        <v>89</v>
      </c>
      <c r="P889" s="134"/>
      <c r="Q889" s="6"/>
      <c r="R889" s="222" t="s">
        <v>370</v>
      </c>
      <c r="S889" s="172" t="s">
        <v>915</v>
      </c>
      <c r="T889" s="223"/>
      <c r="U889" s="5"/>
      <c r="V889" s="41"/>
      <c r="W889" s="58"/>
      <c r="X889" s="58"/>
      <c r="Y889" s="41"/>
      <c r="Z889" s="29"/>
      <c r="AA889" s="29"/>
      <c r="AB889" s="44"/>
      <c r="AC889" s="15"/>
      <c r="AD889" s="13"/>
      <c r="AE889" s="54"/>
      <c r="AF889" s="105"/>
      <c r="AG889" s="15"/>
      <c r="AH889" s="41"/>
      <c r="AJ889" s="15"/>
      <c r="AK889" s="15"/>
      <c r="AL889" s="15"/>
      <c r="AM889" s="15"/>
      <c r="AO889" s="182" t="s">
        <v>59</v>
      </c>
    </row>
    <row r="890" spans="2:41" s="3" customFormat="1" ht="2.85" customHeight="1" x14ac:dyDescent="0.2">
      <c r="P890" s="61"/>
      <c r="Q890" s="73"/>
      <c r="R890" s="6"/>
      <c r="S890" s="29"/>
      <c r="T890" s="6"/>
      <c r="U890" s="5"/>
      <c r="V890" s="41"/>
      <c r="W890" s="45"/>
      <c r="X890" s="13"/>
      <c r="Y890" s="41"/>
      <c r="Z890" s="29"/>
      <c r="AA890" s="29"/>
      <c r="AB890" s="44"/>
      <c r="AC890" s="15"/>
      <c r="AD890" s="13"/>
      <c r="AE890" s="54"/>
      <c r="AF890" s="105"/>
      <c r="AG890" s="29"/>
      <c r="AH890" s="41"/>
      <c r="AJ890" s="15"/>
      <c r="AK890" s="15"/>
      <c r="AL890" s="15"/>
      <c r="AM890" s="15"/>
      <c r="AO890" s="24" t="s">
        <v>59</v>
      </c>
    </row>
    <row r="891" spans="2:41" s="3" customFormat="1" ht="9.9499999999999993" customHeight="1" x14ac:dyDescent="0.2">
      <c r="C891" s="133"/>
      <c r="D891" s="211" t="s">
        <v>165</v>
      </c>
      <c r="E891" s="224" t="s">
        <v>1154</v>
      </c>
      <c r="F891" s="224"/>
      <c r="G891" s="224"/>
      <c r="H891" s="224"/>
      <c r="I891" s="224"/>
      <c r="J891" s="224"/>
      <c r="K891" s="224"/>
      <c r="L891" s="224"/>
      <c r="M891" s="224"/>
      <c r="N891" s="224"/>
      <c r="O891" s="23"/>
      <c r="P891" s="23"/>
      <c r="Q891" s="23"/>
      <c r="R891" s="23"/>
      <c r="S891" s="29"/>
      <c r="T891" s="23"/>
      <c r="U891" s="5"/>
      <c r="V891" s="41"/>
      <c r="W891" s="58"/>
      <c r="X891" s="58"/>
      <c r="Y891" s="41"/>
      <c r="Z891" s="29"/>
      <c r="AA891" s="29"/>
      <c r="AB891" s="44"/>
      <c r="AC891" s="15"/>
      <c r="AD891" s="13"/>
      <c r="AE891" s="54"/>
      <c r="AF891" s="105"/>
      <c r="AG891" s="15"/>
      <c r="AH891" s="41"/>
      <c r="AJ891" s="15"/>
      <c r="AK891" s="15"/>
      <c r="AL891" s="15"/>
      <c r="AM891" s="15"/>
      <c r="AO891" s="182" t="s">
        <v>59</v>
      </c>
    </row>
    <row r="892" spans="2:41" s="3" customFormat="1" ht="1.5" customHeight="1" x14ac:dyDescent="0.2">
      <c r="P892" s="61"/>
      <c r="Q892" s="73"/>
      <c r="R892" s="6"/>
      <c r="S892" s="29"/>
      <c r="T892" s="6"/>
      <c r="U892" s="5"/>
      <c r="V892" s="41"/>
      <c r="W892" s="45"/>
      <c r="X892" s="13"/>
      <c r="Y892" s="41"/>
      <c r="Z892" s="29"/>
      <c r="AA892" s="29"/>
      <c r="AB892" s="44"/>
      <c r="AC892" s="15"/>
      <c r="AD892" s="13"/>
      <c r="AE892" s="54"/>
      <c r="AF892" s="105"/>
      <c r="AG892" s="29"/>
      <c r="AH892" s="41"/>
      <c r="AJ892" s="15"/>
      <c r="AK892" s="15"/>
      <c r="AL892" s="15"/>
      <c r="AM892" s="15"/>
      <c r="AO892" s="182" t="s">
        <v>59</v>
      </c>
    </row>
    <row r="893" spans="2:41" s="3" customFormat="1" ht="9.9499999999999993" customHeight="1" x14ac:dyDescent="0.2">
      <c r="B893" s="95" t="s">
        <v>55</v>
      </c>
      <c r="D893" s="211"/>
      <c r="E893" s="61" t="s">
        <v>115</v>
      </c>
      <c r="F893" s="61"/>
      <c r="G893" s="23" t="s">
        <v>48</v>
      </c>
      <c r="H893" s="23"/>
      <c r="I893" s="23"/>
      <c r="J893" s="23"/>
      <c r="K893" s="23" t="s">
        <v>358</v>
      </c>
      <c r="L893" s="23"/>
      <c r="M893" s="23"/>
      <c r="N893" s="23"/>
      <c r="P893" s="61" t="s">
        <v>1197</v>
      </c>
      <c r="Q893" s="73"/>
      <c r="R893" s="22"/>
      <c r="S893" s="29">
        <f>IF(Suggested="Yes",AA893,AG893)</f>
        <v>6.4</v>
      </c>
      <c r="T893" s="27" t="s">
        <v>47</v>
      </c>
      <c r="U893" s="5" t="str">
        <f>+Instructions!$B$3</f>
        <v xml:space="preserve">G </v>
      </c>
      <c r="V893" s="41"/>
      <c r="W893" s="45">
        <f>+Instructions!$C$22</f>
        <v>0</v>
      </c>
      <c r="X893" s="15">
        <f>ROUND($AA893*(1-W893)+0.004999,2)</f>
        <v>6.4</v>
      </c>
      <c r="Y893" s="41"/>
      <c r="Z893" s="6" t="s">
        <v>1705</v>
      </c>
      <c r="AA893" s="29">
        <v>6.4</v>
      </c>
      <c r="AB893" s="49">
        <f t="shared" ref="AB893" si="759">+W893</f>
        <v>0</v>
      </c>
      <c r="AC893" s="15">
        <f t="shared" ref="AC893" si="760">+X893</f>
        <v>6.4</v>
      </c>
      <c r="AD893" s="11">
        <f t="shared" ref="AD893" si="761">(AG893-AC893)/AG893</f>
        <v>0</v>
      </c>
      <c r="AE893" s="102"/>
      <c r="AF893" s="109">
        <v>1</v>
      </c>
      <c r="AG893" s="28">
        <f t="shared" ref="AG893" si="762">SUM(AJ893:AL893)+AE893</f>
        <v>6.4</v>
      </c>
      <c r="AH893" s="41"/>
      <c r="AJ893" s="15">
        <f t="shared" ref="AJ893" si="763">ROUND(AC893/(1-VLOOKUP(AF893,Group,2,FALSE)),2)</f>
        <v>6.4</v>
      </c>
      <c r="AK893" s="15">
        <f t="shared" ref="AK893" si="764">IF(VLOOKUP(AF893,Group,5,FALSE)="YES",VLOOKUP(ROUND(ROUND(AJ893,1)-AJ893,2),Round,2,FALSE)+VLOOKUP(AF893,Group,6,FALSE),0)</f>
        <v>0</v>
      </c>
      <c r="AL893" s="15">
        <f t="shared" ref="AL893" si="765">IF(VLOOKUP(AF893,Group,7,FALSE)="",0,ROUND(AJ893-0.04999,1)-AJ893+AM893)</f>
        <v>0</v>
      </c>
      <c r="AM893" s="15" t="str">
        <f t="shared" ref="AM893" si="766">IF(VLOOKUP(AF893,Group,7,FALSE)="","",VLOOKUP(AF893,Group,7,FALSE))</f>
        <v/>
      </c>
      <c r="AO893" s="81" t="s">
        <v>59</v>
      </c>
    </row>
    <row r="894" spans="2:41" s="3" customFormat="1" ht="1.5" customHeight="1" x14ac:dyDescent="0.2">
      <c r="P894" s="61"/>
      <c r="Q894" s="73"/>
      <c r="R894" s="6"/>
      <c r="S894" s="29"/>
      <c r="T894" s="6"/>
      <c r="U894" s="5"/>
      <c r="V894" s="41"/>
      <c r="W894" s="45"/>
      <c r="X894" s="13"/>
      <c r="Y894" s="41"/>
      <c r="Z894" s="29"/>
      <c r="AA894" s="29"/>
      <c r="AB894" s="44"/>
      <c r="AC894" s="15"/>
      <c r="AD894" s="13"/>
      <c r="AE894" s="54"/>
      <c r="AF894" s="105"/>
      <c r="AG894" s="29"/>
      <c r="AH894" s="41"/>
      <c r="AJ894" s="15"/>
      <c r="AK894" s="15"/>
      <c r="AL894" s="15"/>
      <c r="AM894" s="15"/>
      <c r="AO894" s="24" t="s">
        <v>59</v>
      </c>
    </row>
    <row r="895" spans="2:41" s="3" customFormat="1" ht="9.9499999999999993" customHeight="1" x14ac:dyDescent="0.2">
      <c r="B895" s="96" t="s">
        <v>45</v>
      </c>
      <c r="D895" s="211"/>
      <c r="E895" s="61" t="s">
        <v>115</v>
      </c>
      <c r="F895" s="61"/>
      <c r="G895" s="23" t="s">
        <v>97</v>
      </c>
      <c r="H895" s="23"/>
      <c r="I895" s="23"/>
      <c r="J895" s="23"/>
      <c r="K895" s="23" t="s">
        <v>358</v>
      </c>
      <c r="L895" s="23"/>
      <c r="M895" s="23"/>
      <c r="N895" s="23"/>
      <c r="P895" s="61"/>
      <c r="Q895" s="73"/>
      <c r="R895" s="22"/>
      <c r="S895" s="29">
        <f>IF(Suggested="Yes",AA895,AG895)</f>
        <v>9.35</v>
      </c>
      <c r="T895" s="27" t="s">
        <v>46</v>
      </c>
      <c r="U895" s="5" t="str">
        <f>+Instructions!$B$3</f>
        <v xml:space="preserve">G </v>
      </c>
      <c r="V895" s="41"/>
      <c r="W895" s="45">
        <f>+Instructions!$C$22</f>
        <v>0</v>
      </c>
      <c r="X895" s="29">
        <f>ROUND($AA895*(1-W895)+0.004999,2)</f>
        <v>9.35</v>
      </c>
      <c r="Y895" s="41"/>
      <c r="Z895" s="6" t="s">
        <v>1705</v>
      </c>
      <c r="AA895" s="29">
        <v>9.35</v>
      </c>
      <c r="AB895" s="49">
        <f t="shared" ref="AB895" si="767">+W895</f>
        <v>0</v>
      </c>
      <c r="AC895" s="29">
        <f t="shared" ref="AC895" si="768">+X895</f>
        <v>9.35</v>
      </c>
      <c r="AD895" s="49">
        <f t="shared" ref="AD895" si="769">(AG895-AC895)/AG895</f>
        <v>0</v>
      </c>
      <c r="AE895" s="102"/>
      <c r="AF895" s="111">
        <v>2</v>
      </c>
      <c r="AG895" s="33">
        <f t="shared" ref="AG895" si="770">SUM(AJ895:AL895)+AE895</f>
        <v>9.35</v>
      </c>
      <c r="AH895" s="41"/>
      <c r="AJ895" s="15">
        <f t="shared" ref="AJ895" si="771">ROUND(AC895/(1-VLOOKUP(AF895,Group,2,FALSE)),2)</f>
        <v>9.35</v>
      </c>
      <c r="AK895" s="15">
        <f t="shared" ref="AK895" si="772">IF(VLOOKUP(AF895,Group,5,FALSE)="YES",VLOOKUP(ROUND(ROUND(AJ895,1)-AJ895,2),Round,2,FALSE)+VLOOKUP(AF895,Group,6,FALSE),0)</f>
        <v>0</v>
      </c>
      <c r="AL895" s="15">
        <f t="shared" ref="AL895" si="773">IF(VLOOKUP(AF895,Group,7,FALSE)="",0,ROUND(AJ895-0.04999,1)-AJ895+AM895)</f>
        <v>0</v>
      </c>
      <c r="AM895" s="15" t="str">
        <f t="shared" ref="AM895" si="774">IF(VLOOKUP(AF895,Group,7,FALSE)="","",VLOOKUP(AF895,Group,7,FALSE))</f>
        <v/>
      </c>
      <c r="AO895" s="81" t="s">
        <v>59</v>
      </c>
    </row>
    <row r="896" spans="2:41" s="3" customFormat="1" ht="2.85" customHeight="1" x14ac:dyDescent="0.2">
      <c r="P896" s="61"/>
      <c r="Q896" s="73"/>
      <c r="R896" s="6"/>
      <c r="S896" s="29"/>
      <c r="T896" s="6"/>
      <c r="U896" s="5"/>
      <c r="V896" s="41"/>
      <c r="W896" s="45"/>
      <c r="X896" s="13"/>
      <c r="Y896" s="41"/>
      <c r="Z896" s="29"/>
      <c r="AA896" s="29"/>
      <c r="AB896" s="44"/>
      <c r="AC896" s="15"/>
      <c r="AD896" s="13"/>
      <c r="AE896" s="54"/>
      <c r="AF896" s="105"/>
      <c r="AG896" s="29"/>
      <c r="AH896" s="41"/>
      <c r="AJ896" s="15"/>
      <c r="AK896" s="15"/>
      <c r="AL896" s="15"/>
      <c r="AM896" s="15"/>
      <c r="AO896" s="182" t="s">
        <v>59</v>
      </c>
    </row>
    <row r="897" spans="2:41" s="3" customFormat="1" ht="9.9499999999999993" customHeight="1" x14ac:dyDescent="0.2">
      <c r="C897" s="133"/>
      <c r="D897" s="211" t="s">
        <v>10</v>
      </c>
      <c r="E897" s="224" t="s">
        <v>917</v>
      </c>
      <c r="F897" s="224"/>
      <c r="G897" s="224" t="s">
        <v>924</v>
      </c>
      <c r="H897" s="224"/>
      <c r="I897" s="224"/>
      <c r="J897" s="224"/>
      <c r="K897" s="224" t="s">
        <v>925</v>
      </c>
      <c r="L897" s="224"/>
      <c r="M897" s="224"/>
      <c r="N897" s="224" t="s">
        <v>929</v>
      </c>
      <c r="O897" s="23"/>
      <c r="P897" s="23"/>
      <c r="Q897" s="23"/>
      <c r="R897" s="23"/>
      <c r="S897" s="29"/>
      <c r="T897" s="23"/>
      <c r="U897" s="5"/>
      <c r="V897" s="41"/>
      <c r="W897" s="58"/>
      <c r="X897" s="58"/>
      <c r="Y897" s="41"/>
      <c r="Z897" s="29"/>
      <c r="AA897" s="29"/>
      <c r="AB897" s="44"/>
      <c r="AC897" s="15"/>
      <c r="AD897" s="13"/>
      <c r="AE897" s="54"/>
      <c r="AF897" s="105"/>
      <c r="AG897" s="15"/>
      <c r="AH897" s="41"/>
      <c r="AJ897" s="15"/>
      <c r="AK897" s="15"/>
      <c r="AL897" s="15"/>
      <c r="AM897" s="15"/>
      <c r="AO897" s="182" t="s">
        <v>59</v>
      </c>
    </row>
    <row r="898" spans="2:41" s="3" customFormat="1" ht="9.9499999999999993" customHeight="1" x14ac:dyDescent="0.2">
      <c r="C898" s="133"/>
      <c r="D898" s="211"/>
      <c r="E898" s="224" t="s">
        <v>918</v>
      </c>
      <c r="F898" s="224"/>
      <c r="G898" s="224" t="s">
        <v>922</v>
      </c>
      <c r="H898" s="224"/>
      <c r="I898" s="224"/>
      <c r="J898" s="224"/>
      <c r="K898" s="224" t="s">
        <v>926</v>
      </c>
      <c r="L898" s="224"/>
      <c r="M898" s="224"/>
      <c r="N898" s="224" t="s">
        <v>928</v>
      </c>
      <c r="O898" s="23"/>
      <c r="P898" s="23"/>
      <c r="Q898" s="23"/>
      <c r="R898" s="23"/>
      <c r="S898" s="29"/>
      <c r="T898" s="23"/>
      <c r="U898" s="5"/>
      <c r="V898" s="41"/>
      <c r="W898" s="58"/>
      <c r="X898" s="58"/>
      <c r="Y898" s="41"/>
      <c r="Z898" s="29"/>
      <c r="AA898" s="29"/>
      <c r="AB898" s="44"/>
      <c r="AC898" s="15"/>
      <c r="AD898" s="13"/>
      <c r="AE898" s="54"/>
      <c r="AF898" s="105"/>
      <c r="AG898" s="15"/>
      <c r="AH898" s="41"/>
      <c r="AJ898" s="15"/>
      <c r="AK898" s="15"/>
      <c r="AL898" s="15"/>
      <c r="AM898" s="15"/>
      <c r="AO898" s="182" t="s">
        <v>59</v>
      </c>
    </row>
    <row r="899" spans="2:41" s="3" customFormat="1" ht="9.9499999999999993" customHeight="1" x14ac:dyDescent="0.2">
      <c r="C899" s="133"/>
      <c r="D899" s="211"/>
      <c r="E899" s="224" t="s">
        <v>919</v>
      </c>
      <c r="F899" s="224"/>
      <c r="G899" s="224" t="s">
        <v>921</v>
      </c>
      <c r="H899" s="224"/>
      <c r="I899" s="224"/>
      <c r="J899" s="224"/>
      <c r="K899" s="224" t="s">
        <v>1052</v>
      </c>
      <c r="L899" s="224"/>
      <c r="M899" s="224"/>
      <c r="N899" s="224" t="s">
        <v>927</v>
      </c>
      <c r="O899" s="23"/>
      <c r="P899" s="23"/>
      <c r="Q899" s="23"/>
      <c r="R899" s="23"/>
      <c r="S899" s="29"/>
      <c r="T899" s="23"/>
      <c r="U899" s="5"/>
      <c r="V899" s="41"/>
      <c r="W899" s="58"/>
      <c r="X899" s="58"/>
      <c r="Y899" s="41"/>
      <c r="Z899" s="29"/>
      <c r="AA899" s="29"/>
      <c r="AB899" s="44"/>
      <c r="AC899" s="15"/>
      <c r="AD899" s="13"/>
      <c r="AE899" s="54"/>
      <c r="AF899" s="105"/>
      <c r="AG899" s="15"/>
      <c r="AH899" s="41"/>
      <c r="AJ899" s="15"/>
      <c r="AK899" s="15"/>
      <c r="AL899" s="15"/>
      <c r="AM899" s="15"/>
      <c r="AO899" s="182" t="s">
        <v>59</v>
      </c>
    </row>
    <row r="900" spans="2:41" s="3" customFormat="1" ht="9.9499999999999993" customHeight="1" x14ac:dyDescent="0.2">
      <c r="C900" s="133"/>
      <c r="D900" s="211"/>
      <c r="E900" s="224" t="s">
        <v>920</v>
      </c>
      <c r="F900" s="224"/>
      <c r="G900" s="224" t="s">
        <v>1556</v>
      </c>
      <c r="H900" s="224"/>
      <c r="I900" s="224"/>
      <c r="J900" s="224"/>
      <c r="K900" s="224" t="s">
        <v>1557</v>
      </c>
      <c r="L900" s="224"/>
      <c r="M900" s="224"/>
      <c r="N900" s="224"/>
      <c r="O900" s="23"/>
      <c r="P900" s="23" t="s">
        <v>1269</v>
      </c>
      <c r="Q900" s="23"/>
      <c r="R900" s="23"/>
      <c r="S900" s="29"/>
      <c r="T900" s="23"/>
      <c r="U900" s="5"/>
      <c r="V900" s="41"/>
      <c r="W900" s="58"/>
      <c r="X900" s="58"/>
      <c r="Y900" s="41"/>
      <c r="Z900" s="29"/>
      <c r="AA900" s="29"/>
      <c r="AB900" s="44"/>
      <c r="AC900" s="15"/>
      <c r="AD900" s="13"/>
      <c r="AE900" s="54"/>
      <c r="AF900" s="105"/>
      <c r="AG900" s="15"/>
      <c r="AH900" s="41"/>
      <c r="AJ900" s="15"/>
      <c r="AK900" s="15"/>
      <c r="AL900" s="15"/>
      <c r="AM900" s="15"/>
      <c r="AO900" s="182" t="s">
        <v>59</v>
      </c>
    </row>
    <row r="901" spans="2:41" s="3" customFormat="1" ht="1.5" customHeight="1" x14ac:dyDescent="0.2">
      <c r="P901" s="61"/>
      <c r="Q901" s="73"/>
      <c r="R901" s="6"/>
      <c r="S901" s="29"/>
      <c r="T901" s="6"/>
      <c r="U901" s="5"/>
      <c r="V901" s="41"/>
      <c r="W901" s="45"/>
      <c r="X901" s="13"/>
      <c r="Y901" s="41"/>
      <c r="Z901" s="29"/>
      <c r="AA901" s="29"/>
      <c r="AB901" s="44"/>
      <c r="AC901" s="15"/>
      <c r="AD901" s="13"/>
      <c r="AE901" s="54"/>
      <c r="AF901" s="105"/>
      <c r="AG901" s="29"/>
      <c r="AH901" s="41"/>
      <c r="AJ901" s="15"/>
      <c r="AK901" s="15"/>
      <c r="AL901" s="15"/>
      <c r="AM901" s="15"/>
      <c r="AO901" s="182" t="s">
        <v>59</v>
      </c>
    </row>
    <row r="902" spans="2:41" s="3" customFormat="1" ht="9.9499999999999993" customHeight="1" x14ac:dyDescent="0.2">
      <c r="B902" s="95" t="s">
        <v>55</v>
      </c>
      <c r="D902" s="211"/>
      <c r="E902" s="61" t="s">
        <v>108</v>
      </c>
      <c r="F902" s="61"/>
      <c r="G902" s="23" t="s">
        <v>48</v>
      </c>
      <c r="H902" s="23"/>
      <c r="I902" s="23"/>
      <c r="J902" s="23"/>
      <c r="K902" s="23"/>
      <c r="L902" s="23"/>
      <c r="M902" s="23"/>
      <c r="N902" s="23"/>
      <c r="P902" s="61" t="s">
        <v>916</v>
      </c>
      <c r="Q902" s="73"/>
      <c r="R902" s="22"/>
      <c r="S902" s="29">
        <f>IF(Suggested="Yes",AA902,AG902)</f>
        <v>4.7</v>
      </c>
      <c r="T902" s="27" t="s">
        <v>47</v>
      </c>
      <c r="U902" s="5" t="str">
        <f>+Instructions!$B$3</f>
        <v xml:space="preserve">G </v>
      </c>
      <c r="V902" s="41"/>
      <c r="W902" s="45">
        <f>+Instructions!$C$22</f>
        <v>0</v>
      </c>
      <c r="X902" s="15">
        <f>ROUND($AA902*(1-W902)+0.004999,2)</f>
        <v>4.7</v>
      </c>
      <c r="Y902" s="41"/>
      <c r="Z902" s="6" t="s">
        <v>1705</v>
      </c>
      <c r="AA902" s="29">
        <v>4.7</v>
      </c>
      <c r="AB902" s="49">
        <f>+W902</f>
        <v>0</v>
      </c>
      <c r="AC902" s="15">
        <f>+X902</f>
        <v>4.7</v>
      </c>
      <c r="AD902" s="11">
        <f>(AG902-AC902)/AG902</f>
        <v>0</v>
      </c>
      <c r="AE902" s="102"/>
      <c r="AF902" s="109">
        <v>1</v>
      </c>
      <c r="AG902" s="28">
        <f>SUM(AJ902:AL902)+AE902</f>
        <v>4.7</v>
      </c>
      <c r="AH902" s="41"/>
      <c r="AJ902" s="15">
        <f>ROUND(AC902/(1-VLOOKUP(AF902,Group,2,FALSE)),2)</f>
        <v>4.7</v>
      </c>
      <c r="AK902" s="15">
        <f>IF(VLOOKUP(AF902,Group,5,FALSE)="YES",VLOOKUP(ROUND(ROUND(AJ902,1)-AJ902,2),Round,2,FALSE)+VLOOKUP(AF902,Group,6,FALSE),0)</f>
        <v>0</v>
      </c>
      <c r="AL902" s="15">
        <f>IF(VLOOKUP(AF902,Group,7,FALSE)="",0,ROUND(AJ902-0.04999,1)-AJ902+AM902)</f>
        <v>0</v>
      </c>
      <c r="AM902" s="15" t="str">
        <f>IF(VLOOKUP(AF902,Group,7,FALSE)="","",VLOOKUP(AF902,Group,7,FALSE))</f>
        <v/>
      </c>
      <c r="AO902" s="81" t="s">
        <v>59</v>
      </c>
    </row>
    <row r="903" spans="2:41" s="3" customFormat="1" ht="3.95" customHeight="1" x14ac:dyDescent="0.2">
      <c r="P903" s="61"/>
      <c r="Q903" s="73"/>
      <c r="R903" s="6"/>
      <c r="S903" s="29"/>
      <c r="T903" s="6"/>
      <c r="U903" s="5"/>
      <c r="V903" s="41"/>
      <c r="W903" s="45"/>
      <c r="X903" s="13"/>
      <c r="Y903" s="41"/>
      <c r="Z903" s="29"/>
      <c r="AA903" s="29"/>
      <c r="AB903" s="44"/>
      <c r="AC903" s="15"/>
      <c r="AD903" s="13"/>
      <c r="AE903" s="54"/>
      <c r="AF903" s="105"/>
      <c r="AG903" s="29"/>
      <c r="AH903" s="41"/>
      <c r="AJ903" s="15"/>
      <c r="AK903" s="15"/>
      <c r="AL903" s="15"/>
      <c r="AM903" s="15"/>
      <c r="AO903" s="182" t="s">
        <v>59</v>
      </c>
    </row>
    <row r="904" spans="2:41" s="3" customFormat="1" ht="9.9499999999999993" customHeight="1" x14ac:dyDescent="0.2">
      <c r="C904" s="220" t="s">
        <v>762</v>
      </c>
      <c r="E904" s="221"/>
      <c r="K904" s="3" t="s">
        <v>89</v>
      </c>
      <c r="P904" s="134"/>
      <c r="Q904" s="6"/>
      <c r="R904" s="222" t="s">
        <v>370</v>
      </c>
      <c r="S904" s="172" t="s">
        <v>610</v>
      </c>
      <c r="T904" s="223"/>
      <c r="U904" s="5"/>
      <c r="V904" s="41"/>
      <c r="W904" s="58"/>
      <c r="X904" s="58"/>
      <c r="Y904" s="41"/>
      <c r="Z904" s="29"/>
      <c r="AA904" s="29"/>
      <c r="AB904" s="44"/>
      <c r="AC904" s="15"/>
      <c r="AD904" s="13"/>
      <c r="AE904" s="54"/>
      <c r="AF904" s="105"/>
      <c r="AG904" s="15"/>
      <c r="AH904" s="41"/>
      <c r="AJ904" s="15"/>
      <c r="AK904" s="15"/>
      <c r="AL904" s="15"/>
      <c r="AM904" s="15"/>
      <c r="AO904" s="182" t="s">
        <v>59</v>
      </c>
    </row>
    <row r="905" spans="2:41" s="3" customFormat="1" ht="2.85" customHeight="1" x14ac:dyDescent="0.2">
      <c r="P905" s="61"/>
      <c r="Q905" s="73"/>
      <c r="R905" s="6"/>
      <c r="S905" s="29"/>
      <c r="T905" s="6"/>
      <c r="U905" s="5"/>
      <c r="V905" s="41"/>
      <c r="W905" s="45"/>
      <c r="X905" s="13"/>
      <c r="Y905" s="41"/>
      <c r="Z905" s="29"/>
      <c r="AA905" s="29"/>
      <c r="AB905" s="44"/>
      <c r="AC905" s="15"/>
      <c r="AD905" s="13"/>
      <c r="AE905" s="54"/>
      <c r="AF905" s="105"/>
      <c r="AG905" s="29"/>
      <c r="AH905" s="41"/>
      <c r="AJ905" s="15"/>
      <c r="AK905" s="15"/>
      <c r="AL905" s="15"/>
      <c r="AM905" s="15"/>
      <c r="AO905" s="182" t="s">
        <v>59</v>
      </c>
    </row>
    <row r="906" spans="2:41" s="3" customFormat="1" ht="9.9499999999999993" customHeight="1" x14ac:dyDescent="0.2">
      <c r="C906" s="133"/>
      <c r="D906" s="211" t="s">
        <v>10</v>
      </c>
      <c r="E906" s="224" t="s">
        <v>611</v>
      </c>
      <c r="F906" s="224"/>
      <c r="G906" s="224"/>
      <c r="H906" s="224"/>
      <c r="I906" s="224"/>
      <c r="J906" s="229"/>
      <c r="K906" s="224"/>
      <c r="L906" s="224"/>
      <c r="M906" s="224"/>
      <c r="N906" s="224"/>
      <c r="O906" s="23"/>
      <c r="P906" s="23"/>
      <c r="Q906" s="23"/>
      <c r="R906" s="23"/>
      <c r="S906" s="23"/>
      <c r="T906" s="23"/>
      <c r="U906" s="5"/>
      <c r="V906" s="41"/>
      <c r="W906" s="58"/>
      <c r="X906" s="58"/>
      <c r="Y906" s="41"/>
      <c r="Z906" s="29"/>
      <c r="AA906" s="29"/>
      <c r="AB906" s="44"/>
      <c r="AC906" s="15"/>
      <c r="AD906" s="13"/>
      <c r="AE906" s="54"/>
      <c r="AF906" s="105"/>
      <c r="AG906" s="15"/>
      <c r="AH906" s="41"/>
      <c r="AJ906" s="15"/>
      <c r="AK906" s="15"/>
      <c r="AL906" s="15"/>
      <c r="AM906" s="15"/>
      <c r="AO906" s="182" t="s">
        <v>59</v>
      </c>
    </row>
    <row r="907" spans="2:41" s="3" customFormat="1" ht="1.5" customHeight="1" x14ac:dyDescent="0.2">
      <c r="P907" s="61"/>
      <c r="Q907" s="73"/>
      <c r="R907" s="6"/>
      <c r="S907" s="29"/>
      <c r="T907" s="6"/>
      <c r="U907" s="5"/>
      <c r="V907" s="41"/>
      <c r="W907" s="45"/>
      <c r="X907" s="13"/>
      <c r="Y907" s="41"/>
      <c r="Z907" s="29"/>
      <c r="AA907" s="29"/>
      <c r="AB907" s="44"/>
      <c r="AC907" s="15"/>
      <c r="AD907" s="13"/>
      <c r="AE907" s="54"/>
      <c r="AF907" s="105"/>
      <c r="AG907" s="29"/>
      <c r="AH907" s="41"/>
      <c r="AJ907" s="15"/>
      <c r="AK907" s="15"/>
      <c r="AL907" s="15"/>
      <c r="AM907" s="15"/>
      <c r="AO907" s="182" t="s">
        <v>59</v>
      </c>
    </row>
    <row r="908" spans="2:41" s="3" customFormat="1" ht="9.9499999999999993" customHeight="1" x14ac:dyDescent="0.2">
      <c r="B908" s="95" t="s">
        <v>55</v>
      </c>
      <c r="D908" s="211"/>
      <c r="E908" s="61" t="s">
        <v>108</v>
      </c>
      <c r="F908" s="61"/>
      <c r="G908" s="23" t="s">
        <v>48</v>
      </c>
      <c r="H908" s="23"/>
      <c r="I908" s="23" t="s">
        <v>258</v>
      </c>
      <c r="J908" s="23"/>
      <c r="K908" s="23" t="s">
        <v>341</v>
      </c>
      <c r="L908" s="23"/>
      <c r="M908" s="23"/>
      <c r="N908" s="23"/>
      <c r="P908" s="61" t="s">
        <v>607</v>
      </c>
      <c r="Q908" s="73"/>
      <c r="R908" s="22" t="s">
        <v>52</v>
      </c>
      <c r="S908" s="29">
        <f>IF(Suggested="Yes",AA908,AG908)</f>
        <v>6.7</v>
      </c>
      <c r="T908" s="27" t="s">
        <v>47</v>
      </c>
      <c r="U908" s="5" t="str">
        <f>+Instructions!$B$3</f>
        <v xml:space="preserve">G </v>
      </c>
      <c r="V908" s="41"/>
      <c r="W908" s="45">
        <f>+Instructions!$C$22</f>
        <v>0</v>
      </c>
      <c r="X908" s="15">
        <f>ROUND($AA908*(1-W908)+0.004999,2)</f>
        <v>6.7</v>
      </c>
      <c r="Y908" s="41"/>
      <c r="Z908" s="6" t="s">
        <v>1705</v>
      </c>
      <c r="AA908" s="29">
        <v>6.7</v>
      </c>
      <c r="AB908" s="49">
        <f t="shared" ref="AB908:AC910" si="775">+W908</f>
        <v>0</v>
      </c>
      <c r="AC908" s="15">
        <f t="shared" si="775"/>
        <v>6.7</v>
      </c>
      <c r="AD908" s="11">
        <f>(AG908-AC908)/AG908</f>
        <v>0</v>
      </c>
      <c r="AE908" s="102"/>
      <c r="AF908" s="109">
        <v>1</v>
      </c>
      <c r="AG908" s="28">
        <f>SUM(AJ908:AL908)+AE908</f>
        <v>6.7</v>
      </c>
      <c r="AH908" s="41"/>
      <c r="AJ908" s="15">
        <f>ROUND(AC908/(1-VLOOKUP(AF908,Group,2,FALSE)),2)</f>
        <v>6.7</v>
      </c>
      <c r="AK908" s="15">
        <f>IF(VLOOKUP(AF908,Group,5,FALSE)="YES",VLOOKUP(ROUND(ROUND(AJ908,1)-AJ908,2),Round,2,FALSE)+VLOOKUP(AF908,Group,6,FALSE),0)</f>
        <v>0</v>
      </c>
      <c r="AL908" s="15">
        <f>IF(VLOOKUP(AF908,Group,7,FALSE)="",0,ROUND(AJ908-0.04999,1)-AJ908+AM908)</f>
        <v>0</v>
      </c>
      <c r="AM908" s="15" t="str">
        <f>IF(VLOOKUP(AF908,Group,7,FALSE)="","",VLOOKUP(AF908,Group,7,FALSE))</f>
        <v/>
      </c>
      <c r="AO908" s="183" t="s">
        <v>59</v>
      </c>
    </row>
    <row r="909" spans="2:41" s="3" customFormat="1" ht="9.9499999999999993" customHeight="1" x14ac:dyDescent="0.2">
      <c r="B909" s="95" t="s">
        <v>55</v>
      </c>
      <c r="D909" s="211"/>
      <c r="E909" s="61" t="s">
        <v>106</v>
      </c>
      <c r="F909" s="61"/>
      <c r="G909" s="23" t="s">
        <v>48</v>
      </c>
      <c r="H909" s="23"/>
      <c r="I909" s="23" t="s">
        <v>258</v>
      </c>
      <c r="J909" s="23"/>
      <c r="K909" s="23" t="s">
        <v>341</v>
      </c>
      <c r="L909" s="23"/>
      <c r="M909" s="23"/>
      <c r="N909" s="23"/>
      <c r="P909" s="61" t="s">
        <v>608</v>
      </c>
      <c r="Q909" s="73"/>
      <c r="R909" s="22" t="s">
        <v>991</v>
      </c>
      <c r="S909" s="29">
        <f>IF(Suggested="Yes",AA909,AG909)</f>
        <v>6.7</v>
      </c>
      <c r="T909" s="27" t="s">
        <v>47</v>
      </c>
      <c r="U909" s="5" t="str">
        <f>+Instructions!$B$3</f>
        <v xml:space="preserve">G </v>
      </c>
      <c r="V909" s="41"/>
      <c r="W909" s="45">
        <f>+Instructions!$C$22</f>
        <v>0</v>
      </c>
      <c r="X909" s="15">
        <f>ROUND($AA909*(1-W909)+0.004999,2)</f>
        <v>6.7</v>
      </c>
      <c r="Y909" s="41"/>
      <c r="Z909" s="6" t="s">
        <v>1705</v>
      </c>
      <c r="AA909" s="29">
        <v>6.7</v>
      </c>
      <c r="AB909" s="49">
        <f t="shared" si="775"/>
        <v>0</v>
      </c>
      <c r="AC909" s="15">
        <f t="shared" si="775"/>
        <v>6.7</v>
      </c>
      <c r="AD909" s="11">
        <f>(AG909-AC909)/AG909</f>
        <v>0</v>
      </c>
      <c r="AE909" s="102"/>
      <c r="AF909" s="109">
        <v>1</v>
      </c>
      <c r="AG909" s="28">
        <f>SUM(AJ909:AL909)+AE909</f>
        <v>6.7</v>
      </c>
      <c r="AH909" s="41"/>
      <c r="AJ909" s="15">
        <f>ROUND(AC909/(1-VLOOKUP(AF909,Group,2,FALSE)),2)</f>
        <v>6.7</v>
      </c>
      <c r="AK909" s="15">
        <f>IF(VLOOKUP(AF909,Group,5,FALSE)="YES",VLOOKUP(ROUND(ROUND(AJ909,1)-AJ909,2),Round,2,FALSE)+VLOOKUP(AF909,Group,6,FALSE),0)</f>
        <v>0</v>
      </c>
      <c r="AL909" s="15">
        <f>IF(VLOOKUP(AF909,Group,7,FALSE)="",0,ROUND(AJ909-0.04999,1)-AJ909+AM909)</f>
        <v>0</v>
      </c>
      <c r="AM909" s="15" t="str">
        <f>IF(VLOOKUP(AF909,Group,7,FALSE)="","",VLOOKUP(AF909,Group,7,FALSE))</f>
        <v/>
      </c>
      <c r="AO909" s="183" t="s">
        <v>59</v>
      </c>
    </row>
    <row r="910" spans="2:41" s="3" customFormat="1" ht="9.9499999999999993" customHeight="1" x14ac:dyDescent="0.2">
      <c r="B910" s="95" t="s">
        <v>55</v>
      </c>
      <c r="D910" s="211"/>
      <c r="E910" s="61" t="s">
        <v>398</v>
      </c>
      <c r="F910" s="61"/>
      <c r="G910" s="23" t="s">
        <v>48</v>
      </c>
      <c r="H910" s="23"/>
      <c r="I910" s="23" t="s">
        <v>258</v>
      </c>
      <c r="J910" s="23"/>
      <c r="K910" s="23" t="s">
        <v>341</v>
      </c>
      <c r="L910" s="23"/>
      <c r="M910" s="23"/>
      <c r="N910" s="23"/>
      <c r="P910" s="61" t="s">
        <v>609</v>
      </c>
      <c r="Q910" s="73"/>
      <c r="R910" s="22" t="s">
        <v>1575</v>
      </c>
      <c r="S910" s="29">
        <f>IF(Suggested="Yes",AA910,AG910)</f>
        <v>7.8</v>
      </c>
      <c r="T910" s="27" t="s">
        <v>47</v>
      </c>
      <c r="U910" s="5" t="str">
        <f>+Instructions!$B$3</f>
        <v xml:space="preserve">G </v>
      </c>
      <c r="V910" s="41"/>
      <c r="W910" s="45">
        <f>+Instructions!$C$22</f>
        <v>0</v>
      </c>
      <c r="X910" s="15">
        <f>ROUND($AA910*(1-W910)+0.004999,2)</f>
        <v>7.8</v>
      </c>
      <c r="Y910" s="41"/>
      <c r="Z910" s="6" t="s">
        <v>1705</v>
      </c>
      <c r="AA910" s="29">
        <v>7.8</v>
      </c>
      <c r="AB910" s="49">
        <f t="shared" si="775"/>
        <v>0</v>
      </c>
      <c r="AC910" s="15">
        <f t="shared" si="775"/>
        <v>7.8</v>
      </c>
      <c r="AD910" s="11">
        <f>(AG910-AC910)/AG910</f>
        <v>0</v>
      </c>
      <c r="AE910" s="102"/>
      <c r="AF910" s="109">
        <v>1</v>
      </c>
      <c r="AG910" s="28">
        <f>SUM(AJ910:AL910)+AE910</f>
        <v>7.8</v>
      </c>
      <c r="AH910" s="41"/>
      <c r="AJ910" s="15">
        <f>ROUND(AC910/(1-VLOOKUP(AF910,Group,2,FALSE)),2)</f>
        <v>7.8</v>
      </c>
      <c r="AK910" s="15">
        <f>IF(VLOOKUP(AF910,Group,5,FALSE)="YES",VLOOKUP(ROUND(ROUND(AJ910,1)-AJ910,2),Round,2,FALSE)+VLOOKUP(AF910,Group,6,FALSE),0)</f>
        <v>0</v>
      </c>
      <c r="AL910" s="15">
        <f>IF(VLOOKUP(AF910,Group,7,FALSE)="",0,ROUND(AJ910-0.04999,1)-AJ910+AM910)</f>
        <v>0</v>
      </c>
      <c r="AM910" s="15" t="str">
        <f>IF(VLOOKUP(AF910,Group,7,FALSE)="","",VLOOKUP(AF910,Group,7,FALSE))</f>
        <v/>
      </c>
      <c r="AO910" s="183" t="s">
        <v>59</v>
      </c>
    </row>
    <row r="911" spans="2:41" s="3" customFormat="1" ht="2.85" customHeight="1" x14ac:dyDescent="0.2">
      <c r="P911" s="61"/>
      <c r="Q911" s="73"/>
      <c r="R911" s="6"/>
      <c r="S911" s="29"/>
      <c r="T911" s="6"/>
      <c r="U911" s="5"/>
      <c r="V911" s="41"/>
      <c r="W911" s="45"/>
      <c r="X911" s="13"/>
      <c r="Y911" s="41"/>
      <c r="Z911" s="29"/>
      <c r="AA911" s="29"/>
      <c r="AB911" s="44"/>
      <c r="AC911" s="15"/>
      <c r="AD911" s="13"/>
      <c r="AE911" s="54"/>
      <c r="AF911" s="105"/>
      <c r="AG911" s="29"/>
      <c r="AH911" s="41"/>
      <c r="AJ911" s="15"/>
      <c r="AK911" s="15"/>
      <c r="AL911" s="15"/>
      <c r="AM911" s="15"/>
      <c r="AO911" s="24" t="s">
        <v>59</v>
      </c>
    </row>
    <row r="912" spans="2:41" s="3" customFormat="1" ht="9.9499999999999993" customHeight="1" x14ac:dyDescent="0.2">
      <c r="B912" s="95" t="s">
        <v>55</v>
      </c>
      <c r="D912" s="211"/>
      <c r="E912" s="61" t="s">
        <v>108</v>
      </c>
      <c r="F912" s="61"/>
      <c r="G912" s="23" t="s">
        <v>48</v>
      </c>
      <c r="H912" s="23"/>
      <c r="I912" s="23" t="s">
        <v>258</v>
      </c>
      <c r="J912" s="23"/>
      <c r="K912" s="23" t="s">
        <v>474</v>
      </c>
      <c r="L912" s="23"/>
      <c r="M912" s="23"/>
      <c r="N912" s="23"/>
      <c r="P912" s="61" t="s">
        <v>607</v>
      </c>
      <c r="Q912" s="73"/>
      <c r="R912" s="22" t="s">
        <v>716</v>
      </c>
      <c r="S912" s="29">
        <f>IF(Suggested="Yes",AA912,AG912)</f>
        <v>5.5</v>
      </c>
      <c r="T912" s="27" t="s">
        <v>47</v>
      </c>
      <c r="U912" s="5" t="str">
        <f>+Instructions!$B$3</f>
        <v xml:space="preserve">G </v>
      </c>
      <c r="V912" s="41"/>
      <c r="W912" s="45">
        <f>+Instructions!$C$22</f>
        <v>0</v>
      </c>
      <c r="X912" s="15">
        <f>ROUND($AA912*(1-W912)+0.004999,2)</f>
        <v>5.5</v>
      </c>
      <c r="Y912" s="41"/>
      <c r="Z912" s="6" t="s">
        <v>1705</v>
      </c>
      <c r="AA912" s="29">
        <v>5.5</v>
      </c>
      <c r="AB912" s="49">
        <f t="shared" ref="AB912:AC914" si="776">+W912</f>
        <v>0</v>
      </c>
      <c r="AC912" s="15">
        <f t="shared" si="776"/>
        <v>5.5</v>
      </c>
      <c r="AD912" s="11">
        <f>(AG912-AC912)/AG912</f>
        <v>0</v>
      </c>
      <c r="AE912" s="102"/>
      <c r="AF912" s="109">
        <v>1</v>
      </c>
      <c r="AG912" s="28">
        <f>SUM(AJ912:AL912)+AE912</f>
        <v>5.5</v>
      </c>
      <c r="AH912" s="41"/>
      <c r="AJ912" s="15">
        <f>ROUND(AC912/(1-VLOOKUP(AF912,Group,2,FALSE)),2)</f>
        <v>5.5</v>
      </c>
      <c r="AK912" s="15">
        <f>IF(VLOOKUP(AF912,Group,5,FALSE)="YES",VLOOKUP(ROUND(ROUND(AJ912,1)-AJ912,2),Round,2,FALSE)+VLOOKUP(AF912,Group,6,FALSE),0)</f>
        <v>0</v>
      </c>
      <c r="AL912" s="15">
        <f>IF(VLOOKUP(AF912,Group,7,FALSE)="",0,ROUND(AJ912-0.04999,1)-AJ912+AM912)</f>
        <v>0</v>
      </c>
      <c r="AM912" s="15" t="str">
        <f>IF(VLOOKUP(AF912,Group,7,FALSE)="","",VLOOKUP(AF912,Group,7,FALSE))</f>
        <v/>
      </c>
      <c r="AO912" s="183" t="s">
        <v>59</v>
      </c>
    </row>
    <row r="913" spans="2:41" s="3" customFormat="1" ht="9.9499999999999993" customHeight="1" x14ac:dyDescent="0.2">
      <c r="B913" s="95" t="s">
        <v>55</v>
      </c>
      <c r="D913" s="211"/>
      <c r="E913" s="61" t="s">
        <v>106</v>
      </c>
      <c r="F913" s="61"/>
      <c r="G913" s="23" t="s">
        <v>48</v>
      </c>
      <c r="H913" s="23"/>
      <c r="I913" s="23" t="s">
        <v>258</v>
      </c>
      <c r="J913" s="23"/>
      <c r="K913" s="23" t="s">
        <v>474</v>
      </c>
      <c r="L913" s="23"/>
      <c r="M913" s="23"/>
      <c r="N913" s="23"/>
      <c r="P913" s="61" t="s">
        <v>608</v>
      </c>
      <c r="Q913" s="73"/>
      <c r="R913" s="22" t="s">
        <v>991</v>
      </c>
      <c r="S913" s="29">
        <f>IF(Suggested="Yes",AA913,AG913)</f>
        <v>5.55</v>
      </c>
      <c r="T913" s="27" t="s">
        <v>47</v>
      </c>
      <c r="U913" s="5" t="str">
        <f>+Instructions!$B$3</f>
        <v xml:space="preserve">G </v>
      </c>
      <c r="V913" s="41"/>
      <c r="W913" s="45">
        <f>+Instructions!$C$22</f>
        <v>0</v>
      </c>
      <c r="X913" s="15">
        <f>ROUND($AA913*(1-W913)+0.004999,2)</f>
        <v>5.55</v>
      </c>
      <c r="Y913" s="41"/>
      <c r="Z913" s="6" t="s">
        <v>1705</v>
      </c>
      <c r="AA913" s="29">
        <v>5.55</v>
      </c>
      <c r="AB913" s="49">
        <f t="shared" si="776"/>
        <v>0</v>
      </c>
      <c r="AC913" s="15">
        <f t="shared" si="776"/>
        <v>5.55</v>
      </c>
      <c r="AD913" s="11">
        <f>(AG913-AC913)/AG913</f>
        <v>0</v>
      </c>
      <c r="AE913" s="102"/>
      <c r="AF913" s="109">
        <v>1</v>
      </c>
      <c r="AG913" s="28">
        <f>SUM(AJ913:AL913)+AE913</f>
        <v>5.55</v>
      </c>
      <c r="AH913" s="41"/>
      <c r="AJ913" s="15">
        <f>ROUND(AC913/(1-VLOOKUP(AF913,Group,2,FALSE)),2)</f>
        <v>5.55</v>
      </c>
      <c r="AK913" s="15">
        <f>IF(VLOOKUP(AF913,Group,5,FALSE)="YES",VLOOKUP(ROUND(ROUND(AJ913,1)-AJ913,2),Round,2,FALSE)+VLOOKUP(AF913,Group,6,FALSE),0)</f>
        <v>0</v>
      </c>
      <c r="AL913" s="15">
        <f>IF(VLOOKUP(AF913,Group,7,FALSE)="",0,ROUND(AJ913-0.04999,1)-AJ913+AM913)</f>
        <v>0</v>
      </c>
      <c r="AM913" s="15" t="str">
        <f>IF(VLOOKUP(AF913,Group,7,FALSE)="","",VLOOKUP(AF913,Group,7,FALSE))</f>
        <v/>
      </c>
      <c r="AO913" s="183" t="s">
        <v>59</v>
      </c>
    </row>
    <row r="914" spans="2:41" s="3" customFormat="1" ht="9.9499999999999993" customHeight="1" x14ac:dyDescent="0.2">
      <c r="B914" s="95" t="s">
        <v>55</v>
      </c>
      <c r="D914" s="211"/>
      <c r="E914" s="61" t="s">
        <v>398</v>
      </c>
      <c r="F914" s="61"/>
      <c r="G914" s="23" t="s">
        <v>48</v>
      </c>
      <c r="H914" s="23"/>
      <c r="I914" s="23" t="s">
        <v>258</v>
      </c>
      <c r="J914" s="23"/>
      <c r="K914" s="23" t="s">
        <v>474</v>
      </c>
      <c r="L914" s="23"/>
      <c r="M914" s="23"/>
      <c r="N914" s="23"/>
      <c r="P914" s="61" t="s">
        <v>609</v>
      </c>
      <c r="Q914" s="73"/>
      <c r="R914" s="22" t="s">
        <v>1594</v>
      </c>
      <c r="S914" s="29">
        <f>IF(Suggested="Yes",AA914,AG914)</f>
        <v>7.8</v>
      </c>
      <c r="T914" s="27" t="s">
        <v>47</v>
      </c>
      <c r="U914" s="5" t="str">
        <f>+Instructions!$B$3</f>
        <v xml:space="preserve">G </v>
      </c>
      <c r="V914" s="41"/>
      <c r="W914" s="45">
        <f>+Instructions!$C$22</f>
        <v>0</v>
      </c>
      <c r="X914" s="15">
        <f>ROUND($AA914*(1-W914)+0.004999,2)</f>
        <v>7.8</v>
      </c>
      <c r="Y914" s="41"/>
      <c r="Z914" s="6" t="s">
        <v>1705</v>
      </c>
      <c r="AA914" s="29">
        <v>7.8</v>
      </c>
      <c r="AB914" s="49">
        <f t="shared" si="776"/>
        <v>0</v>
      </c>
      <c r="AC914" s="15">
        <f t="shared" si="776"/>
        <v>7.8</v>
      </c>
      <c r="AD914" s="11">
        <f>(AG914-AC914)/AG914</f>
        <v>0</v>
      </c>
      <c r="AE914" s="102"/>
      <c r="AF914" s="109">
        <v>1</v>
      </c>
      <c r="AG914" s="28">
        <f>SUM(AJ914:AL914)+AE914</f>
        <v>7.8</v>
      </c>
      <c r="AH914" s="41"/>
      <c r="AJ914" s="15">
        <f>ROUND(AC914/(1-VLOOKUP(AF914,Group,2,FALSE)),2)</f>
        <v>7.8</v>
      </c>
      <c r="AK914" s="15">
        <f>IF(VLOOKUP(AF914,Group,5,FALSE)="YES",VLOOKUP(ROUND(ROUND(AJ914,1)-AJ914,2),Round,2,FALSE)+VLOOKUP(AF914,Group,6,FALSE),0)</f>
        <v>0</v>
      </c>
      <c r="AL914" s="15">
        <f>IF(VLOOKUP(AF914,Group,7,FALSE)="",0,ROUND(AJ914-0.04999,1)-AJ914+AM914)</f>
        <v>0</v>
      </c>
      <c r="AM914" s="15" t="str">
        <f>IF(VLOOKUP(AF914,Group,7,FALSE)="","",VLOOKUP(AF914,Group,7,FALSE))</f>
        <v/>
      </c>
      <c r="AO914" s="183" t="s">
        <v>59</v>
      </c>
    </row>
    <row r="915" spans="2:41" s="3" customFormat="1" ht="1.5" customHeight="1" x14ac:dyDescent="0.2">
      <c r="P915" s="61"/>
      <c r="Q915" s="73"/>
      <c r="R915" s="6"/>
      <c r="S915" s="29"/>
      <c r="T915" s="6"/>
      <c r="U915" s="5"/>
      <c r="V915" s="41"/>
      <c r="W915" s="45"/>
      <c r="X915" s="13"/>
      <c r="Y915" s="41"/>
      <c r="Z915" s="29"/>
      <c r="AA915" s="29"/>
      <c r="AB915" s="44"/>
      <c r="AC915" s="15"/>
      <c r="AD915" s="13"/>
      <c r="AE915" s="54"/>
      <c r="AF915" s="105"/>
      <c r="AG915" s="29"/>
      <c r="AH915" s="41"/>
      <c r="AJ915" s="15"/>
      <c r="AK915" s="15"/>
      <c r="AL915" s="15"/>
      <c r="AM915" s="15"/>
      <c r="AO915" s="182" t="s">
        <v>59</v>
      </c>
    </row>
    <row r="916" spans="2:41" s="3" customFormat="1" ht="9.6" customHeight="1" x14ac:dyDescent="0.2">
      <c r="D916" s="225" t="s">
        <v>179</v>
      </c>
      <c r="E916" s="226" t="s">
        <v>1592</v>
      </c>
      <c r="F916" s="129"/>
      <c r="G916" s="129"/>
      <c r="I916" s="226"/>
      <c r="J916" s="227" t="s">
        <v>1599</v>
      </c>
      <c r="K916" s="129"/>
      <c r="N916" s="129"/>
      <c r="O916" s="130"/>
      <c r="P916" s="129"/>
      <c r="Q916" s="131"/>
      <c r="R916" s="22"/>
      <c r="S916" s="29"/>
      <c r="T916" s="27"/>
      <c r="U916" s="27"/>
      <c r="V916" s="41"/>
      <c r="W916" s="45"/>
      <c r="X916" s="29"/>
      <c r="Y916" s="41"/>
      <c r="Z916" s="29"/>
      <c r="AA916" s="29"/>
      <c r="AB916" s="49"/>
      <c r="AC916" s="29"/>
      <c r="AD916" s="49"/>
      <c r="AE916" s="62"/>
      <c r="AF916" s="106"/>
      <c r="AG916" s="29"/>
      <c r="AH916" s="41"/>
      <c r="AJ916" s="29"/>
      <c r="AK916" s="29"/>
      <c r="AL916" s="29"/>
      <c r="AM916" s="29"/>
      <c r="AO916" s="182" t="s">
        <v>59</v>
      </c>
    </row>
    <row r="917" spans="2:41" s="3" customFormat="1" ht="9.6" customHeight="1" x14ac:dyDescent="0.2">
      <c r="D917" s="225"/>
      <c r="E917" s="226" t="s">
        <v>1595</v>
      </c>
      <c r="F917" s="129"/>
      <c r="G917" s="129"/>
      <c r="I917" s="226"/>
      <c r="J917" s="227"/>
      <c r="K917" s="129"/>
      <c r="N917" s="129"/>
      <c r="O917" s="130"/>
      <c r="P917" s="129"/>
      <c r="Q917" s="131"/>
      <c r="R917" s="22"/>
      <c r="S917" s="29"/>
      <c r="T917" s="27"/>
      <c r="U917" s="27"/>
      <c r="V917" s="41"/>
      <c r="W917" s="45"/>
      <c r="X917" s="29"/>
      <c r="Y917" s="41"/>
      <c r="Z917" s="29"/>
      <c r="AA917" s="29"/>
      <c r="AB917" s="49"/>
      <c r="AC917" s="29"/>
      <c r="AD917" s="49"/>
      <c r="AE917" s="62"/>
      <c r="AF917" s="106"/>
      <c r="AG917" s="29"/>
      <c r="AH917" s="41"/>
      <c r="AJ917" s="29"/>
      <c r="AK917" s="29"/>
      <c r="AL917" s="29"/>
      <c r="AM917" s="29"/>
      <c r="AO917" s="182" t="s">
        <v>59</v>
      </c>
    </row>
    <row r="918" spans="2:41" s="3" customFormat="1" ht="9.6" customHeight="1" x14ac:dyDescent="0.2">
      <c r="D918" s="225"/>
      <c r="E918" s="226" t="s">
        <v>944</v>
      </c>
      <c r="F918" s="129"/>
      <c r="G918" s="129"/>
      <c r="I918" s="226"/>
      <c r="J918" s="227"/>
      <c r="K918" s="129"/>
      <c r="N918" s="129"/>
      <c r="O918" s="130"/>
      <c r="P918" s="129"/>
      <c r="Q918" s="131"/>
      <c r="R918" s="22"/>
      <c r="S918" s="29"/>
      <c r="T918" s="27"/>
      <c r="U918" s="27"/>
      <c r="V918" s="41"/>
      <c r="W918" s="45"/>
      <c r="X918" s="29"/>
      <c r="Y918" s="41"/>
      <c r="Z918" s="29"/>
      <c r="AA918" s="29"/>
      <c r="AB918" s="49"/>
      <c r="AC918" s="29"/>
      <c r="AD918" s="49"/>
      <c r="AE918" s="62"/>
      <c r="AF918" s="106"/>
      <c r="AG918" s="29"/>
      <c r="AH918" s="41"/>
      <c r="AJ918" s="29"/>
      <c r="AK918" s="29"/>
      <c r="AL918" s="29"/>
      <c r="AM918" s="29"/>
      <c r="AO918" s="182" t="s">
        <v>59</v>
      </c>
    </row>
    <row r="919" spans="2:41" s="3" customFormat="1" ht="9.6" customHeight="1" x14ac:dyDescent="0.2">
      <c r="D919" s="225"/>
      <c r="E919" s="226" t="s">
        <v>1596</v>
      </c>
      <c r="F919" s="129"/>
      <c r="G919" s="129"/>
      <c r="I919" s="227"/>
      <c r="J919" s="226" t="s">
        <v>1598</v>
      </c>
      <c r="K919" s="129"/>
      <c r="M919" s="227"/>
      <c r="N919" s="227" t="s">
        <v>1597</v>
      </c>
      <c r="O919" s="130"/>
      <c r="P919" s="129"/>
      <c r="Q919" s="131"/>
      <c r="R919" s="22"/>
      <c r="S919" s="29"/>
      <c r="T919" s="27"/>
      <c r="U919" s="27"/>
      <c r="V919" s="41"/>
      <c r="W919" s="45"/>
      <c r="X919" s="29"/>
      <c r="Y919" s="41"/>
      <c r="Z919" s="29"/>
      <c r="AA919" s="29"/>
      <c r="AB919" s="49"/>
      <c r="AC919" s="29"/>
      <c r="AD919" s="49"/>
      <c r="AE919" s="62"/>
      <c r="AF919" s="106"/>
      <c r="AG919" s="29"/>
      <c r="AH919" s="41"/>
      <c r="AJ919" s="29"/>
      <c r="AK919" s="29"/>
      <c r="AL919" s="29"/>
      <c r="AM919" s="29"/>
      <c r="AO919" s="182" t="s">
        <v>59</v>
      </c>
    </row>
    <row r="920" spans="2:41" s="3" customFormat="1" ht="3.95" customHeight="1" x14ac:dyDescent="0.2">
      <c r="P920" s="61"/>
      <c r="Q920" s="73"/>
      <c r="R920" s="6"/>
      <c r="S920" s="29"/>
      <c r="T920" s="6"/>
      <c r="U920" s="5"/>
      <c r="V920" s="41"/>
      <c r="W920" s="45"/>
      <c r="X920" s="13"/>
      <c r="Y920" s="41"/>
      <c r="Z920" s="29"/>
      <c r="AA920" s="29"/>
      <c r="AB920" s="44"/>
      <c r="AC920" s="15"/>
      <c r="AD920" s="13"/>
      <c r="AE920" s="54"/>
      <c r="AF920" s="105"/>
      <c r="AG920" s="29"/>
      <c r="AH920" s="41"/>
      <c r="AJ920" s="15"/>
      <c r="AK920" s="15"/>
      <c r="AL920" s="15"/>
      <c r="AM920" s="15"/>
      <c r="AO920" s="24" t="s">
        <v>59</v>
      </c>
    </row>
    <row r="921" spans="2:41" s="3" customFormat="1" ht="9.9499999999999993" customHeight="1" x14ac:dyDescent="0.2">
      <c r="C921" s="220" t="s">
        <v>1238</v>
      </c>
      <c r="E921" s="221"/>
      <c r="P921" s="134"/>
      <c r="Q921" s="6"/>
      <c r="R921" s="222" t="s">
        <v>370</v>
      </c>
      <c r="S921" s="172" t="s">
        <v>1239</v>
      </c>
      <c r="T921" s="223"/>
      <c r="U921" s="5"/>
      <c r="V921" s="41"/>
      <c r="W921" s="58"/>
      <c r="X921" s="58"/>
      <c r="Y921" s="41"/>
      <c r="Z921" s="29"/>
      <c r="AA921" s="29"/>
      <c r="AB921" s="44"/>
      <c r="AC921" s="15"/>
      <c r="AD921" s="13"/>
      <c r="AE921" s="54"/>
      <c r="AF921" s="105"/>
      <c r="AG921" s="15"/>
      <c r="AH921" s="41"/>
      <c r="AJ921" s="15"/>
      <c r="AK921" s="15"/>
      <c r="AL921" s="15"/>
      <c r="AM921" s="15"/>
      <c r="AO921" s="24" t="s">
        <v>59</v>
      </c>
    </row>
    <row r="922" spans="2:41" s="3" customFormat="1" ht="2.4500000000000002" customHeight="1" x14ac:dyDescent="0.2">
      <c r="P922" s="61"/>
      <c r="Q922" s="73"/>
      <c r="R922" s="6"/>
      <c r="S922" s="29"/>
      <c r="T922" s="6"/>
      <c r="U922" s="5"/>
      <c r="V922" s="41"/>
      <c r="W922" s="45"/>
      <c r="X922" s="13"/>
      <c r="Y922" s="41"/>
      <c r="Z922" s="29"/>
      <c r="AA922" s="29"/>
      <c r="AB922" s="44"/>
      <c r="AC922" s="15"/>
      <c r="AD922" s="13"/>
      <c r="AE922" s="54"/>
      <c r="AF922" s="105"/>
      <c r="AG922" s="29"/>
      <c r="AH922" s="41"/>
      <c r="AJ922" s="15"/>
      <c r="AK922" s="15"/>
      <c r="AL922" s="15"/>
      <c r="AM922" s="15"/>
      <c r="AO922" s="24" t="s">
        <v>59</v>
      </c>
    </row>
    <row r="923" spans="2:41" s="3" customFormat="1" ht="9.9499999999999993" customHeight="1" x14ac:dyDescent="0.2">
      <c r="C923" s="133"/>
      <c r="D923" s="211" t="s">
        <v>10</v>
      </c>
      <c r="E923" s="224" t="s">
        <v>1243</v>
      </c>
      <c r="F923" s="224"/>
      <c r="G923" s="224"/>
      <c r="H923" s="224"/>
      <c r="I923" s="224"/>
      <c r="K923" s="224"/>
      <c r="L923" s="224"/>
      <c r="M923" s="224"/>
      <c r="N923" s="224"/>
      <c r="O923" s="23"/>
      <c r="P923" s="23"/>
      <c r="Q923" s="23"/>
      <c r="R923" s="23"/>
      <c r="S923" s="29"/>
      <c r="T923" s="23"/>
      <c r="U923" s="5"/>
      <c r="V923" s="41"/>
      <c r="W923" s="58"/>
      <c r="X923" s="58"/>
      <c r="Y923" s="41"/>
      <c r="Z923" s="29"/>
      <c r="AA923" s="29"/>
      <c r="AB923" s="44"/>
      <c r="AC923" s="15"/>
      <c r="AD923" s="13"/>
      <c r="AE923" s="54"/>
      <c r="AF923" s="105"/>
      <c r="AG923" s="15"/>
      <c r="AH923" s="41"/>
      <c r="AJ923" s="15"/>
      <c r="AK923" s="15"/>
      <c r="AL923" s="15"/>
      <c r="AM923" s="15"/>
      <c r="AO923" s="24" t="s">
        <v>59</v>
      </c>
    </row>
    <row r="924" spans="2:41" s="3" customFormat="1" ht="1.5" customHeight="1" x14ac:dyDescent="0.2">
      <c r="P924" s="61"/>
      <c r="Q924" s="73"/>
      <c r="R924" s="6"/>
      <c r="S924" s="29"/>
      <c r="T924" s="6"/>
      <c r="U924" s="5"/>
      <c r="V924" s="41"/>
      <c r="W924" s="45"/>
      <c r="X924" s="13"/>
      <c r="Y924" s="41"/>
      <c r="Z924" s="29"/>
      <c r="AA924" s="29"/>
      <c r="AB924" s="44"/>
      <c r="AC924" s="15"/>
      <c r="AD924" s="13"/>
      <c r="AE924" s="54"/>
      <c r="AF924" s="105"/>
      <c r="AG924" s="29"/>
      <c r="AH924" s="41"/>
      <c r="AJ924" s="15"/>
      <c r="AK924" s="15"/>
      <c r="AL924" s="15"/>
      <c r="AM924" s="15"/>
      <c r="AO924" s="24" t="s">
        <v>59</v>
      </c>
    </row>
    <row r="925" spans="2:41" s="3" customFormat="1" ht="9.75" customHeight="1" x14ac:dyDescent="0.2">
      <c r="B925" s="95" t="s">
        <v>55</v>
      </c>
      <c r="D925" s="211"/>
      <c r="E925" s="61" t="s">
        <v>1241</v>
      </c>
      <c r="F925" s="61"/>
      <c r="G925" s="23" t="s">
        <v>1228</v>
      </c>
      <c r="H925" s="23"/>
      <c r="I925" s="23" t="s">
        <v>1240</v>
      </c>
      <c r="J925" s="23"/>
      <c r="K925" s="23"/>
      <c r="L925" s="23"/>
      <c r="M925" s="23"/>
      <c r="N925" s="23"/>
      <c r="P925" s="61" t="s">
        <v>1242</v>
      </c>
      <c r="Q925" s="73"/>
      <c r="R925" s="22" t="s">
        <v>52</v>
      </c>
      <c r="S925" s="29">
        <f>IF(Suggested="Yes",AA925,AG925)</f>
        <v>3.45</v>
      </c>
      <c r="T925" s="27" t="s">
        <v>47</v>
      </c>
      <c r="U925" s="5" t="str">
        <f>+Instructions!$B$3</f>
        <v xml:space="preserve">G </v>
      </c>
      <c r="V925" s="41"/>
      <c r="W925" s="45">
        <f>+Instructions!$C$22</f>
        <v>0</v>
      </c>
      <c r="X925" s="15">
        <f>ROUND($AA925*(1-W925)+0.004999,2)</f>
        <v>3.45</v>
      </c>
      <c r="Y925" s="41"/>
      <c r="Z925" s="6" t="s">
        <v>1704</v>
      </c>
      <c r="AA925" s="29">
        <v>3.45</v>
      </c>
      <c r="AB925" s="49">
        <f t="shared" ref="AB925" si="777">+W925</f>
        <v>0</v>
      </c>
      <c r="AC925" s="15">
        <f t="shared" ref="AC925" si="778">+X925</f>
        <v>3.45</v>
      </c>
      <c r="AD925" s="11">
        <f t="shared" ref="AD925" si="779">(AG925-AC925)/AG925</f>
        <v>0</v>
      </c>
      <c r="AE925" s="102"/>
      <c r="AF925" s="109">
        <v>1</v>
      </c>
      <c r="AG925" s="28">
        <f t="shared" ref="AG925" si="780">SUM(AJ925:AL925)+AE925</f>
        <v>3.45</v>
      </c>
      <c r="AH925" s="41"/>
      <c r="AJ925" s="15">
        <f t="shared" ref="AJ925" si="781">ROUND(AC925/(1-VLOOKUP(AF925,Group,2,FALSE)),2)</f>
        <v>3.45</v>
      </c>
      <c r="AK925" s="15">
        <f t="shared" ref="AK925" si="782">IF(VLOOKUP(AF925,Group,5,FALSE)="YES",VLOOKUP(ROUND(ROUND(AJ925,1)-AJ925,2),Round,2,FALSE)+VLOOKUP(AF925,Group,6,FALSE),0)</f>
        <v>0</v>
      </c>
      <c r="AL925" s="15">
        <f t="shared" ref="AL925" si="783">IF(VLOOKUP(AF925,Group,7,FALSE)="",0,ROUND(AJ925-0.04999,1)-AJ925+AM925)</f>
        <v>0</v>
      </c>
      <c r="AM925" s="15" t="str">
        <f t="shared" ref="AM925" si="784">IF(VLOOKUP(AF925,Group,7,FALSE)="","",VLOOKUP(AF925,Group,7,FALSE))</f>
        <v/>
      </c>
      <c r="AO925" s="81" t="s">
        <v>59</v>
      </c>
    </row>
    <row r="926" spans="2:41" s="3" customFormat="1" ht="1.5" customHeight="1" x14ac:dyDescent="0.2">
      <c r="P926" s="61"/>
      <c r="Q926" s="73"/>
      <c r="R926" s="6"/>
      <c r="S926" s="29"/>
      <c r="T926" s="6"/>
      <c r="U926" s="5"/>
      <c r="V926" s="41"/>
      <c r="W926" s="45"/>
      <c r="X926" s="13"/>
      <c r="Y926" s="41"/>
      <c r="Z926" s="29"/>
      <c r="AA926" s="29"/>
      <c r="AB926" s="44"/>
      <c r="AC926" s="15"/>
      <c r="AD926" s="13"/>
      <c r="AE926" s="54"/>
      <c r="AF926" s="105"/>
      <c r="AG926" s="29"/>
      <c r="AH926" s="41"/>
      <c r="AJ926" s="15"/>
      <c r="AK926" s="15"/>
      <c r="AL926" s="15"/>
      <c r="AM926" s="15"/>
      <c r="AO926" s="182" t="s">
        <v>59</v>
      </c>
    </row>
    <row r="927" spans="2:41" s="3" customFormat="1" ht="9.6" customHeight="1" x14ac:dyDescent="0.2">
      <c r="D927" s="225" t="s">
        <v>113</v>
      </c>
      <c r="E927" s="226" t="s">
        <v>1558</v>
      </c>
      <c r="F927" s="129"/>
      <c r="G927" s="129"/>
      <c r="I927" s="226"/>
      <c r="J927" s="227"/>
      <c r="K927" s="129"/>
      <c r="N927" s="129"/>
      <c r="O927" s="130"/>
      <c r="P927" s="129"/>
      <c r="Q927" s="131"/>
      <c r="R927" s="22"/>
      <c r="S927" s="29"/>
      <c r="T927" s="27"/>
      <c r="U927" s="27"/>
      <c r="V927" s="41"/>
      <c r="W927" s="45"/>
      <c r="X927" s="29"/>
      <c r="Y927" s="41"/>
      <c r="Z927" s="29"/>
      <c r="AA927" s="29"/>
      <c r="AB927" s="49"/>
      <c r="AC927" s="29"/>
      <c r="AD927" s="49"/>
      <c r="AE927" s="62"/>
      <c r="AF927" s="106"/>
      <c r="AG927" s="29"/>
      <c r="AH927" s="41"/>
      <c r="AJ927" s="29"/>
      <c r="AK927" s="29"/>
      <c r="AL927" s="29"/>
      <c r="AM927" s="29"/>
      <c r="AO927" s="182" t="s">
        <v>59</v>
      </c>
    </row>
    <row r="928" spans="2:41" s="3" customFormat="1" ht="9.6" customHeight="1" x14ac:dyDescent="0.2">
      <c r="D928" s="225"/>
      <c r="E928" s="226" t="s">
        <v>997</v>
      </c>
      <c r="F928" s="129"/>
      <c r="G928" s="129"/>
      <c r="I928" s="226"/>
      <c r="J928" s="227"/>
      <c r="K928" s="129"/>
      <c r="N928" s="129"/>
      <c r="O928" s="130"/>
      <c r="P928" s="129"/>
      <c r="Q928" s="131"/>
      <c r="R928" s="22"/>
      <c r="S928" s="29"/>
      <c r="T928" s="27"/>
      <c r="U928" s="27"/>
      <c r="V928" s="41"/>
      <c r="W928" s="45"/>
      <c r="X928" s="29"/>
      <c r="Y928" s="41"/>
      <c r="Z928" s="29"/>
      <c r="AA928" s="29"/>
      <c r="AB928" s="49"/>
      <c r="AC928" s="29"/>
      <c r="AD928" s="49"/>
      <c r="AE928" s="62"/>
      <c r="AF928" s="106"/>
      <c r="AG928" s="29"/>
      <c r="AH928" s="41"/>
      <c r="AJ928" s="29"/>
      <c r="AK928" s="29"/>
      <c r="AL928" s="29"/>
      <c r="AM928" s="29"/>
      <c r="AO928" s="182" t="s">
        <v>59</v>
      </c>
    </row>
    <row r="929" spans="2:41" s="3" customFormat="1" ht="3.95" customHeight="1" x14ac:dyDescent="0.2">
      <c r="P929" s="61"/>
      <c r="Q929" s="73"/>
      <c r="R929" s="6"/>
      <c r="S929" s="29"/>
      <c r="T929" s="6"/>
      <c r="U929" s="5"/>
      <c r="V929" s="41"/>
      <c r="W929" s="45"/>
      <c r="X929" s="13"/>
      <c r="Y929" s="41"/>
      <c r="Z929" s="29"/>
      <c r="AA929" s="29"/>
      <c r="AB929" s="44"/>
      <c r="AC929" s="15"/>
      <c r="AD929" s="13"/>
      <c r="AE929" s="54"/>
      <c r="AF929" s="105"/>
      <c r="AG929" s="29"/>
      <c r="AH929" s="41"/>
      <c r="AJ929" s="15"/>
      <c r="AK929" s="15"/>
      <c r="AL929" s="15"/>
      <c r="AM929" s="15"/>
      <c r="AO929" s="24" t="s">
        <v>59</v>
      </c>
    </row>
    <row r="930" spans="2:41" s="3" customFormat="1" ht="9.9499999999999993" customHeight="1" x14ac:dyDescent="0.2">
      <c r="C930" s="220" t="s">
        <v>343</v>
      </c>
      <c r="E930" s="221"/>
      <c r="P930" s="134"/>
      <c r="Q930" s="6"/>
      <c r="R930" s="222" t="s">
        <v>370</v>
      </c>
      <c r="S930" s="172" t="s">
        <v>375</v>
      </c>
      <c r="T930" s="223"/>
      <c r="U930" s="5"/>
      <c r="V930" s="41"/>
      <c r="W930" s="58"/>
      <c r="X930" s="58"/>
      <c r="Y930" s="41"/>
      <c r="Z930" s="29"/>
      <c r="AA930" s="29"/>
      <c r="AB930" s="44"/>
      <c r="AC930" s="15"/>
      <c r="AD930" s="13"/>
      <c r="AE930" s="54"/>
      <c r="AF930" s="105"/>
      <c r="AG930" s="15"/>
      <c r="AH930" s="41"/>
      <c r="AJ930" s="15"/>
      <c r="AK930" s="15"/>
      <c r="AL930" s="15"/>
      <c r="AM930" s="15"/>
      <c r="AO930" s="182" t="s">
        <v>59</v>
      </c>
    </row>
    <row r="931" spans="2:41" s="3" customFormat="1" ht="2.85" customHeight="1" x14ac:dyDescent="0.2">
      <c r="P931" s="61"/>
      <c r="Q931" s="73"/>
      <c r="R931" s="6"/>
      <c r="S931" s="29"/>
      <c r="T931" s="6"/>
      <c r="U931" s="5"/>
      <c r="V931" s="41"/>
      <c r="W931" s="45"/>
      <c r="X931" s="13"/>
      <c r="Y931" s="41"/>
      <c r="Z931" s="29"/>
      <c r="AA931" s="29"/>
      <c r="AB931" s="44"/>
      <c r="AC931" s="15"/>
      <c r="AD931" s="13"/>
      <c r="AE931" s="54"/>
      <c r="AF931" s="105"/>
      <c r="AG931" s="29"/>
      <c r="AH931" s="41"/>
      <c r="AJ931" s="15"/>
      <c r="AK931" s="15"/>
      <c r="AL931" s="15"/>
      <c r="AM931" s="15"/>
      <c r="AO931" s="182" t="s">
        <v>59</v>
      </c>
    </row>
    <row r="932" spans="2:41" s="3" customFormat="1" ht="9.9499999999999993" customHeight="1" x14ac:dyDescent="0.2">
      <c r="C932" s="133"/>
      <c r="D932" s="211" t="s">
        <v>10</v>
      </c>
      <c r="E932" s="224" t="s">
        <v>344</v>
      </c>
      <c r="F932" s="224"/>
      <c r="G932" s="224"/>
      <c r="H932" s="224"/>
      <c r="I932" s="224"/>
      <c r="J932" s="224"/>
      <c r="K932" s="224"/>
      <c r="L932" s="224"/>
      <c r="M932" s="224"/>
      <c r="N932" s="224"/>
      <c r="O932" s="23"/>
      <c r="P932" s="23"/>
      <c r="Q932" s="23"/>
      <c r="R932" s="23"/>
      <c r="S932" s="29"/>
      <c r="T932" s="23"/>
      <c r="U932" s="5"/>
      <c r="V932" s="41"/>
      <c r="W932" s="58"/>
      <c r="X932" s="58"/>
      <c r="Y932" s="41"/>
      <c r="Z932" s="29"/>
      <c r="AA932" s="29"/>
      <c r="AB932" s="44"/>
      <c r="AC932" s="15"/>
      <c r="AD932" s="13"/>
      <c r="AE932" s="54"/>
      <c r="AF932" s="105"/>
      <c r="AG932" s="15"/>
      <c r="AH932" s="41"/>
      <c r="AJ932" s="15"/>
      <c r="AK932" s="15"/>
      <c r="AL932" s="15"/>
      <c r="AM932" s="15"/>
      <c r="AO932" s="182" t="s">
        <v>59</v>
      </c>
    </row>
    <row r="933" spans="2:41" s="3" customFormat="1" ht="1.5" customHeight="1" x14ac:dyDescent="0.2">
      <c r="P933" s="61"/>
      <c r="Q933" s="73"/>
      <c r="R933" s="6"/>
      <c r="S933" s="29"/>
      <c r="T933" s="6"/>
      <c r="U933" s="5"/>
      <c r="V933" s="41"/>
      <c r="W933" s="45"/>
      <c r="X933" s="13"/>
      <c r="Y933" s="41"/>
      <c r="Z933" s="29"/>
      <c r="AA933" s="29"/>
      <c r="AB933" s="44"/>
      <c r="AC933" s="15"/>
      <c r="AD933" s="13"/>
      <c r="AE933" s="54"/>
      <c r="AF933" s="105"/>
      <c r="AG933" s="29"/>
      <c r="AH933" s="41"/>
      <c r="AJ933" s="15"/>
      <c r="AK933" s="15"/>
      <c r="AL933" s="15"/>
      <c r="AM933" s="15"/>
      <c r="AO933" s="182" t="s">
        <v>59</v>
      </c>
    </row>
    <row r="934" spans="2:41" s="3" customFormat="1" ht="9.9499999999999993" customHeight="1" x14ac:dyDescent="0.2">
      <c r="B934" s="95" t="s">
        <v>55</v>
      </c>
      <c r="D934" s="211"/>
      <c r="E934" s="61" t="s">
        <v>250</v>
      </c>
      <c r="F934" s="61"/>
      <c r="G934" s="23" t="s">
        <v>48</v>
      </c>
      <c r="H934" s="23"/>
      <c r="I934" s="23"/>
      <c r="J934" s="23"/>
      <c r="K934" s="23"/>
      <c r="L934" s="23"/>
      <c r="M934" s="23"/>
      <c r="N934" s="23"/>
      <c r="P934" s="61" t="s">
        <v>251</v>
      </c>
      <c r="Q934" s="73" t="s">
        <v>14</v>
      </c>
      <c r="R934" s="22" t="s">
        <v>52</v>
      </c>
      <c r="S934" s="29">
        <f>IF(Suggested="Yes",AA934,AG934)</f>
        <v>6.55</v>
      </c>
      <c r="T934" s="27" t="s">
        <v>47</v>
      </c>
      <c r="U934" s="5" t="str">
        <f>+Instructions!$B$3</f>
        <v xml:space="preserve">G </v>
      </c>
      <c r="V934" s="41"/>
      <c r="W934" s="45">
        <f>+Instructions!$C$22</f>
        <v>0</v>
      </c>
      <c r="X934" s="15">
        <f>ROUND($AA934*(1-W934)+0.004999,2)</f>
        <v>6.55</v>
      </c>
      <c r="Y934" s="41"/>
      <c r="Z934" s="6" t="s">
        <v>1705</v>
      </c>
      <c r="AA934" s="29">
        <v>6.55</v>
      </c>
      <c r="AB934" s="49">
        <f>+W934</f>
        <v>0</v>
      </c>
      <c r="AC934" s="15">
        <f>+X934</f>
        <v>6.55</v>
      </c>
      <c r="AD934" s="11">
        <f>(AG934-AC934)/AG934</f>
        <v>0</v>
      </c>
      <c r="AE934" s="102"/>
      <c r="AF934" s="109">
        <v>1</v>
      </c>
      <c r="AG934" s="28">
        <f>SUM(AJ934:AL934)+AE934</f>
        <v>6.55</v>
      </c>
      <c r="AH934" s="41"/>
      <c r="AJ934" s="15">
        <f>ROUND(AC934/(1-VLOOKUP(AF934,Group,2,FALSE)),2)</f>
        <v>6.55</v>
      </c>
      <c r="AK934" s="15">
        <f>IF(VLOOKUP(AF934,Group,5,FALSE)="YES",VLOOKUP(ROUND(ROUND(AJ934,1)-AJ934,2),Round,2,FALSE)+VLOOKUP(AF934,Group,6,FALSE),0)</f>
        <v>0</v>
      </c>
      <c r="AL934" s="15">
        <f>IF(VLOOKUP(AF934,Group,7,FALSE)="",0,ROUND(AJ934-0.04999,1)-AJ934+AM934)</f>
        <v>0</v>
      </c>
      <c r="AM934" s="15" t="str">
        <f>IF(VLOOKUP(AF934,Group,7,FALSE)="","",VLOOKUP(AF934,Group,7,FALSE))</f>
        <v/>
      </c>
      <c r="AO934" s="183" t="s">
        <v>59</v>
      </c>
    </row>
    <row r="935" spans="2:41" s="3" customFormat="1" ht="1.5" customHeight="1" x14ac:dyDescent="0.2">
      <c r="P935" s="61"/>
      <c r="Q935" s="73"/>
      <c r="R935" s="6"/>
      <c r="S935" s="29"/>
      <c r="T935" s="6"/>
      <c r="U935" s="5"/>
      <c r="V935" s="41"/>
      <c r="W935" s="45"/>
      <c r="X935" s="13"/>
      <c r="Y935" s="41"/>
      <c r="Z935" s="29"/>
      <c r="AA935" s="29"/>
      <c r="AB935" s="44"/>
      <c r="AC935" s="15"/>
      <c r="AD935" s="13"/>
      <c r="AE935" s="54"/>
      <c r="AF935" s="105"/>
      <c r="AG935" s="29"/>
      <c r="AH935" s="41"/>
      <c r="AJ935" s="15"/>
      <c r="AK935" s="15"/>
      <c r="AL935" s="15"/>
      <c r="AM935" s="15"/>
      <c r="AO935" s="182" t="s">
        <v>59</v>
      </c>
    </row>
    <row r="936" spans="2:41" s="3" customFormat="1" ht="9.9499999999999993" customHeight="1" x14ac:dyDescent="0.2">
      <c r="B936" s="96" t="s">
        <v>45</v>
      </c>
      <c r="D936" s="211"/>
      <c r="E936" s="61" t="s">
        <v>250</v>
      </c>
      <c r="F936" s="61"/>
      <c r="G936" s="23" t="s">
        <v>252</v>
      </c>
      <c r="H936" s="23"/>
      <c r="I936" s="23" t="s">
        <v>97</v>
      </c>
      <c r="J936" s="23"/>
      <c r="K936" s="23"/>
      <c r="L936" s="23"/>
      <c r="M936" s="23"/>
      <c r="N936" s="23"/>
      <c r="P936" s="61"/>
      <c r="Q936" s="73"/>
      <c r="R936" s="22"/>
      <c r="S936" s="29">
        <f>IF(Suggested="Yes",AA936,AG936)</f>
        <v>11.45</v>
      </c>
      <c r="T936" s="27" t="s">
        <v>46</v>
      </c>
      <c r="U936" s="5" t="str">
        <f>+Instructions!$B$3</f>
        <v xml:space="preserve">G </v>
      </c>
      <c r="V936" s="41"/>
      <c r="W936" s="45">
        <f>+Instructions!$C$22</f>
        <v>0</v>
      </c>
      <c r="X936" s="29">
        <f>ROUND($AA936*(1-W936)+0.004999,2)</f>
        <v>11.45</v>
      </c>
      <c r="Y936" s="41"/>
      <c r="Z936" s="6" t="s">
        <v>1705</v>
      </c>
      <c r="AA936" s="29">
        <v>11.45</v>
      </c>
      <c r="AB936" s="49">
        <f>+W936</f>
        <v>0</v>
      </c>
      <c r="AC936" s="29">
        <f>+X936</f>
        <v>11.45</v>
      </c>
      <c r="AD936" s="49">
        <f>(AG936-AC936)/AG936</f>
        <v>0</v>
      </c>
      <c r="AE936" s="102"/>
      <c r="AF936" s="111">
        <v>2</v>
      </c>
      <c r="AG936" s="33">
        <f>SUM(AJ936:AL936)+AE936</f>
        <v>11.45</v>
      </c>
      <c r="AH936" s="41"/>
      <c r="AJ936" s="15">
        <f>ROUND(AC936/(1-VLOOKUP(AF936,Group,2,FALSE)),2)</f>
        <v>11.45</v>
      </c>
      <c r="AK936" s="15">
        <f>IF(VLOOKUP(AF936,Group,5,FALSE)="YES",VLOOKUP(ROUND(ROUND(AJ936,1)-AJ936,2),Round,2,FALSE)+VLOOKUP(AF936,Group,6,FALSE),0)</f>
        <v>0</v>
      </c>
      <c r="AL936" s="15">
        <f>IF(VLOOKUP(AF936,Group,7,FALSE)="",0,ROUND(AJ936-0.04999,1)-AJ936+AM936)</f>
        <v>0</v>
      </c>
      <c r="AM936" s="15" t="str">
        <f>IF(VLOOKUP(AF936,Group,7,FALSE)="","",VLOOKUP(AF936,Group,7,FALSE))</f>
        <v/>
      </c>
      <c r="AO936" s="183" t="s">
        <v>59</v>
      </c>
    </row>
    <row r="937" spans="2:41" s="3" customFormat="1" ht="1.5" customHeight="1" x14ac:dyDescent="0.2">
      <c r="P937" s="61"/>
      <c r="Q937" s="73"/>
      <c r="R937" s="6"/>
      <c r="S937" s="29"/>
      <c r="T937" s="6"/>
      <c r="U937" s="5"/>
      <c r="V937" s="41"/>
      <c r="W937" s="45"/>
      <c r="X937" s="13"/>
      <c r="Y937" s="41"/>
      <c r="Z937" s="29"/>
      <c r="AA937" s="29"/>
      <c r="AB937" s="44"/>
      <c r="AC937" s="15"/>
      <c r="AD937" s="13"/>
      <c r="AE937" s="54"/>
      <c r="AF937" s="105"/>
      <c r="AG937" s="29"/>
      <c r="AH937" s="41"/>
      <c r="AJ937" s="15"/>
      <c r="AK937" s="15"/>
      <c r="AL937" s="15"/>
      <c r="AM937" s="15"/>
      <c r="AO937" s="182" t="s">
        <v>59</v>
      </c>
    </row>
    <row r="938" spans="2:41" s="3" customFormat="1" ht="9.6" customHeight="1" x14ac:dyDescent="0.2">
      <c r="D938" s="225" t="s">
        <v>113</v>
      </c>
      <c r="E938" s="226" t="s">
        <v>1091</v>
      </c>
      <c r="F938" s="129"/>
      <c r="G938" s="129"/>
      <c r="I938" s="226"/>
      <c r="J938" s="227"/>
      <c r="K938" s="129"/>
      <c r="N938" s="129"/>
      <c r="O938" s="130"/>
      <c r="P938" s="129"/>
      <c r="Q938" s="131"/>
      <c r="R938" s="22"/>
      <c r="S938" s="29"/>
      <c r="T938" s="27"/>
      <c r="U938" s="27"/>
      <c r="V938" s="41"/>
      <c r="W938" s="45"/>
      <c r="X938" s="29"/>
      <c r="Y938" s="41"/>
      <c r="Z938" s="29"/>
      <c r="AA938" s="29"/>
      <c r="AB938" s="49"/>
      <c r="AC938" s="29"/>
      <c r="AD938" s="49"/>
      <c r="AE938" s="62"/>
      <c r="AF938" s="106"/>
      <c r="AG938" s="29"/>
      <c r="AH938" s="41"/>
      <c r="AJ938" s="29"/>
      <c r="AK938" s="29"/>
      <c r="AL938" s="29"/>
      <c r="AM938" s="29"/>
      <c r="AO938" s="182" t="s">
        <v>59</v>
      </c>
    </row>
    <row r="939" spans="2:41" s="3" customFormat="1" ht="3.95" customHeight="1" x14ac:dyDescent="0.2">
      <c r="P939" s="61"/>
      <c r="Q939" s="73"/>
      <c r="R939" s="6"/>
      <c r="S939" s="29"/>
      <c r="T939" s="6"/>
      <c r="U939" s="5"/>
      <c r="V939" s="41"/>
      <c r="W939" s="45"/>
      <c r="X939" s="13"/>
      <c r="Y939" s="41"/>
      <c r="Z939" s="29"/>
      <c r="AA939" s="29"/>
      <c r="AB939" s="44"/>
      <c r="AC939" s="15"/>
      <c r="AD939" s="13"/>
      <c r="AE939" s="54"/>
      <c r="AF939" s="105"/>
      <c r="AG939" s="29"/>
      <c r="AH939" s="41"/>
      <c r="AJ939" s="15"/>
      <c r="AK939" s="15"/>
      <c r="AL939" s="15"/>
      <c r="AM939" s="15"/>
      <c r="AO939" s="182" t="s">
        <v>59</v>
      </c>
    </row>
    <row r="940" spans="2:41" s="3" customFormat="1" ht="9.9499999999999993" customHeight="1" x14ac:dyDescent="0.2">
      <c r="C940" s="220" t="s">
        <v>316</v>
      </c>
      <c r="E940" s="221"/>
      <c r="P940" s="134"/>
      <c r="Q940" s="6"/>
      <c r="R940" s="222" t="s">
        <v>370</v>
      </c>
      <c r="S940" s="172" t="s">
        <v>376</v>
      </c>
      <c r="T940" s="223"/>
      <c r="U940" s="5"/>
      <c r="V940" s="41"/>
      <c r="W940" s="58"/>
      <c r="X940" s="58"/>
      <c r="Y940" s="41"/>
      <c r="Z940" s="29"/>
      <c r="AA940" s="29"/>
      <c r="AB940" s="44"/>
      <c r="AC940" s="15"/>
      <c r="AD940" s="13"/>
      <c r="AE940" s="54"/>
      <c r="AF940" s="105"/>
      <c r="AG940" s="15"/>
      <c r="AH940" s="41"/>
      <c r="AJ940" s="15"/>
      <c r="AK940" s="15"/>
      <c r="AL940" s="15"/>
      <c r="AM940" s="15"/>
      <c r="AO940" s="182" t="s">
        <v>59</v>
      </c>
    </row>
    <row r="941" spans="2:41" s="3" customFormat="1" ht="2.85" customHeight="1" x14ac:dyDescent="0.2">
      <c r="P941" s="61"/>
      <c r="Q941" s="73"/>
      <c r="R941" s="6"/>
      <c r="S941" s="29"/>
      <c r="T941" s="6"/>
      <c r="U941" s="5"/>
      <c r="V941" s="41"/>
      <c r="W941" s="45"/>
      <c r="X941" s="13"/>
      <c r="Y941" s="41"/>
      <c r="Z941" s="29"/>
      <c r="AA941" s="29"/>
      <c r="AB941" s="44"/>
      <c r="AC941" s="15"/>
      <c r="AD941" s="13"/>
      <c r="AE941" s="54"/>
      <c r="AF941" s="105"/>
      <c r="AG941" s="29"/>
      <c r="AH941" s="41"/>
      <c r="AJ941" s="15"/>
      <c r="AK941" s="15"/>
      <c r="AL941" s="15"/>
      <c r="AM941" s="15"/>
      <c r="AO941" s="182" t="s">
        <v>59</v>
      </c>
    </row>
    <row r="942" spans="2:41" s="3" customFormat="1" ht="9.9499999999999993" customHeight="1" x14ac:dyDescent="0.2">
      <c r="C942" s="133"/>
      <c r="D942" s="211" t="s">
        <v>10</v>
      </c>
      <c r="E942" s="224" t="s">
        <v>317</v>
      </c>
      <c r="F942" s="224"/>
      <c r="G942" s="224"/>
      <c r="H942" s="224"/>
      <c r="I942" s="224"/>
      <c r="J942" s="224"/>
      <c r="K942" s="224"/>
      <c r="L942" s="224"/>
      <c r="M942" s="224"/>
      <c r="N942" s="224"/>
      <c r="O942" s="23"/>
      <c r="P942" s="23"/>
      <c r="Q942" s="23"/>
      <c r="R942" s="23"/>
      <c r="S942" s="29"/>
      <c r="T942" s="23"/>
      <c r="U942" s="5"/>
      <c r="V942" s="41"/>
      <c r="W942" s="58"/>
      <c r="X942" s="58"/>
      <c r="Y942" s="41"/>
      <c r="Z942" s="29"/>
      <c r="AA942" s="29"/>
      <c r="AB942" s="44"/>
      <c r="AC942" s="15"/>
      <c r="AD942" s="13"/>
      <c r="AE942" s="54"/>
      <c r="AF942" s="105"/>
      <c r="AG942" s="15"/>
      <c r="AH942" s="41"/>
      <c r="AJ942" s="15"/>
      <c r="AK942" s="15"/>
      <c r="AL942" s="15"/>
      <c r="AM942" s="15"/>
      <c r="AO942" s="182" t="s">
        <v>59</v>
      </c>
    </row>
    <row r="943" spans="2:41" s="3" customFormat="1" ht="1.5" customHeight="1" x14ac:dyDescent="0.2">
      <c r="P943" s="61"/>
      <c r="Q943" s="73"/>
      <c r="R943" s="6"/>
      <c r="S943" s="29"/>
      <c r="T943" s="6"/>
      <c r="U943" s="5"/>
      <c r="V943" s="41"/>
      <c r="W943" s="45"/>
      <c r="X943" s="13"/>
      <c r="Y943" s="41"/>
      <c r="Z943" s="29"/>
      <c r="AA943" s="29"/>
      <c r="AB943" s="44"/>
      <c r="AC943" s="15"/>
      <c r="AD943" s="13"/>
      <c r="AE943" s="54"/>
      <c r="AF943" s="105"/>
      <c r="AG943" s="29"/>
      <c r="AH943" s="41"/>
      <c r="AJ943" s="15"/>
      <c r="AK943" s="15"/>
      <c r="AL943" s="15"/>
      <c r="AM943" s="15"/>
      <c r="AO943" s="182" t="s">
        <v>59</v>
      </c>
    </row>
    <row r="944" spans="2:41" s="3" customFormat="1" ht="9.9499999999999993" customHeight="1" x14ac:dyDescent="0.2">
      <c r="B944" s="95" t="s">
        <v>55</v>
      </c>
      <c r="D944" s="211"/>
      <c r="E944" s="61" t="s">
        <v>134</v>
      </c>
      <c r="F944" s="61"/>
      <c r="G944" s="23" t="s">
        <v>48</v>
      </c>
      <c r="H944" s="23"/>
      <c r="I944" s="23"/>
      <c r="J944" s="23"/>
      <c r="K944" s="23"/>
      <c r="L944" s="23"/>
      <c r="M944" s="23"/>
      <c r="N944" s="23"/>
      <c r="P944" s="61" t="s">
        <v>133</v>
      </c>
      <c r="Q944" s="73"/>
      <c r="R944" s="22" t="s">
        <v>52</v>
      </c>
      <c r="S944" s="29">
        <f>IF(Suggested="Yes",AA944,AG944)</f>
        <v>5.9</v>
      </c>
      <c r="T944" s="27" t="s">
        <v>47</v>
      </c>
      <c r="U944" s="5" t="str">
        <f>+Instructions!$B$3</f>
        <v xml:space="preserve">G </v>
      </c>
      <c r="V944" s="41"/>
      <c r="W944" s="45">
        <f>+Instructions!$C$22</f>
        <v>0</v>
      </c>
      <c r="X944" s="15">
        <f>ROUND($AA944*(1-W944)+0.004999,2)</f>
        <v>5.9</v>
      </c>
      <c r="Y944" s="41"/>
      <c r="Z944" s="6" t="s">
        <v>1705</v>
      </c>
      <c r="AA944" s="29">
        <v>5.9</v>
      </c>
      <c r="AB944" s="49">
        <f>+W944</f>
        <v>0</v>
      </c>
      <c r="AC944" s="15">
        <f>+X944</f>
        <v>5.9</v>
      </c>
      <c r="AD944" s="11">
        <f>(AG944-AC944)/AG944</f>
        <v>0</v>
      </c>
      <c r="AE944" s="102"/>
      <c r="AF944" s="109">
        <v>1</v>
      </c>
      <c r="AG944" s="28">
        <f>SUM(AJ944:AL944)+AE944</f>
        <v>5.9</v>
      </c>
      <c r="AH944" s="41"/>
      <c r="AJ944" s="15">
        <f>ROUND(AC944/(1-VLOOKUP(AF944,Group,2,FALSE)),2)</f>
        <v>5.9</v>
      </c>
      <c r="AK944" s="15">
        <f>IF(VLOOKUP(AF944,Group,5,FALSE)="YES",VLOOKUP(ROUND(ROUND(AJ944,1)-AJ944,2),Round,2,FALSE)+VLOOKUP(AF944,Group,6,FALSE),0)</f>
        <v>0</v>
      </c>
      <c r="AL944" s="15">
        <f>IF(VLOOKUP(AF944,Group,7,FALSE)="",0,ROUND(AJ944-0.04999,1)-AJ944+AM944)</f>
        <v>0</v>
      </c>
      <c r="AM944" s="15" t="str">
        <f>IF(VLOOKUP(AF944,Group,7,FALSE)="","",VLOOKUP(AF944,Group,7,FALSE))</f>
        <v/>
      </c>
      <c r="AO944" s="183" t="s">
        <v>59</v>
      </c>
    </row>
    <row r="945" spans="2:41" s="3" customFormat="1" ht="9.9499999999999993" customHeight="1" x14ac:dyDescent="0.2">
      <c r="B945" s="95" t="s">
        <v>55</v>
      </c>
      <c r="D945" s="211"/>
      <c r="E945" s="61" t="s">
        <v>115</v>
      </c>
      <c r="F945" s="61"/>
      <c r="G945" s="23" t="s">
        <v>397</v>
      </c>
      <c r="H945" s="23"/>
      <c r="I945" s="23"/>
      <c r="J945" s="23"/>
      <c r="K945" s="23"/>
      <c r="L945" s="23"/>
      <c r="M945" s="23"/>
      <c r="N945" s="23"/>
      <c r="P945" s="61" t="s">
        <v>1197</v>
      </c>
      <c r="Q945" s="73" t="s">
        <v>14</v>
      </c>
      <c r="R945" s="22" t="s">
        <v>1314</v>
      </c>
      <c r="S945" s="29">
        <f>IF(Suggested="Yes",AA945,AG945)</f>
        <v>9.0500000000000007</v>
      </c>
      <c r="T945" s="27" t="s">
        <v>47</v>
      </c>
      <c r="U945" s="5" t="str">
        <f>+Instructions!$B$3</f>
        <v xml:space="preserve">G </v>
      </c>
      <c r="V945" s="41"/>
      <c r="W945" s="45">
        <f>+Instructions!$C$22</f>
        <v>0</v>
      </c>
      <c r="X945" s="15">
        <f>ROUND($AA945*(1-W945)+0.004999,2)</f>
        <v>9.0500000000000007</v>
      </c>
      <c r="Y945" s="41"/>
      <c r="Z945" s="6" t="s">
        <v>1705</v>
      </c>
      <c r="AA945" s="29">
        <v>9.0500000000000007</v>
      </c>
      <c r="AB945" s="49">
        <f>+W945</f>
        <v>0</v>
      </c>
      <c r="AC945" s="15">
        <f>+X945</f>
        <v>9.0500000000000007</v>
      </c>
      <c r="AD945" s="11">
        <f>(AG945-AC945)/AG945</f>
        <v>0</v>
      </c>
      <c r="AE945" s="102"/>
      <c r="AF945" s="109">
        <v>1</v>
      </c>
      <c r="AG945" s="28">
        <f>SUM(AJ945:AL945)+AE945</f>
        <v>9.0500000000000007</v>
      </c>
      <c r="AH945" s="41"/>
      <c r="AJ945" s="15">
        <f>ROUND(AC945/(1-VLOOKUP(AF945,Group,2,FALSE)),2)</f>
        <v>9.0500000000000007</v>
      </c>
      <c r="AK945" s="15">
        <f>IF(VLOOKUP(AF945,Group,5,FALSE)="YES",VLOOKUP(ROUND(ROUND(AJ945,1)-AJ945,2),Round,2,FALSE)+VLOOKUP(AF945,Group,6,FALSE),0)</f>
        <v>0</v>
      </c>
      <c r="AL945" s="15">
        <f>IF(VLOOKUP(AF945,Group,7,FALSE)="",0,ROUND(AJ945-0.04999,1)-AJ945+AM945)</f>
        <v>0</v>
      </c>
      <c r="AM945" s="15" t="str">
        <f>IF(VLOOKUP(AF945,Group,7,FALSE)="","",VLOOKUP(AF945,Group,7,FALSE))</f>
        <v/>
      </c>
      <c r="AO945" s="183" t="s">
        <v>59</v>
      </c>
    </row>
    <row r="946" spans="2:41" s="3" customFormat="1" ht="9.9499999999999993" customHeight="1" x14ac:dyDescent="0.2">
      <c r="B946" s="95" t="s">
        <v>55</v>
      </c>
      <c r="D946" s="211" t="s">
        <v>89</v>
      </c>
      <c r="E946" s="61" t="s">
        <v>214</v>
      </c>
      <c r="F946" s="61"/>
      <c r="G946" s="23" t="s">
        <v>48</v>
      </c>
      <c r="H946" s="23"/>
      <c r="I946" s="23"/>
      <c r="J946" s="23"/>
      <c r="K946" s="23"/>
      <c r="L946" s="23"/>
      <c r="M946" s="23"/>
      <c r="N946" s="23"/>
      <c r="P946" s="61" t="s">
        <v>198</v>
      </c>
      <c r="Q946" s="73" t="s">
        <v>14</v>
      </c>
      <c r="R946" s="22" t="s">
        <v>466</v>
      </c>
      <c r="S946" s="29">
        <f>IF(Suggested="Yes",AA946,AG946)</f>
        <v>6.3</v>
      </c>
      <c r="T946" s="27" t="s">
        <v>47</v>
      </c>
      <c r="U946" s="5" t="str">
        <f>+Instructions!$B$3</f>
        <v xml:space="preserve">G </v>
      </c>
      <c r="V946" s="41"/>
      <c r="W946" s="45">
        <f>+Instructions!$C$22</f>
        <v>0</v>
      </c>
      <c r="X946" s="15">
        <f t="shared" ref="X946:X955" si="785">ROUND($AA946*(1-W946)+0.004999,2)</f>
        <v>6.3</v>
      </c>
      <c r="Y946" s="41"/>
      <c r="Z946" s="6" t="s">
        <v>1705</v>
      </c>
      <c r="AA946" s="29">
        <v>6.3</v>
      </c>
      <c r="AB946" s="49">
        <f t="shared" ref="AB946:AB955" si="786">+W946</f>
        <v>0</v>
      </c>
      <c r="AC946" s="15">
        <f t="shared" ref="AC946:AC955" si="787">+X946</f>
        <v>6.3</v>
      </c>
      <c r="AD946" s="11">
        <f t="shared" ref="AD946:AD955" si="788">(AG946-AC946)/AG946</f>
        <v>0</v>
      </c>
      <c r="AE946" s="102"/>
      <c r="AF946" s="109">
        <v>1</v>
      </c>
      <c r="AG946" s="28">
        <f t="shared" ref="AG946:AG955" si="789">SUM(AJ946:AL946)+AE946</f>
        <v>6.3</v>
      </c>
      <c r="AH946" s="41"/>
      <c r="AJ946" s="15">
        <f t="shared" ref="AJ946:AJ955" si="790">ROUND(AC946/(1-VLOOKUP(AF946,Group,2,FALSE)),2)</f>
        <v>6.3</v>
      </c>
      <c r="AK946" s="15">
        <f t="shared" ref="AK946:AK955" si="791">IF(VLOOKUP(AF946,Group,5,FALSE)="YES",VLOOKUP(ROUND(ROUND(AJ946,1)-AJ946,2),Round,2,FALSE)+VLOOKUP(AF946,Group,6,FALSE),0)</f>
        <v>0</v>
      </c>
      <c r="AL946" s="15">
        <f t="shared" ref="AL946:AL955" si="792">IF(VLOOKUP(AF946,Group,7,FALSE)="",0,ROUND(AJ946-0.04999,1)-AJ946+AM946)</f>
        <v>0</v>
      </c>
      <c r="AM946" s="15" t="str">
        <f t="shared" ref="AM946:AM955" si="793">IF(VLOOKUP(AF946,Group,7,FALSE)="","",VLOOKUP(AF946,Group,7,FALSE))</f>
        <v/>
      </c>
      <c r="AO946" s="183" t="s">
        <v>59</v>
      </c>
    </row>
    <row r="947" spans="2:41" s="3" customFormat="1" ht="9.9499999999999993" customHeight="1" x14ac:dyDescent="0.2">
      <c r="B947" s="95" t="s">
        <v>55</v>
      </c>
      <c r="D947" s="211"/>
      <c r="E947" s="61" t="s">
        <v>214</v>
      </c>
      <c r="F947" s="61"/>
      <c r="G947" s="23" t="s">
        <v>532</v>
      </c>
      <c r="H947" s="23"/>
      <c r="I947" s="23"/>
      <c r="J947" s="23"/>
      <c r="K947" s="23"/>
      <c r="L947" s="23"/>
      <c r="M947" s="23"/>
      <c r="N947" s="23"/>
      <c r="P947" s="61" t="s">
        <v>198</v>
      </c>
      <c r="Q947" s="73"/>
      <c r="R947" s="22" t="s">
        <v>716</v>
      </c>
      <c r="S947" s="29">
        <f>IF(Suggested="Yes",AA947,AG947)</f>
        <v>5.9</v>
      </c>
      <c r="T947" s="27" t="s">
        <v>47</v>
      </c>
      <c r="U947" s="5" t="str">
        <f>+Instructions!$B$3</f>
        <v xml:space="preserve">G </v>
      </c>
      <c r="V947" s="41"/>
      <c r="W947" s="45">
        <f>+Instructions!$C$22</f>
        <v>0</v>
      </c>
      <c r="X947" s="15">
        <f t="shared" si="785"/>
        <v>5.9</v>
      </c>
      <c r="Y947" s="41"/>
      <c r="Z947" s="6" t="s">
        <v>1705</v>
      </c>
      <c r="AA947" s="29">
        <v>5.9</v>
      </c>
      <c r="AB947" s="49">
        <f t="shared" si="786"/>
        <v>0</v>
      </c>
      <c r="AC947" s="15">
        <f t="shared" si="787"/>
        <v>5.9</v>
      </c>
      <c r="AD947" s="11">
        <f t="shared" si="788"/>
        <v>0</v>
      </c>
      <c r="AE947" s="102"/>
      <c r="AF947" s="109">
        <v>1</v>
      </c>
      <c r="AG947" s="28">
        <f t="shared" si="789"/>
        <v>5.9</v>
      </c>
      <c r="AH947" s="41"/>
      <c r="AJ947" s="15">
        <f t="shared" si="790"/>
        <v>5.9</v>
      </c>
      <c r="AK947" s="15">
        <f t="shared" si="791"/>
        <v>0</v>
      </c>
      <c r="AL947" s="15">
        <f t="shared" si="792"/>
        <v>0</v>
      </c>
      <c r="AM947" s="15" t="str">
        <f t="shared" si="793"/>
        <v/>
      </c>
      <c r="AO947" s="183" t="s">
        <v>59</v>
      </c>
    </row>
    <row r="948" spans="2:41" s="3" customFormat="1" ht="9.9499999999999993" customHeight="1" x14ac:dyDescent="0.2">
      <c r="B948" s="95" t="s">
        <v>55</v>
      </c>
      <c r="D948" s="211"/>
      <c r="E948" s="61" t="s">
        <v>395</v>
      </c>
      <c r="F948" s="61"/>
      <c r="G948" s="23" t="s">
        <v>48</v>
      </c>
      <c r="H948" s="23"/>
      <c r="I948" s="23"/>
      <c r="J948" s="23"/>
      <c r="K948" s="23"/>
      <c r="L948" s="23"/>
      <c r="M948" s="23"/>
      <c r="N948" s="23"/>
      <c r="P948" s="61" t="s">
        <v>396</v>
      </c>
      <c r="Q948" s="73"/>
      <c r="R948" s="22" t="s">
        <v>702</v>
      </c>
      <c r="S948" s="29">
        <f>IF(Suggested="Yes",AA948,AG948)</f>
        <v>12.75</v>
      </c>
      <c r="T948" s="27" t="s">
        <v>47</v>
      </c>
      <c r="U948" s="5" t="str">
        <f>+Instructions!$B$3</f>
        <v xml:space="preserve">G </v>
      </c>
      <c r="V948" s="41"/>
      <c r="W948" s="45">
        <f>+Instructions!$C$22</f>
        <v>0</v>
      </c>
      <c r="X948" s="15">
        <f t="shared" si="785"/>
        <v>12.75</v>
      </c>
      <c r="Y948" s="41"/>
      <c r="Z948" s="6" t="s">
        <v>1705</v>
      </c>
      <c r="AA948" s="29">
        <v>12.75</v>
      </c>
      <c r="AB948" s="49">
        <f t="shared" si="786"/>
        <v>0</v>
      </c>
      <c r="AC948" s="15">
        <f t="shared" si="787"/>
        <v>12.75</v>
      </c>
      <c r="AD948" s="11">
        <f t="shared" si="788"/>
        <v>0</v>
      </c>
      <c r="AE948" s="102"/>
      <c r="AF948" s="109">
        <v>1</v>
      </c>
      <c r="AG948" s="28">
        <f t="shared" si="789"/>
        <v>12.75</v>
      </c>
      <c r="AH948" s="41"/>
      <c r="AJ948" s="15">
        <f t="shared" si="790"/>
        <v>12.75</v>
      </c>
      <c r="AK948" s="15">
        <f t="shared" si="791"/>
        <v>0</v>
      </c>
      <c r="AL948" s="15">
        <f t="shared" si="792"/>
        <v>0</v>
      </c>
      <c r="AM948" s="15" t="str">
        <f t="shared" si="793"/>
        <v/>
      </c>
      <c r="AO948" s="183" t="s">
        <v>59</v>
      </c>
    </row>
    <row r="949" spans="2:41" s="3" customFormat="1" ht="1.5" customHeight="1" x14ac:dyDescent="0.2">
      <c r="P949" s="61"/>
      <c r="Q949" s="73"/>
      <c r="R949" s="6"/>
      <c r="S949" s="29"/>
      <c r="T949" s="6"/>
      <c r="U949" s="5"/>
      <c r="V949" s="41"/>
      <c r="W949" s="45"/>
      <c r="X949" s="13"/>
      <c r="Y949" s="41"/>
      <c r="Z949" s="29"/>
      <c r="AA949" s="29"/>
      <c r="AB949" s="44"/>
      <c r="AC949" s="15"/>
      <c r="AD949" s="13"/>
      <c r="AE949" s="54"/>
      <c r="AF949" s="105"/>
      <c r="AG949" s="29"/>
      <c r="AH949" s="41"/>
      <c r="AJ949" s="15"/>
      <c r="AK949" s="15"/>
      <c r="AL949" s="15"/>
      <c r="AM949" s="15"/>
      <c r="AO949" s="182" t="s">
        <v>59</v>
      </c>
    </row>
    <row r="950" spans="2:41" s="3" customFormat="1" ht="9.9499999999999993" customHeight="1" x14ac:dyDescent="0.2">
      <c r="B950" s="94" t="s">
        <v>8</v>
      </c>
      <c r="D950" s="211"/>
      <c r="E950" s="61" t="s">
        <v>319</v>
      </c>
      <c r="F950" s="61"/>
      <c r="G950" s="23" t="s">
        <v>204</v>
      </c>
      <c r="H950" s="23"/>
      <c r="I950" s="23"/>
      <c r="J950" s="23"/>
      <c r="K950" s="23" t="s">
        <v>320</v>
      </c>
      <c r="L950" s="23"/>
      <c r="M950" s="23"/>
      <c r="N950" s="23"/>
      <c r="P950" s="61"/>
      <c r="Q950" s="73"/>
      <c r="R950" s="22"/>
      <c r="S950" s="29">
        <f>IF(Suggested="Yes",AA950,AG950)</f>
        <v>7.95</v>
      </c>
      <c r="T950" s="27" t="s">
        <v>46</v>
      </c>
      <c r="U950" s="5" t="str">
        <f>+Instructions!$B$3</f>
        <v xml:space="preserve">G </v>
      </c>
      <c r="V950" s="41"/>
      <c r="W950" s="45">
        <f>+Instructions!$C$22</f>
        <v>0</v>
      </c>
      <c r="X950" s="15">
        <f t="shared" si="785"/>
        <v>7.95</v>
      </c>
      <c r="Y950" s="41"/>
      <c r="Z950" s="6" t="s">
        <v>1705</v>
      </c>
      <c r="AA950" s="29">
        <v>7.95</v>
      </c>
      <c r="AB950" s="49">
        <f t="shared" si="786"/>
        <v>0</v>
      </c>
      <c r="AC950" s="15">
        <f t="shared" si="787"/>
        <v>7.95</v>
      </c>
      <c r="AD950" s="11">
        <f t="shared" si="788"/>
        <v>0</v>
      </c>
      <c r="AE950" s="102"/>
      <c r="AF950" s="110">
        <v>3</v>
      </c>
      <c r="AG950" s="42">
        <f t="shared" si="789"/>
        <v>7.95</v>
      </c>
      <c r="AH950" s="41"/>
      <c r="AJ950" s="15">
        <f t="shared" si="790"/>
        <v>7.95</v>
      </c>
      <c r="AK950" s="15">
        <f t="shared" si="791"/>
        <v>0</v>
      </c>
      <c r="AL950" s="15">
        <f t="shared" si="792"/>
        <v>0</v>
      </c>
      <c r="AM950" s="15" t="str">
        <f t="shared" si="793"/>
        <v/>
      </c>
      <c r="AO950" s="183" t="s">
        <v>59</v>
      </c>
    </row>
    <row r="951" spans="2:41" s="3" customFormat="1" ht="1.5" customHeight="1" x14ac:dyDescent="0.2">
      <c r="P951" s="61"/>
      <c r="Q951" s="73"/>
      <c r="R951" s="6"/>
      <c r="S951" s="29"/>
      <c r="T951" s="6"/>
      <c r="U951" s="5"/>
      <c r="V951" s="41"/>
      <c r="W951" s="45"/>
      <c r="X951" s="13"/>
      <c r="Y951" s="41"/>
      <c r="Z951" s="29"/>
      <c r="AA951" s="29"/>
      <c r="AB951" s="44"/>
      <c r="AC951" s="15"/>
      <c r="AD951" s="13"/>
      <c r="AE951" s="54"/>
      <c r="AF951" s="105"/>
      <c r="AG951" s="29"/>
      <c r="AH951" s="41"/>
      <c r="AJ951" s="15"/>
      <c r="AK951" s="15"/>
      <c r="AL951" s="15"/>
      <c r="AM951" s="15"/>
      <c r="AO951" s="182" t="s">
        <v>59</v>
      </c>
    </row>
    <row r="952" spans="2:41" s="3" customFormat="1" ht="9.9499999999999993" customHeight="1" x14ac:dyDescent="0.2">
      <c r="B952" s="96" t="s">
        <v>45</v>
      </c>
      <c r="D952" s="211"/>
      <c r="E952" s="61" t="s">
        <v>134</v>
      </c>
      <c r="F952" s="61"/>
      <c r="G952" s="23" t="s">
        <v>97</v>
      </c>
      <c r="H952" s="23"/>
      <c r="I952" s="23"/>
      <c r="J952" s="23"/>
      <c r="K952" s="23"/>
      <c r="L952" s="23" t="s">
        <v>89</v>
      </c>
      <c r="M952" s="23"/>
      <c r="N952" s="23"/>
      <c r="P952" s="61"/>
      <c r="Q952" s="73"/>
      <c r="R952" s="22"/>
      <c r="S952" s="29">
        <f>IF(Suggested="Yes",AA952,AG952)</f>
        <v>5.95</v>
      </c>
      <c r="T952" s="27" t="s">
        <v>46</v>
      </c>
      <c r="U952" s="5" t="str">
        <f>+Instructions!$B$3</f>
        <v xml:space="preserve">G </v>
      </c>
      <c r="V952" s="41"/>
      <c r="W952" s="45">
        <f>+Instructions!$C$22</f>
        <v>0</v>
      </c>
      <c r="X952" s="29">
        <f>ROUND($AA952*(1-W952)+0.004999,2)</f>
        <v>5.95</v>
      </c>
      <c r="Y952" s="41"/>
      <c r="Z952" s="6" t="s">
        <v>1705</v>
      </c>
      <c r="AA952" s="29">
        <v>5.95</v>
      </c>
      <c r="AB952" s="49">
        <f>+W952</f>
        <v>0</v>
      </c>
      <c r="AC952" s="29">
        <f>+X952</f>
        <v>5.95</v>
      </c>
      <c r="AD952" s="49">
        <f>(AG952-AC952)/AG952</f>
        <v>0</v>
      </c>
      <c r="AE952" s="102"/>
      <c r="AF952" s="111">
        <v>2</v>
      </c>
      <c r="AG952" s="33">
        <f>SUM(AJ952:AL952)+AE952</f>
        <v>5.95</v>
      </c>
      <c r="AH952" s="41"/>
      <c r="AJ952" s="15">
        <f>ROUND(AC952/(1-VLOOKUP(AF952,Group,2,FALSE)),2)</f>
        <v>5.95</v>
      </c>
      <c r="AK952" s="15">
        <f>IF(VLOOKUP(AF952,Group,5,FALSE)="YES",VLOOKUP(ROUND(ROUND(AJ952,1)-AJ952,2),Round,2,FALSE)+VLOOKUP(AF952,Group,6,FALSE),0)</f>
        <v>0</v>
      </c>
      <c r="AL952" s="15">
        <f>IF(VLOOKUP(AF952,Group,7,FALSE)="",0,ROUND(AJ952-0.04999,1)-AJ952+AM952)</f>
        <v>0</v>
      </c>
      <c r="AM952" s="15" t="str">
        <f>IF(VLOOKUP(AF952,Group,7,FALSE)="","",VLOOKUP(AF952,Group,7,FALSE))</f>
        <v/>
      </c>
      <c r="AO952" s="183" t="s">
        <v>59</v>
      </c>
    </row>
    <row r="953" spans="2:41" s="3" customFormat="1" ht="9.9499999999999993" customHeight="1" x14ac:dyDescent="0.2">
      <c r="B953" s="96" t="s">
        <v>45</v>
      </c>
      <c r="D953" s="211"/>
      <c r="E953" s="61" t="s">
        <v>101</v>
      </c>
      <c r="F953" s="61"/>
      <c r="G953" s="23" t="s">
        <v>97</v>
      </c>
      <c r="H953" s="23"/>
      <c r="I953" s="23"/>
      <c r="J953" s="23"/>
      <c r="K953" s="23"/>
      <c r="L953" s="23"/>
      <c r="M953" s="23"/>
      <c r="N953" s="23"/>
      <c r="P953" s="61"/>
      <c r="Q953" s="73" t="s">
        <v>14</v>
      </c>
      <c r="R953" s="22" t="s">
        <v>466</v>
      </c>
      <c r="S953" s="29">
        <f>IF(Suggested="Yes",AA953,AG953)</f>
        <v>7.1</v>
      </c>
      <c r="T953" s="27" t="s">
        <v>46</v>
      </c>
      <c r="U953" s="5" t="str">
        <f>+Instructions!$B$3</f>
        <v xml:space="preserve">G </v>
      </c>
      <c r="V953" s="41"/>
      <c r="W953" s="45">
        <f>+Instructions!$C$22</f>
        <v>0</v>
      </c>
      <c r="X953" s="29">
        <f t="shared" si="785"/>
        <v>7.1</v>
      </c>
      <c r="Y953" s="41"/>
      <c r="Z953" s="6" t="s">
        <v>1705</v>
      </c>
      <c r="AA953" s="29">
        <v>7.1</v>
      </c>
      <c r="AB953" s="49">
        <f t="shared" si="786"/>
        <v>0</v>
      </c>
      <c r="AC953" s="29">
        <f t="shared" si="787"/>
        <v>7.1</v>
      </c>
      <c r="AD953" s="49">
        <f t="shared" si="788"/>
        <v>0</v>
      </c>
      <c r="AE953" s="102"/>
      <c r="AF953" s="111">
        <v>2</v>
      </c>
      <c r="AG953" s="33">
        <f t="shared" si="789"/>
        <v>7.1</v>
      </c>
      <c r="AH953" s="41"/>
      <c r="AJ953" s="15">
        <f t="shared" si="790"/>
        <v>7.1</v>
      </c>
      <c r="AK953" s="15">
        <f t="shared" si="791"/>
        <v>0</v>
      </c>
      <c r="AL953" s="15">
        <f t="shared" si="792"/>
        <v>0</v>
      </c>
      <c r="AM953" s="15" t="str">
        <f t="shared" si="793"/>
        <v/>
      </c>
      <c r="AO953" s="183" t="s">
        <v>59</v>
      </c>
    </row>
    <row r="954" spans="2:41" s="3" customFormat="1" ht="9.9499999999999993" customHeight="1" x14ac:dyDescent="0.2">
      <c r="B954" s="96" t="s">
        <v>45</v>
      </c>
      <c r="D954" s="211"/>
      <c r="E954" s="61" t="s">
        <v>101</v>
      </c>
      <c r="F954" s="61"/>
      <c r="G954" s="23" t="s">
        <v>533</v>
      </c>
      <c r="H954" s="23"/>
      <c r="I954" s="23"/>
      <c r="J954" s="23"/>
      <c r="K954" s="23"/>
      <c r="L954" s="23"/>
      <c r="M954" s="23"/>
      <c r="N954" s="23"/>
      <c r="P954" s="61"/>
      <c r="Q954" s="73"/>
      <c r="R954" s="22" t="s">
        <v>1158</v>
      </c>
      <c r="S954" s="29">
        <f>IF(Suggested="Yes",AA954,AG954)</f>
        <v>6.8</v>
      </c>
      <c r="T954" s="27" t="s">
        <v>46</v>
      </c>
      <c r="U954" s="5" t="str">
        <f>+Instructions!$B$3</f>
        <v xml:space="preserve">G </v>
      </c>
      <c r="V954" s="41"/>
      <c r="W954" s="45">
        <f>+Instructions!$C$22</f>
        <v>0</v>
      </c>
      <c r="X954" s="29">
        <f t="shared" si="785"/>
        <v>6.8</v>
      </c>
      <c r="Y954" s="41"/>
      <c r="Z954" s="6" t="s">
        <v>1705</v>
      </c>
      <c r="AA954" s="29">
        <v>6.8</v>
      </c>
      <c r="AB954" s="49">
        <f t="shared" si="786"/>
        <v>0</v>
      </c>
      <c r="AC954" s="29">
        <f t="shared" si="787"/>
        <v>6.8</v>
      </c>
      <c r="AD954" s="49">
        <f t="shared" si="788"/>
        <v>0</v>
      </c>
      <c r="AE954" s="102"/>
      <c r="AF954" s="111">
        <v>2</v>
      </c>
      <c r="AG954" s="33">
        <f t="shared" si="789"/>
        <v>6.8</v>
      </c>
      <c r="AH954" s="41"/>
      <c r="AJ954" s="15">
        <f t="shared" si="790"/>
        <v>6.8</v>
      </c>
      <c r="AK954" s="15">
        <f t="shared" si="791"/>
        <v>0</v>
      </c>
      <c r="AL954" s="15">
        <f t="shared" si="792"/>
        <v>0</v>
      </c>
      <c r="AM954" s="15" t="str">
        <f t="shared" si="793"/>
        <v/>
      </c>
      <c r="AO954" s="183" t="s">
        <v>59</v>
      </c>
    </row>
    <row r="955" spans="2:41" s="3" customFormat="1" ht="9.9499999999999993" customHeight="1" x14ac:dyDescent="0.2">
      <c r="B955" s="96" t="s">
        <v>45</v>
      </c>
      <c r="D955" s="211"/>
      <c r="E955" s="61" t="s">
        <v>115</v>
      </c>
      <c r="F955" s="61"/>
      <c r="G955" s="23" t="s">
        <v>1336</v>
      </c>
      <c r="H955" s="23"/>
      <c r="I955" s="23"/>
      <c r="J955" s="23"/>
      <c r="K955" s="23"/>
      <c r="L955" s="23"/>
      <c r="M955" s="23"/>
      <c r="N955" s="23"/>
      <c r="P955" s="61"/>
      <c r="Q955" s="73"/>
      <c r="R955" s="22"/>
      <c r="S955" s="29">
        <f>IF(Suggested="Yes",AA955,AG955)</f>
        <v>8.9</v>
      </c>
      <c r="T955" s="27" t="s">
        <v>46</v>
      </c>
      <c r="U955" s="5" t="str">
        <f>+Instructions!$B$3</f>
        <v xml:space="preserve">G </v>
      </c>
      <c r="V955" s="41"/>
      <c r="W955" s="45">
        <f>+Instructions!$C$22</f>
        <v>0</v>
      </c>
      <c r="X955" s="29">
        <f t="shared" si="785"/>
        <v>8.9</v>
      </c>
      <c r="Y955" s="41"/>
      <c r="Z955" s="6" t="s">
        <v>1705</v>
      </c>
      <c r="AA955" s="29">
        <v>8.9</v>
      </c>
      <c r="AB955" s="49">
        <f t="shared" si="786"/>
        <v>0</v>
      </c>
      <c r="AC955" s="29">
        <f t="shared" si="787"/>
        <v>8.9</v>
      </c>
      <c r="AD955" s="49">
        <f t="shared" si="788"/>
        <v>0</v>
      </c>
      <c r="AE955" s="102"/>
      <c r="AF955" s="111">
        <v>2</v>
      </c>
      <c r="AG955" s="33">
        <f t="shared" si="789"/>
        <v>8.9</v>
      </c>
      <c r="AH955" s="41"/>
      <c r="AJ955" s="15">
        <f t="shared" si="790"/>
        <v>8.9</v>
      </c>
      <c r="AK955" s="15">
        <f t="shared" si="791"/>
        <v>0</v>
      </c>
      <c r="AL955" s="15">
        <f t="shared" si="792"/>
        <v>0</v>
      </c>
      <c r="AM955" s="15" t="str">
        <f t="shared" si="793"/>
        <v/>
      </c>
      <c r="AO955" s="81" t="s">
        <v>59</v>
      </c>
    </row>
    <row r="956" spans="2:41" s="3" customFormat="1" ht="2.85" customHeight="1" x14ac:dyDescent="0.2">
      <c r="P956" s="61"/>
      <c r="Q956" s="73"/>
      <c r="R956" s="6"/>
      <c r="S956" s="29"/>
      <c r="T956" s="6"/>
      <c r="U956" s="5"/>
      <c r="V956" s="41"/>
      <c r="W956" s="45"/>
      <c r="X956" s="13"/>
      <c r="Y956" s="41"/>
      <c r="Z956" s="29"/>
      <c r="AA956" s="29"/>
      <c r="AB956" s="44"/>
      <c r="AC956" s="15"/>
      <c r="AD956" s="13"/>
      <c r="AE956" s="54"/>
      <c r="AF956" s="105"/>
      <c r="AG956" s="29"/>
      <c r="AH956" s="41"/>
      <c r="AJ956" s="15"/>
      <c r="AK956" s="15"/>
      <c r="AL956" s="15"/>
      <c r="AM956" s="15"/>
      <c r="AO956" s="182" t="s">
        <v>59</v>
      </c>
    </row>
    <row r="957" spans="2:41" s="3" customFormat="1" ht="9.9499999999999993" customHeight="1" x14ac:dyDescent="0.2">
      <c r="C957" s="133"/>
      <c r="D957" s="211" t="s">
        <v>10</v>
      </c>
      <c r="E957" s="224" t="s">
        <v>318</v>
      </c>
      <c r="F957" s="224"/>
      <c r="G957" s="224"/>
      <c r="H957" s="224"/>
      <c r="I957" s="224"/>
      <c r="J957" s="224"/>
      <c r="K957" s="224"/>
      <c r="L957" s="224"/>
      <c r="M957" s="224"/>
      <c r="N957" s="224"/>
      <c r="O957" s="23"/>
      <c r="P957" s="23"/>
      <c r="Q957" s="23"/>
      <c r="R957" s="23"/>
      <c r="S957" s="29"/>
      <c r="T957" s="23"/>
      <c r="U957" s="5"/>
      <c r="V957" s="41"/>
      <c r="W957" s="58"/>
      <c r="X957" s="58"/>
      <c r="Y957" s="41"/>
      <c r="Z957" s="29"/>
      <c r="AA957" s="29"/>
      <c r="AB957" s="44"/>
      <c r="AC957" s="15"/>
      <c r="AD957" s="13"/>
      <c r="AE957" s="54"/>
      <c r="AF957" s="105"/>
      <c r="AG957" s="15"/>
      <c r="AH957" s="41"/>
      <c r="AJ957" s="15"/>
      <c r="AK957" s="15"/>
      <c r="AL957" s="15"/>
      <c r="AM957" s="15"/>
      <c r="AO957" s="182" t="s">
        <v>59</v>
      </c>
    </row>
    <row r="958" spans="2:41" s="3" customFormat="1" ht="1.5" customHeight="1" x14ac:dyDescent="0.2">
      <c r="P958" s="61"/>
      <c r="Q958" s="73"/>
      <c r="R958" s="6"/>
      <c r="S958" s="29"/>
      <c r="T958" s="6"/>
      <c r="U958" s="5"/>
      <c r="V958" s="41"/>
      <c r="W958" s="45"/>
      <c r="X958" s="13"/>
      <c r="Y958" s="41"/>
      <c r="Z958" s="29"/>
      <c r="AA958" s="29"/>
      <c r="AB958" s="44"/>
      <c r="AC958" s="15"/>
      <c r="AD958" s="13"/>
      <c r="AE958" s="54"/>
      <c r="AF958" s="105"/>
      <c r="AG958" s="29"/>
      <c r="AH958" s="41"/>
      <c r="AJ958" s="15"/>
      <c r="AK958" s="15"/>
      <c r="AL958" s="15"/>
      <c r="AM958" s="15"/>
      <c r="AO958" s="182" t="s">
        <v>59</v>
      </c>
    </row>
    <row r="959" spans="2:41" s="3" customFormat="1" ht="9.9499999999999993" customHeight="1" x14ac:dyDescent="0.2">
      <c r="B959" s="95" t="s">
        <v>55</v>
      </c>
      <c r="D959" s="211"/>
      <c r="E959" s="61" t="s">
        <v>115</v>
      </c>
      <c r="F959" s="61"/>
      <c r="G959" s="23" t="s">
        <v>397</v>
      </c>
      <c r="H959" s="23"/>
      <c r="I959" s="23"/>
      <c r="J959" s="23"/>
      <c r="K959" s="23"/>
      <c r="L959" s="23"/>
      <c r="M959" s="23"/>
      <c r="N959" s="23"/>
      <c r="P959" s="61" t="s">
        <v>1197</v>
      </c>
      <c r="Q959" s="73"/>
      <c r="R959" s="22"/>
      <c r="S959" s="29">
        <f>IF(Suggested="Yes",AA959,AG959)</f>
        <v>11.95</v>
      </c>
      <c r="T959" s="27" t="s">
        <v>47</v>
      </c>
      <c r="U959" s="5" t="str">
        <f>+Instructions!$B$3</f>
        <v xml:space="preserve">G </v>
      </c>
      <c r="V959" s="41"/>
      <c r="W959" s="45">
        <f>+Instructions!$C$22</f>
        <v>0</v>
      </c>
      <c r="X959" s="15">
        <f>ROUND($AA959*(1-W959)+0.004999,2)</f>
        <v>11.95</v>
      </c>
      <c r="Y959" s="41"/>
      <c r="Z959" s="6" t="s">
        <v>1705</v>
      </c>
      <c r="AA959" s="29">
        <v>11.95</v>
      </c>
      <c r="AB959" s="49">
        <f t="shared" ref="AB959:AC961" si="794">+W959</f>
        <v>0</v>
      </c>
      <c r="AC959" s="15">
        <f t="shared" si="794"/>
        <v>11.95</v>
      </c>
      <c r="AD959" s="11">
        <f>(AG959-AC959)/AG959</f>
        <v>0</v>
      </c>
      <c r="AE959" s="102"/>
      <c r="AF959" s="109">
        <v>1</v>
      </c>
      <c r="AG959" s="28">
        <f>SUM(AJ959:AL959)+AE959</f>
        <v>11.95</v>
      </c>
      <c r="AH959" s="41"/>
      <c r="AJ959" s="15">
        <f>ROUND(AC959/(1-VLOOKUP(AF959,Group,2,FALSE)),2)</f>
        <v>11.95</v>
      </c>
      <c r="AK959" s="15">
        <f>IF(VLOOKUP(AF959,Group,5,FALSE)="YES",VLOOKUP(ROUND(ROUND(AJ959,1)-AJ959,2),Round,2,FALSE)+VLOOKUP(AF959,Group,6,FALSE),0)</f>
        <v>0</v>
      </c>
      <c r="AL959" s="15">
        <f>IF(VLOOKUP(AF959,Group,7,FALSE)="",0,ROUND(AJ959-0.04999,1)-AJ959+AM959)</f>
        <v>0</v>
      </c>
      <c r="AM959" s="15" t="str">
        <f>IF(VLOOKUP(AF959,Group,7,FALSE)="","",VLOOKUP(AF959,Group,7,FALSE))</f>
        <v/>
      </c>
      <c r="AO959" s="183" t="s">
        <v>59</v>
      </c>
    </row>
    <row r="960" spans="2:41" s="3" customFormat="1" ht="9.9499999999999993" customHeight="1" x14ac:dyDescent="0.2">
      <c r="B960" s="95" t="s">
        <v>55</v>
      </c>
      <c r="D960" s="211"/>
      <c r="E960" s="61" t="s">
        <v>214</v>
      </c>
      <c r="F960" s="61"/>
      <c r="G960" s="23" t="s">
        <v>48</v>
      </c>
      <c r="H960" s="23"/>
      <c r="I960" s="23"/>
      <c r="J960" s="23"/>
      <c r="K960" s="23"/>
      <c r="L960" s="23"/>
      <c r="M960" s="23"/>
      <c r="N960" s="23"/>
      <c r="P960" s="61" t="s">
        <v>198</v>
      </c>
      <c r="Q960" s="73"/>
      <c r="R960" s="22"/>
      <c r="S960" s="29">
        <f>IF(Suggested="Yes",AA960,AG960)</f>
        <v>9.85</v>
      </c>
      <c r="T960" s="27" t="s">
        <v>47</v>
      </c>
      <c r="U960" s="5" t="str">
        <f>+Instructions!$B$3</f>
        <v xml:space="preserve">G </v>
      </c>
      <c r="V960" s="41"/>
      <c r="W960" s="45">
        <f>+Instructions!$C$22</f>
        <v>0</v>
      </c>
      <c r="X960" s="15">
        <f>ROUND($AA960*(1-W960)+0.004999,2)</f>
        <v>9.85</v>
      </c>
      <c r="Y960" s="41"/>
      <c r="Z960" s="6" t="s">
        <v>1705</v>
      </c>
      <c r="AA960" s="29">
        <v>9.85</v>
      </c>
      <c r="AB960" s="49">
        <f t="shared" si="794"/>
        <v>0</v>
      </c>
      <c r="AC960" s="15">
        <f t="shared" si="794"/>
        <v>9.85</v>
      </c>
      <c r="AD960" s="11">
        <f>(AG960-AC960)/AG960</f>
        <v>0</v>
      </c>
      <c r="AE960" s="102"/>
      <c r="AF960" s="109">
        <v>1</v>
      </c>
      <c r="AG960" s="28">
        <f>SUM(AJ960:AL960)+AE960</f>
        <v>9.85</v>
      </c>
      <c r="AH960" s="41"/>
      <c r="AJ960" s="15">
        <f>ROUND(AC960/(1-VLOOKUP(AF960,Group,2,FALSE)),2)</f>
        <v>9.85</v>
      </c>
      <c r="AK960" s="15">
        <f>IF(VLOOKUP(AF960,Group,5,FALSE)="YES",VLOOKUP(ROUND(ROUND(AJ960,1)-AJ960,2),Round,2,FALSE)+VLOOKUP(AF960,Group,6,FALSE),0)</f>
        <v>0</v>
      </c>
      <c r="AL960" s="15">
        <f>IF(VLOOKUP(AF960,Group,7,FALSE)="",0,ROUND(AJ960-0.04999,1)-AJ960+AM960)</f>
        <v>0</v>
      </c>
      <c r="AM960" s="15" t="str">
        <f>IF(VLOOKUP(AF960,Group,7,FALSE)="","",VLOOKUP(AF960,Group,7,FALSE))</f>
        <v/>
      </c>
      <c r="AO960" s="183" t="s">
        <v>59</v>
      </c>
    </row>
    <row r="961" spans="2:41" s="3" customFormat="1" ht="9.9499999999999993" customHeight="1" x14ac:dyDescent="0.2">
      <c r="B961" s="95" t="s">
        <v>55</v>
      </c>
      <c r="D961" s="211"/>
      <c r="E961" s="61" t="s">
        <v>214</v>
      </c>
      <c r="F961" s="61"/>
      <c r="G961" s="23" t="s">
        <v>532</v>
      </c>
      <c r="H961" s="23"/>
      <c r="I961" s="23"/>
      <c r="J961" s="23"/>
      <c r="K961" s="23"/>
      <c r="L961" s="23"/>
      <c r="M961" s="23"/>
      <c r="N961" s="23"/>
      <c r="P961" s="61" t="s">
        <v>198</v>
      </c>
      <c r="Q961" s="73"/>
      <c r="R961" s="22" t="s">
        <v>1160</v>
      </c>
      <c r="S961" s="29">
        <f>IF(Suggested="Yes",AA961,AG961)</f>
        <v>8.35</v>
      </c>
      <c r="T961" s="27" t="s">
        <v>47</v>
      </c>
      <c r="U961" s="5" t="str">
        <f>+Instructions!$B$3</f>
        <v xml:space="preserve">G </v>
      </c>
      <c r="V961" s="41"/>
      <c r="W961" s="45">
        <f>+Instructions!$C$22</f>
        <v>0</v>
      </c>
      <c r="X961" s="15">
        <f>ROUND($AA961*(1-W961)+0.004999,2)</f>
        <v>8.35</v>
      </c>
      <c r="Y961" s="41"/>
      <c r="Z961" s="6" t="s">
        <v>1705</v>
      </c>
      <c r="AA961" s="29">
        <v>8.35</v>
      </c>
      <c r="AB961" s="49">
        <f t="shared" si="794"/>
        <v>0</v>
      </c>
      <c r="AC961" s="15">
        <f t="shared" si="794"/>
        <v>8.35</v>
      </c>
      <c r="AD961" s="11">
        <f>(AG961-AC961)/AG961</f>
        <v>0</v>
      </c>
      <c r="AE961" s="102"/>
      <c r="AF961" s="109">
        <v>1</v>
      </c>
      <c r="AG961" s="28">
        <f>SUM(AJ961:AL961)+AE961</f>
        <v>8.35</v>
      </c>
      <c r="AH961" s="41"/>
      <c r="AJ961" s="15">
        <f>ROUND(AC961/(1-VLOOKUP(AF961,Group,2,FALSE)),2)</f>
        <v>8.35</v>
      </c>
      <c r="AK961" s="15">
        <f>IF(VLOOKUP(AF961,Group,5,FALSE)="YES",VLOOKUP(ROUND(ROUND(AJ961,1)-AJ961,2),Round,2,FALSE)+VLOOKUP(AF961,Group,6,FALSE),0)</f>
        <v>0</v>
      </c>
      <c r="AL961" s="15">
        <f>IF(VLOOKUP(AF961,Group,7,FALSE)="",0,ROUND(AJ961-0.04999,1)-AJ961+AM961)</f>
        <v>0</v>
      </c>
      <c r="AM961" s="15" t="str">
        <f>IF(VLOOKUP(AF961,Group,7,FALSE)="","",VLOOKUP(AF961,Group,7,FALSE))</f>
        <v/>
      </c>
      <c r="AO961" s="183" t="s">
        <v>59</v>
      </c>
    </row>
    <row r="962" spans="2:41" s="3" customFormat="1" ht="9.9499999999999993" customHeight="1" x14ac:dyDescent="0.2">
      <c r="B962" s="95" t="s">
        <v>55</v>
      </c>
      <c r="D962" s="211"/>
      <c r="E962" s="61" t="s">
        <v>395</v>
      </c>
      <c r="F962" s="61"/>
      <c r="G962" s="23" t="s">
        <v>48</v>
      </c>
      <c r="H962" s="23"/>
      <c r="I962" s="23"/>
      <c r="J962" s="23"/>
      <c r="K962" s="23"/>
      <c r="L962" s="23"/>
      <c r="M962" s="23"/>
      <c r="N962" s="23"/>
      <c r="P962" s="61" t="s">
        <v>396</v>
      </c>
      <c r="Q962" s="73"/>
      <c r="R962" s="22" t="s">
        <v>1159</v>
      </c>
      <c r="S962" s="29">
        <f>IF(Suggested="Yes",AA962,AG962)</f>
        <v>15.65</v>
      </c>
      <c r="T962" s="27" t="s">
        <v>47</v>
      </c>
      <c r="U962" s="5" t="str">
        <f>+Instructions!$B$3</f>
        <v xml:space="preserve">G </v>
      </c>
      <c r="V962" s="41"/>
      <c r="W962" s="45">
        <f>+Instructions!$C$22</f>
        <v>0</v>
      </c>
      <c r="X962" s="15">
        <f>ROUND($AA962*(1-W962)+0.004999,2)</f>
        <v>15.65</v>
      </c>
      <c r="Y962" s="41"/>
      <c r="Z962" s="6" t="s">
        <v>1705</v>
      </c>
      <c r="AA962" s="29">
        <v>15.65</v>
      </c>
      <c r="AB962" s="49">
        <f>+W962</f>
        <v>0</v>
      </c>
      <c r="AC962" s="15">
        <f>+X962</f>
        <v>15.65</v>
      </c>
      <c r="AD962" s="11">
        <f>(AG962-AC962)/AG962</f>
        <v>0</v>
      </c>
      <c r="AE962" s="102"/>
      <c r="AF962" s="109">
        <v>1</v>
      </c>
      <c r="AG962" s="28">
        <f>SUM(AJ962:AL962)+AE962</f>
        <v>15.65</v>
      </c>
      <c r="AH962" s="41"/>
      <c r="AJ962" s="15">
        <f>ROUND(AC962/(1-VLOOKUP(AF962,Group,2,FALSE)),2)</f>
        <v>15.65</v>
      </c>
      <c r="AK962" s="15">
        <f>IF(VLOOKUP(AF962,Group,5,FALSE)="YES",VLOOKUP(ROUND(ROUND(AJ962,1)-AJ962,2),Round,2,FALSE)+VLOOKUP(AF962,Group,6,FALSE),0)</f>
        <v>0</v>
      </c>
      <c r="AL962" s="15">
        <f>IF(VLOOKUP(AF962,Group,7,FALSE)="",0,ROUND(AJ962-0.04999,1)-AJ962+AM962)</f>
        <v>0</v>
      </c>
      <c r="AM962" s="15" t="str">
        <f>IF(VLOOKUP(AF962,Group,7,FALSE)="","",VLOOKUP(AF962,Group,7,FALSE))</f>
        <v/>
      </c>
      <c r="AO962" s="183" t="s">
        <v>59</v>
      </c>
    </row>
    <row r="963" spans="2:41" s="3" customFormat="1" ht="1.5" customHeight="1" x14ac:dyDescent="0.2">
      <c r="P963" s="61"/>
      <c r="Q963" s="73"/>
      <c r="R963" s="6"/>
      <c r="S963" s="29"/>
      <c r="T963" s="6"/>
      <c r="U963" s="5"/>
      <c r="V963" s="41"/>
      <c r="W963" s="45"/>
      <c r="X963" s="13"/>
      <c r="Y963" s="41"/>
      <c r="Z963" s="29"/>
      <c r="AA963" s="29"/>
      <c r="AB963" s="44"/>
      <c r="AC963" s="15"/>
      <c r="AD963" s="13"/>
      <c r="AE963" s="54"/>
      <c r="AF963" s="105"/>
      <c r="AG963" s="29"/>
      <c r="AH963" s="41"/>
      <c r="AJ963" s="15"/>
      <c r="AK963" s="15"/>
      <c r="AL963" s="15"/>
      <c r="AM963" s="15"/>
      <c r="AO963" s="182" t="s">
        <v>59</v>
      </c>
    </row>
    <row r="964" spans="2:41" s="3" customFormat="1" ht="9.9499999999999993" customHeight="1" x14ac:dyDescent="0.2">
      <c r="B964" s="96" t="s">
        <v>45</v>
      </c>
      <c r="D964" s="211"/>
      <c r="E964" s="61" t="s">
        <v>134</v>
      </c>
      <c r="F964" s="61"/>
      <c r="G964" s="23" t="s">
        <v>97</v>
      </c>
      <c r="H964" s="23"/>
      <c r="I964" s="23"/>
      <c r="J964" s="23"/>
      <c r="K964" s="23"/>
      <c r="L964" s="23"/>
      <c r="M964" s="23"/>
      <c r="N964" s="23"/>
      <c r="P964" s="61"/>
      <c r="Q964" s="73"/>
      <c r="R964" s="22"/>
      <c r="S964" s="29">
        <f>IF(Suggested="Yes",AA964,AG964)</f>
        <v>7.7</v>
      </c>
      <c r="T964" s="27" t="s">
        <v>46</v>
      </c>
      <c r="U964" s="5" t="str">
        <f>+Instructions!$B$3</f>
        <v xml:space="preserve">G </v>
      </c>
      <c r="V964" s="41"/>
      <c r="W964" s="45">
        <f>+Instructions!$C$22</f>
        <v>0</v>
      </c>
      <c r="X964" s="29">
        <f>ROUND($AA964*(1-W964)+0.004999,2)</f>
        <v>7.7</v>
      </c>
      <c r="Y964" s="41"/>
      <c r="Z964" s="6" t="s">
        <v>1705</v>
      </c>
      <c r="AA964" s="29">
        <v>7.7</v>
      </c>
      <c r="AB964" s="49">
        <f t="shared" ref="AB964:AC973" si="795">+W964</f>
        <v>0</v>
      </c>
      <c r="AC964" s="29">
        <f t="shared" si="795"/>
        <v>7.7</v>
      </c>
      <c r="AD964" s="49">
        <f>(AG964-AC964)/AG964</f>
        <v>0</v>
      </c>
      <c r="AE964" s="102"/>
      <c r="AF964" s="111">
        <v>2</v>
      </c>
      <c r="AG964" s="33">
        <f>SUM(AJ964:AL964)+AE964</f>
        <v>7.7</v>
      </c>
      <c r="AH964" s="41"/>
      <c r="AJ964" s="15">
        <f>ROUND(AC964/(1-VLOOKUP(AF964,Group,2,FALSE)),2)</f>
        <v>7.7</v>
      </c>
      <c r="AK964" s="15">
        <f>IF(VLOOKUP(AF964,Group,5,FALSE)="YES",VLOOKUP(ROUND(ROUND(AJ964,1)-AJ964,2),Round,2,FALSE)+VLOOKUP(AF964,Group,6,FALSE),0)</f>
        <v>0</v>
      </c>
      <c r="AL964" s="15">
        <f>IF(VLOOKUP(AF964,Group,7,FALSE)="",0,ROUND(AJ964-0.04999,1)-AJ964+AM964)</f>
        <v>0</v>
      </c>
      <c r="AM964" s="15" t="str">
        <f>IF(VLOOKUP(AF964,Group,7,FALSE)="","",VLOOKUP(AF964,Group,7,FALSE))</f>
        <v/>
      </c>
      <c r="AO964" s="183" t="s">
        <v>59</v>
      </c>
    </row>
    <row r="965" spans="2:41" s="3" customFormat="1" ht="9.9499999999999993" customHeight="1" x14ac:dyDescent="0.2">
      <c r="B965" s="96" t="s">
        <v>45</v>
      </c>
      <c r="D965" s="211"/>
      <c r="E965" s="61" t="s">
        <v>101</v>
      </c>
      <c r="F965" s="61"/>
      <c r="G965" s="23" t="s">
        <v>97</v>
      </c>
      <c r="H965" s="23"/>
      <c r="I965" s="23"/>
      <c r="J965" s="23"/>
      <c r="K965" s="23"/>
      <c r="L965" s="23"/>
      <c r="M965" s="23"/>
      <c r="N965" s="23"/>
      <c r="P965" s="61"/>
      <c r="Q965" s="73"/>
      <c r="R965" s="22"/>
      <c r="S965" s="29">
        <f>IF(Suggested="Yes",AA965,AG965)</f>
        <v>8.65</v>
      </c>
      <c r="T965" s="27" t="s">
        <v>46</v>
      </c>
      <c r="U965" s="5" t="str">
        <f>+Instructions!$B$3</f>
        <v xml:space="preserve">G </v>
      </c>
      <c r="V965" s="41"/>
      <c r="W965" s="45">
        <f>+Instructions!$C$22</f>
        <v>0</v>
      </c>
      <c r="X965" s="29">
        <f>ROUND($AA965*(1-W965)+0.004999,2)</f>
        <v>8.65</v>
      </c>
      <c r="Y965" s="41"/>
      <c r="Z965" s="6" t="s">
        <v>1705</v>
      </c>
      <c r="AA965" s="29">
        <v>8.65</v>
      </c>
      <c r="AB965" s="49">
        <f t="shared" si="795"/>
        <v>0</v>
      </c>
      <c r="AC965" s="29">
        <f t="shared" si="795"/>
        <v>8.65</v>
      </c>
      <c r="AD965" s="49">
        <f>(AG965-AC965)/AG965</f>
        <v>0</v>
      </c>
      <c r="AE965" s="102"/>
      <c r="AF965" s="111">
        <v>2</v>
      </c>
      <c r="AG965" s="33">
        <f>SUM(AJ965:AL965)+AE965</f>
        <v>8.65</v>
      </c>
      <c r="AH965" s="41"/>
      <c r="AJ965" s="15">
        <f>ROUND(AC965/(1-VLOOKUP(AF965,Group,2,FALSE)),2)</f>
        <v>8.65</v>
      </c>
      <c r="AK965" s="15">
        <f>IF(VLOOKUP(AF965,Group,5,FALSE)="YES",VLOOKUP(ROUND(ROUND(AJ965,1)-AJ965,2),Round,2,FALSE)+VLOOKUP(AF965,Group,6,FALSE),0)</f>
        <v>0</v>
      </c>
      <c r="AL965" s="15">
        <f>IF(VLOOKUP(AF965,Group,7,FALSE)="",0,ROUND(AJ965-0.04999,1)-AJ965+AM965)</f>
        <v>0</v>
      </c>
      <c r="AM965" s="15" t="str">
        <f>IF(VLOOKUP(AF965,Group,7,FALSE)="","",VLOOKUP(AF965,Group,7,FALSE))</f>
        <v/>
      </c>
      <c r="AO965" s="183" t="s">
        <v>59</v>
      </c>
    </row>
    <row r="966" spans="2:41" s="3" customFormat="1" ht="1.5" customHeight="1" x14ac:dyDescent="0.2">
      <c r="P966" s="61"/>
      <c r="Q966" s="73"/>
      <c r="R966" s="6"/>
      <c r="S966" s="29"/>
      <c r="T966" s="6"/>
      <c r="U966" s="5"/>
      <c r="V966" s="41"/>
      <c r="W966" s="45"/>
      <c r="X966" s="13"/>
      <c r="Y966" s="41"/>
      <c r="Z966" s="29"/>
      <c r="AA966" s="29"/>
      <c r="AB966" s="44"/>
      <c r="AC966" s="15"/>
      <c r="AD966" s="13"/>
      <c r="AE966" s="54"/>
      <c r="AF966" s="105"/>
      <c r="AG966" s="29"/>
      <c r="AH966" s="41"/>
      <c r="AJ966" s="15"/>
      <c r="AK966" s="15"/>
      <c r="AL966" s="15"/>
      <c r="AM966" s="15"/>
      <c r="AO966" s="182" t="s">
        <v>59</v>
      </c>
    </row>
    <row r="967" spans="2:41" s="3" customFormat="1" ht="11.1" customHeight="1" x14ac:dyDescent="0.2">
      <c r="C967" s="230" t="s">
        <v>184</v>
      </c>
      <c r="N967" s="3" t="s">
        <v>89</v>
      </c>
      <c r="P967" s="61"/>
      <c r="Q967" s="73"/>
      <c r="R967" s="6"/>
      <c r="S967" s="29"/>
      <c r="T967" s="6"/>
      <c r="U967" s="27"/>
      <c r="V967" s="41"/>
      <c r="W967" s="45"/>
      <c r="X967" s="13"/>
      <c r="Y967" s="41"/>
      <c r="Z967" s="29"/>
      <c r="AA967" s="29"/>
      <c r="AB967" s="44"/>
      <c r="AC967" s="29"/>
      <c r="AD967" s="13"/>
      <c r="AE967" s="62"/>
      <c r="AF967" s="106"/>
      <c r="AG967" s="29"/>
      <c r="AH967" s="41"/>
      <c r="AJ967" s="29"/>
      <c r="AK967" s="29"/>
      <c r="AL967" s="29"/>
      <c r="AM967" s="29"/>
      <c r="AO967" s="182"/>
    </row>
    <row r="968" spans="2:41" s="3" customFormat="1" ht="9.9499999999999993" customHeight="1" x14ac:dyDescent="0.2">
      <c r="C968" s="220" t="s">
        <v>1681</v>
      </c>
      <c r="E968" s="221"/>
      <c r="P968" s="134"/>
      <c r="Q968" s="6"/>
      <c r="R968" s="222" t="s">
        <v>370</v>
      </c>
      <c r="S968" s="172" t="s">
        <v>376</v>
      </c>
      <c r="T968" s="223"/>
      <c r="U968" s="5"/>
      <c r="V968" s="41"/>
      <c r="W968" s="58"/>
      <c r="X968" s="58"/>
      <c r="Y968" s="41"/>
      <c r="Z968" s="29"/>
      <c r="AA968" s="29"/>
      <c r="AB968" s="44"/>
      <c r="AC968" s="15"/>
      <c r="AD968" s="13"/>
      <c r="AE968" s="54"/>
      <c r="AF968" s="105"/>
      <c r="AG968" s="15"/>
      <c r="AH968" s="41"/>
      <c r="AJ968" s="15"/>
      <c r="AK968" s="15"/>
      <c r="AL968" s="15"/>
      <c r="AM968" s="15"/>
      <c r="AO968" s="182" t="s">
        <v>59</v>
      </c>
    </row>
    <row r="969" spans="2:41" s="3" customFormat="1" ht="2.85" customHeight="1" x14ac:dyDescent="0.2">
      <c r="P969" s="61"/>
      <c r="Q969" s="73"/>
      <c r="R969" s="6"/>
      <c r="S969" s="29"/>
      <c r="T969" s="6"/>
      <c r="U969" s="5"/>
      <c r="V969" s="41"/>
      <c r="W969" s="45"/>
      <c r="X969" s="13"/>
      <c r="Y969" s="41"/>
      <c r="Z969" s="29"/>
      <c r="AA969" s="29"/>
      <c r="AB969" s="44"/>
      <c r="AC969" s="15"/>
      <c r="AD969" s="13"/>
      <c r="AE969" s="54"/>
      <c r="AF969" s="105"/>
      <c r="AG969" s="29"/>
      <c r="AH969" s="41"/>
      <c r="AJ969" s="15"/>
      <c r="AK969" s="15"/>
      <c r="AL969" s="15"/>
      <c r="AM969" s="15"/>
      <c r="AO969" s="182" t="s">
        <v>59</v>
      </c>
    </row>
    <row r="970" spans="2:41" s="3" customFormat="1" ht="9.9499999999999993" customHeight="1" x14ac:dyDescent="0.2">
      <c r="C970" s="133"/>
      <c r="D970" s="211" t="s">
        <v>10</v>
      </c>
      <c r="E970" s="224" t="s">
        <v>318</v>
      </c>
      <c r="F970" s="224"/>
      <c r="G970" s="224"/>
      <c r="H970" s="224"/>
      <c r="I970" s="224"/>
      <c r="J970" s="224"/>
      <c r="K970" s="224"/>
      <c r="L970" s="224"/>
      <c r="M970" s="224"/>
      <c r="N970" s="224"/>
      <c r="O970" s="23"/>
      <c r="P970" s="23"/>
      <c r="Q970" s="23"/>
      <c r="R970" s="23"/>
      <c r="S970" s="29"/>
      <c r="T970" s="23"/>
      <c r="U970" s="5"/>
      <c r="V970" s="41"/>
      <c r="W970" s="58"/>
      <c r="X970" s="58"/>
      <c r="Y970" s="41"/>
      <c r="Z970" s="29"/>
      <c r="AA970" s="29"/>
      <c r="AB970" s="44"/>
      <c r="AC970" s="15"/>
      <c r="AD970" s="13"/>
      <c r="AE970" s="54"/>
      <c r="AF970" s="105"/>
      <c r="AG970" s="15"/>
      <c r="AH970" s="41"/>
      <c r="AJ970" s="15"/>
      <c r="AK970" s="15"/>
      <c r="AL970" s="15"/>
      <c r="AM970" s="15"/>
      <c r="AO970" s="182" t="s">
        <v>59</v>
      </c>
    </row>
    <row r="971" spans="2:41" s="3" customFormat="1" ht="1.5" customHeight="1" x14ac:dyDescent="0.2">
      <c r="P971" s="61"/>
      <c r="Q971" s="73"/>
      <c r="R971" s="6"/>
      <c r="S971" s="29"/>
      <c r="T971" s="6"/>
      <c r="U971" s="5"/>
      <c r="V971" s="41"/>
      <c r="W971" s="45"/>
      <c r="X971" s="13"/>
      <c r="Y971" s="41"/>
      <c r="Z971" s="29"/>
      <c r="AA971" s="29"/>
      <c r="AB971" s="44"/>
      <c r="AC971" s="15"/>
      <c r="AD971" s="13"/>
      <c r="AE971" s="54"/>
      <c r="AF971" s="105"/>
      <c r="AG971" s="29"/>
      <c r="AH971" s="41"/>
      <c r="AJ971" s="15"/>
      <c r="AK971" s="15"/>
      <c r="AL971" s="15"/>
      <c r="AM971" s="15"/>
      <c r="AO971" s="182" t="s">
        <v>59</v>
      </c>
    </row>
    <row r="972" spans="2:41" s="3" customFormat="1" ht="9.9499999999999993" customHeight="1" x14ac:dyDescent="0.2">
      <c r="B972" s="96" t="s">
        <v>45</v>
      </c>
      <c r="D972" s="211"/>
      <c r="E972" s="61" t="s">
        <v>101</v>
      </c>
      <c r="F972" s="61"/>
      <c r="G972" s="23" t="s">
        <v>533</v>
      </c>
      <c r="H972" s="23"/>
      <c r="I972" s="23"/>
      <c r="J972" s="23"/>
      <c r="K972" s="23"/>
      <c r="L972" s="23"/>
      <c r="M972" s="23"/>
      <c r="N972" s="23"/>
      <c r="P972" s="61"/>
      <c r="Q972" s="73"/>
      <c r="R972" s="22" t="s">
        <v>1159</v>
      </c>
      <c r="S972" s="29">
        <f>IF(Suggested="Yes",AA972,AG972)</f>
        <v>8.1</v>
      </c>
      <c r="T972" s="27" t="s">
        <v>46</v>
      </c>
      <c r="U972" s="5" t="str">
        <f>+Instructions!$B$3</f>
        <v xml:space="preserve">G </v>
      </c>
      <c r="V972" s="41"/>
      <c r="W972" s="45">
        <f>+Instructions!$C$22</f>
        <v>0</v>
      </c>
      <c r="X972" s="29">
        <f>ROUND($AA972*(1-W972)+0.004999,2)</f>
        <v>8.1</v>
      </c>
      <c r="Y972" s="41"/>
      <c r="Z972" s="6" t="s">
        <v>1705</v>
      </c>
      <c r="AA972" s="29">
        <v>8.1</v>
      </c>
      <c r="AB972" s="49">
        <f t="shared" si="795"/>
        <v>0</v>
      </c>
      <c r="AC972" s="29">
        <f t="shared" si="795"/>
        <v>8.1</v>
      </c>
      <c r="AD972" s="49">
        <f>(AG972-AC972)/AG972</f>
        <v>0</v>
      </c>
      <c r="AE972" s="102"/>
      <c r="AF972" s="111">
        <v>2</v>
      </c>
      <c r="AG972" s="33">
        <f>SUM(AJ972:AL972)+AE972</f>
        <v>8.1</v>
      </c>
      <c r="AH972" s="41"/>
      <c r="AJ972" s="15">
        <f>ROUND(AC972/(1-VLOOKUP(AF972,Group,2,FALSE)),2)</f>
        <v>8.1</v>
      </c>
      <c r="AK972" s="15">
        <f>IF(VLOOKUP(AF972,Group,5,FALSE)="YES",VLOOKUP(ROUND(ROUND(AJ972,1)-AJ972,2),Round,2,FALSE)+VLOOKUP(AF972,Group,6,FALSE),0)</f>
        <v>0</v>
      </c>
      <c r="AL972" s="15">
        <f>IF(VLOOKUP(AF972,Group,7,FALSE)="",0,ROUND(AJ972-0.04999,1)-AJ972+AM972)</f>
        <v>0</v>
      </c>
      <c r="AM972" s="15" t="str">
        <f>IF(VLOOKUP(AF972,Group,7,FALSE)="","",VLOOKUP(AF972,Group,7,FALSE))</f>
        <v/>
      </c>
      <c r="AO972" s="183" t="s">
        <v>59</v>
      </c>
    </row>
    <row r="973" spans="2:41" s="3" customFormat="1" ht="9.9499999999999993" customHeight="1" x14ac:dyDescent="0.2">
      <c r="B973" s="96" t="s">
        <v>45</v>
      </c>
      <c r="D973" s="211"/>
      <c r="E973" s="61" t="s">
        <v>115</v>
      </c>
      <c r="F973" s="61"/>
      <c r="G973" s="23" t="s">
        <v>1336</v>
      </c>
      <c r="H973" s="23"/>
      <c r="I973" s="23"/>
      <c r="J973" s="23"/>
      <c r="K973" s="23"/>
      <c r="L973" s="23"/>
      <c r="M973" s="23"/>
      <c r="N973" s="23"/>
      <c r="P973" s="61"/>
      <c r="Q973" s="73"/>
      <c r="R973" s="22"/>
      <c r="S973" s="29">
        <f>IF(Suggested="Yes",AA973,AG973)</f>
        <v>11.9</v>
      </c>
      <c r="T973" s="27" t="s">
        <v>46</v>
      </c>
      <c r="U973" s="5" t="str">
        <f>+Instructions!$B$3</f>
        <v xml:space="preserve">G </v>
      </c>
      <c r="V973" s="41"/>
      <c r="W973" s="45">
        <f>+Instructions!$C$22</f>
        <v>0</v>
      </c>
      <c r="X973" s="29">
        <f t="shared" ref="X973" si="796">ROUND($AA973*(1-W973)+0.004999,2)</f>
        <v>11.9</v>
      </c>
      <c r="Y973" s="41"/>
      <c r="Z973" s="6" t="s">
        <v>1705</v>
      </c>
      <c r="AA973" s="29">
        <v>11.9</v>
      </c>
      <c r="AB973" s="49">
        <f t="shared" si="795"/>
        <v>0</v>
      </c>
      <c r="AC973" s="29">
        <f t="shared" si="795"/>
        <v>11.9</v>
      </c>
      <c r="AD973" s="49">
        <f t="shared" ref="AD973" si="797">(AG973-AC973)/AG973</f>
        <v>0</v>
      </c>
      <c r="AE973" s="102"/>
      <c r="AF973" s="111">
        <v>2</v>
      </c>
      <c r="AG973" s="33">
        <f t="shared" ref="AG973" si="798">SUM(AJ973:AL973)+AE973</f>
        <v>11.9</v>
      </c>
      <c r="AH973" s="41"/>
      <c r="AJ973" s="15">
        <f t="shared" ref="AJ973" si="799">ROUND(AC973/(1-VLOOKUP(AF973,Group,2,FALSE)),2)</f>
        <v>11.9</v>
      </c>
      <c r="AK973" s="15">
        <f t="shared" ref="AK973" si="800">IF(VLOOKUP(AF973,Group,5,FALSE)="YES",VLOOKUP(ROUND(ROUND(AJ973,1)-AJ973,2),Round,2,FALSE)+VLOOKUP(AF973,Group,6,FALSE),0)</f>
        <v>0</v>
      </c>
      <c r="AL973" s="15">
        <f t="shared" ref="AL973" si="801">IF(VLOOKUP(AF973,Group,7,FALSE)="",0,ROUND(AJ973-0.04999,1)-AJ973+AM973)</f>
        <v>0</v>
      </c>
      <c r="AM973" s="15" t="str">
        <f t="shared" ref="AM973" si="802">IF(VLOOKUP(AF973,Group,7,FALSE)="","",VLOOKUP(AF973,Group,7,FALSE))</f>
        <v/>
      </c>
      <c r="AO973" s="81" t="s">
        <v>59</v>
      </c>
    </row>
    <row r="974" spans="2:41" s="3" customFormat="1" ht="1.5" customHeight="1" x14ac:dyDescent="0.2">
      <c r="P974" s="61"/>
      <c r="Q974" s="73"/>
      <c r="R974" s="6"/>
      <c r="S974" s="29"/>
      <c r="T974" s="6"/>
      <c r="U974" s="5"/>
      <c r="V974" s="41"/>
      <c r="W974" s="45"/>
      <c r="X974" s="13"/>
      <c r="Y974" s="41"/>
      <c r="Z974" s="29"/>
      <c r="AA974" s="29"/>
      <c r="AB974" s="44"/>
      <c r="AC974" s="15"/>
      <c r="AD974" s="13"/>
      <c r="AE974" s="54"/>
      <c r="AF974" s="105"/>
      <c r="AG974" s="29"/>
      <c r="AH974" s="41"/>
      <c r="AJ974" s="15"/>
      <c r="AK974" s="15"/>
      <c r="AL974" s="15"/>
      <c r="AM974" s="15"/>
      <c r="AO974" s="182" t="s">
        <v>59</v>
      </c>
    </row>
    <row r="975" spans="2:41" s="3" customFormat="1" ht="9.6" customHeight="1" x14ac:dyDescent="0.2">
      <c r="D975" s="225" t="s">
        <v>179</v>
      </c>
      <c r="E975" s="226" t="s">
        <v>1349</v>
      </c>
      <c r="F975" s="129"/>
      <c r="G975" s="129"/>
      <c r="I975" s="226"/>
      <c r="J975" s="227"/>
      <c r="K975" s="129"/>
      <c r="N975" s="129"/>
      <c r="O975" s="130"/>
      <c r="P975" s="129"/>
      <c r="Q975" s="131"/>
      <c r="R975" s="22"/>
      <c r="S975" s="29"/>
      <c r="T975" s="27"/>
      <c r="U975" s="27"/>
      <c r="V975" s="41"/>
      <c r="W975" s="45"/>
      <c r="X975" s="29"/>
      <c r="Y975" s="41"/>
      <c r="Z975" s="29"/>
      <c r="AA975" s="29"/>
      <c r="AB975" s="49"/>
      <c r="AC975" s="29"/>
      <c r="AD975" s="49"/>
      <c r="AE975" s="62"/>
      <c r="AF975" s="106"/>
      <c r="AG975" s="29"/>
      <c r="AH975" s="41"/>
      <c r="AJ975" s="29"/>
      <c r="AK975" s="29"/>
      <c r="AL975" s="29"/>
      <c r="AM975" s="29"/>
      <c r="AO975" s="182" t="s">
        <v>59</v>
      </c>
    </row>
    <row r="976" spans="2:41" s="3" customFormat="1" ht="9.6" customHeight="1" x14ac:dyDescent="0.2">
      <c r="D976" s="225"/>
      <c r="E976" s="226" t="s">
        <v>1343</v>
      </c>
      <c r="F976" s="129"/>
      <c r="G976" s="129"/>
      <c r="I976" s="226"/>
      <c r="J976" s="227"/>
      <c r="K976" s="129"/>
      <c r="N976" s="129"/>
      <c r="O976" s="130"/>
      <c r="P976" s="129"/>
      <c r="Q976" s="131"/>
      <c r="R976" s="22"/>
      <c r="S976" s="29"/>
      <c r="T976" s="27"/>
      <c r="U976" s="27"/>
      <c r="V976" s="41"/>
      <c r="W976" s="45"/>
      <c r="X976" s="29"/>
      <c r="Y976" s="41"/>
      <c r="Z976" s="29"/>
      <c r="AA976" s="29"/>
      <c r="AB976" s="49"/>
      <c r="AC976" s="29"/>
      <c r="AD976" s="49"/>
      <c r="AE976" s="62"/>
      <c r="AF976" s="106"/>
      <c r="AG976" s="29"/>
      <c r="AH976" s="41"/>
      <c r="AJ976" s="29"/>
      <c r="AK976" s="29"/>
      <c r="AL976" s="29"/>
      <c r="AM976" s="29"/>
      <c r="AO976" s="182" t="s">
        <v>59</v>
      </c>
    </row>
    <row r="977" spans="2:41" s="3" customFormat="1" ht="9.6" customHeight="1" x14ac:dyDescent="0.2">
      <c r="D977" s="225"/>
      <c r="E977" s="226" t="s">
        <v>944</v>
      </c>
      <c r="F977" s="129"/>
      <c r="G977" s="129"/>
      <c r="I977" s="226"/>
      <c r="J977" s="227"/>
      <c r="K977" s="129"/>
      <c r="N977" s="129"/>
      <c r="O977" s="130"/>
      <c r="P977" s="129"/>
      <c r="Q977" s="131"/>
      <c r="R977" s="22"/>
      <c r="S977" s="29"/>
      <c r="T977" s="27"/>
      <c r="U977" s="27"/>
      <c r="V977" s="41"/>
      <c r="W977" s="45"/>
      <c r="X977" s="29"/>
      <c r="Y977" s="41"/>
      <c r="Z977" s="29"/>
      <c r="AA977" s="29"/>
      <c r="AB977" s="49"/>
      <c r="AC977" s="29"/>
      <c r="AD977" s="49"/>
      <c r="AE977" s="62"/>
      <c r="AF977" s="106"/>
      <c r="AG977" s="29"/>
      <c r="AH977" s="41"/>
      <c r="AJ977" s="29"/>
      <c r="AK977" s="29"/>
      <c r="AL977" s="29"/>
      <c r="AM977" s="29"/>
      <c r="AO977" s="182" t="s">
        <v>59</v>
      </c>
    </row>
    <row r="978" spans="2:41" s="3" customFormat="1" ht="9.6" customHeight="1" x14ac:dyDescent="0.2">
      <c r="E978" s="226" t="s">
        <v>1344</v>
      </c>
      <c r="F978" s="129"/>
      <c r="G978" s="129"/>
      <c r="H978" s="129"/>
      <c r="I978" s="226"/>
      <c r="K978" s="226" t="s">
        <v>1346</v>
      </c>
      <c r="L978" s="129"/>
      <c r="M978" s="129"/>
      <c r="N978" s="129"/>
      <c r="O978" s="130"/>
      <c r="P978" s="129"/>
      <c r="Q978" s="131"/>
      <c r="R978" s="22"/>
      <c r="S978" s="29"/>
      <c r="T978" s="27"/>
      <c r="U978" s="27"/>
      <c r="V978" s="41"/>
      <c r="W978" s="45"/>
      <c r="X978" s="29"/>
      <c r="Y978" s="41"/>
      <c r="Z978" s="29"/>
      <c r="AA978" s="29"/>
      <c r="AB978" s="49"/>
      <c r="AC978" s="29"/>
      <c r="AD978" s="49"/>
      <c r="AE978" s="62"/>
      <c r="AF978" s="106"/>
      <c r="AG978" s="29"/>
      <c r="AH978" s="41"/>
      <c r="AJ978" s="29"/>
      <c r="AK978" s="29"/>
      <c r="AL978" s="29"/>
      <c r="AM978" s="29"/>
      <c r="AO978" s="182" t="s">
        <v>59</v>
      </c>
    </row>
    <row r="979" spans="2:41" s="3" customFormat="1" ht="9.6" customHeight="1" x14ac:dyDescent="0.2">
      <c r="E979" s="226" t="s">
        <v>1345</v>
      </c>
      <c r="F979" s="129"/>
      <c r="G979" s="129"/>
      <c r="H979" s="129"/>
      <c r="I979" s="226"/>
      <c r="K979" s="226" t="s">
        <v>1347</v>
      </c>
      <c r="L979" s="129"/>
      <c r="M979" s="129"/>
      <c r="N979" s="226"/>
      <c r="O979" s="130"/>
      <c r="P979" s="129"/>
      <c r="Q979" s="131"/>
      <c r="R979" s="22"/>
      <c r="S979" s="29"/>
      <c r="T979" s="27"/>
      <c r="U979" s="27"/>
      <c r="V979" s="41"/>
      <c r="W979" s="45"/>
      <c r="X979" s="29"/>
      <c r="Y979" s="41"/>
      <c r="Z979" s="29"/>
      <c r="AA979" s="29"/>
      <c r="AB979" s="49"/>
      <c r="AC979" s="29"/>
      <c r="AD979" s="49"/>
      <c r="AE979" s="62"/>
      <c r="AF979" s="106"/>
      <c r="AG979" s="29"/>
      <c r="AH979" s="41"/>
      <c r="AJ979" s="29"/>
      <c r="AK979" s="29"/>
      <c r="AL979" s="29"/>
      <c r="AM979" s="29"/>
      <c r="AO979" s="182" t="s">
        <v>59</v>
      </c>
    </row>
    <row r="980" spans="2:41" s="3" customFormat="1" ht="9.6" customHeight="1" x14ac:dyDescent="0.2">
      <c r="E980" s="226" t="s">
        <v>1388</v>
      </c>
      <c r="F980" s="129"/>
      <c r="G980" s="129"/>
      <c r="H980" s="129"/>
      <c r="I980" s="226"/>
      <c r="J980" s="226"/>
      <c r="K980" s="226" t="s">
        <v>1389</v>
      </c>
      <c r="L980" s="129"/>
      <c r="M980" s="129"/>
      <c r="O980" s="130"/>
      <c r="P980" s="129"/>
      <c r="Q980" s="131"/>
      <c r="R980" s="22"/>
      <c r="S980" s="29"/>
      <c r="T980" s="27"/>
      <c r="U980" s="27"/>
      <c r="V980" s="41"/>
      <c r="W980" s="45"/>
      <c r="X980" s="29"/>
      <c r="Y980" s="41"/>
      <c r="Z980" s="29"/>
      <c r="AA980" s="29"/>
      <c r="AB980" s="49"/>
      <c r="AC980" s="29"/>
      <c r="AD980" s="49"/>
      <c r="AE980" s="62"/>
      <c r="AF980" s="106"/>
      <c r="AG980" s="29"/>
      <c r="AH980" s="41"/>
      <c r="AJ980" s="29"/>
      <c r="AK980" s="29"/>
      <c r="AL980" s="29"/>
      <c r="AM980" s="29"/>
      <c r="AO980" s="182" t="s">
        <v>59</v>
      </c>
    </row>
    <row r="981" spans="2:41" s="3" customFormat="1" ht="9.6" customHeight="1" x14ac:dyDescent="0.2">
      <c r="E981" s="226" t="s">
        <v>1390</v>
      </c>
      <c r="F981" s="129"/>
      <c r="G981" s="129"/>
      <c r="H981" s="129"/>
      <c r="I981" s="226"/>
      <c r="J981" s="226"/>
      <c r="L981" s="129"/>
      <c r="M981" s="129"/>
      <c r="O981" s="130"/>
      <c r="P981" s="129"/>
      <c r="Q981" s="131"/>
      <c r="R981" s="22"/>
      <c r="S981" s="29"/>
      <c r="T981" s="27"/>
      <c r="U981" s="27"/>
      <c r="V981" s="41"/>
      <c r="W981" s="45"/>
      <c r="X981" s="29"/>
      <c r="Y981" s="41"/>
      <c r="Z981" s="29"/>
      <c r="AA981" s="29"/>
      <c r="AB981" s="49"/>
      <c r="AC981" s="29"/>
      <c r="AD981" s="49"/>
      <c r="AE981" s="62"/>
      <c r="AF981" s="106"/>
      <c r="AG981" s="29"/>
      <c r="AH981" s="41"/>
      <c r="AJ981" s="29"/>
      <c r="AK981" s="29"/>
      <c r="AL981" s="29"/>
      <c r="AM981" s="29"/>
      <c r="AO981" s="182" t="s">
        <v>59</v>
      </c>
    </row>
    <row r="982" spans="2:41" s="3" customFormat="1" ht="3.95" customHeight="1" x14ac:dyDescent="0.2">
      <c r="P982" s="61"/>
      <c r="Q982" s="73"/>
      <c r="R982" s="6"/>
      <c r="S982" s="29"/>
      <c r="T982" s="6"/>
      <c r="U982" s="5"/>
      <c r="V982" s="41"/>
      <c r="W982" s="45"/>
      <c r="X982" s="13"/>
      <c r="Y982" s="41"/>
      <c r="Z982" s="29"/>
      <c r="AA982" s="29"/>
      <c r="AB982" s="44"/>
      <c r="AC982" s="15"/>
      <c r="AD982" s="13"/>
      <c r="AE982" s="54"/>
      <c r="AF982" s="105"/>
      <c r="AG982" s="29"/>
      <c r="AH982" s="41"/>
      <c r="AJ982" s="15"/>
      <c r="AK982" s="15"/>
      <c r="AL982" s="15"/>
      <c r="AM982" s="15"/>
      <c r="AO982" s="182" t="s">
        <v>59</v>
      </c>
    </row>
    <row r="983" spans="2:41" s="3" customFormat="1" ht="9.9499999999999993" customHeight="1" x14ac:dyDescent="0.2">
      <c r="C983" s="220" t="s">
        <v>534</v>
      </c>
      <c r="E983" s="221"/>
      <c r="P983" s="134"/>
      <c r="Q983" s="6"/>
      <c r="R983" s="222" t="s">
        <v>370</v>
      </c>
      <c r="S983" s="172" t="s">
        <v>535</v>
      </c>
      <c r="T983" s="223"/>
      <c r="U983" s="5"/>
      <c r="V983" s="41"/>
      <c r="W983" s="58"/>
      <c r="X983" s="58"/>
      <c r="Y983" s="41"/>
      <c r="Z983" s="29"/>
      <c r="AA983" s="29"/>
      <c r="AB983" s="44"/>
      <c r="AC983" s="15"/>
      <c r="AD983" s="13"/>
      <c r="AE983" s="54"/>
      <c r="AF983" s="105"/>
      <c r="AG983" s="15"/>
      <c r="AH983" s="41"/>
      <c r="AJ983" s="15"/>
      <c r="AK983" s="15"/>
      <c r="AL983" s="15"/>
      <c r="AM983" s="15"/>
      <c r="AO983" s="182" t="s">
        <v>59</v>
      </c>
    </row>
    <row r="984" spans="2:41" s="3" customFormat="1" ht="2.85" customHeight="1" x14ac:dyDescent="0.2">
      <c r="P984" s="61"/>
      <c r="Q984" s="73"/>
      <c r="R984" s="6"/>
      <c r="S984" s="29"/>
      <c r="T984" s="6"/>
      <c r="U984" s="5"/>
      <c r="V984" s="41"/>
      <c r="W984" s="45"/>
      <c r="X984" s="13"/>
      <c r="Y984" s="41"/>
      <c r="Z984" s="29"/>
      <c r="AA984" s="29"/>
      <c r="AB984" s="44"/>
      <c r="AC984" s="15"/>
      <c r="AD984" s="13"/>
      <c r="AE984" s="54"/>
      <c r="AF984" s="105"/>
      <c r="AG984" s="29"/>
      <c r="AH984" s="41"/>
      <c r="AJ984" s="15"/>
      <c r="AK984" s="15"/>
      <c r="AL984" s="15"/>
      <c r="AM984" s="15"/>
      <c r="AO984" s="182" t="s">
        <v>59</v>
      </c>
    </row>
    <row r="985" spans="2:41" s="3" customFormat="1" ht="9.9499999999999993" customHeight="1" x14ac:dyDescent="0.2">
      <c r="C985" s="133"/>
      <c r="D985" s="234" t="s">
        <v>574</v>
      </c>
      <c r="E985" s="224"/>
      <c r="F985" s="224"/>
      <c r="G985" s="224"/>
      <c r="H985" s="224"/>
      <c r="I985" s="224"/>
      <c r="J985" s="224"/>
      <c r="K985" s="224" t="s">
        <v>89</v>
      </c>
      <c r="L985" s="224"/>
      <c r="M985" s="224"/>
      <c r="N985" s="224"/>
      <c r="O985" s="23"/>
      <c r="P985" s="23"/>
      <c r="Q985" s="23"/>
      <c r="R985" s="23"/>
      <c r="S985" s="29"/>
      <c r="T985" s="23"/>
      <c r="U985" s="5"/>
      <c r="V985" s="41"/>
      <c r="W985" s="58"/>
      <c r="X985" s="58"/>
      <c r="Y985" s="41"/>
      <c r="Z985" s="29"/>
      <c r="AA985" s="29"/>
      <c r="AB985" s="44"/>
      <c r="AC985" s="15"/>
      <c r="AD985" s="13"/>
      <c r="AE985" s="54"/>
      <c r="AF985" s="105"/>
      <c r="AG985" s="15"/>
      <c r="AH985" s="41"/>
      <c r="AJ985" s="15"/>
      <c r="AK985" s="15"/>
      <c r="AL985" s="15"/>
      <c r="AM985" s="15"/>
      <c r="AO985" s="182" t="s">
        <v>59</v>
      </c>
    </row>
    <row r="986" spans="2:41" s="3" customFormat="1" ht="1.5" customHeight="1" x14ac:dyDescent="0.2">
      <c r="P986" s="61"/>
      <c r="Q986" s="73"/>
      <c r="R986" s="6"/>
      <c r="S986" s="29"/>
      <c r="T986" s="6"/>
      <c r="U986" s="5"/>
      <c r="V986" s="41"/>
      <c r="W986" s="45"/>
      <c r="X986" s="13"/>
      <c r="Y986" s="41"/>
      <c r="Z986" s="29"/>
      <c r="AA986" s="29"/>
      <c r="AB986" s="44"/>
      <c r="AC986" s="15"/>
      <c r="AD986" s="13"/>
      <c r="AE986" s="54"/>
      <c r="AF986" s="105"/>
      <c r="AG986" s="29"/>
      <c r="AH986" s="41"/>
      <c r="AJ986" s="15"/>
      <c r="AK986" s="15"/>
      <c r="AL986" s="15"/>
      <c r="AM986" s="15"/>
      <c r="AO986" s="182" t="s">
        <v>59</v>
      </c>
    </row>
    <row r="987" spans="2:41" s="3" customFormat="1" ht="9.9499999999999993" customHeight="1" x14ac:dyDescent="0.2">
      <c r="B987" s="95" t="s">
        <v>55</v>
      </c>
      <c r="D987" s="211"/>
      <c r="E987" s="61" t="s">
        <v>382</v>
      </c>
      <c r="F987" s="61"/>
      <c r="G987" s="23" t="s">
        <v>532</v>
      </c>
      <c r="H987" s="23"/>
      <c r="I987" s="23"/>
      <c r="J987" s="23"/>
      <c r="K987" s="23" t="s">
        <v>573</v>
      </c>
      <c r="L987" s="23"/>
      <c r="M987" s="23"/>
      <c r="N987" s="23"/>
      <c r="P987" s="61" t="s">
        <v>525</v>
      </c>
      <c r="Q987" s="73"/>
      <c r="R987" s="22"/>
      <c r="S987" s="29">
        <f>IF(Suggested="Yes",AA987,AG987)</f>
        <v>6.3</v>
      </c>
      <c r="T987" s="27" t="s">
        <v>47</v>
      </c>
      <c r="U987" s="5" t="str">
        <f>+Instructions!$B$3</f>
        <v xml:space="preserve">G </v>
      </c>
      <c r="V987" s="41"/>
      <c r="W987" s="45">
        <f>+Instructions!$C$22</f>
        <v>0</v>
      </c>
      <c r="X987" s="15">
        <f>ROUND($AA987*(1-W987)+0.004999,2)</f>
        <v>6.3</v>
      </c>
      <c r="Y987" s="41"/>
      <c r="Z987" s="6" t="s">
        <v>1704</v>
      </c>
      <c r="AA987" s="29">
        <v>6.3</v>
      </c>
      <c r="AB987" s="49">
        <f>+W987</f>
        <v>0</v>
      </c>
      <c r="AC987" s="15">
        <f>+X987</f>
        <v>6.3</v>
      </c>
      <c r="AD987" s="11">
        <f>(AG987-AC987)/AG987</f>
        <v>0</v>
      </c>
      <c r="AE987" s="102"/>
      <c r="AF987" s="109">
        <v>1</v>
      </c>
      <c r="AG987" s="28">
        <f>SUM(AJ987:AL987)+AE987</f>
        <v>6.3</v>
      </c>
      <c r="AH987" s="41"/>
      <c r="AJ987" s="15">
        <f>ROUND(AC987/(1-VLOOKUP(AF987,Group,2,FALSE)),2)</f>
        <v>6.3</v>
      </c>
      <c r="AK987" s="15">
        <f>IF(VLOOKUP(AF987,Group,5,FALSE)="YES",VLOOKUP(ROUND(ROUND(AJ987,1)-AJ987,2),Round,2,FALSE)+VLOOKUP(AF987,Group,6,FALSE),0)</f>
        <v>0</v>
      </c>
      <c r="AL987" s="15">
        <f>IF(VLOOKUP(AF987,Group,7,FALSE)="",0,ROUND(AJ987-0.04999,1)-AJ987+AM987)</f>
        <v>0</v>
      </c>
      <c r="AM987" s="15" t="str">
        <f>IF(VLOOKUP(AF987,Group,7,FALSE)="","",VLOOKUP(AF987,Group,7,FALSE))</f>
        <v/>
      </c>
      <c r="AO987" s="183" t="s">
        <v>59</v>
      </c>
    </row>
    <row r="988" spans="2:41" s="3" customFormat="1" ht="3.95" customHeight="1" x14ac:dyDescent="0.2">
      <c r="P988" s="61"/>
      <c r="Q988" s="73"/>
      <c r="R988" s="6"/>
      <c r="S988" s="29"/>
      <c r="T988" s="6"/>
      <c r="U988" s="5"/>
      <c r="V988" s="41"/>
      <c r="W988" s="45"/>
      <c r="X988" s="13"/>
      <c r="Y988" s="41"/>
      <c r="Z988" s="29"/>
      <c r="AA988" s="29"/>
      <c r="AB988" s="44"/>
      <c r="AC988" s="15"/>
      <c r="AD988" s="13"/>
      <c r="AE988" s="54"/>
      <c r="AF988" s="105"/>
      <c r="AG988" s="29"/>
      <c r="AH988" s="41"/>
      <c r="AJ988" s="15"/>
      <c r="AK988" s="15"/>
      <c r="AL988" s="15"/>
      <c r="AM988" s="15"/>
      <c r="AO988" s="182" t="s">
        <v>59</v>
      </c>
    </row>
    <row r="989" spans="2:41" s="3" customFormat="1" ht="9.9499999999999993" customHeight="1" x14ac:dyDescent="0.2">
      <c r="C989" s="220" t="s">
        <v>1163</v>
      </c>
      <c r="E989" s="221"/>
      <c r="P989" s="134"/>
      <c r="Q989" s="6"/>
      <c r="R989" s="222" t="s">
        <v>370</v>
      </c>
      <c r="S989" s="172" t="s">
        <v>1166</v>
      </c>
      <c r="T989" s="223"/>
      <c r="U989" s="5"/>
      <c r="V989" s="41"/>
      <c r="W989" s="58"/>
      <c r="X989" s="58"/>
      <c r="Y989" s="41"/>
      <c r="Z989" s="29"/>
      <c r="AA989" s="29"/>
      <c r="AB989" s="44"/>
      <c r="AC989" s="15"/>
      <c r="AD989" s="13"/>
      <c r="AE989" s="54"/>
      <c r="AF989" s="105"/>
      <c r="AG989" s="15"/>
      <c r="AH989" s="41"/>
      <c r="AJ989" s="15"/>
      <c r="AK989" s="15"/>
      <c r="AL989" s="15"/>
      <c r="AM989" s="15"/>
      <c r="AO989" s="182" t="s">
        <v>59</v>
      </c>
    </row>
    <row r="990" spans="2:41" s="3" customFormat="1" ht="2.85" customHeight="1" x14ac:dyDescent="0.2">
      <c r="P990" s="61"/>
      <c r="Q990" s="73"/>
      <c r="R990" s="6"/>
      <c r="S990" s="29"/>
      <c r="T990" s="6"/>
      <c r="U990" s="5"/>
      <c r="V990" s="41"/>
      <c r="W990" s="45"/>
      <c r="X990" s="13"/>
      <c r="Y990" s="41"/>
      <c r="Z990" s="29"/>
      <c r="AA990" s="29"/>
      <c r="AB990" s="44"/>
      <c r="AC990" s="15"/>
      <c r="AD990" s="13"/>
      <c r="AE990" s="54"/>
      <c r="AF990" s="105"/>
      <c r="AG990" s="29"/>
      <c r="AH990" s="41"/>
      <c r="AJ990" s="15"/>
      <c r="AK990" s="15"/>
      <c r="AL990" s="15"/>
      <c r="AM990" s="15"/>
      <c r="AO990" s="182"/>
    </row>
    <row r="991" spans="2:41" s="3" customFormat="1" ht="9.9499999999999993" customHeight="1" x14ac:dyDescent="0.2">
      <c r="C991" s="133"/>
      <c r="D991" s="211" t="s">
        <v>165</v>
      </c>
      <c r="E991" s="224" t="s">
        <v>1167</v>
      </c>
      <c r="F991" s="224"/>
      <c r="G991" s="224"/>
      <c r="H991" s="224"/>
      <c r="I991" s="224"/>
      <c r="K991" s="224"/>
      <c r="L991" s="224"/>
      <c r="M991" s="224"/>
      <c r="N991" s="224"/>
      <c r="O991" s="23"/>
      <c r="P991" s="23"/>
      <c r="Q991" s="23"/>
      <c r="R991" s="23"/>
      <c r="S991" s="23"/>
      <c r="T991" s="23"/>
      <c r="U991" s="5"/>
      <c r="V991" s="41"/>
      <c r="W991" s="58"/>
      <c r="X991" s="58"/>
      <c r="Y991" s="41"/>
      <c r="Z991" s="29"/>
      <c r="AA991" s="29"/>
      <c r="AB991" s="44"/>
      <c r="AC991" s="15"/>
      <c r="AD991" s="13"/>
      <c r="AE991" s="54"/>
      <c r="AF991" s="105"/>
      <c r="AG991" s="15"/>
      <c r="AH991" s="41"/>
      <c r="AJ991" s="15"/>
      <c r="AK991" s="15"/>
      <c r="AL991" s="15"/>
      <c r="AM991" s="15"/>
      <c r="AO991" s="182" t="s">
        <v>59</v>
      </c>
    </row>
    <row r="992" spans="2:41" s="3" customFormat="1" ht="1.5" customHeight="1" x14ac:dyDescent="0.2">
      <c r="P992" s="61"/>
      <c r="Q992" s="73"/>
      <c r="R992" s="6"/>
      <c r="S992" s="29"/>
      <c r="T992" s="6"/>
      <c r="U992" s="5"/>
      <c r="V992" s="41"/>
      <c r="W992" s="45"/>
      <c r="X992" s="13"/>
      <c r="Y992" s="41"/>
      <c r="Z992" s="29"/>
      <c r="AA992" s="29"/>
      <c r="AB992" s="44"/>
      <c r="AC992" s="15"/>
      <c r="AD992" s="13"/>
      <c r="AE992" s="54"/>
      <c r="AF992" s="105"/>
      <c r="AG992" s="29"/>
      <c r="AH992" s="41"/>
      <c r="AJ992" s="15"/>
      <c r="AK992" s="15"/>
      <c r="AL992" s="15"/>
      <c r="AM992" s="15"/>
      <c r="AO992" s="182" t="s">
        <v>59</v>
      </c>
    </row>
    <row r="993" spans="2:41" s="3" customFormat="1" ht="9.9499999999999993" customHeight="1" x14ac:dyDescent="0.2">
      <c r="B993" s="95" t="s">
        <v>55</v>
      </c>
      <c r="D993" s="211" t="s">
        <v>63</v>
      </c>
      <c r="E993" s="61" t="s">
        <v>108</v>
      </c>
      <c r="F993" s="61"/>
      <c r="G993" s="23" t="s">
        <v>48</v>
      </c>
      <c r="H993" s="23"/>
      <c r="I993" s="23" t="s">
        <v>258</v>
      </c>
      <c r="J993" s="23"/>
      <c r="K993" s="23"/>
      <c r="L993" s="23"/>
      <c r="M993" s="23"/>
      <c r="N993" s="23"/>
      <c r="P993" s="61" t="s">
        <v>206</v>
      </c>
      <c r="Q993" s="73"/>
      <c r="R993" s="22"/>
      <c r="S993" s="29">
        <f>IF(Suggested="Yes",AA993,AG993)</f>
        <v>9.0500000000000007</v>
      </c>
      <c r="T993" s="27" t="s">
        <v>47</v>
      </c>
      <c r="U993" s="5" t="str">
        <f>+Instructions!$B$3</f>
        <v xml:space="preserve">G </v>
      </c>
      <c r="V993" s="41"/>
      <c r="W993" s="45">
        <f>+Instructions!$C$22</f>
        <v>0</v>
      </c>
      <c r="X993" s="15">
        <f t="shared" ref="X993" si="803">ROUND($AA993*(1-W993)+0.004999,2)</f>
        <v>9.0500000000000007</v>
      </c>
      <c r="Y993" s="41"/>
      <c r="Z993" s="6" t="s">
        <v>1704</v>
      </c>
      <c r="AA993" s="29">
        <v>9.0500000000000007</v>
      </c>
      <c r="AB993" s="49">
        <f t="shared" ref="AB993" si="804">+W993</f>
        <v>0</v>
      </c>
      <c r="AC993" s="15">
        <f t="shared" ref="AC993" si="805">+X993</f>
        <v>9.0500000000000007</v>
      </c>
      <c r="AD993" s="11">
        <f t="shared" ref="AD993" si="806">(AG993-AC993)/AG993</f>
        <v>0</v>
      </c>
      <c r="AE993" s="102"/>
      <c r="AF993" s="109">
        <v>1</v>
      </c>
      <c r="AG993" s="28">
        <f t="shared" ref="AG993" si="807">SUM(AJ993:AL993)+AE993</f>
        <v>9.0500000000000007</v>
      </c>
      <c r="AH993" s="41"/>
      <c r="AJ993" s="15">
        <f t="shared" ref="AJ993" si="808">ROUND(AC993/(1-VLOOKUP(AF993,Group,2,FALSE)),2)</f>
        <v>9.0500000000000007</v>
      </c>
      <c r="AK993" s="15">
        <f t="shared" ref="AK993" si="809">IF(VLOOKUP(AF993,Group,5,FALSE)="YES",VLOOKUP(ROUND(ROUND(AJ993,1)-AJ993,2),Round,2,FALSE)+VLOOKUP(AF993,Group,6,FALSE),0)</f>
        <v>0</v>
      </c>
      <c r="AL993" s="15">
        <f t="shared" ref="AL993" si="810">IF(VLOOKUP(AF993,Group,7,FALSE)="",0,ROUND(AJ993-0.04999,1)-AJ993+AM993)</f>
        <v>0</v>
      </c>
      <c r="AM993" s="15" t="str">
        <f t="shared" ref="AM993" si="811">IF(VLOOKUP(AF993,Group,7,FALSE)="","",VLOOKUP(AF993,Group,7,FALSE))</f>
        <v/>
      </c>
      <c r="AO993" s="81" t="s">
        <v>59</v>
      </c>
    </row>
    <row r="994" spans="2:41" s="3" customFormat="1" ht="9.9499999999999993" customHeight="1" x14ac:dyDescent="0.2">
      <c r="B994" s="95" t="s">
        <v>55</v>
      </c>
      <c r="D994" s="211"/>
      <c r="E994" s="61" t="s">
        <v>398</v>
      </c>
      <c r="F994" s="61"/>
      <c r="G994" s="23" t="s">
        <v>48</v>
      </c>
      <c r="H994" s="23"/>
      <c r="I994" s="23" t="s">
        <v>258</v>
      </c>
      <c r="J994" s="23"/>
      <c r="K994" s="23"/>
      <c r="L994" s="23"/>
      <c r="M994" s="23"/>
      <c r="N994" s="23"/>
      <c r="P994" s="61" t="s">
        <v>107</v>
      </c>
      <c r="Q994" s="73"/>
      <c r="R994" s="22"/>
      <c r="S994" s="29">
        <f>IF(Suggested="Yes",AA994,AG994)</f>
        <v>10.6</v>
      </c>
      <c r="T994" s="27" t="s">
        <v>47</v>
      </c>
      <c r="U994" s="5" t="str">
        <f>+Instructions!$B$3</f>
        <v xml:space="preserve">G </v>
      </c>
      <c r="V994" s="41"/>
      <c r="W994" s="45">
        <f>+Instructions!$C$22</f>
        <v>0</v>
      </c>
      <c r="X994" s="15">
        <f>ROUND($AA994*(1-W994)+0.004999,2)</f>
        <v>10.6</v>
      </c>
      <c r="Y994" s="41"/>
      <c r="Z994" s="6" t="s">
        <v>1704</v>
      </c>
      <c r="AA994" s="29">
        <v>10.6</v>
      </c>
      <c r="AB994" s="49">
        <f>+W994</f>
        <v>0</v>
      </c>
      <c r="AC994" s="15">
        <f>+X994</f>
        <v>10.6</v>
      </c>
      <c r="AD994" s="11">
        <f>(AG994-AC994)/AG994</f>
        <v>0</v>
      </c>
      <c r="AE994" s="102"/>
      <c r="AF994" s="109">
        <v>1</v>
      </c>
      <c r="AG994" s="28">
        <f>SUM(AJ994:AL994)+AE994</f>
        <v>10.6</v>
      </c>
      <c r="AH994" s="41"/>
      <c r="AJ994" s="15">
        <f>ROUND(AC994/(1-VLOOKUP(AF994,Group,2,FALSE)),2)</f>
        <v>10.6</v>
      </c>
      <c r="AK994" s="15">
        <f>IF(VLOOKUP(AF994,Group,5,FALSE)="YES",VLOOKUP(ROUND(ROUND(AJ994,1)-AJ994,2),Round,2,FALSE)+VLOOKUP(AF994,Group,6,FALSE),0)</f>
        <v>0</v>
      </c>
      <c r="AL994" s="15">
        <f>IF(VLOOKUP(AF994,Group,7,FALSE)="",0,ROUND(AJ994-0.04999,1)-AJ994+AM994)</f>
        <v>0</v>
      </c>
      <c r="AM994" s="15" t="str">
        <f>IF(VLOOKUP(AF994,Group,7,FALSE)="","",VLOOKUP(AF994,Group,7,FALSE))</f>
        <v/>
      </c>
      <c r="AO994" s="183" t="s">
        <v>59</v>
      </c>
    </row>
    <row r="995" spans="2:41" s="3" customFormat="1" ht="1.5" customHeight="1" x14ac:dyDescent="0.2">
      <c r="P995" s="61"/>
      <c r="Q995" s="73"/>
      <c r="R995" s="6"/>
      <c r="S995" s="29"/>
      <c r="T995" s="6"/>
      <c r="U995" s="5"/>
      <c r="V995" s="41"/>
      <c r="W995" s="45"/>
      <c r="X995" s="13"/>
      <c r="Y995" s="41"/>
      <c r="Z995" s="29"/>
      <c r="AA995" s="29"/>
      <c r="AB995" s="44"/>
      <c r="AC995" s="15"/>
      <c r="AD995" s="13"/>
      <c r="AE995" s="54"/>
      <c r="AF995" s="105"/>
      <c r="AG995" s="29"/>
      <c r="AH995" s="41"/>
      <c r="AJ995" s="15"/>
      <c r="AK995" s="15"/>
      <c r="AL995" s="15"/>
      <c r="AM995" s="15"/>
      <c r="AO995" s="182" t="s">
        <v>59</v>
      </c>
    </row>
    <row r="996" spans="2:41" s="3" customFormat="1" ht="9.9499999999999993" customHeight="1" x14ac:dyDescent="0.2">
      <c r="B996" s="95" t="s">
        <v>55</v>
      </c>
      <c r="D996" s="211" t="s">
        <v>64</v>
      </c>
      <c r="E996" s="61" t="s">
        <v>108</v>
      </c>
      <c r="F996" s="61"/>
      <c r="G996" s="23" t="s">
        <v>48</v>
      </c>
      <c r="H996" s="23"/>
      <c r="I996" s="23" t="s">
        <v>258</v>
      </c>
      <c r="J996" s="23"/>
      <c r="K996" s="23" t="s">
        <v>1168</v>
      </c>
      <c r="L996" s="23"/>
      <c r="M996" s="23"/>
      <c r="N996" s="23"/>
      <c r="P996" s="61" t="s">
        <v>231</v>
      </c>
      <c r="Q996" s="73"/>
      <c r="R996" s="22"/>
      <c r="S996" s="29">
        <f>IF(Suggested="Yes",AA996,AG996)</f>
        <v>10.35</v>
      </c>
      <c r="T996" s="27" t="s">
        <v>47</v>
      </c>
      <c r="U996" s="5" t="str">
        <f>+Instructions!$B$3</f>
        <v xml:space="preserve">G </v>
      </c>
      <c r="V996" s="41"/>
      <c r="W996" s="45">
        <f>+Instructions!$C$22</f>
        <v>0</v>
      </c>
      <c r="X996" s="15">
        <f>ROUND($AA996*(1-W996)+0.004999,2)</f>
        <v>10.35</v>
      </c>
      <c r="Y996" s="41"/>
      <c r="Z996" s="6" t="s">
        <v>1705</v>
      </c>
      <c r="AA996" s="29">
        <v>10.35</v>
      </c>
      <c r="AB996" s="49">
        <f t="shared" ref="AB996" si="812">+W996</f>
        <v>0</v>
      </c>
      <c r="AC996" s="15">
        <f t="shared" ref="AC996" si="813">+X996</f>
        <v>10.35</v>
      </c>
      <c r="AD996" s="11">
        <f t="shared" ref="AD996" si="814">(AG996-AC996)/AG996</f>
        <v>0</v>
      </c>
      <c r="AE996" s="102"/>
      <c r="AF996" s="109">
        <v>1</v>
      </c>
      <c r="AG996" s="28">
        <f t="shared" ref="AG996" si="815">SUM(AJ996:AL996)+AE996</f>
        <v>10.35</v>
      </c>
      <c r="AH996" s="41"/>
      <c r="AJ996" s="15">
        <f t="shared" ref="AJ996" si="816">ROUND(AC996/(1-VLOOKUP(AF996,Group,2,FALSE)),2)</f>
        <v>10.35</v>
      </c>
      <c r="AK996" s="15">
        <f t="shared" ref="AK996" si="817">IF(VLOOKUP(AF996,Group,5,FALSE)="YES",VLOOKUP(ROUND(ROUND(AJ996,1)-AJ996,2),Round,2,FALSE)+VLOOKUP(AF996,Group,6,FALSE),0)</f>
        <v>0</v>
      </c>
      <c r="AL996" s="15">
        <f t="shared" ref="AL996" si="818">IF(VLOOKUP(AF996,Group,7,FALSE)="",0,ROUND(AJ996-0.04999,1)-AJ996+AM996)</f>
        <v>0</v>
      </c>
      <c r="AM996" s="15" t="str">
        <f t="shared" ref="AM996" si="819">IF(VLOOKUP(AF996,Group,7,FALSE)="","",VLOOKUP(AF996,Group,7,FALSE))</f>
        <v/>
      </c>
      <c r="AO996" s="81" t="s">
        <v>59</v>
      </c>
    </row>
    <row r="997" spans="2:41" s="3" customFormat="1" ht="3.95" customHeight="1" x14ac:dyDescent="0.2">
      <c r="P997" s="61"/>
      <c r="Q997" s="73"/>
      <c r="R997" s="6"/>
      <c r="S997" s="29"/>
      <c r="T997" s="6"/>
      <c r="U997" s="5"/>
      <c r="V997" s="41"/>
      <c r="W997" s="45"/>
      <c r="X997" s="13"/>
      <c r="Y997" s="41"/>
      <c r="Z997" s="29"/>
      <c r="AA997" s="29"/>
      <c r="AB997" s="44"/>
      <c r="AC997" s="15"/>
      <c r="AD997" s="13"/>
      <c r="AE997" s="54"/>
      <c r="AF997" s="105"/>
      <c r="AG997" s="29"/>
      <c r="AH997" s="41"/>
      <c r="AJ997" s="15"/>
      <c r="AK997" s="15"/>
      <c r="AL997" s="15"/>
      <c r="AM997" s="15"/>
      <c r="AO997" s="182" t="s">
        <v>59</v>
      </c>
    </row>
    <row r="998" spans="2:41" s="3" customFormat="1" ht="9.9499999999999993" customHeight="1" x14ac:dyDescent="0.2">
      <c r="C998" s="220" t="s">
        <v>1164</v>
      </c>
      <c r="E998" s="221"/>
      <c r="P998" s="134"/>
      <c r="Q998" s="6"/>
      <c r="R998" s="222" t="s">
        <v>370</v>
      </c>
      <c r="S998" s="172" t="s">
        <v>993</v>
      </c>
      <c r="T998" s="223"/>
      <c r="U998" s="5"/>
      <c r="V998" s="41"/>
      <c r="W998" s="58"/>
      <c r="X998" s="58"/>
      <c r="Y998" s="41"/>
      <c r="Z998" s="29"/>
      <c r="AA998" s="29"/>
      <c r="AB998" s="44"/>
      <c r="AC998" s="15"/>
      <c r="AD998" s="13"/>
      <c r="AE998" s="54"/>
      <c r="AF998" s="105"/>
      <c r="AG998" s="15"/>
      <c r="AH998" s="41"/>
      <c r="AJ998" s="15"/>
      <c r="AK998" s="15"/>
      <c r="AL998" s="15"/>
      <c r="AM998" s="15"/>
      <c r="AO998" s="182" t="s">
        <v>59</v>
      </c>
    </row>
    <row r="999" spans="2:41" s="3" customFormat="1" ht="2.85" customHeight="1" x14ac:dyDescent="0.2">
      <c r="P999" s="61"/>
      <c r="Q999" s="73"/>
      <c r="R999" s="6"/>
      <c r="S999" s="29"/>
      <c r="T999" s="6"/>
      <c r="U999" s="5"/>
      <c r="V999" s="41"/>
      <c r="W999" s="45"/>
      <c r="X999" s="13"/>
      <c r="Y999" s="41"/>
      <c r="Z999" s="29"/>
      <c r="AA999" s="29"/>
      <c r="AB999" s="44"/>
      <c r="AC999" s="15"/>
      <c r="AD999" s="13"/>
      <c r="AE999" s="54"/>
      <c r="AF999" s="105"/>
      <c r="AG999" s="29"/>
      <c r="AH999" s="41"/>
      <c r="AJ999" s="15"/>
      <c r="AK999" s="15"/>
      <c r="AL999" s="15"/>
      <c r="AM999" s="15"/>
      <c r="AO999" s="182"/>
    </row>
    <row r="1000" spans="2:41" s="3" customFormat="1" ht="9.9499999999999993" customHeight="1" x14ac:dyDescent="0.2">
      <c r="C1000" s="133"/>
      <c r="D1000" s="211" t="s">
        <v>165</v>
      </c>
      <c r="E1000" s="224" t="s">
        <v>712</v>
      </c>
      <c r="F1000" s="224"/>
      <c r="G1000" s="224"/>
      <c r="H1000" s="224"/>
      <c r="I1000" s="224"/>
      <c r="K1000" s="224"/>
      <c r="L1000" s="224"/>
      <c r="M1000" s="224"/>
      <c r="N1000" s="224"/>
      <c r="O1000" s="23"/>
      <c r="P1000" s="23"/>
      <c r="Q1000" s="23"/>
      <c r="R1000" s="23"/>
      <c r="S1000" s="23"/>
      <c r="T1000" s="23"/>
      <c r="U1000" s="5"/>
      <c r="V1000" s="41"/>
      <c r="W1000" s="58"/>
      <c r="X1000" s="58"/>
      <c r="Y1000" s="41"/>
      <c r="Z1000" s="29"/>
      <c r="AA1000" s="29"/>
      <c r="AB1000" s="44"/>
      <c r="AC1000" s="15"/>
      <c r="AD1000" s="13"/>
      <c r="AE1000" s="54"/>
      <c r="AF1000" s="105"/>
      <c r="AG1000" s="15"/>
      <c r="AH1000" s="41"/>
      <c r="AJ1000" s="15"/>
      <c r="AK1000" s="15"/>
      <c r="AL1000" s="15"/>
      <c r="AM1000" s="15"/>
      <c r="AO1000" s="182" t="s">
        <v>59</v>
      </c>
    </row>
    <row r="1001" spans="2:41" s="3" customFormat="1" ht="1.5" customHeight="1" x14ac:dyDescent="0.2">
      <c r="P1001" s="61"/>
      <c r="Q1001" s="73"/>
      <c r="R1001" s="6"/>
      <c r="S1001" s="29"/>
      <c r="T1001" s="6"/>
      <c r="U1001" s="5"/>
      <c r="V1001" s="41"/>
      <c r="W1001" s="45"/>
      <c r="X1001" s="13"/>
      <c r="Y1001" s="41"/>
      <c r="Z1001" s="29"/>
      <c r="AA1001" s="29"/>
      <c r="AB1001" s="44"/>
      <c r="AC1001" s="15"/>
      <c r="AD1001" s="13"/>
      <c r="AE1001" s="54"/>
      <c r="AF1001" s="105"/>
      <c r="AG1001" s="29"/>
      <c r="AH1001" s="41"/>
      <c r="AJ1001" s="15"/>
      <c r="AK1001" s="15"/>
      <c r="AL1001" s="15"/>
      <c r="AM1001" s="15"/>
      <c r="AO1001" s="182" t="s">
        <v>59</v>
      </c>
    </row>
    <row r="1002" spans="2:41" s="3" customFormat="1" ht="9.9499999999999993" customHeight="1" x14ac:dyDescent="0.2">
      <c r="B1002" s="95" t="s">
        <v>55</v>
      </c>
      <c r="D1002" s="211" t="s">
        <v>63</v>
      </c>
      <c r="E1002" s="61" t="s">
        <v>108</v>
      </c>
      <c r="F1002" s="61"/>
      <c r="G1002" s="23" t="s">
        <v>48</v>
      </c>
      <c r="H1002" s="23"/>
      <c r="I1002" s="23" t="s">
        <v>258</v>
      </c>
      <c r="J1002" s="23"/>
      <c r="K1002" s="23"/>
      <c r="L1002" s="23"/>
      <c r="M1002" s="23"/>
      <c r="N1002" s="23"/>
      <c r="P1002" s="61" t="s">
        <v>206</v>
      </c>
      <c r="Q1002" s="73"/>
      <c r="R1002" s="22"/>
      <c r="S1002" s="29">
        <f>IF(Suggested="Yes",AA1002,AG1002)</f>
        <v>9.0500000000000007</v>
      </c>
      <c r="T1002" s="27" t="s">
        <v>47</v>
      </c>
      <c r="U1002" s="5" t="str">
        <f>+Instructions!$B$3</f>
        <v xml:space="preserve">G </v>
      </c>
      <c r="V1002" s="41"/>
      <c r="W1002" s="45">
        <f>+Instructions!$C$22</f>
        <v>0</v>
      </c>
      <c r="X1002" s="15">
        <f t="shared" ref="X1002" si="820">ROUND($AA1002*(1-W1002)+0.004999,2)</f>
        <v>9.0500000000000007</v>
      </c>
      <c r="Y1002" s="41"/>
      <c r="Z1002" s="6" t="s">
        <v>1704</v>
      </c>
      <c r="AA1002" s="29">
        <v>9.0500000000000007</v>
      </c>
      <c r="AB1002" s="49">
        <f t="shared" ref="AB1002" si="821">+W1002</f>
        <v>0</v>
      </c>
      <c r="AC1002" s="15">
        <f t="shared" ref="AC1002" si="822">+X1002</f>
        <v>9.0500000000000007</v>
      </c>
      <c r="AD1002" s="11">
        <f t="shared" ref="AD1002" si="823">(AG1002-AC1002)/AG1002</f>
        <v>0</v>
      </c>
      <c r="AE1002" s="102"/>
      <c r="AF1002" s="109">
        <v>1</v>
      </c>
      <c r="AG1002" s="28">
        <f t="shared" ref="AG1002" si="824">SUM(AJ1002:AL1002)+AE1002</f>
        <v>9.0500000000000007</v>
      </c>
      <c r="AH1002" s="41"/>
      <c r="AJ1002" s="15">
        <f t="shared" ref="AJ1002" si="825">ROUND(AC1002/(1-VLOOKUP(AF1002,Group,2,FALSE)),2)</f>
        <v>9.0500000000000007</v>
      </c>
      <c r="AK1002" s="15">
        <f t="shared" ref="AK1002" si="826">IF(VLOOKUP(AF1002,Group,5,FALSE)="YES",VLOOKUP(ROUND(ROUND(AJ1002,1)-AJ1002,2),Round,2,FALSE)+VLOOKUP(AF1002,Group,6,FALSE),0)</f>
        <v>0</v>
      </c>
      <c r="AL1002" s="15">
        <f t="shared" ref="AL1002" si="827">IF(VLOOKUP(AF1002,Group,7,FALSE)="",0,ROUND(AJ1002-0.04999,1)-AJ1002+AM1002)</f>
        <v>0</v>
      </c>
      <c r="AM1002" s="15" t="str">
        <f t="shared" ref="AM1002" si="828">IF(VLOOKUP(AF1002,Group,7,FALSE)="","",VLOOKUP(AF1002,Group,7,FALSE))</f>
        <v/>
      </c>
      <c r="AO1002" s="81" t="s">
        <v>59</v>
      </c>
    </row>
    <row r="1003" spans="2:41" s="3" customFormat="1" ht="9.9499999999999993" customHeight="1" x14ac:dyDescent="0.2">
      <c r="B1003" s="95" t="s">
        <v>55</v>
      </c>
      <c r="D1003" s="211"/>
      <c r="E1003" s="61" t="s">
        <v>398</v>
      </c>
      <c r="F1003" s="61"/>
      <c r="G1003" s="23" t="s">
        <v>48</v>
      </c>
      <c r="H1003" s="23"/>
      <c r="I1003" s="23" t="s">
        <v>258</v>
      </c>
      <c r="J1003" s="23"/>
      <c r="K1003" s="23"/>
      <c r="L1003" s="23"/>
      <c r="M1003" s="23"/>
      <c r="N1003" s="23"/>
      <c r="P1003" s="61" t="s">
        <v>107</v>
      </c>
      <c r="Q1003" s="73"/>
      <c r="R1003" s="22"/>
      <c r="S1003" s="29">
        <f>IF(Suggested="Yes",AA1003,AG1003)</f>
        <v>10.6</v>
      </c>
      <c r="T1003" s="27" t="s">
        <v>47</v>
      </c>
      <c r="U1003" s="5" t="str">
        <f>+Instructions!$B$3</f>
        <v xml:space="preserve">G </v>
      </c>
      <c r="V1003" s="41"/>
      <c r="W1003" s="45">
        <f>+Instructions!$C$22</f>
        <v>0</v>
      </c>
      <c r="X1003" s="15">
        <f>ROUND($AA1003*(1-W1003)+0.004999,2)</f>
        <v>10.6</v>
      </c>
      <c r="Y1003" s="41"/>
      <c r="Z1003" s="6" t="s">
        <v>1704</v>
      </c>
      <c r="AA1003" s="29">
        <v>10.6</v>
      </c>
      <c r="AB1003" s="49">
        <f>+W1003</f>
        <v>0</v>
      </c>
      <c r="AC1003" s="15">
        <f>+X1003</f>
        <v>10.6</v>
      </c>
      <c r="AD1003" s="11">
        <f>(AG1003-AC1003)/AG1003</f>
        <v>0</v>
      </c>
      <c r="AE1003" s="102"/>
      <c r="AF1003" s="109">
        <v>1</v>
      </c>
      <c r="AG1003" s="28">
        <f>SUM(AJ1003:AL1003)+AE1003</f>
        <v>10.6</v>
      </c>
      <c r="AH1003" s="41"/>
      <c r="AJ1003" s="15">
        <f>ROUND(AC1003/(1-VLOOKUP(AF1003,Group,2,FALSE)),2)</f>
        <v>10.6</v>
      </c>
      <c r="AK1003" s="15">
        <f>IF(VLOOKUP(AF1003,Group,5,FALSE)="YES",VLOOKUP(ROUND(ROUND(AJ1003,1)-AJ1003,2),Round,2,FALSE)+VLOOKUP(AF1003,Group,6,FALSE),0)</f>
        <v>0</v>
      </c>
      <c r="AL1003" s="15">
        <f>IF(VLOOKUP(AF1003,Group,7,FALSE)="",0,ROUND(AJ1003-0.04999,1)-AJ1003+AM1003)</f>
        <v>0</v>
      </c>
      <c r="AM1003" s="15" t="str">
        <f>IF(VLOOKUP(AF1003,Group,7,FALSE)="","",VLOOKUP(AF1003,Group,7,FALSE))</f>
        <v/>
      </c>
      <c r="AO1003" s="183" t="s">
        <v>59</v>
      </c>
    </row>
    <row r="1004" spans="2:41" s="3" customFormat="1" ht="1.5" customHeight="1" x14ac:dyDescent="0.2">
      <c r="P1004" s="61"/>
      <c r="Q1004" s="73"/>
      <c r="R1004" s="6"/>
      <c r="S1004" s="29"/>
      <c r="T1004" s="6"/>
      <c r="U1004" s="5"/>
      <c r="V1004" s="41"/>
      <c r="W1004" s="45"/>
      <c r="X1004" s="13"/>
      <c r="Y1004" s="41"/>
      <c r="Z1004" s="29"/>
      <c r="AA1004" s="29"/>
      <c r="AB1004" s="44"/>
      <c r="AC1004" s="15"/>
      <c r="AD1004" s="13"/>
      <c r="AE1004" s="54"/>
      <c r="AF1004" s="105"/>
      <c r="AG1004" s="29"/>
      <c r="AH1004" s="41"/>
      <c r="AJ1004" s="15"/>
      <c r="AK1004" s="15"/>
      <c r="AL1004" s="15"/>
      <c r="AM1004" s="15"/>
      <c r="AO1004" s="182" t="s">
        <v>59</v>
      </c>
    </row>
    <row r="1005" spans="2:41" s="3" customFormat="1" ht="9.9499999999999993" customHeight="1" x14ac:dyDescent="0.2">
      <c r="B1005" s="95" t="s">
        <v>55</v>
      </c>
      <c r="D1005" s="211" t="s">
        <v>64</v>
      </c>
      <c r="E1005" s="61" t="s">
        <v>108</v>
      </c>
      <c r="F1005" s="61"/>
      <c r="G1005" s="23" t="s">
        <v>48</v>
      </c>
      <c r="H1005" s="23"/>
      <c r="I1005" s="23" t="s">
        <v>258</v>
      </c>
      <c r="J1005" s="23"/>
      <c r="K1005" s="23" t="s">
        <v>994</v>
      </c>
      <c r="L1005" s="23"/>
      <c r="M1005" s="23"/>
      <c r="N1005" s="23"/>
      <c r="P1005" s="61" t="s">
        <v>107</v>
      </c>
      <c r="Q1005" s="73"/>
      <c r="R1005" s="22" t="s">
        <v>172</v>
      </c>
      <c r="S1005" s="29">
        <f>IF(Suggested="Yes",AA1005,AG1005)</f>
        <v>10.35</v>
      </c>
      <c r="T1005" s="27" t="s">
        <v>47</v>
      </c>
      <c r="U1005" s="5" t="str">
        <f>+Instructions!$B$3</f>
        <v xml:space="preserve">G </v>
      </c>
      <c r="V1005" s="41"/>
      <c r="W1005" s="45">
        <f>+Instructions!$C$22</f>
        <v>0</v>
      </c>
      <c r="X1005" s="15">
        <f>ROUND($AA1005*(1-W1005)+0.004999,2)</f>
        <v>10.35</v>
      </c>
      <c r="Y1005" s="41"/>
      <c r="Z1005" s="6" t="s">
        <v>1705</v>
      </c>
      <c r="AA1005" s="29">
        <v>10.35</v>
      </c>
      <c r="AB1005" s="49">
        <f t="shared" ref="AB1005" si="829">+W1005</f>
        <v>0</v>
      </c>
      <c r="AC1005" s="15">
        <f t="shared" ref="AC1005" si="830">+X1005</f>
        <v>10.35</v>
      </c>
      <c r="AD1005" s="11">
        <f t="shared" ref="AD1005" si="831">(AG1005-AC1005)/AG1005</f>
        <v>0</v>
      </c>
      <c r="AE1005" s="102"/>
      <c r="AF1005" s="109">
        <v>1</v>
      </c>
      <c r="AG1005" s="28">
        <f t="shared" ref="AG1005" si="832">SUM(AJ1005:AL1005)+AE1005</f>
        <v>10.35</v>
      </c>
      <c r="AH1005" s="41"/>
      <c r="AJ1005" s="15">
        <f t="shared" ref="AJ1005" si="833">ROUND(AC1005/(1-VLOOKUP(AF1005,Group,2,FALSE)),2)</f>
        <v>10.35</v>
      </c>
      <c r="AK1005" s="15">
        <f t="shared" ref="AK1005" si="834">IF(VLOOKUP(AF1005,Group,5,FALSE)="YES",VLOOKUP(ROUND(ROUND(AJ1005,1)-AJ1005,2),Round,2,FALSE)+VLOOKUP(AF1005,Group,6,FALSE),0)</f>
        <v>0</v>
      </c>
      <c r="AL1005" s="15">
        <f t="shared" ref="AL1005" si="835">IF(VLOOKUP(AF1005,Group,7,FALSE)="",0,ROUND(AJ1005-0.04999,1)-AJ1005+AM1005)</f>
        <v>0</v>
      </c>
      <c r="AM1005" s="15" t="str">
        <f t="shared" ref="AM1005" si="836">IF(VLOOKUP(AF1005,Group,7,FALSE)="","",VLOOKUP(AF1005,Group,7,FALSE))</f>
        <v/>
      </c>
      <c r="AO1005" s="81" t="s">
        <v>59</v>
      </c>
    </row>
    <row r="1006" spans="2:41" s="3" customFormat="1" ht="1.5" customHeight="1" x14ac:dyDescent="0.2">
      <c r="P1006" s="61"/>
      <c r="Q1006" s="73"/>
      <c r="R1006" s="6"/>
      <c r="S1006" s="29"/>
      <c r="T1006" s="6"/>
      <c r="U1006" s="5"/>
      <c r="V1006" s="41"/>
      <c r="W1006" s="45"/>
      <c r="X1006" s="13"/>
      <c r="Y1006" s="41"/>
      <c r="Z1006" s="29"/>
      <c r="AA1006" s="29"/>
      <c r="AB1006" s="44"/>
      <c r="AC1006" s="15"/>
      <c r="AD1006" s="13"/>
      <c r="AE1006" s="54"/>
      <c r="AF1006" s="105"/>
      <c r="AG1006" s="29"/>
      <c r="AH1006" s="41"/>
      <c r="AJ1006" s="15"/>
      <c r="AK1006" s="15"/>
      <c r="AL1006" s="15"/>
      <c r="AM1006" s="15"/>
      <c r="AO1006" s="182" t="s">
        <v>59</v>
      </c>
    </row>
    <row r="1007" spans="2:41" s="3" customFormat="1" ht="9.6" customHeight="1" x14ac:dyDescent="0.2">
      <c r="D1007" s="225" t="s">
        <v>113</v>
      </c>
      <c r="E1007" s="226" t="s">
        <v>1602</v>
      </c>
      <c r="F1007" s="129"/>
      <c r="G1007" s="129"/>
      <c r="I1007" s="226"/>
      <c r="J1007" s="227"/>
      <c r="K1007" s="129"/>
      <c r="N1007" s="129"/>
      <c r="O1007" s="130"/>
      <c r="P1007" s="129"/>
      <c r="Q1007" s="131"/>
      <c r="R1007" s="22"/>
      <c r="S1007" s="29"/>
      <c r="T1007" s="27"/>
      <c r="U1007" s="27"/>
      <c r="V1007" s="41"/>
      <c r="W1007" s="45"/>
      <c r="X1007" s="29"/>
      <c r="Y1007" s="41"/>
      <c r="Z1007" s="29"/>
      <c r="AA1007" s="29"/>
      <c r="AB1007" s="49"/>
      <c r="AC1007" s="29"/>
      <c r="AD1007" s="49"/>
      <c r="AE1007" s="62"/>
      <c r="AF1007" s="106"/>
      <c r="AG1007" s="29"/>
      <c r="AH1007" s="41"/>
      <c r="AJ1007" s="29"/>
      <c r="AK1007" s="29"/>
      <c r="AL1007" s="29"/>
      <c r="AM1007" s="29"/>
      <c r="AO1007" s="182" t="s">
        <v>59</v>
      </c>
    </row>
    <row r="1008" spans="2:41" s="3" customFormat="1" ht="9.6" customHeight="1" x14ac:dyDescent="0.2">
      <c r="D1008" s="225"/>
      <c r="E1008" s="226" t="s">
        <v>944</v>
      </c>
      <c r="F1008" s="129"/>
      <c r="G1008" s="129"/>
      <c r="I1008" s="226"/>
      <c r="J1008" s="227"/>
      <c r="K1008" s="129"/>
      <c r="N1008" s="129"/>
      <c r="O1008" s="130"/>
      <c r="P1008" s="129"/>
      <c r="Q1008" s="131"/>
      <c r="R1008" s="22"/>
      <c r="S1008" s="29"/>
      <c r="T1008" s="27"/>
      <c r="U1008" s="27"/>
      <c r="V1008" s="41"/>
      <c r="W1008" s="45"/>
      <c r="X1008" s="29"/>
      <c r="Y1008" s="41"/>
      <c r="Z1008" s="29"/>
      <c r="AA1008" s="29"/>
      <c r="AB1008" s="49"/>
      <c r="AC1008" s="29"/>
      <c r="AD1008" s="49"/>
      <c r="AE1008" s="62"/>
      <c r="AF1008" s="106"/>
      <c r="AG1008" s="29"/>
      <c r="AH1008" s="41"/>
      <c r="AJ1008" s="29"/>
      <c r="AK1008" s="29"/>
      <c r="AL1008" s="29"/>
      <c r="AM1008" s="29"/>
      <c r="AO1008" s="182" t="s">
        <v>59</v>
      </c>
    </row>
    <row r="1009" spans="2:41" s="3" customFormat="1" ht="3.95" customHeight="1" x14ac:dyDescent="0.2">
      <c r="P1009" s="61"/>
      <c r="Q1009" s="73"/>
      <c r="R1009" s="6"/>
      <c r="S1009" s="29"/>
      <c r="T1009" s="6"/>
      <c r="U1009" s="5"/>
      <c r="V1009" s="41"/>
      <c r="W1009" s="45"/>
      <c r="X1009" s="13"/>
      <c r="Y1009" s="41"/>
      <c r="Z1009" s="29"/>
      <c r="AA1009" s="29"/>
      <c r="AB1009" s="44"/>
      <c r="AC1009" s="15"/>
      <c r="AD1009" s="13"/>
      <c r="AE1009" s="54"/>
      <c r="AF1009" s="105"/>
      <c r="AG1009" s="29"/>
      <c r="AH1009" s="41"/>
      <c r="AJ1009" s="15"/>
      <c r="AK1009" s="15"/>
      <c r="AL1009" s="15"/>
      <c r="AM1009" s="15"/>
      <c r="AO1009" s="182" t="s">
        <v>59</v>
      </c>
    </row>
    <row r="1010" spans="2:41" s="3" customFormat="1" ht="9.9499999999999993" customHeight="1" x14ac:dyDescent="0.2">
      <c r="C1010" s="220" t="s">
        <v>1165</v>
      </c>
      <c r="E1010" s="221"/>
      <c r="P1010" s="134"/>
      <c r="Q1010" s="6"/>
      <c r="R1010" s="222" t="s">
        <v>370</v>
      </c>
      <c r="S1010" s="172" t="s">
        <v>824</v>
      </c>
      <c r="T1010" s="223"/>
      <c r="U1010" s="5"/>
      <c r="V1010" s="41"/>
      <c r="W1010" s="58"/>
      <c r="X1010" s="58"/>
      <c r="Y1010" s="41"/>
      <c r="Z1010" s="29"/>
      <c r="AA1010" s="29"/>
      <c r="AB1010" s="44"/>
      <c r="AC1010" s="15"/>
      <c r="AD1010" s="13"/>
      <c r="AE1010" s="54"/>
      <c r="AF1010" s="105"/>
      <c r="AG1010" s="15"/>
      <c r="AH1010" s="41"/>
      <c r="AJ1010" s="15"/>
      <c r="AK1010" s="15"/>
      <c r="AL1010" s="15"/>
      <c r="AM1010" s="15"/>
      <c r="AO1010" s="182" t="s">
        <v>59</v>
      </c>
    </row>
    <row r="1011" spans="2:41" s="3" customFormat="1" ht="2.4500000000000002" customHeight="1" x14ac:dyDescent="0.2">
      <c r="P1011" s="61"/>
      <c r="Q1011" s="73"/>
      <c r="R1011" s="6"/>
      <c r="S1011" s="29"/>
      <c r="T1011" s="6"/>
      <c r="U1011" s="5"/>
      <c r="V1011" s="41"/>
      <c r="W1011" s="45"/>
      <c r="X1011" s="13"/>
      <c r="Y1011" s="41"/>
      <c r="Z1011" s="29"/>
      <c r="AA1011" s="29"/>
      <c r="AB1011" s="44"/>
      <c r="AC1011" s="15"/>
      <c r="AD1011" s="13"/>
      <c r="AE1011" s="54"/>
      <c r="AF1011" s="105"/>
      <c r="AG1011" s="29"/>
      <c r="AH1011" s="41"/>
      <c r="AJ1011" s="15"/>
      <c r="AK1011" s="15"/>
      <c r="AL1011" s="15"/>
      <c r="AM1011" s="15"/>
      <c r="AO1011" s="182"/>
    </row>
    <row r="1012" spans="2:41" s="3" customFormat="1" ht="9.9499999999999993" customHeight="1" x14ac:dyDescent="0.2">
      <c r="C1012" s="133"/>
      <c r="D1012" s="211" t="s">
        <v>10</v>
      </c>
      <c r="E1012" s="224" t="s">
        <v>1392</v>
      </c>
      <c r="F1012" s="224"/>
      <c r="G1012" s="224"/>
      <c r="H1012" s="224"/>
      <c r="I1012" s="224"/>
      <c r="K1012" s="224"/>
      <c r="L1012" s="224"/>
      <c r="M1012" s="224"/>
      <c r="N1012" s="224"/>
      <c r="O1012" s="23"/>
      <c r="P1012" s="23"/>
      <c r="Q1012" s="23"/>
      <c r="R1012" s="23"/>
      <c r="S1012" s="23"/>
      <c r="T1012" s="23"/>
      <c r="U1012" s="5"/>
      <c r="V1012" s="41"/>
      <c r="W1012" s="58"/>
      <c r="X1012" s="58"/>
      <c r="Y1012" s="41"/>
      <c r="Z1012" s="29"/>
      <c r="AA1012" s="29"/>
      <c r="AB1012" s="44"/>
      <c r="AC1012" s="15"/>
      <c r="AD1012" s="13"/>
      <c r="AE1012" s="54"/>
      <c r="AF1012" s="105"/>
      <c r="AG1012" s="15"/>
      <c r="AH1012" s="41"/>
      <c r="AJ1012" s="15"/>
      <c r="AK1012" s="15"/>
      <c r="AL1012" s="15"/>
      <c r="AM1012" s="15"/>
      <c r="AO1012" s="182" t="s">
        <v>59</v>
      </c>
    </row>
    <row r="1013" spans="2:41" s="3" customFormat="1" ht="1.5" customHeight="1" x14ac:dyDescent="0.2">
      <c r="P1013" s="61"/>
      <c r="Q1013" s="73"/>
      <c r="R1013" s="6"/>
      <c r="S1013" s="29"/>
      <c r="T1013" s="6"/>
      <c r="U1013" s="5"/>
      <c r="V1013" s="41"/>
      <c r="W1013" s="45"/>
      <c r="X1013" s="13"/>
      <c r="Y1013" s="41"/>
      <c r="Z1013" s="29"/>
      <c r="AA1013" s="29"/>
      <c r="AB1013" s="44"/>
      <c r="AC1013" s="15"/>
      <c r="AD1013" s="13"/>
      <c r="AE1013" s="54"/>
      <c r="AF1013" s="105"/>
      <c r="AG1013" s="29"/>
      <c r="AH1013" s="41"/>
      <c r="AJ1013" s="15"/>
      <c r="AK1013" s="15"/>
      <c r="AL1013" s="15"/>
      <c r="AM1013" s="15"/>
      <c r="AO1013" s="182" t="s">
        <v>59</v>
      </c>
    </row>
    <row r="1014" spans="2:41" s="3" customFormat="1" ht="9.9499999999999993" customHeight="1" x14ac:dyDescent="0.2">
      <c r="B1014" s="95" t="s">
        <v>55</v>
      </c>
      <c r="D1014" s="211"/>
      <c r="E1014" s="61" t="s">
        <v>398</v>
      </c>
      <c r="F1014" s="61"/>
      <c r="G1014" s="23" t="s">
        <v>48</v>
      </c>
      <c r="H1014" s="23"/>
      <c r="I1014" s="23" t="s">
        <v>258</v>
      </c>
      <c r="J1014" s="23"/>
      <c r="K1014" s="23" t="s">
        <v>825</v>
      </c>
      <c r="L1014" s="23"/>
      <c r="M1014" s="23"/>
      <c r="N1014" s="23"/>
      <c r="P1014" s="61" t="s">
        <v>483</v>
      </c>
      <c r="Q1014" s="73"/>
      <c r="R1014" s="22"/>
      <c r="S1014" s="29">
        <f>IF(Suggested="Yes",AA1014,AG1014)</f>
        <v>11.1</v>
      </c>
      <c r="T1014" s="27" t="s">
        <v>47</v>
      </c>
      <c r="U1014" s="5" t="str">
        <f>+Instructions!$B$3</f>
        <v xml:space="preserve">G </v>
      </c>
      <c r="V1014" s="41"/>
      <c r="W1014" s="45">
        <f>+Instructions!$C$22</f>
        <v>0</v>
      </c>
      <c r="X1014" s="15">
        <f>ROUND($AA1014*(1-W1014)+0.004999,2)</f>
        <v>11.1</v>
      </c>
      <c r="Y1014" s="41"/>
      <c r="Z1014" s="6" t="s">
        <v>1705</v>
      </c>
      <c r="AA1014" s="29">
        <v>11.1</v>
      </c>
      <c r="AB1014" s="49">
        <f>+W1014</f>
        <v>0</v>
      </c>
      <c r="AC1014" s="15">
        <f>+X1014</f>
        <v>11.1</v>
      </c>
      <c r="AD1014" s="11">
        <f>(AG1014-AC1014)/AG1014</f>
        <v>0</v>
      </c>
      <c r="AE1014" s="102"/>
      <c r="AF1014" s="109">
        <v>1</v>
      </c>
      <c r="AG1014" s="28">
        <f>SUM(AJ1014:AL1014)+AE1014</f>
        <v>11.1</v>
      </c>
      <c r="AH1014" s="41"/>
      <c r="AJ1014" s="15">
        <f>ROUND(AC1014/(1-VLOOKUP(AF1014,Group,2,FALSE)),2)</f>
        <v>11.1</v>
      </c>
      <c r="AK1014" s="15">
        <f>IF(VLOOKUP(AF1014,Group,5,FALSE)="YES",VLOOKUP(ROUND(ROUND(AJ1014,1)-AJ1014,2),Round,2,FALSE)+VLOOKUP(AF1014,Group,6,FALSE),0)</f>
        <v>0</v>
      </c>
      <c r="AL1014" s="15">
        <f>IF(VLOOKUP(AF1014,Group,7,FALSE)="",0,ROUND(AJ1014-0.04999,1)-AJ1014+AM1014)</f>
        <v>0</v>
      </c>
      <c r="AM1014" s="15" t="str">
        <f>IF(VLOOKUP(AF1014,Group,7,FALSE)="","",VLOOKUP(AF1014,Group,7,FALSE))</f>
        <v/>
      </c>
      <c r="AO1014" s="183" t="s">
        <v>59</v>
      </c>
    </row>
    <row r="1015" spans="2:41" s="3" customFormat="1" ht="1.5" customHeight="1" x14ac:dyDescent="0.2">
      <c r="P1015" s="61"/>
      <c r="Q1015" s="73"/>
      <c r="R1015" s="6"/>
      <c r="S1015" s="29"/>
      <c r="T1015" s="6"/>
      <c r="U1015" s="5"/>
      <c r="V1015" s="41"/>
      <c r="W1015" s="45"/>
      <c r="X1015" s="13"/>
      <c r="Y1015" s="41"/>
      <c r="Z1015" s="29"/>
      <c r="AA1015" s="29"/>
      <c r="AB1015" s="44"/>
      <c r="AC1015" s="15"/>
      <c r="AD1015" s="13"/>
      <c r="AE1015" s="54"/>
      <c r="AF1015" s="105"/>
      <c r="AG1015" s="29"/>
      <c r="AH1015" s="41"/>
      <c r="AJ1015" s="15"/>
      <c r="AK1015" s="15"/>
      <c r="AL1015" s="15"/>
      <c r="AM1015" s="15"/>
      <c r="AO1015" s="182" t="s">
        <v>59</v>
      </c>
    </row>
    <row r="1016" spans="2:41" s="3" customFormat="1" ht="9.75" customHeight="1" x14ac:dyDescent="0.2">
      <c r="D1016" s="225" t="s">
        <v>113</v>
      </c>
      <c r="E1016" s="226" t="s">
        <v>826</v>
      </c>
      <c r="F1016" s="129"/>
      <c r="G1016" s="129"/>
      <c r="H1016" s="129"/>
      <c r="I1016" s="226"/>
      <c r="K1016" s="226"/>
      <c r="L1016" s="129"/>
      <c r="N1016" s="129"/>
      <c r="O1016" s="130"/>
      <c r="P1016" s="129"/>
      <c r="Q1016" s="131"/>
      <c r="R1016" s="22"/>
      <c r="S1016" s="29"/>
      <c r="T1016" s="27"/>
      <c r="U1016" s="27"/>
      <c r="V1016" s="41"/>
      <c r="W1016" s="45"/>
      <c r="X1016" s="29"/>
      <c r="Y1016" s="41"/>
      <c r="Z1016" s="29"/>
      <c r="AA1016" s="29"/>
      <c r="AB1016" s="49"/>
      <c r="AC1016" s="29"/>
      <c r="AD1016" s="49"/>
      <c r="AE1016" s="62"/>
      <c r="AF1016" s="106"/>
      <c r="AG1016" s="29"/>
      <c r="AH1016" s="41"/>
      <c r="AJ1016" s="29"/>
      <c r="AK1016" s="29"/>
      <c r="AL1016" s="29"/>
      <c r="AM1016" s="29"/>
      <c r="AO1016" s="182" t="s">
        <v>59</v>
      </c>
    </row>
    <row r="1017" spans="2:41" s="3" customFormat="1" ht="3.95" customHeight="1" x14ac:dyDescent="0.2">
      <c r="P1017" s="61"/>
      <c r="Q1017" s="73"/>
      <c r="R1017" s="6"/>
      <c r="S1017" s="29"/>
      <c r="T1017" s="6"/>
      <c r="U1017" s="5"/>
      <c r="V1017" s="41"/>
      <c r="W1017" s="45"/>
      <c r="X1017" s="13"/>
      <c r="Y1017" s="41"/>
      <c r="Z1017" s="29"/>
      <c r="AA1017" s="29"/>
      <c r="AB1017" s="44"/>
      <c r="AC1017" s="15"/>
      <c r="AD1017" s="13"/>
      <c r="AE1017" s="54"/>
      <c r="AF1017" s="105"/>
      <c r="AG1017" s="29"/>
      <c r="AH1017" s="41"/>
      <c r="AJ1017" s="15"/>
      <c r="AK1017" s="15"/>
      <c r="AL1017" s="15"/>
      <c r="AM1017" s="15"/>
      <c r="AO1017" s="182" t="s">
        <v>59</v>
      </c>
    </row>
    <row r="1018" spans="2:41" s="3" customFormat="1" ht="9.9499999999999993" customHeight="1" x14ac:dyDescent="0.2">
      <c r="C1018" s="220" t="s">
        <v>1056</v>
      </c>
      <c r="E1018" s="221"/>
      <c r="P1018" s="134"/>
      <c r="Q1018" s="6"/>
      <c r="R1018" s="222" t="s">
        <v>370</v>
      </c>
      <c r="S1018" s="172" t="s">
        <v>1057</v>
      </c>
      <c r="T1018" s="223"/>
      <c r="U1018" s="5"/>
      <c r="V1018" s="41"/>
      <c r="W1018" s="58"/>
      <c r="X1018" s="58"/>
      <c r="Y1018" s="41"/>
      <c r="Z1018" s="29"/>
      <c r="AA1018" s="29"/>
      <c r="AB1018" s="44"/>
      <c r="AC1018" s="15"/>
      <c r="AD1018" s="13"/>
      <c r="AE1018" s="54"/>
      <c r="AF1018" s="105"/>
      <c r="AG1018" s="15"/>
      <c r="AH1018" s="41"/>
      <c r="AJ1018" s="15"/>
      <c r="AK1018" s="15"/>
      <c r="AL1018" s="15"/>
      <c r="AM1018" s="15"/>
      <c r="AO1018" s="182" t="s">
        <v>59</v>
      </c>
    </row>
    <row r="1019" spans="2:41" s="3" customFormat="1" ht="2.4500000000000002" customHeight="1" x14ac:dyDescent="0.2">
      <c r="P1019" s="61"/>
      <c r="Q1019" s="73"/>
      <c r="R1019" s="6"/>
      <c r="S1019" s="29"/>
      <c r="T1019" s="6"/>
      <c r="U1019" s="5"/>
      <c r="V1019" s="41"/>
      <c r="W1019" s="45"/>
      <c r="X1019" s="13"/>
      <c r="Y1019" s="41"/>
      <c r="Z1019" s="29"/>
      <c r="AA1019" s="29"/>
      <c r="AB1019" s="44"/>
      <c r="AC1019" s="15"/>
      <c r="AD1019" s="13"/>
      <c r="AE1019" s="54"/>
      <c r="AF1019" s="105"/>
      <c r="AG1019" s="29"/>
      <c r="AH1019" s="41"/>
      <c r="AJ1019" s="15"/>
      <c r="AK1019" s="15"/>
      <c r="AL1019" s="15"/>
      <c r="AM1019" s="15"/>
      <c r="AO1019" s="182" t="s">
        <v>59</v>
      </c>
    </row>
    <row r="1020" spans="2:41" s="3" customFormat="1" ht="9.9499999999999993" customHeight="1" x14ac:dyDescent="0.2">
      <c r="C1020" s="133"/>
      <c r="D1020" s="211" t="s">
        <v>165</v>
      </c>
      <c r="E1020" s="224" t="s">
        <v>1058</v>
      </c>
      <c r="F1020" s="224"/>
      <c r="G1020" s="224"/>
      <c r="H1020" s="224"/>
      <c r="I1020" s="224"/>
      <c r="J1020" s="224"/>
      <c r="K1020" s="224"/>
      <c r="L1020" s="224"/>
      <c r="M1020" s="224"/>
      <c r="N1020" s="224"/>
      <c r="O1020" s="23"/>
      <c r="P1020" s="23"/>
      <c r="Q1020" s="23"/>
      <c r="R1020" s="23"/>
      <c r="S1020" s="29"/>
      <c r="T1020" s="23"/>
      <c r="U1020" s="5"/>
      <c r="V1020" s="41"/>
      <c r="W1020" s="58"/>
      <c r="X1020" s="58"/>
      <c r="Y1020" s="41"/>
      <c r="Z1020" s="29"/>
      <c r="AA1020" s="29"/>
      <c r="AB1020" s="44"/>
      <c r="AC1020" s="15"/>
      <c r="AD1020" s="13"/>
      <c r="AE1020" s="54"/>
      <c r="AF1020" s="105"/>
      <c r="AG1020" s="15"/>
      <c r="AH1020" s="41"/>
      <c r="AJ1020" s="15"/>
      <c r="AK1020" s="15"/>
      <c r="AL1020" s="15"/>
      <c r="AM1020" s="15"/>
      <c r="AO1020" s="182" t="s">
        <v>59</v>
      </c>
    </row>
    <row r="1021" spans="2:41" s="3" customFormat="1" ht="1.5" customHeight="1" x14ac:dyDescent="0.2">
      <c r="P1021" s="61"/>
      <c r="Q1021" s="73"/>
      <c r="R1021" s="6"/>
      <c r="S1021" s="29"/>
      <c r="T1021" s="6"/>
      <c r="U1021" s="5"/>
      <c r="V1021" s="41"/>
      <c r="W1021" s="45"/>
      <c r="X1021" s="13"/>
      <c r="Y1021" s="41"/>
      <c r="Z1021" s="29"/>
      <c r="AA1021" s="29"/>
      <c r="AB1021" s="44"/>
      <c r="AC1021" s="15"/>
      <c r="AD1021" s="13"/>
      <c r="AE1021" s="54"/>
      <c r="AF1021" s="105"/>
      <c r="AG1021" s="29"/>
      <c r="AH1021" s="41"/>
      <c r="AJ1021" s="15"/>
      <c r="AK1021" s="15"/>
      <c r="AL1021" s="15"/>
      <c r="AM1021" s="15"/>
      <c r="AO1021" s="182" t="s">
        <v>59</v>
      </c>
    </row>
    <row r="1022" spans="2:41" s="3" customFormat="1" ht="9.9499999999999993" customHeight="1" x14ac:dyDescent="0.2">
      <c r="B1022" s="95" t="s">
        <v>55</v>
      </c>
      <c r="D1022" s="211"/>
      <c r="E1022" s="61" t="s">
        <v>448</v>
      </c>
      <c r="F1022" s="61"/>
      <c r="G1022" s="23" t="s">
        <v>48</v>
      </c>
      <c r="H1022" s="23"/>
      <c r="I1022" s="23" t="s">
        <v>258</v>
      </c>
      <c r="J1022" s="23"/>
      <c r="K1022" s="23"/>
      <c r="L1022" s="23"/>
      <c r="M1022" s="23"/>
      <c r="N1022" s="23"/>
      <c r="P1022" s="61" t="s">
        <v>1059</v>
      </c>
      <c r="Q1022" s="73"/>
      <c r="R1022" s="22" t="s">
        <v>52</v>
      </c>
      <c r="S1022" s="29">
        <f>IF(Suggested="Yes",AA1022,AG1022)</f>
        <v>6.65</v>
      </c>
      <c r="T1022" s="27" t="s">
        <v>47</v>
      </c>
      <c r="U1022" s="5" t="str">
        <f>+Instructions!$B$3</f>
        <v xml:space="preserve">G </v>
      </c>
      <c r="V1022" s="41"/>
      <c r="W1022" s="45">
        <f>+Instructions!$C$22</f>
        <v>0</v>
      </c>
      <c r="X1022" s="15">
        <f t="shared" ref="X1022" si="837">ROUND($AA1022*(1-W1022)+0.004999,2)</f>
        <v>6.65</v>
      </c>
      <c r="Y1022" s="41"/>
      <c r="Z1022" s="6" t="s">
        <v>1705</v>
      </c>
      <c r="AA1022" s="29">
        <v>6.65</v>
      </c>
      <c r="AB1022" s="49">
        <f t="shared" ref="AB1022" si="838">+W1022</f>
        <v>0</v>
      </c>
      <c r="AC1022" s="15">
        <f t="shared" ref="AC1022" si="839">+X1022</f>
        <v>6.65</v>
      </c>
      <c r="AD1022" s="11">
        <f t="shared" ref="AD1022" si="840">(AG1022-AC1022)/AG1022</f>
        <v>0</v>
      </c>
      <c r="AE1022" s="102"/>
      <c r="AF1022" s="109">
        <v>1</v>
      </c>
      <c r="AG1022" s="28">
        <f t="shared" ref="AG1022" si="841">SUM(AJ1022:AL1022)+AE1022</f>
        <v>6.65</v>
      </c>
      <c r="AH1022" s="41"/>
      <c r="AJ1022" s="15">
        <f t="shared" ref="AJ1022" si="842">ROUND(AC1022/(1-VLOOKUP(AF1022,Group,2,FALSE)),2)</f>
        <v>6.65</v>
      </c>
      <c r="AK1022" s="15">
        <f t="shared" ref="AK1022" si="843">IF(VLOOKUP(AF1022,Group,5,FALSE)="YES",VLOOKUP(ROUND(ROUND(AJ1022,1)-AJ1022,2),Round,2,FALSE)+VLOOKUP(AF1022,Group,6,FALSE),0)</f>
        <v>0</v>
      </c>
      <c r="AL1022" s="15">
        <f t="shared" ref="AL1022" si="844">IF(VLOOKUP(AF1022,Group,7,FALSE)="",0,ROUND(AJ1022-0.04999,1)-AJ1022+AM1022)</f>
        <v>0</v>
      </c>
      <c r="AM1022" s="15" t="str">
        <f t="shared" ref="AM1022" si="845">IF(VLOOKUP(AF1022,Group,7,FALSE)="","",VLOOKUP(AF1022,Group,7,FALSE))</f>
        <v/>
      </c>
      <c r="AO1022" s="81" t="s">
        <v>59</v>
      </c>
    </row>
    <row r="1023" spans="2:41" s="3" customFormat="1" ht="1.5" customHeight="1" x14ac:dyDescent="0.2">
      <c r="P1023" s="61"/>
      <c r="Q1023" s="73"/>
      <c r="R1023" s="6"/>
      <c r="S1023" s="29"/>
      <c r="T1023" s="6"/>
      <c r="U1023" s="5"/>
      <c r="V1023" s="41"/>
      <c r="W1023" s="45"/>
      <c r="X1023" s="13"/>
      <c r="Y1023" s="41"/>
      <c r="Z1023" s="29"/>
      <c r="AA1023" s="29"/>
      <c r="AB1023" s="44"/>
      <c r="AC1023" s="15"/>
      <c r="AD1023" s="13"/>
      <c r="AE1023" s="54"/>
      <c r="AF1023" s="105"/>
      <c r="AG1023" s="29"/>
      <c r="AH1023" s="41"/>
      <c r="AJ1023" s="15"/>
      <c r="AK1023" s="15"/>
      <c r="AL1023" s="15"/>
      <c r="AM1023" s="15"/>
      <c r="AO1023" s="182" t="s">
        <v>59</v>
      </c>
    </row>
    <row r="1024" spans="2:41" s="3" customFormat="1" ht="9.6" customHeight="1" x14ac:dyDescent="0.2">
      <c r="D1024" s="225" t="s">
        <v>113</v>
      </c>
      <c r="E1024" s="226" t="s">
        <v>1603</v>
      </c>
      <c r="F1024" s="129"/>
      <c r="G1024" s="129"/>
      <c r="I1024" s="226"/>
      <c r="J1024" s="227"/>
      <c r="K1024" s="129"/>
      <c r="N1024" s="129"/>
      <c r="O1024" s="130"/>
      <c r="P1024" s="129"/>
      <c r="Q1024" s="131"/>
      <c r="R1024" s="22"/>
      <c r="S1024" s="29"/>
      <c r="T1024" s="27"/>
      <c r="U1024" s="27"/>
      <c r="V1024" s="41"/>
      <c r="W1024" s="45"/>
      <c r="X1024" s="29"/>
      <c r="Y1024" s="41"/>
      <c r="Z1024" s="29"/>
      <c r="AA1024" s="29"/>
      <c r="AB1024" s="49"/>
      <c r="AC1024" s="29"/>
      <c r="AD1024" s="49"/>
      <c r="AE1024" s="62"/>
      <c r="AF1024" s="106"/>
      <c r="AG1024" s="29"/>
      <c r="AH1024" s="41"/>
      <c r="AJ1024" s="29"/>
      <c r="AK1024" s="29"/>
      <c r="AL1024" s="29"/>
      <c r="AM1024" s="29"/>
      <c r="AO1024" s="182" t="s">
        <v>59</v>
      </c>
    </row>
    <row r="1025" spans="2:41" s="3" customFormat="1" ht="9.6" customHeight="1" x14ac:dyDescent="0.2">
      <c r="D1025" s="225"/>
      <c r="E1025" s="226" t="s">
        <v>944</v>
      </c>
      <c r="F1025" s="129"/>
      <c r="G1025" s="129"/>
      <c r="I1025" s="226"/>
      <c r="J1025" s="227"/>
      <c r="K1025" s="129"/>
      <c r="N1025" s="129"/>
      <c r="O1025" s="130"/>
      <c r="P1025" s="129"/>
      <c r="Q1025" s="131"/>
      <c r="R1025" s="22"/>
      <c r="S1025" s="29"/>
      <c r="T1025" s="27"/>
      <c r="U1025" s="27"/>
      <c r="V1025" s="41"/>
      <c r="W1025" s="45"/>
      <c r="X1025" s="29"/>
      <c r="Y1025" s="41"/>
      <c r="Z1025" s="29"/>
      <c r="AA1025" s="29"/>
      <c r="AB1025" s="49"/>
      <c r="AC1025" s="29"/>
      <c r="AD1025" s="49"/>
      <c r="AE1025" s="62"/>
      <c r="AF1025" s="106"/>
      <c r="AG1025" s="29"/>
      <c r="AH1025" s="41"/>
      <c r="AJ1025" s="29"/>
      <c r="AK1025" s="29"/>
      <c r="AL1025" s="29"/>
      <c r="AM1025" s="29"/>
      <c r="AO1025" s="182" t="s">
        <v>59</v>
      </c>
    </row>
    <row r="1026" spans="2:41" s="3" customFormat="1" ht="3.95" customHeight="1" x14ac:dyDescent="0.2">
      <c r="P1026" s="61"/>
      <c r="Q1026" s="73"/>
      <c r="R1026" s="6"/>
      <c r="S1026" s="29"/>
      <c r="T1026" s="6"/>
      <c r="U1026" s="5"/>
      <c r="V1026" s="41"/>
      <c r="W1026" s="45"/>
      <c r="X1026" s="13"/>
      <c r="Y1026" s="41"/>
      <c r="Z1026" s="29"/>
      <c r="AA1026" s="29"/>
      <c r="AB1026" s="44"/>
      <c r="AC1026" s="15"/>
      <c r="AD1026" s="13"/>
      <c r="AE1026" s="54"/>
      <c r="AF1026" s="105"/>
      <c r="AG1026" s="29"/>
      <c r="AH1026" s="41"/>
      <c r="AJ1026" s="15"/>
      <c r="AK1026" s="15"/>
      <c r="AL1026" s="15"/>
      <c r="AM1026" s="15"/>
      <c r="AO1026" s="182" t="s">
        <v>59</v>
      </c>
    </row>
    <row r="1027" spans="2:41" s="3" customFormat="1" ht="9.9499999999999993" customHeight="1" x14ac:dyDescent="0.2">
      <c r="C1027" s="220" t="s">
        <v>477</v>
      </c>
      <c r="E1027" s="221"/>
      <c r="P1027" s="134"/>
      <c r="Q1027" s="6"/>
      <c r="R1027" s="222" t="s">
        <v>370</v>
      </c>
      <c r="S1027" s="172" t="s">
        <v>478</v>
      </c>
      <c r="T1027" s="223"/>
      <c r="U1027" s="5"/>
      <c r="V1027" s="41"/>
      <c r="W1027" s="58"/>
      <c r="X1027" s="58"/>
      <c r="Y1027" s="41"/>
      <c r="Z1027" s="29"/>
      <c r="AA1027" s="29"/>
      <c r="AB1027" s="44"/>
      <c r="AC1027" s="15"/>
      <c r="AD1027" s="13"/>
      <c r="AE1027" s="54"/>
      <c r="AF1027" s="105"/>
      <c r="AG1027" s="15"/>
      <c r="AH1027" s="41"/>
      <c r="AJ1027" s="15"/>
      <c r="AK1027" s="15"/>
      <c r="AL1027" s="15"/>
      <c r="AM1027" s="15"/>
      <c r="AO1027" s="182" t="s">
        <v>59</v>
      </c>
    </row>
    <row r="1028" spans="2:41" s="3" customFormat="1" ht="2.4500000000000002" customHeight="1" x14ac:dyDescent="0.2">
      <c r="P1028" s="61"/>
      <c r="Q1028" s="73"/>
      <c r="R1028" s="6"/>
      <c r="S1028" s="29"/>
      <c r="T1028" s="6"/>
      <c r="U1028" s="5"/>
      <c r="V1028" s="41"/>
      <c r="W1028" s="45"/>
      <c r="X1028" s="13"/>
      <c r="Y1028" s="41"/>
      <c r="Z1028" s="29"/>
      <c r="AA1028" s="29"/>
      <c r="AB1028" s="44"/>
      <c r="AC1028" s="15"/>
      <c r="AD1028" s="13"/>
      <c r="AE1028" s="54"/>
      <c r="AF1028" s="105"/>
      <c r="AG1028" s="29"/>
      <c r="AH1028" s="41"/>
      <c r="AJ1028" s="15"/>
      <c r="AK1028" s="15"/>
      <c r="AL1028" s="15"/>
      <c r="AM1028" s="15"/>
      <c r="AO1028" s="182" t="s">
        <v>59</v>
      </c>
    </row>
    <row r="1029" spans="2:41" s="3" customFormat="1" ht="9.9499999999999993" customHeight="1" x14ac:dyDescent="0.2">
      <c r="C1029" s="133"/>
      <c r="D1029" s="211" t="s">
        <v>165</v>
      </c>
      <c r="E1029" s="224" t="s">
        <v>480</v>
      </c>
      <c r="F1029" s="224"/>
      <c r="G1029" s="224"/>
      <c r="H1029" s="224"/>
      <c r="I1029" s="224"/>
      <c r="J1029" s="224"/>
      <c r="K1029" s="224"/>
      <c r="L1029" s="224"/>
      <c r="M1029" s="224"/>
      <c r="N1029" s="224"/>
      <c r="O1029" s="23"/>
      <c r="P1029" s="23"/>
      <c r="Q1029" s="23"/>
      <c r="R1029" s="23"/>
      <c r="S1029" s="29"/>
      <c r="T1029" s="23"/>
      <c r="U1029" s="5"/>
      <c r="V1029" s="41"/>
      <c r="W1029" s="58"/>
      <c r="X1029" s="58"/>
      <c r="Y1029" s="41"/>
      <c r="Z1029" s="29"/>
      <c r="AA1029" s="29"/>
      <c r="AB1029" s="44"/>
      <c r="AC1029" s="15"/>
      <c r="AD1029" s="13"/>
      <c r="AE1029" s="54"/>
      <c r="AF1029" s="105"/>
      <c r="AG1029" s="15"/>
      <c r="AH1029" s="41"/>
      <c r="AJ1029" s="15"/>
      <c r="AK1029" s="15"/>
      <c r="AL1029" s="15"/>
      <c r="AM1029" s="15"/>
      <c r="AO1029" s="182" t="s">
        <v>59</v>
      </c>
    </row>
    <row r="1030" spans="2:41" s="3" customFormat="1" ht="1.5" customHeight="1" x14ac:dyDescent="0.2">
      <c r="P1030" s="61"/>
      <c r="Q1030" s="73"/>
      <c r="R1030" s="6"/>
      <c r="S1030" s="29"/>
      <c r="T1030" s="6"/>
      <c r="U1030" s="5"/>
      <c r="V1030" s="41"/>
      <c r="W1030" s="45"/>
      <c r="X1030" s="13"/>
      <c r="Y1030" s="41"/>
      <c r="Z1030" s="29"/>
      <c r="AA1030" s="29"/>
      <c r="AB1030" s="44"/>
      <c r="AC1030" s="15"/>
      <c r="AD1030" s="13"/>
      <c r="AE1030" s="54"/>
      <c r="AF1030" s="105"/>
      <c r="AG1030" s="29"/>
      <c r="AH1030" s="41"/>
      <c r="AJ1030" s="15"/>
      <c r="AK1030" s="15"/>
      <c r="AL1030" s="15"/>
      <c r="AM1030" s="15"/>
      <c r="AO1030" s="182" t="s">
        <v>59</v>
      </c>
    </row>
    <row r="1031" spans="2:41" s="3" customFormat="1" ht="9.9499999999999993" customHeight="1" x14ac:dyDescent="0.2">
      <c r="B1031" s="94" t="s">
        <v>8</v>
      </c>
      <c r="D1031" s="211"/>
      <c r="E1031" s="61" t="s">
        <v>92</v>
      </c>
      <c r="F1031" s="61"/>
      <c r="G1031" s="23" t="s">
        <v>100</v>
      </c>
      <c r="H1031" s="23"/>
      <c r="I1031" s="23"/>
      <c r="J1031" s="23"/>
      <c r="K1031" s="227" t="s">
        <v>937</v>
      </c>
      <c r="L1031" s="23"/>
      <c r="M1031" s="23"/>
      <c r="N1031" s="23"/>
      <c r="P1031" s="61" t="s">
        <v>296</v>
      </c>
      <c r="Q1031" s="73"/>
      <c r="R1031" s="22"/>
      <c r="S1031" s="29">
        <f>IF(Suggested="Yes",AA1031,AG1031)</f>
        <v>29.5</v>
      </c>
      <c r="T1031" s="27" t="s">
        <v>46</v>
      </c>
      <c r="U1031" s="5" t="str">
        <f>+Instructions!$B$3</f>
        <v xml:space="preserve">G </v>
      </c>
      <c r="V1031" s="41"/>
      <c r="W1031" s="45">
        <f>+Instructions!$C$22</f>
        <v>0</v>
      </c>
      <c r="X1031" s="15">
        <f>ROUND($AA1031*(1-W1031)+0.004999,2)</f>
        <v>29.5</v>
      </c>
      <c r="Y1031" s="41"/>
      <c r="Z1031" s="6" t="s">
        <v>1705</v>
      </c>
      <c r="AA1031" s="29">
        <v>29.5</v>
      </c>
      <c r="AB1031" s="49">
        <f>+W1031</f>
        <v>0</v>
      </c>
      <c r="AC1031" s="15">
        <f>+X1031</f>
        <v>29.5</v>
      </c>
      <c r="AD1031" s="11">
        <f>(AG1031-AC1031)/AG1031</f>
        <v>0</v>
      </c>
      <c r="AE1031" s="102"/>
      <c r="AF1031" s="110">
        <v>3</v>
      </c>
      <c r="AG1031" s="42">
        <f>SUM(AJ1031:AL1031)+AE1031</f>
        <v>29.5</v>
      </c>
      <c r="AH1031" s="41"/>
      <c r="AJ1031" s="15">
        <f>ROUND(AC1031/(1-VLOOKUP(AF1031,Group,2,FALSE)),2)</f>
        <v>29.5</v>
      </c>
      <c r="AK1031" s="15">
        <f>IF(VLOOKUP(AF1031,Group,5,FALSE)="YES",VLOOKUP(ROUND(ROUND(AJ1031,1)-AJ1031,2),Round,2,FALSE)+VLOOKUP(AF1031,Group,6,FALSE),0)</f>
        <v>0</v>
      </c>
      <c r="AL1031" s="15">
        <f>IF(VLOOKUP(AF1031,Group,7,FALSE)="",0,ROUND(AJ1031-0.04999,1)-AJ1031+AM1031)</f>
        <v>0</v>
      </c>
      <c r="AM1031" s="15" t="str">
        <f>IF(VLOOKUP(AF1031,Group,7,FALSE)="","",VLOOKUP(AF1031,Group,7,FALSE))</f>
        <v/>
      </c>
      <c r="AO1031" s="183" t="s">
        <v>59</v>
      </c>
    </row>
    <row r="1032" spans="2:41" s="3" customFormat="1" ht="2.4500000000000002" customHeight="1" x14ac:dyDescent="0.2">
      <c r="P1032" s="61"/>
      <c r="Q1032" s="73"/>
      <c r="R1032" s="6"/>
      <c r="S1032" s="29"/>
      <c r="T1032" s="6"/>
      <c r="U1032" s="5"/>
      <c r="V1032" s="41"/>
      <c r="W1032" s="45"/>
      <c r="X1032" s="13"/>
      <c r="Y1032" s="41"/>
      <c r="Z1032" s="29"/>
      <c r="AA1032" s="29"/>
      <c r="AB1032" s="44"/>
      <c r="AC1032" s="15"/>
      <c r="AD1032" s="13"/>
      <c r="AE1032" s="54"/>
      <c r="AF1032" s="105"/>
      <c r="AG1032" s="29"/>
      <c r="AH1032" s="41"/>
      <c r="AJ1032" s="15"/>
      <c r="AK1032" s="15"/>
      <c r="AL1032" s="15"/>
      <c r="AM1032" s="15"/>
      <c r="AO1032" s="182" t="s">
        <v>59</v>
      </c>
    </row>
    <row r="1033" spans="2:41" s="3" customFormat="1" ht="9.9499999999999993" customHeight="1" x14ac:dyDescent="0.2">
      <c r="C1033" s="133"/>
      <c r="D1033" s="211" t="s">
        <v>165</v>
      </c>
      <c r="E1033" s="224" t="s">
        <v>479</v>
      </c>
      <c r="F1033" s="224"/>
      <c r="G1033" s="224"/>
      <c r="H1033" s="224"/>
      <c r="I1033" s="224"/>
      <c r="J1033" s="224"/>
      <c r="K1033" s="224"/>
      <c r="L1033" s="224"/>
      <c r="M1033" s="224"/>
      <c r="N1033" s="224"/>
      <c r="O1033" s="23"/>
      <c r="P1033" s="23"/>
      <c r="Q1033" s="23"/>
      <c r="R1033" s="23"/>
      <c r="S1033" s="29"/>
      <c r="T1033" s="23"/>
      <c r="U1033" s="5"/>
      <c r="V1033" s="41"/>
      <c r="W1033" s="58"/>
      <c r="X1033" s="58"/>
      <c r="Y1033" s="41"/>
      <c r="Z1033" s="29"/>
      <c r="AA1033" s="29"/>
      <c r="AB1033" s="44"/>
      <c r="AC1033" s="15"/>
      <c r="AD1033" s="13"/>
      <c r="AE1033" s="54"/>
      <c r="AF1033" s="105"/>
      <c r="AG1033" s="15"/>
      <c r="AH1033" s="41"/>
      <c r="AJ1033" s="15"/>
      <c r="AK1033" s="15"/>
      <c r="AL1033" s="15"/>
      <c r="AM1033" s="15"/>
      <c r="AO1033" s="182" t="s">
        <v>59</v>
      </c>
    </row>
    <row r="1034" spans="2:41" s="3" customFormat="1" ht="1.5" customHeight="1" x14ac:dyDescent="0.2">
      <c r="P1034" s="61"/>
      <c r="Q1034" s="73"/>
      <c r="R1034" s="6"/>
      <c r="S1034" s="29"/>
      <c r="T1034" s="6"/>
      <c r="U1034" s="5"/>
      <c r="V1034" s="41"/>
      <c r="W1034" s="45"/>
      <c r="X1034" s="13"/>
      <c r="Y1034" s="41"/>
      <c r="Z1034" s="29"/>
      <c r="AA1034" s="29"/>
      <c r="AB1034" s="44"/>
      <c r="AC1034" s="15"/>
      <c r="AD1034" s="13"/>
      <c r="AE1034" s="54"/>
      <c r="AF1034" s="105"/>
      <c r="AG1034" s="29"/>
      <c r="AH1034" s="41"/>
      <c r="AJ1034" s="15"/>
      <c r="AK1034" s="15"/>
      <c r="AL1034" s="15"/>
      <c r="AM1034" s="15"/>
      <c r="AO1034" s="182" t="s">
        <v>59</v>
      </c>
    </row>
    <row r="1035" spans="2:41" s="3" customFormat="1" ht="9.9499999999999993" customHeight="1" x14ac:dyDescent="0.2">
      <c r="B1035" s="94" t="s">
        <v>8</v>
      </c>
      <c r="D1035" s="211"/>
      <c r="E1035" s="61" t="s">
        <v>92</v>
      </c>
      <c r="F1035" s="61"/>
      <c r="G1035" s="23" t="s">
        <v>100</v>
      </c>
      <c r="H1035" s="23"/>
      <c r="I1035" s="23"/>
      <c r="J1035" s="23"/>
      <c r="K1035" s="227" t="s">
        <v>936</v>
      </c>
      <c r="L1035" s="23"/>
      <c r="M1035" s="23"/>
      <c r="N1035" s="23"/>
      <c r="P1035" s="61" t="s">
        <v>296</v>
      </c>
      <c r="Q1035" s="73"/>
      <c r="R1035" s="22"/>
      <c r="S1035" s="29">
        <f>IF(Suggested="Yes",AA1035,AG1035)</f>
        <v>27.95</v>
      </c>
      <c r="T1035" s="27" t="s">
        <v>46</v>
      </c>
      <c r="U1035" s="5" t="str">
        <f>+Instructions!$B$3</f>
        <v xml:space="preserve">G </v>
      </c>
      <c r="V1035" s="41"/>
      <c r="W1035" s="45">
        <f>+Instructions!$C$22</f>
        <v>0</v>
      </c>
      <c r="X1035" s="15">
        <f>ROUND($AA1035*(1-W1035)+0.004999,2)</f>
        <v>27.95</v>
      </c>
      <c r="Y1035" s="41"/>
      <c r="Z1035" s="6" t="s">
        <v>1705</v>
      </c>
      <c r="AA1035" s="29">
        <v>27.95</v>
      </c>
      <c r="AB1035" s="49">
        <f>+W1035</f>
        <v>0</v>
      </c>
      <c r="AC1035" s="15">
        <f>+X1035</f>
        <v>27.95</v>
      </c>
      <c r="AD1035" s="11">
        <f>(AG1035-AC1035)/AG1035</f>
        <v>0</v>
      </c>
      <c r="AE1035" s="102"/>
      <c r="AF1035" s="110">
        <v>3</v>
      </c>
      <c r="AG1035" s="42">
        <f>SUM(AJ1035:AL1035)+AE1035</f>
        <v>27.95</v>
      </c>
      <c r="AH1035" s="41"/>
      <c r="AJ1035" s="15">
        <f>ROUND(AC1035/(1-VLOOKUP(AF1035,Group,2,FALSE)),2)</f>
        <v>27.95</v>
      </c>
      <c r="AK1035" s="15">
        <f>IF(VLOOKUP(AF1035,Group,5,FALSE)="YES",VLOOKUP(ROUND(ROUND(AJ1035,1)-AJ1035,2),Round,2,FALSE)+VLOOKUP(AF1035,Group,6,FALSE),0)</f>
        <v>0</v>
      </c>
      <c r="AL1035" s="15">
        <f>IF(VLOOKUP(AF1035,Group,7,FALSE)="",0,ROUND(AJ1035-0.04999,1)-AJ1035+AM1035)</f>
        <v>0</v>
      </c>
      <c r="AM1035" s="15" t="str">
        <f>IF(VLOOKUP(AF1035,Group,7,FALSE)="","",VLOOKUP(AF1035,Group,7,FALSE))</f>
        <v/>
      </c>
      <c r="AO1035" s="183" t="s">
        <v>59</v>
      </c>
    </row>
    <row r="1036" spans="2:41" s="3" customFormat="1" ht="3.95" customHeight="1" x14ac:dyDescent="0.2">
      <c r="P1036" s="61"/>
      <c r="Q1036" s="73"/>
      <c r="R1036" s="6"/>
      <c r="S1036" s="29"/>
      <c r="T1036" s="6"/>
      <c r="U1036" s="5"/>
      <c r="V1036" s="41"/>
      <c r="W1036" s="45"/>
      <c r="X1036" s="13"/>
      <c r="Y1036" s="41"/>
      <c r="Z1036" s="29"/>
      <c r="AA1036" s="29"/>
      <c r="AB1036" s="44"/>
      <c r="AC1036" s="15"/>
      <c r="AD1036" s="13"/>
      <c r="AE1036" s="54"/>
      <c r="AF1036" s="105"/>
      <c r="AG1036" s="29"/>
      <c r="AH1036" s="41"/>
      <c r="AJ1036" s="15"/>
      <c r="AK1036" s="15"/>
      <c r="AL1036" s="15"/>
      <c r="AM1036" s="15"/>
      <c r="AO1036" s="24" t="s">
        <v>59</v>
      </c>
    </row>
    <row r="1037" spans="2:41" s="3" customFormat="1" ht="9.9499999999999993" customHeight="1" x14ac:dyDescent="0.2">
      <c r="C1037" s="220" t="s">
        <v>1102</v>
      </c>
      <c r="E1037" s="221"/>
      <c r="K1037" s="3" t="s">
        <v>89</v>
      </c>
      <c r="L1037" s="3" t="s">
        <v>89</v>
      </c>
      <c r="P1037" s="134"/>
      <c r="Q1037" s="6"/>
      <c r="R1037" s="222"/>
      <c r="S1037" s="199"/>
      <c r="T1037" s="10"/>
      <c r="U1037" s="5"/>
      <c r="V1037" s="41"/>
      <c r="W1037" s="58"/>
      <c r="X1037" s="58"/>
      <c r="Y1037" s="41"/>
      <c r="Z1037" s="29"/>
      <c r="AA1037" s="29"/>
      <c r="AB1037" s="44"/>
      <c r="AC1037" s="15"/>
      <c r="AD1037" s="13"/>
      <c r="AE1037" s="54"/>
      <c r="AF1037" s="105"/>
      <c r="AG1037" s="15"/>
      <c r="AH1037" s="41"/>
      <c r="AJ1037" s="15"/>
      <c r="AK1037" s="15"/>
      <c r="AL1037" s="15"/>
      <c r="AM1037" s="15"/>
      <c r="AO1037" s="24" t="s">
        <v>59</v>
      </c>
    </row>
    <row r="1038" spans="2:41" s="3" customFormat="1" ht="3.95" customHeight="1" x14ac:dyDescent="0.2">
      <c r="P1038" s="61"/>
      <c r="Q1038" s="73"/>
      <c r="R1038" s="6"/>
      <c r="S1038" s="29"/>
      <c r="T1038" s="6"/>
      <c r="U1038" s="5"/>
      <c r="V1038" s="41"/>
      <c r="W1038" s="45"/>
      <c r="X1038" s="13"/>
      <c r="Y1038" s="41"/>
      <c r="Z1038" s="29"/>
      <c r="AA1038" s="29"/>
      <c r="AB1038" s="44"/>
      <c r="AC1038" s="15"/>
      <c r="AD1038" s="13"/>
      <c r="AE1038" s="54"/>
      <c r="AF1038" s="105"/>
      <c r="AG1038" s="29"/>
      <c r="AH1038" s="41"/>
      <c r="AJ1038" s="15"/>
      <c r="AK1038" s="15"/>
      <c r="AL1038" s="15"/>
      <c r="AM1038" s="15"/>
      <c r="AO1038" s="182" t="s">
        <v>59</v>
      </c>
    </row>
    <row r="1039" spans="2:41" s="3" customFormat="1" ht="9.9499999999999993" customHeight="1" x14ac:dyDescent="0.2">
      <c r="C1039" s="220" t="s">
        <v>404</v>
      </c>
      <c r="E1039" s="221"/>
      <c r="P1039" s="134"/>
      <c r="Q1039" s="6"/>
      <c r="R1039" s="222" t="s">
        <v>370</v>
      </c>
      <c r="S1039" s="172" t="s">
        <v>1190</v>
      </c>
      <c r="T1039" s="223"/>
      <c r="U1039" s="5"/>
      <c r="V1039" s="41"/>
      <c r="W1039" s="58"/>
      <c r="X1039" s="58"/>
      <c r="Y1039" s="41"/>
      <c r="Z1039" s="29"/>
      <c r="AA1039" s="29"/>
      <c r="AB1039" s="44"/>
      <c r="AC1039" s="15"/>
      <c r="AD1039" s="13"/>
      <c r="AE1039" s="54"/>
      <c r="AF1039" s="105"/>
      <c r="AG1039" s="15"/>
      <c r="AH1039" s="41"/>
      <c r="AJ1039" s="15"/>
      <c r="AK1039" s="15"/>
      <c r="AL1039" s="15"/>
      <c r="AM1039" s="15"/>
      <c r="AO1039" s="182" t="s">
        <v>59</v>
      </c>
    </row>
    <row r="1040" spans="2:41" s="3" customFormat="1" ht="2.4500000000000002" customHeight="1" x14ac:dyDescent="0.2">
      <c r="P1040" s="61"/>
      <c r="Q1040" s="73"/>
      <c r="R1040" s="6"/>
      <c r="S1040" s="29"/>
      <c r="T1040" s="6"/>
      <c r="U1040" s="5"/>
      <c r="V1040" s="41"/>
      <c r="W1040" s="45"/>
      <c r="X1040" s="13"/>
      <c r="Y1040" s="41"/>
      <c r="Z1040" s="29"/>
      <c r="AA1040" s="29"/>
      <c r="AB1040" s="44"/>
      <c r="AC1040" s="15"/>
      <c r="AD1040" s="13"/>
      <c r="AE1040" s="54"/>
      <c r="AF1040" s="105"/>
      <c r="AG1040" s="29"/>
      <c r="AH1040" s="41"/>
      <c r="AJ1040" s="15"/>
      <c r="AK1040" s="15"/>
      <c r="AL1040" s="15"/>
      <c r="AM1040" s="15"/>
      <c r="AO1040" s="182" t="s">
        <v>59</v>
      </c>
    </row>
    <row r="1041" spans="2:41" s="3" customFormat="1" ht="9.9499999999999993" customHeight="1" x14ac:dyDescent="0.2">
      <c r="C1041" s="133"/>
      <c r="D1041" s="211" t="s">
        <v>10</v>
      </c>
      <c r="E1041" s="224" t="s">
        <v>405</v>
      </c>
      <c r="F1041" s="224"/>
      <c r="G1041" s="224"/>
      <c r="H1041" s="224"/>
      <c r="I1041" s="224"/>
      <c r="J1041" s="224"/>
      <c r="K1041" s="224"/>
      <c r="L1041" s="224"/>
      <c r="M1041" s="224"/>
      <c r="N1041" s="224"/>
      <c r="O1041" s="23"/>
      <c r="P1041" s="23"/>
      <c r="Q1041" s="23"/>
      <c r="R1041" s="23"/>
      <c r="S1041" s="29"/>
      <c r="T1041" s="23"/>
      <c r="U1041" s="5"/>
      <c r="V1041" s="41"/>
      <c r="W1041" s="58"/>
      <c r="X1041" s="58"/>
      <c r="Y1041" s="41"/>
      <c r="Z1041" s="29"/>
      <c r="AA1041" s="29"/>
      <c r="AB1041" s="44"/>
      <c r="AC1041" s="15"/>
      <c r="AD1041" s="13"/>
      <c r="AE1041" s="54"/>
      <c r="AF1041" s="105"/>
      <c r="AG1041" s="15"/>
      <c r="AH1041" s="41"/>
      <c r="AJ1041" s="15"/>
      <c r="AK1041" s="15"/>
      <c r="AL1041" s="15"/>
      <c r="AM1041" s="15"/>
      <c r="AO1041" s="182" t="s">
        <v>59</v>
      </c>
    </row>
    <row r="1042" spans="2:41" s="3" customFormat="1" ht="0.95" customHeight="1" x14ac:dyDescent="0.2">
      <c r="P1042" s="61"/>
      <c r="Q1042" s="73"/>
      <c r="R1042" s="6"/>
      <c r="S1042" s="29"/>
      <c r="T1042" s="6"/>
      <c r="U1042" s="5"/>
      <c r="V1042" s="41"/>
      <c r="W1042" s="45"/>
      <c r="X1042" s="13"/>
      <c r="Y1042" s="41"/>
      <c r="Z1042" s="29"/>
      <c r="AA1042" s="29"/>
      <c r="AB1042" s="44"/>
      <c r="AC1042" s="15"/>
      <c r="AD1042" s="13"/>
      <c r="AE1042" s="54"/>
      <c r="AF1042" s="105"/>
      <c r="AG1042" s="29"/>
      <c r="AH1042" s="41"/>
      <c r="AJ1042" s="15"/>
      <c r="AK1042" s="15"/>
      <c r="AL1042" s="15"/>
      <c r="AM1042" s="15"/>
      <c r="AO1042" s="182" t="s">
        <v>59</v>
      </c>
    </row>
    <row r="1043" spans="2:41" s="3" customFormat="1" ht="9.9499999999999993" customHeight="1" x14ac:dyDescent="0.2">
      <c r="B1043" s="95" t="s">
        <v>55</v>
      </c>
      <c r="D1043" s="211"/>
      <c r="E1043" s="61" t="s">
        <v>108</v>
      </c>
      <c r="F1043" s="61"/>
      <c r="G1043" s="23" t="s">
        <v>48</v>
      </c>
      <c r="H1043" s="23"/>
      <c r="I1043" s="23" t="s">
        <v>258</v>
      </c>
      <c r="J1043" s="23"/>
      <c r="K1043" s="23"/>
      <c r="L1043" s="23"/>
      <c r="M1043" s="23"/>
      <c r="N1043" s="23"/>
      <c r="P1043" s="61" t="s">
        <v>231</v>
      </c>
      <c r="Q1043" s="73"/>
      <c r="R1043" s="22" t="s">
        <v>52</v>
      </c>
      <c r="S1043" s="29">
        <f>IF(Suggested="Yes",AA1043,AG1043)</f>
        <v>7.9</v>
      </c>
      <c r="T1043" s="27" t="s">
        <v>47</v>
      </c>
      <c r="U1043" s="5" t="str">
        <f>+Instructions!$B$3</f>
        <v xml:space="preserve">G </v>
      </c>
      <c r="V1043" s="41"/>
      <c r="W1043" s="45">
        <f>+Instructions!$C$22</f>
        <v>0</v>
      </c>
      <c r="X1043" s="15">
        <f>ROUND($AA1043*(1-W1043)+0.004999,2)</f>
        <v>7.9</v>
      </c>
      <c r="Y1043" s="41"/>
      <c r="Z1043" s="6" t="s">
        <v>1705</v>
      </c>
      <c r="AA1043" s="29">
        <v>7.9</v>
      </c>
      <c r="AB1043" s="49">
        <f>+W1043</f>
        <v>0</v>
      </c>
      <c r="AC1043" s="15">
        <f>+X1043</f>
        <v>7.9</v>
      </c>
      <c r="AD1043" s="11">
        <f>(AG1043-AC1043)/AG1043</f>
        <v>0</v>
      </c>
      <c r="AE1043" s="102"/>
      <c r="AF1043" s="109">
        <v>1</v>
      </c>
      <c r="AG1043" s="28">
        <f>SUM(AJ1043:AL1043)+AE1043</f>
        <v>7.9</v>
      </c>
      <c r="AH1043" s="41"/>
      <c r="AJ1043" s="15">
        <f>ROUND(AC1043/(1-VLOOKUP(AF1043,Group,2,FALSE)),2)</f>
        <v>7.9</v>
      </c>
      <c r="AK1043" s="15">
        <f>IF(VLOOKUP(AF1043,Group,5,FALSE)="YES",VLOOKUP(ROUND(ROUND(AJ1043,1)-AJ1043,2),Round,2,FALSE)+VLOOKUP(AF1043,Group,6,FALSE),0)</f>
        <v>0</v>
      </c>
      <c r="AL1043" s="15">
        <f>IF(VLOOKUP(AF1043,Group,7,FALSE)="",0,ROUND(AJ1043-0.04999,1)-AJ1043+AM1043)</f>
        <v>0</v>
      </c>
      <c r="AM1043" s="15" t="str">
        <f>IF(VLOOKUP(AF1043,Group,7,FALSE)="","",VLOOKUP(AF1043,Group,7,FALSE))</f>
        <v/>
      </c>
      <c r="AO1043" s="183" t="s">
        <v>59</v>
      </c>
    </row>
    <row r="1044" spans="2:41" s="3" customFormat="1" ht="9.9499999999999993" customHeight="1" x14ac:dyDescent="0.2">
      <c r="B1044" s="95" t="s">
        <v>55</v>
      </c>
      <c r="D1044" s="211"/>
      <c r="E1044" s="61" t="s">
        <v>398</v>
      </c>
      <c r="F1044" s="61"/>
      <c r="G1044" s="23" t="s">
        <v>48</v>
      </c>
      <c r="H1044" s="23"/>
      <c r="I1044" s="23" t="s">
        <v>258</v>
      </c>
      <c r="J1044" s="23"/>
      <c r="K1044" s="23"/>
      <c r="L1044" s="23"/>
      <c r="M1044" s="23"/>
      <c r="N1044" s="23"/>
      <c r="P1044" s="61" t="s">
        <v>107</v>
      </c>
      <c r="Q1044" s="73"/>
      <c r="R1044" s="22"/>
      <c r="S1044" s="29">
        <f>IF(Suggested="Yes",AA1044,AG1044)</f>
        <v>9.4</v>
      </c>
      <c r="T1044" s="27" t="s">
        <v>47</v>
      </c>
      <c r="U1044" s="5" t="str">
        <f>+Instructions!$B$3</f>
        <v xml:space="preserve">G </v>
      </c>
      <c r="V1044" s="41"/>
      <c r="W1044" s="45">
        <f>+Instructions!$C$22</f>
        <v>0</v>
      </c>
      <c r="X1044" s="15">
        <f t="shared" ref="X1044" si="846">ROUND($AA1044*(1-W1044)+0.004999,2)</f>
        <v>9.4</v>
      </c>
      <c r="Y1044" s="41"/>
      <c r="Z1044" s="6" t="s">
        <v>1705</v>
      </c>
      <c r="AA1044" s="29">
        <v>9.4</v>
      </c>
      <c r="AB1044" s="49">
        <f t="shared" ref="AB1044" si="847">+W1044</f>
        <v>0</v>
      </c>
      <c r="AC1044" s="15">
        <f t="shared" ref="AC1044" si="848">+X1044</f>
        <v>9.4</v>
      </c>
      <c r="AD1044" s="11">
        <f t="shared" ref="AD1044" si="849">(AG1044-AC1044)/AG1044</f>
        <v>0</v>
      </c>
      <c r="AE1044" s="102"/>
      <c r="AF1044" s="109">
        <v>1</v>
      </c>
      <c r="AG1044" s="28">
        <f t="shared" ref="AG1044" si="850">SUM(AJ1044:AL1044)+AE1044</f>
        <v>9.4</v>
      </c>
      <c r="AH1044" s="41"/>
      <c r="AJ1044" s="15">
        <f t="shared" ref="AJ1044" si="851">ROUND(AC1044/(1-VLOOKUP(AF1044,Group,2,FALSE)),2)</f>
        <v>9.4</v>
      </c>
      <c r="AK1044" s="15">
        <f t="shared" ref="AK1044" si="852">IF(VLOOKUP(AF1044,Group,5,FALSE)="YES",VLOOKUP(ROUND(ROUND(AJ1044,1)-AJ1044,2),Round,2,FALSE)+VLOOKUP(AF1044,Group,6,FALSE),0)</f>
        <v>0</v>
      </c>
      <c r="AL1044" s="15">
        <f t="shared" ref="AL1044" si="853">IF(VLOOKUP(AF1044,Group,7,FALSE)="",0,ROUND(AJ1044-0.04999,1)-AJ1044+AM1044)</f>
        <v>0</v>
      </c>
      <c r="AM1044" s="15" t="str">
        <f t="shared" ref="AM1044" si="854">IF(VLOOKUP(AF1044,Group,7,FALSE)="","",VLOOKUP(AF1044,Group,7,FALSE))</f>
        <v/>
      </c>
      <c r="AO1044" s="81" t="s">
        <v>59</v>
      </c>
    </row>
    <row r="1045" spans="2:41" s="3" customFormat="1" ht="0.95" customHeight="1" x14ac:dyDescent="0.2">
      <c r="P1045" s="61"/>
      <c r="Q1045" s="73"/>
      <c r="R1045" s="6"/>
      <c r="S1045" s="29"/>
      <c r="T1045" s="6"/>
      <c r="U1045" s="5"/>
      <c r="V1045" s="41"/>
      <c r="W1045" s="45"/>
      <c r="X1045" s="13"/>
      <c r="Y1045" s="41"/>
      <c r="Z1045" s="29"/>
      <c r="AA1045" s="29"/>
      <c r="AB1045" s="44"/>
      <c r="AC1045" s="15"/>
      <c r="AD1045" s="13"/>
      <c r="AE1045" s="54"/>
      <c r="AF1045" s="105"/>
      <c r="AG1045" s="29"/>
      <c r="AH1045" s="41"/>
      <c r="AJ1045" s="15"/>
      <c r="AK1045" s="15"/>
      <c r="AL1045" s="15"/>
      <c r="AM1045" s="15"/>
      <c r="AO1045" s="182" t="s">
        <v>59</v>
      </c>
    </row>
    <row r="1046" spans="2:41" s="3" customFormat="1" ht="9.9499999999999993" customHeight="1" x14ac:dyDescent="0.2">
      <c r="B1046" s="178" t="s">
        <v>45</v>
      </c>
      <c r="D1046" s="211"/>
      <c r="E1046" s="61" t="s">
        <v>115</v>
      </c>
      <c r="F1046" s="61"/>
      <c r="G1046" s="23" t="s">
        <v>97</v>
      </c>
      <c r="H1046" s="23"/>
      <c r="I1046" s="23"/>
      <c r="J1046" s="23"/>
      <c r="K1046" s="23"/>
      <c r="L1046" s="23"/>
      <c r="M1046" s="23"/>
      <c r="N1046" s="23"/>
      <c r="P1046" s="61"/>
      <c r="Q1046" s="73"/>
      <c r="R1046" s="22"/>
      <c r="S1046" s="29">
        <f>IF(Suggested="Yes",AA1046,AG1046)</f>
        <v>11.55</v>
      </c>
      <c r="T1046" s="27" t="s">
        <v>46</v>
      </c>
      <c r="U1046" s="5" t="str">
        <f>+Instructions!$B$3</f>
        <v xml:space="preserve">G </v>
      </c>
      <c r="V1046" s="41"/>
      <c r="W1046" s="45">
        <f>+Instructions!$C$22</f>
        <v>0</v>
      </c>
      <c r="X1046" s="29">
        <f>ROUND($AA1046*(1-W1046)+0.004999,2)</f>
        <v>11.55</v>
      </c>
      <c r="Y1046" s="41"/>
      <c r="Z1046" s="6" t="s">
        <v>1705</v>
      </c>
      <c r="AA1046" s="29">
        <v>11.55</v>
      </c>
      <c r="AB1046" s="49">
        <f>+W1046</f>
        <v>0</v>
      </c>
      <c r="AC1046" s="29">
        <f>+X1046</f>
        <v>11.55</v>
      </c>
      <c r="AD1046" s="49">
        <f>(AG1046-AC1046)/AG1046</f>
        <v>0</v>
      </c>
      <c r="AE1046" s="102"/>
      <c r="AF1046" s="111">
        <v>2</v>
      </c>
      <c r="AG1046" s="33">
        <f>SUM(AJ1046:AL1046)+AE1046</f>
        <v>11.55</v>
      </c>
      <c r="AH1046" s="41"/>
      <c r="AJ1046" s="15">
        <f>ROUND(AC1046/(1-VLOOKUP(AF1046,Group,2,FALSE)),2)</f>
        <v>11.55</v>
      </c>
      <c r="AK1046" s="15">
        <f>IF(VLOOKUP(AF1046,Group,5,FALSE)="YES",VLOOKUP(ROUND(ROUND(AJ1046,1)-AJ1046,2),Round,2,FALSE)+VLOOKUP(AF1046,Group,6,FALSE),0)</f>
        <v>0</v>
      </c>
      <c r="AL1046" s="15">
        <f>IF(VLOOKUP(AF1046,Group,7,FALSE)="",0,ROUND(AJ1046-0.04999,1)-AJ1046+AM1046)</f>
        <v>0</v>
      </c>
      <c r="AM1046" s="15" t="str">
        <f>IF(VLOOKUP(AF1046,Group,7,FALSE)="","",VLOOKUP(AF1046,Group,7,FALSE))</f>
        <v/>
      </c>
      <c r="AO1046" s="183" t="s">
        <v>59</v>
      </c>
    </row>
    <row r="1047" spans="2:41" s="3" customFormat="1" ht="0.95" customHeight="1" x14ac:dyDescent="0.2">
      <c r="P1047" s="61"/>
      <c r="Q1047" s="73"/>
      <c r="R1047" s="6"/>
      <c r="S1047" s="29"/>
      <c r="T1047" s="6"/>
      <c r="U1047" s="5"/>
      <c r="V1047" s="41"/>
      <c r="W1047" s="45"/>
      <c r="X1047" s="13"/>
      <c r="Y1047" s="41"/>
      <c r="Z1047" s="29"/>
      <c r="AA1047" s="29"/>
      <c r="AB1047" s="44"/>
      <c r="AC1047" s="15"/>
      <c r="AD1047" s="13"/>
      <c r="AE1047" s="54"/>
      <c r="AF1047" s="105"/>
      <c r="AG1047" s="29"/>
      <c r="AH1047" s="41"/>
      <c r="AJ1047" s="15"/>
      <c r="AK1047" s="15"/>
      <c r="AL1047" s="15"/>
      <c r="AM1047" s="15"/>
      <c r="AO1047" s="182" t="s">
        <v>59</v>
      </c>
    </row>
    <row r="1048" spans="2:41" s="3" customFormat="1" ht="9.6" customHeight="1" x14ac:dyDescent="0.2">
      <c r="D1048" s="225" t="s">
        <v>113</v>
      </c>
      <c r="E1048" s="226" t="s">
        <v>1282</v>
      </c>
      <c r="F1048" s="129"/>
      <c r="G1048" s="129"/>
      <c r="I1048" s="226"/>
      <c r="J1048" s="227"/>
      <c r="K1048" s="129"/>
      <c r="N1048" s="129"/>
      <c r="O1048" s="130"/>
      <c r="P1048" s="129"/>
      <c r="Q1048" s="131"/>
      <c r="R1048" s="22"/>
      <c r="S1048" s="29"/>
      <c r="T1048" s="27"/>
      <c r="U1048" s="27"/>
      <c r="V1048" s="41"/>
      <c r="W1048" s="45"/>
      <c r="X1048" s="29"/>
      <c r="Y1048" s="41"/>
      <c r="Z1048" s="29"/>
      <c r="AA1048" s="29"/>
      <c r="AB1048" s="49"/>
      <c r="AC1048" s="29"/>
      <c r="AD1048" s="49"/>
      <c r="AE1048" s="62"/>
      <c r="AF1048" s="106"/>
      <c r="AG1048" s="29"/>
      <c r="AH1048" s="41"/>
      <c r="AJ1048" s="29"/>
      <c r="AK1048" s="29"/>
      <c r="AL1048" s="29"/>
      <c r="AM1048" s="29"/>
      <c r="AO1048" s="182" t="s">
        <v>59</v>
      </c>
    </row>
    <row r="1049" spans="2:41" s="3" customFormat="1" ht="9.6" customHeight="1" x14ac:dyDescent="0.2">
      <c r="D1049" s="225"/>
      <c r="E1049" s="226" t="s">
        <v>944</v>
      </c>
      <c r="F1049" s="129"/>
      <c r="G1049" s="129"/>
      <c r="I1049" s="226"/>
      <c r="J1049" s="227"/>
      <c r="K1049" s="129"/>
      <c r="N1049" s="129"/>
      <c r="O1049" s="130"/>
      <c r="P1049" s="129"/>
      <c r="Q1049" s="131"/>
      <c r="R1049" s="22"/>
      <c r="S1049" s="29"/>
      <c r="T1049" s="27"/>
      <c r="U1049" s="27"/>
      <c r="V1049" s="41"/>
      <c r="W1049" s="45"/>
      <c r="X1049" s="29"/>
      <c r="Y1049" s="41"/>
      <c r="Z1049" s="29"/>
      <c r="AA1049" s="29"/>
      <c r="AB1049" s="49"/>
      <c r="AC1049" s="29"/>
      <c r="AD1049" s="49"/>
      <c r="AE1049" s="62"/>
      <c r="AF1049" s="106"/>
      <c r="AG1049" s="29"/>
      <c r="AH1049" s="41"/>
      <c r="AJ1049" s="29"/>
      <c r="AK1049" s="29"/>
      <c r="AL1049" s="29"/>
      <c r="AM1049" s="29"/>
      <c r="AO1049" s="182" t="s">
        <v>59</v>
      </c>
    </row>
    <row r="1050" spans="2:41" s="3" customFormat="1" ht="3.95" customHeight="1" x14ac:dyDescent="0.2">
      <c r="P1050" s="61"/>
      <c r="Q1050" s="73"/>
      <c r="R1050" s="6"/>
      <c r="S1050" s="29"/>
      <c r="T1050" s="6"/>
      <c r="U1050" s="5"/>
      <c r="V1050" s="41"/>
      <c r="W1050" s="45"/>
      <c r="X1050" s="13"/>
      <c r="Y1050" s="41"/>
      <c r="Z1050" s="29"/>
      <c r="AA1050" s="29"/>
      <c r="AB1050" s="44"/>
      <c r="AC1050" s="15"/>
      <c r="AD1050" s="13"/>
      <c r="AE1050" s="54"/>
      <c r="AF1050" s="105"/>
      <c r="AG1050" s="29"/>
      <c r="AH1050" s="41"/>
      <c r="AJ1050" s="15"/>
      <c r="AK1050" s="15"/>
      <c r="AL1050" s="15"/>
      <c r="AM1050" s="15"/>
      <c r="AO1050" s="182" t="s">
        <v>59</v>
      </c>
    </row>
    <row r="1051" spans="2:41" s="3" customFormat="1" ht="9.9499999999999993" customHeight="1" x14ac:dyDescent="0.2">
      <c r="C1051" s="220" t="s">
        <v>933</v>
      </c>
      <c r="E1051" s="221"/>
      <c r="K1051" s="3" t="s">
        <v>89</v>
      </c>
      <c r="P1051" s="134"/>
      <c r="Q1051" s="6"/>
      <c r="R1051" s="222" t="s">
        <v>370</v>
      </c>
      <c r="S1051" s="172" t="s">
        <v>434</v>
      </c>
      <c r="T1051" s="223"/>
      <c r="U1051" s="5"/>
      <c r="V1051" s="41"/>
      <c r="W1051" s="58"/>
      <c r="X1051" s="58"/>
      <c r="Y1051" s="41"/>
      <c r="Z1051" s="29"/>
      <c r="AA1051" s="29"/>
      <c r="AB1051" s="44"/>
      <c r="AC1051" s="15"/>
      <c r="AD1051" s="13"/>
      <c r="AE1051" s="54"/>
      <c r="AF1051" s="105"/>
      <c r="AG1051" s="15"/>
      <c r="AH1051" s="41"/>
      <c r="AJ1051" s="15"/>
      <c r="AK1051" s="15"/>
      <c r="AL1051" s="15"/>
      <c r="AM1051" s="15"/>
      <c r="AO1051" s="182" t="s">
        <v>59</v>
      </c>
    </row>
    <row r="1052" spans="2:41" s="3" customFormat="1" ht="2.4500000000000002" customHeight="1" x14ac:dyDescent="0.2">
      <c r="P1052" s="61"/>
      <c r="Q1052" s="73"/>
      <c r="R1052" s="6"/>
      <c r="S1052" s="29"/>
      <c r="T1052" s="6"/>
      <c r="U1052" s="5"/>
      <c r="V1052" s="41"/>
      <c r="W1052" s="45"/>
      <c r="X1052" s="13"/>
      <c r="Y1052" s="41"/>
      <c r="Z1052" s="29"/>
      <c r="AA1052" s="29"/>
      <c r="AB1052" s="44"/>
      <c r="AC1052" s="15"/>
      <c r="AD1052" s="13"/>
      <c r="AE1052" s="54"/>
      <c r="AF1052" s="105"/>
      <c r="AG1052" s="29"/>
      <c r="AH1052" s="41"/>
      <c r="AJ1052" s="15"/>
      <c r="AK1052" s="15"/>
      <c r="AL1052" s="15"/>
      <c r="AM1052" s="15"/>
      <c r="AO1052" s="182" t="s">
        <v>59</v>
      </c>
    </row>
    <row r="1053" spans="2:41" s="3" customFormat="1" ht="9.9499999999999993" customHeight="1" x14ac:dyDescent="0.2">
      <c r="C1053" s="133"/>
      <c r="D1053" s="211" t="s">
        <v>165</v>
      </c>
      <c r="E1053" s="224" t="s">
        <v>934</v>
      </c>
      <c r="F1053" s="224"/>
      <c r="G1053" s="224"/>
      <c r="H1053" s="224"/>
      <c r="I1053" s="224"/>
      <c r="J1053" s="224"/>
      <c r="K1053" s="224"/>
      <c r="L1053" s="224"/>
      <c r="M1053" s="224"/>
      <c r="N1053" s="224"/>
      <c r="O1053" s="23"/>
      <c r="P1053" s="23"/>
      <c r="Q1053" s="23"/>
      <c r="R1053" s="23"/>
      <c r="S1053" s="29"/>
      <c r="T1053" s="23"/>
      <c r="U1053" s="5"/>
      <c r="V1053" s="41"/>
      <c r="W1053" s="58"/>
      <c r="X1053" s="58"/>
      <c r="Y1053" s="41"/>
      <c r="Z1053" s="29"/>
      <c r="AA1053" s="29"/>
      <c r="AB1053" s="44"/>
      <c r="AC1053" s="15"/>
      <c r="AD1053" s="13"/>
      <c r="AE1053" s="54"/>
      <c r="AF1053" s="105"/>
      <c r="AG1053" s="15"/>
      <c r="AH1053" s="41"/>
      <c r="AJ1053" s="15"/>
      <c r="AK1053" s="15"/>
      <c r="AL1053" s="15"/>
      <c r="AM1053" s="15"/>
      <c r="AO1053" s="182" t="s">
        <v>59</v>
      </c>
    </row>
    <row r="1054" spans="2:41" s="3" customFormat="1" ht="0.95" customHeight="1" x14ac:dyDescent="0.2">
      <c r="P1054" s="61"/>
      <c r="Q1054" s="73"/>
      <c r="R1054" s="6"/>
      <c r="S1054" s="29"/>
      <c r="T1054" s="6"/>
      <c r="U1054" s="5"/>
      <c r="V1054" s="41"/>
      <c r="W1054" s="45"/>
      <c r="X1054" s="13"/>
      <c r="Y1054" s="41"/>
      <c r="Z1054" s="29"/>
      <c r="AA1054" s="29"/>
      <c r="AB1054" s="44"/>
      <c r="AC1054" s="15"/>
      <c r="AD1054" s="13"/>
      <c r="AE1054" s="54"/>
      <c r="AF1054" s="105"/>
      <c r="AG1054" s="29"/>
      <c r="AH1054" s="41"/>
      <c r="AJ1054" s="15"/>
      <c r="AK1054" s="15"/>
      <c r="AL1054" s="15"/>
      <c r="AM1054" s="15"/>
      <c r="AO1054" s="182" t="s">
        <v>59</v>
      </c>
    </row>
    <row r="1055" spans="2:41" s="3" customFormat="1" ht="9.9499999999999993" customHeight="1" x14ac:dyDescent="0.2">
      <c r="B1055" s="95" t="s">
        <v>55</v>
      </c>
      <c r="D1055" s="211"/>
      <c r="E1055" s="61" t="s">
        <v>108</v>
      </c>
      <c r="F1055" s="61"/>
      <c r="G1055" s="23" t="s">
        <v>48</v>
      </c>
      <c r="H1055" s="23"/>
      <c r="I1055" s="23" t="s">
        <v>258</v>
      </c>
      <c r="J1055" s="23"/>
      <c r="K1055" s="23" t="s">
        <v>341</v>
      </c>
      <c r="L1055" s="23"/>
      <c r="M1055" s="23"/>
      <c r="N1055" s="23"/>
      <c r="P1055" s="61" t="s">
        <v>939</v>
      </c>
      <c r="Q1055" s="73"/>
      <c r="R1055" s="22"/>
      <c r="S1055" s="29">
        <f>IF(Suggested="Yes",AA1055,AG1055)</f>
        <v>7.25</v>
      </c>
      <c r="T1055" s="27" t="s">
        <v>47</v>
      </c>
      <c r="U1055" s="5" t="str">
        <f>+Instructions!$B$3</f>
        <v xml:space="preserve">G </v>
      </c>
      <c r="V1055" s="41"/>
      <c r="W1055" s="45">
        <f>+Instructions!$C$22</f>
        <v>0</v>
      </c>
      <c r="X1055" s="15">
        <f>ROUND($AA1055*(1-W1055)+0.004999,2)</f>
        <v>7.25</v>
      </c>
      <c r="Y1055" s="41"/>
      <c r="Z1055" s="6" t="s">
        <v>1705</v>
      </c>
      <c r="AA1055" s="29">
        <v>7.25</v>
      </c>
      <c r="AB1055" s="49">
        <f t="shared" ref="AB1055:AC1057" si="855">+W1055</f>
        <v>0</v>
      </c>
      <c r="AC1055" s="15">
        <f t="shared" si="855"/>
        <v>7.25</v>
      </c>
      <c r="AD1055" s="11">
        <f>(AG1055-AC1055)/AG1055</f>
        <v>0</v>
      </c>
      <c r="AE1055" s="102"/>
      <c r="AF1055" s="109">
        <v>1</v>
      </c>
      <c r="AG1055" s="28">
        <f>SUM(AJ1055:AL1055)+AE1055</f>
        <v>7.25</v>
      </c>
      <c r="AH1055" s="41"/>
      <c r="AJ1055" s="15">
        <f>ROUND(AC1055/(1-VLOOKUP(AF1055,Group,2,FALSE)),2)</f>
        <v>7.25</v>
      </c>
      <c r="AK1055" s="15">
        <f>IF(VLOOKUP(AF1055,Group,5,FALSE)="YES",VLOOKUP(ROUND(ROUND(AJ1055,1)-AJ1055,2),Round,2,FALSE)+VLOOKUP(AF1055,Group,6,FALSE),0)</f>
        <v>0</v>
      </c>
      <c r="AL1055" s="15">
        <f>IF(VLOOKUP(AF1055,Group,7,FALSE)="",0,ROUND(AJ1055-0.04999,1)-AJ1055+AM1055)</f>
        <v>0</v>
      </c>
      <c r="AM1055" s="15" t="str">
        <f>IF(VLOOKUP(AF1055,Group,7,FALSE)="","",VLOOKUP(AF1055,Group,7,FALSE))</f>
        <v/>
      </c>
      <c r="AO1055" s="81" t="s">
        <v>59</v>
      </c>
    </row>
    <row r="1056" spans="2:41" s="3" customFormat="1" ht="9.9499999999999993" customHeight="1" x14ac:dyDescent="0.2">
      <c r="B1056" s="95" t="s">
        <v>55</v>
      </c>
      <c r="D1056" s="211"/>
      <c r="E1056" s="61" t="s">
        <v>106</v>
      </c>
      <c r="F1056" s="61"/>
      <c r="G1056" s="23" t="s">
        <v>48</v>
      </c>
      <c r="H1056" s="23"/>
      <c r="I1056" s="23" t="s">
        <v>258</v>
      </c>
      <c r="J1056" s="23"/>
      <c r="K1056" s="23" t="s">
        <v>341</v>
      </c>
      <c r="L1056" s="23"/>
      <c r="M1056" s="23"/>
      <c r="N1056" s="23"/>
      <c r="P1056" s="61" t="s">
        <v>608</v>
      </c>
      <c r="Q1056" s="73"/>
      <c r="R1056" s="22"/>
      <c r="S1056" s="29">
        <f>IF(Suggested="Yes",AA1056,AG1056)</f>
        <v>7.3</v>
      </c>
      <c r="T1056" s="27" t="s">
        <v>47</v>
      </c>
      <c r="U1056" s="5" t="str">
        <f>+Instructions!$B$3</f>
        <v xml:space="preserve">G </v>
      </c>
      <c r="V1056" s="41"/>
      <c r="W1056" s="45">
        <f>+Instructions!$C$22</f>
        <v>0</v>
      </c>
      <c r="X1056" s="15">
        <f>ROUND($AA1056*(1-W1056)+0.004999,2)</f>
        <v>7.3</v>
      </c>
      <c r="Y1056" s="41"/>
      <c r="Z1056" s="6" t="s">
        <v>1705</v>
      </c>
      <c r="AA1056" s="29">
        <v>7.3</v>
      </c>
      <c r="AB1056" s="49">
        <f t="shared" si="855"/>
        <v>0</v>
      </c>
      <c r="AC1056" s="15">
        <f t="shared" si="855"/>
        <v>7.3</v>
      </c>
      <c r="AD1056" s="11">
        <f>(AG1056-AC1056)/AG1056</f>
        <v>0</v>
      </c>
      <c r="AE1056" s="102"/>
      <c r="AF1056" s="109">
        <v>1</v>
      </c>
      <c r="AG1056" s="28">
        <f>SUM(AJ1056:AL1056)+AE1056</f>
        <v>7.3</v>
      </c>
      <c r="AH1056" s="41"/>
      <c r="AJ1056" s="15">
        <f>ROUND(AC1056/(1-VLOOKUP(AF1056,Group,2,FALSE)),2)</f>
        <v>7.3</v>
      </c>
      <c r="AK1056" s="15">
        <f>IF(VLOOKUP(AF1056,Group,5,FALSE)="YES",VLOOKUP(ROUND(ROUND(AJ1056,1)-AJ1056,2),Round,2,FALSE)+VLOOKUP(AF1056,Group,6,FALSE),0)</f>
        <v>0</v>
      </c>
      <c r="AL1056" s="15">
        <f>IF(VLOOKUP(AF1056,Group,7,FALSE)="",0,ROUND(AJ1056-0.04999,1)-AJ1056+AM1056)</f>
        <v>0</v>
      </c>
      <c r="AM1056" s="15" t="str">
        <f>IF(VLOOKUP(AF1056,Group,7,FALSE)="","",VLOOKUP(AF1056,Group,7,FALSE))</f>
        <v/>
      </c>
      <c r="AO1056" s="81" t="s">
        <v>59</v>
      </c>
    </row>
    <row r="1057" spans="2:41" s="3" customFormat="1" ht="9.9499999999999993" customHeight="1" x14ac:dyDescent="0.2">
      <c r="B1057" s="95" t="s">
        <v>55</v>
      </c>
      <c r="D1057" s="211"/>
      <c r="E1057" s="61" t="s">
        <v>476</v>
      </c>
      <c r="F1057" s="61"/>
      <c r="G1057" s="23" t="s">
        <v>48</v>
      </c>
      <c r="H1057" s="23"/>
      <c r="I1057" s="23" t="s">
        <v>258</v>
      </c>
      <c r="J1057" s="23"/>
      <c r="K1057" s="23" t="s">
        <v>341</v>
      </c>
      <c r="L1057" s="23"/>
      <c r="M1057" s="23"/>
      <c r="N1057" s="23"/>
      <c r="P1057" s="61" t="s">
        <v>961</v>
      </c>
      <c r="Q1057" s="73"/>
      <c r="R1057" s="22"/>
      <c r="S1057" s="29">
        <f>IF(Suggested="Yes",AA1057,AG1057)</f>
        <v>7.9</v>
      </c>
      <c r="T1057" s="27" t="s">
        <v>47</v>
      </c>
      <c r="U1057" s="5" t="str">
        <f>+Instructions!$B$3</f>
        <v xml:space="preserve">G </v>
      </c>
      <c r="V1057" s="41"/>
      <c r="W1057" s="45">
        <f>+Instructions!$C$22</f>
        <v>0</v>
      </c>
      <c r="X1057" s="15">
        <f>ROUND($AA1057*(1-W1057)+0.004999,2)</f>
        <v>7.9</v>
      </c>
      <c r="Y1057" s="41"/>
      <c r="Z1057" s="6" t="s">
        <v>1704</v>
      </c>
      <c r="AA1057" s="29">
        <v>7.9</v>
      </c>
      <c r="AB1057" s="49">
        <f t="shared" si="855"/>
        <v>0</v>
      </c>
      <c r="AC1057" s="15">
        <f t="shared" si="855"/>
        <v>7.9</v>
      </c>
      <c r="AD1057" s="11">
        <f>(AG1057-AC1057)/AG1057</f>
        <v>0</v>
      </c>
      <c r="AE1057" s="102"/>
      <c r="AF1057" s="109">
        <v>1</v>
      </c>
      <c r="AG1057" s="28">
        <f>SUM(AJ1057:AL1057)+AE1057</f>
        <v>7.9</v>
      </c>
      <c r="AH1057" s="41"/>
      <c r="AJ1057" s="15">
        <f>ROUND(AC1057/(1-VLOOKUP(AF1057,Group,2,FALSE)),2)</f>
        <v>7.9</v>
      </c>
      <c r="AK1057" s="15">
        <f>IF(VLOOKUP(AF1057,Group,5,FALSE)="YES",VLOOKUP(ROUND(ROUND(AJ1057,1)-AJ1057,2),Round,2,FALSE)+VLOOKUP(AF1057,Group,6,FALSE),0)</f>
        <v>0</v>
      </c>
      <c r="AL1057" s="15">
        <f>IF(VLOOKUP(AF1057,Group,7,FALSE)="",0,ROUND(AJ1057-0.04999,1)-AJ1057+AM1057)</f>
        <v>0</v>
      </c>
      <c r="AM1057" s="15" t="str">
        <f>IF(VLOOKUP(AF1057,Group,7,FALSE)="","",VLOOKUP(AF1057,Group,7,FALSE))</f>
        <v/>
      </c>
      <c r="AO1057" s="81" t="s">
        <v>59</v>
      </c>
    </row>
    <row r="1058" spans="2:41" s="3" customFormat="1" ht="2.85" customHeight="1" x14ac:dyDescent="0.2">
      <c r="P1058" s="61"/>
      <c r="Q1058" s="73"/>
      <c r="R1058" s="6"/>
      <c r="S1058" s="29"/>
      <c r="T1058" s="6"/>
      <c r="U1058" s="5"/>
      <c r="V1058" s="41"/>
      <c r="W1058" s="45"/>
      <c r="X1058" s="13"/>
      <c r="Y1058" s="41"/>
      <c r="Z1058" s="29"/>
      <c r="AA1058" s="29"/>
      <c r="AB1058" s="44"/>
      <c r="AC1058" s="15"/>
      <c r="AD1058" s="13"/>
      <c r="AE1058" s="54"/>
      <c r="AF1058" s="105"/>
      <c r="AG1058" s="29"/>
      <c r="AH1058" s="41"/>
      <c r="AJ1058" s="15"/>
      <c r="AK1058" s="15"/>
      <c r="AL1058" s="15"/>
      <c r="AM1058" s="15"/>
      <c r="AO1058" s="182" t="s">
        <v>59</v>
      </c>
    </row>
    <row r="1059" spans="2:41" s="3" customFormat="1" ht="9.9499999999999993" customHeight="1" x14ac:dyDescent="0.2">
      <c r="B1059" s="95" t="s">
        <v>55</v>
      </c>
      <c r="D1059" s="211"/>
      <c r="E1059" s="61" t="s">
        <v>108</v>
      </c>
      <c r="F1059" s="61"/>
      <c r="G1059" s="23" t="s">
        <v>48</v>
      </c>
      <c r="H1059" s="23"/>
      <c r="I1059" s="23"/>
      <c r="J1059" s="23"/>
      <c r="K1059" s="23" t="s">
        <v>474</v>
      </c>
      <c r="L1059" s="23"/>
      <c r="M1059" s="23"/>
      <c r="N1059" s="23"/>
      <c r="P1059" s="61" t="s">
        <v>278</v>
      </c>
      <c r="Q1059" s="73"/>
      <c r="R1059" s="22"/>
      <c r="S1059" s="29">
        <f>IF(Suggested="Yes",AA1059,AG1059)</f>
        <v>5.65</v>
      </c>
      <c r="T1059" s="27" t="s">
        <v>47</v>
      </c>
      <c r="U1059" s="5" t="str">
        <f>+Instructions!$B$3</f>
        <v xml:space="preserve">G </v>
      </c>
      <c r="V1059" s="41"/>
      <c r="W1059" s="45">
        <f>+Instructions!$C$22</f>
        <v>0</v>
      </c>
      <c r="X1059" s="15">
        <f>ROUND($AA1059*(1-W1059)+0.004999,2)</f>
        <v>5.65</v>
      </c>
      <c r="Y1059" s="41"/>
      <c r="Z1059" s="6" t="s">
        <v>1705</v>
      </c>
      <c r="AA1059" s="29">
        <v>5.65</v>
      </c>
      <c r="AB1059" s="49">
        <f>+W1059</f>
        <v>0</v>
      </c>
      <c r="AC1059" s="15">
        <f>+X1059</f>
        <v>5.65</v>
      </c>
      <c r="AD1059" s="11">
        <f>(AG1059-AC1059)/AG1059</f>
        <v>0</v>
      </c>
      <c r="AE1059" s="102"/>
      <c r="AF1059" s="109">
        <v>1</v>
      </c>
      <c r="AG1059" s="28">
        <f>SUM(AJ1059:AL1059)+AE1059</f>
        <v>5.65</v>
      </c>
      <c r="AH1059" s="41"/>
      <c r="AJ1059" s="15">
        <f>ROUND(AC1059/(1-VLOOKUP(AF1059,Group,2,FALSE)),2)</f>
        <v>5.65</v>
      </c>
      <c r="AK1059" s="15">
        <f>IF(VLOOKUP(AF1059,Group,5,FALSE)="YES",VLOOKUP(ROUND(ROUND(AJ1059,1)-AJ1059,2),Round,2,FALSE)+VLOOKUP(AF1059,Group,6,FALSE),0)</f>
        <v>0</v>
      </c>
      <c r="AL1059" s="15">
        <f>IF(VLOOKUP(AF1059,Group,7,FALSE)="",0,ROUND(AJ1059-0.04999,1)-AJ1059+AM1059)</f>
        <v>0</v>
      </c>
      <c r="AM1059" s="15" t="str">
        <f>IF(VLOOKUP(AF1059,Group,7,FALSE)="","",VLOOKUP(AF1059,Group,7,FALSE))</f>
        <v/>
      </c>
      <c r="AO1059" s="81" t="s">
        <v>59</v>
      </c>
    </row>
    <row r="1060" spans="2:41" s="3" customFormat="1" ht="9.9499999999999993" customHeight="1" x14ac:dyDescent="0.2">
      <c r="B1060" s="95" t="s">
        <v>55</v>
      </c>
      <c r="D1060" s="211"/>
      <c r="E1060" s="61" t="s">
        <v>106</v>
      </c>
      <c r="F1060" s="61"/>
      <c r="G1060" s="23" t="s">
        <v>48</v>
      </c>
      <c r="H1060" s="23"/>
      <c r="I1060" s="23" t="s">
        <v>258</v>
      </c>
      <c r="J1060" s="23"/>
      <c r="K1060" s="23" t="s">
        <v>474</v>
      </c>
      <c r="L1060" s="23"/>
      <c r="M1060" s="23"/>
      <c r="N1060" s="23"/>
      <c r="P1060" s="61" t="s">
        <v>1284</v>
      </c>
      <c r="Q1060" s="73"/>
      <c r="R1060" s="22" t="s">
        <v>52</v>
      </c>
      <c r="S1060" s="29">
        <f>IF(Suggested="Yes",AA1060,AG1060)</f>
        <v>6.15</v>
      </c>
      <c r="T1060" s="27" t="s">
        <v>47</v>
      </c>
      <c r="U1060" s="5" t="str">
        <f>+Instructions!$B$3</f>
        <v xml:space="preserve">G </v>
      </c>
      <c r="V1060" s="41"/>
      <c r="W1060" s="45">
        <f>+Instructions!$C$22</f>
        <v>0</v>
      </c>
      <c r="X1060" s="15">
        <f>ROUND($AA1060*(1-W1060)+0.004999,2)</f>
        <v>6.15</v>
      </c>
      <c r="Y1060" s="41"/>
      <c r="Z1060" s="6" t="s">
        <v>1705</v>
      </c>
      <c r="AA1060" s="29">
        <v>6.15</v>
      </c>
      <c r="AB1060" s="49">
        <f>+W1060</f>
        <v>0</v>
      </c>
      <c r="AC1060" s="15">
        <f>+X1060</f>
        <v>6.15</v>
      </c>
      <c r="AD1060" s="11">
        <f>(AG1060-AC1060)/AG1060</f>
        <v>0</v>
      </c>
      <c r="AE1060" s="102"/>
      <c r="AF1060" s="109">
        <v>1</v>
      </c>
      <c r="AG1060" s="28">
        <f>SUM(AJ1060:AL1060)+AE1060</f>
        <v>6.15</v>
      </c>
      <c r="AH1060" s="41"/>
      <c r="AJ1060" s="15">
        <f>ROUND(AC1060/(1-VLOOKUP(AF1060,Group,2,FALSE)),2)</f>
        <v>6.15</v>
      </c>
      <c r="AK1060" s="15">
        <f>IF(VLOOKUP(AF1060,Group,5,FALSE)="YES",VLOOKUP(ROUND(ROUND(AJ1060,1)-AJ1060,2),Round,2,FALSE)+VLOOKUP(AF1060,Group,6,FALSE),0)</f>
        <v>0</v>
      </c>
      <c r="AL1060" s="15">
        <f>IF(VLOOKUP(AF1060,Group,7,FALSE)="",0,ROUND(AJ1060-0.04999,1)-AJ1060+AM1060)</f>
        <v>0</v>
      </c>
      <c r="AM1060" s="15" t="str">
        <f>IF(VLOOKUP(AF1060,Group,7,FALSE)="","",VLOOKUP(AF1060,Group,7,FALSE))</f>
        <v/>
      </c>
      <c r="AO1060" s="81" t="s">
        <v>59</v>
      </c>
    </row>
    <row r="1061" spans="2:41" s="3" customFormat="1" ht="0.95" customHeight="1" x14ac:dyDescent="0.2">
      <c r="P1061" s="61"/>
      <c r="Q1061" s="73"/>
      <c r="R1061" s="6"/>
      <c r="S1061" s="29"/>
      <c r="T1061" s="6"/>
      <c r="U1061" s="5"/>
      <c r="V1061" s="41"/>
      <c r="W1061" s="45"/>
      <c r="X1061" s="13"/>
      <c r="Y1061" s="41"/>
      <c r="Z1061" s="29"/>
      <c r="AA1061" s="29"/>
      <c r="AB1061" s="44"/>
      <c r="AC1061" s="15"/>
      <c r="AD1061" s="13"/>
      <c r="AE1061" s="54"/>
      <c r="AF1061" s="105"/>
      <c r="AG1061" s="29"/>
      <c r="AH1061" s="41"/>
      <c r="AJ1061" s="15"/>
      <c r="AK1061" s="15"/>
      <c r="AL1061" s="15"/>
      <c r="AM1061" s="15"/>
      <c r="AO1061" s="182" t="s">
        <v>59</v>
      </c>
    </row>
    <row r="1062" spans="2:41" s="3" customFormat="1" ht="9.9499999999999993" customHeight="1" x14ac:dyDescent="0.2">
      <c r="B1062" s="94" t="s">
        <v>8</v>
      </c>
      <c r="D1062" s="211"/>
      <c r="E1062" s="61" t="s">
        <v>253</v>
      </c>
      <c r="F1062" s="61"/>
      <c r="G1062" s="23" t="s">
        <v>100</v>
      </c>
      <c r="H1062" s="23"/>
      <c r="I1062" s="227" t="s">
        <v>935</v>
      </c>
      <c r="J1062" s="23"/>
      <c r="K1062" s="23"/>
      <c r="L1062" s="23" t="s">
        <v>474</v>
      </c>
      <c r="M1062" s="23"/>
      <c r="N1062" s="23"/>
      <c r="P1062" s="61" t="s">
        <v>301</v>
      </c>
      <c r="Q1062" s="73"/>
      <c r="R1062" s="22"/>
      <c r="S1062" s="29">
        <f>IF(Suggested="Yes",AA1062,AG1062)</f>
        <v>24.85</v>
      </c>
      <c r="T1062" s="27" t="s">
        <v>46</v>
      </c>
      <c r="U1062" s="5" t="str">
        <f>+Instructions!$B$3</f>
        <v xml:space="preserve">G </v>
      </c>
      <c r="V1062" s="41"/>
      <c r="W1062" s="45">
        <f>+Instructions!$C$22</f>
        <v>0</v>
      </c>
      <c r="X1062" s="15">
        <f>ROUND($AA1062*(1-W1062)+0.004999,2)</f>
        <v>24.85</v>
      </c>
      <c r="Y1062" s="41"/>
      <c r="Z1062" s="6" t="s">
        <v>1705</v>
      </c>
      <c r="AA1062" s="29">
        <v>24.85</v>
      </c>
      <c r="AB1062" s="49">
        <f>+W1062</f>
        <v>0</v>
      </c>
      <c r="AC1062" s="15">
        <f>+X1062</f>
        <v>24.85</v>
      </c>
      <c r="AD1062" s="11">
        <f>(AG1062-AC1062)/AG1062</f>
        <v>0</v>
      </c>
      <c r="AE1062" s="102"/>
      <c r="AF1062" s="110">
        <v>3</v>
      </c>
      <c r="AG1062" s="42">
        <f>SUM(AJ1062:AL1062)+AE1062</f>
        <v>24.85</v>
      </c>
      <c r="AH1062" s="41"/>
      <c r="AJ1062" s="15">
        <f>ROUND(AC1062/(1-VLOOKUP(AF1062,Group,2,FALSE)),2)</f>
        <v>24.85</v>
      </c>
      <c r="AK1062" s="15">
        <f>IF(VLOOKUP(AF1062,Group,5,FALSE)="YES",VLOOKUP(ROUND(ROUND(AJ1062,1)-AJ1062,2),Round,2,FALSE)+VLOOKUP(AF1062,Group,6,FALSE),0)</f>
        <v>0</v>
      </c>
      <c r="AL1062" s="15">
        <f>IF(VLOOKUP(AF1062,Group,7,FALSE)="",0,ROUND(AJ1062-0.04999,1)-AJ1062+AM1062)</f>
        <v>0</v>
      </c>
      <c r="AM1062" s="15" t="str">
        <f>IF(VLOOKUP(AF1062,Group,7,FALSE)="","",VLOOKUP(AF1062,Group,7,FALSE))</f>
        <v/>
      </c>
      <c r="AO1062" s="81" t="s">
        <v>59</v>
      </c>
    </row>
    <row r="1063" spans="2:41" s="3" customFormat="1" ht="0.95" customHeight="1" x14ac:dyDescent="0.2">
      <c r="P1063" s="61"/>
      <c r="Q1063" s="73"/>
      <c r="R1063" s="6"/>
      <c r="S1063" s="29"/>
      <c r="T1063" s="6"/>
      <c r="U1063" s="5"/>
      <c r="V1063" s="41"/>
      <c r="W1063" s="45"/>
      <c r="X1063" s="13"/>
      <c r="Y1063" s="41"/>
      <c r="Z1063" s="29"/>
      <c r="AA1063" s="29"/>
      <c r="AB1063" s="44"/>
      <c r="AC1063" s="15"/>
      <c r="AD1063" s="13"/>
      <c r="AE1063" s="54"/>
      <c r="AF1063" s="105"/>
      <c r="AG1063" s="29"/>
      <c r="AH1063" s="41"/>
      <c r="AJ1063" s="15"/>
      <c r="AK1063" s="15"/>
      <c r="AL1063" s="15"/>
      <c r="AM1063" s="15"/>
      <c r="AO1063" s="182" t="s">
        <v>59</v>
      </c>
    </row>
    <row r="1064" spans="2:41" s="3" customFormat="1" ht="9.9499999999999993" customHeight="1" x14ac:dyDescent="0.2">
      <c r="B1064" s="96" t="s">
        <v>45</v>
      </c>
      <c r="D1064" s="211"/>
      <c r="E1064" s="61" t="s">
        <v>115</v>
      </c>
      <c r="F1064" s="61"/>
      <c r="G1064" s="23" t="s">
        <v>97</v>
      </c>
      <c r="H1064" s="23"/>
      <c r="I1064" s="23"/>
      <c r="J1064" s="23"/>
      <c r="K1064" s="23" t="s">
        <v>474</v>
      </c>
      <c r="L1064" s="23"/>
      <c r="M1064" s="23"/>
      <c r="N1064" s="23"/>
      <c r="P1064" s="61"/>
      <c r="Q1064" s="73"/>
      <c r="R1064" s="22"/>
      <c r="S1064" s="29">
        <f>IF(Suggested="Yes",AA1064,AG1064)</f>
        <v>6.75</v>
      </c>
      <c r="T1064" s="27" t="s">
        <v>46</v>
      </c>
      <c r="U1064" s="5" t="str">
        <f>+Instructions!$B$3</f>
        <v xml:space="preserve">G </v>
      </c>
      <c r="V1064" s="41"/>
      <c r="W1064" s="45">
        <f>+Instructions!$C$22</f>
        <v>0</v>
      </c>
      <c r="X1064" s="29">
        <f>ROUND($AA1064*(1-W1064)+0.004999,2)</f>
        <v>6.75</v>
      </c>
      <c r="Y1064" s="41"/>
      <c r="Z1064" s="6" t="s">
        <v>1705</v>
      </c>
      <c r="AA1064" s="29">
        <v>6.75</v>
      </c>
      <c r="AB1064" s="49">
        <f>+W1064</f>
        <v>0</v>
      </c>
      <c r="AC1064" s="29">
        <f>+X1064</f>
        <v>6.75</v>
      </c>
      <c r="AD1064" s="49">
        <f>(AG1064-AC1064)/AG1064</f>
        <v>0</v>
      </c>
      <c r="AE1064" s="102"/>
      <c r="AF1064" s="111">
        <v>2</v>
      </c>
      <c r="AG1064" s="33">
        <f>SUM(AJ1064:AL1064)+AE1064</f>
        <v>6.75</v>
      </c>
      <c r="AH1064" s="41"/>
      <c r="AJ1064" s="15">
        <f>ROUND(AC1064/(1-VLOOKUP(AF1064,Group,2,FALSE)),2)</f>
        <v>6.75</v>
      </c>
      <c r="AK1064" s="15">
        <f>IF(VLOOKUP(AF1064,Group,5,FALSE)="YES",VLOOKUP(ROUND(ROUND(AJ1064,1)-AJ1064,2),Round,2,FALSE)+VLOOKUP(AF1064,Group,6,FALSE),0)</f>
        <v>0</v>
      </c>
      <c r="AL1064" s="15">
        <f>IF(VLOOKUP(AF1064,Group,7,FALSE)="",0,ROUND(AJ1064-0.04999,1)-AJ1064+AM1064)</f>
        <v>0</v>
      </c>
      <c r="AM1064" s="15" t="str">
        <f>IF(VLOOKUP(AF1064,Group,7,FALSE)="","",VLOOKUP(AF1064,Group,7,FALSE))</f>
        <v/>
      </c>
      <c r="AO1064" s="81" t="s">
        <v>59</v>
      </c>
    </row>
    <row r="1065" spans="2:41" s="3" customFormat="1" ht="0.95" customHeight="1" x14ac:dyDescent="0.2">
      <c r="P1065" s="61"/>
      <c r="Q1065" s="73"/>
      <c r="R1065" s="6"/>
      <c r="S1065" s="29"/>
      <c r="T1065" s="6"/>
      <c r="U1065" s="5"/>
      <c r="V1065" s="41"/>
      <c r="W1065" s="45"/>
      <c r="X1065" s="13"/>
      <c r="Y1065" s="41"/>
      <c r="Z1065" s="29"/>
      <c r="AA1065" s="29"/>
      <c r="AB1065" s="44"/>
      <c r="AC1065" s="15"/>
      <c r="AD1065" s="13"/>
      <c r="AE1065" s="54"/>
      <c r="AF1065" s="105"/>
      <c r="AG1065" s="29"/>
      <c r="AH1065" s="41"/>
      <c r="AJ1065" s="15"/>
      <c r="AK1065" s="15"/>
      <c r="AL1065" s="15"/>
      <c r="AM1065" s="15"/>
      <c r="AO1065" s="182" t="s">
        <v>59</v>
      </c>
    </row>
    <row r="1066" spans="2:41" s="3" customFormat="1" ht="9.6" customHeight="1" x14ac:dyDescent="0.2">
      <c r="D1066" s="225" t="s">
        <v>113</v>
      </c>
      <c r="E1066" s="226" t="s">
        <v>1393</v>
      </c>
      <c r="F1066" s="129"/>
      <c r="G1066" s="129"/>
      <c r="I1066" s="226"/>
      <c r="J1066" s="227"/>
      <c r="K1066" s="129"/>
      <c r="N1066" s="129"/>
      <c r="O1066" s="130"/>
      <c r="P1066" s="129"/>
      <c r="Q1066" s="131"/>
      <c r="R1066" s="22"/>
      <c r="S1066" s="29"/>
      <c r="T1066" s="27"/>
      <c r="U1066" s="27"/>
      <c r="V1066" s="41"/>
      <c r="W1066" s="45"/>
      <c r="X1066" s="29"/>
      <c r="Y1066" s="41"/>
      <c r="Z1066" s="29"/>
      <c r="AA1066" s="29"/>
      <c r="AB1066" s="49"/>
      <c r="AC1066" s="29"/>
      <c r="AD1066" s="49"/>
      <c r="AE1066" s="62"/>
      <c r="AF1066" s="106"/>
      <c r="AG1066" s="29"/>
      <c r="AH1066" s="41"/>
      <c r="AJ1066" s="29"/>
      <c r="AK1066" s="29"/>
      <c r="AL1066" s="29"/>
      <c r="AM1066" s="29"/>
      <c r="AO1066" s="182" t="s">
        <v>59</v>
      </c>
    </row>
    <row r="1067" spans="2:41" s="3" customFormat="1" ht="9.6" customHeight="1" x14ac:dyDescent="0.2">
      <c r="D1067" s="225"/>
      <c r="E1067" s="226" t="s">
        <v>997</v>
      </c>
      <c r="F1067" s="129"/>
      <c r="G1067" s="129"/>
      <c r="I1067" s="226"/>
      <c r="J1067" s="227"/>
      <c r="K1067" s="129"/>
      <c r="N1067" s="129"/>
      <c r="O1067" s="130"/>
      <c r="P1067" s="129"/>
      <c r="Q1067" s="131"/>
      <c r="R1067" s="22"/>
      <c r="S1067" s="29"/>
      <c r="T1067" s="27"/>
      <c r="U1067" s="27"/>
      <c r="V1067" s="41"/>
      <c r="W1067" s="45"/>
      <c r="X1067" s="29"/>
      <c r="Y1067" s="41"/>
      <c r="Z1067" s="29"/>
      <c r="AA1067" s="29"/>
      <c r="AB1067" s="49"/>
      <c r="AC1067" s="29"/>
      <c r="AD1067" s="49"/>
      <c r="AE1067" s="62"/>
      <c r="AF1067" s="106"/>
      <c r="AG1067" s="29"/>
      <c r="AH1067" s="41"/>
      <c r="AJ1067" s="29"/>
      <c r="AK1067" s="29"/>
      <c r="AL1067" s="29"/>
      <c r="AM1067" s="29"/>
      <c r="AO1067" s="182" t="s">
        <v>59</v>
      </c>
    </row>
    <row r="1068" spans="2:41" s="3" customFormat="1" ht="9.9499999999999993" customHeight="1" x14ac:dyDescent="0.2">
      <c r="C1068" s="220" t="s">
        <v>1285</v>
      </c>
      <c r="E1068" s="221"/>
      <c r="P1068" s="134"/>
      <c r="Q1068" s="6"/>
      <c r="R1068" s="222" t="s">
        <v>370</v>
      </c>
      <c r="S1068" s="172" t="s">
        <v>1286</v>
      </c>
      <c r="T1068" s="223"/>
      <c r="U1068" s="5"/>
      <c r="V1068" s="41"/>
      <c r="W1068" s="58"/>
      <c r="X1068" s="58"/>
      <c r="Y1068" s="41"/>
      <c r="Z1068" s="29"/>
      <c r="AA1068" s="29"/>
      <c r="AB1068" s="44"/>
      <c r="AC1068" s="15"/>
      <c r="AD1068" s="13"/>
      <c r="AE1068" s="54"/>
      <c r="AF1068" s="105"/>
      <c r="AG1068" s="15"/>
      <c r="AH1068" s="41"/>
      <c r="AJ1068" s="15"/>
      <c r="AK1068" s="15"/>
      <c r="AL1068" s="15"/>
      <c r="AM1068" s="15"/>
      <c r="AO1068" s="182" t="s">
        <v>59</v>
      </c>
    </row>
    <row r="1069" spans="2:41" s="3" customFormat="1" ht="2.4500000000000002" customHeight="1" x14ac:dyDescent="0.2">
      <c r="P1069" s="61"/>
      <c r="Q1069" s="73"/>
      <c r="R1069" s="6"/>
      <c r="S1069" s="29"/>
      <c r="T1069" s="6"/>
      <c r="U1069" s="5"/>
      <c r="V1069" s="41"/>
      <c r="W1069" s="45"/>
      <c r="X1069" s="13"/>
      <c r="Y1069" s="41"/>
      <c r="Z1069" s="29"/>
      <c r="AA1069" s="29"/>
      <c r="AB1069" s="44"/>
      <c r="AC1069" s="15"/>
      <c r="AD1069" s="13"/>
      <c r="AE1069" s="54"/>
      <c r="AF1069" s="105"/>
      <c r="AG1069" s="29"/>
      <c r="AH1069" s="41"/>
      <c r="AJ1069" s="15"/>
      <c r="AK1069" s="15"/>
      <c r="AL1069" s="15"/>
      <c r="AM1069" s="15"/>
      <c r="AO1069" s="182" t="s">
        <v>59</v>
      </c>
    </row>
    <row r="1070" spans="2:41" s="3" customFormat="1" ht="9.9499999999999993" customHeight="1" x14ac:dyDescent="0.2">
      <c r="C1070" s="133"/>
      <c r="D1070" s="211" t="s">
        <v>10</v>
      </c>
      <c r="E1070" s="224" t="s">
        <v>1287</v>
      </c>
      <c r="F1070" s="224"/>
      <c r="G1070" s="224"/>
      <c r="H1070" s="224"/>
      <c r="I1070" s="224"/>
      <c r="J1070" s="224"/>
      <c r="K1070" s="224"/>
      <c r="L1070" s="224"/>
      <c r="M1070" s="224"/>
      <c r="N1070" s="224"/>
      <c r="O1070" s="23"/>
      <c r="P1070" s="23"/>
      <c r="Q1070" s="23"/>
      <c r="R1070" s="23"/>
      <c r="S1070" s="29"/>
      <c r="T1070" s="23"/>
      <c r="U1070" s="5"/>
      <c r="V1070" s="41"/>
      <c r="W1070" s="58"/>
      <c r="X1070" s="58"/>
      <c r="Y1070" s="41"/>
      <c r="Z1070" s="29"/>
      <c r="AA1070" s="29"/>
      <c r="AB1070" s="44"/>
      <c r="AC1070" s="15"/>
      <c r="AD1070" s="13"/>
      <c r="AE1070" s="54"/>
      <c r="AF1070" s="105"/>
      <c r="AG1070" s="15"/>
      <c r="AH1070" s="41"/>
      <c r="AJ1070" s="15"/>
      <c r="AK1070" s="15"/>
      <c r="AL1070" s="15"/>
      <c r="AM1070" s="15"/>
      <c r="AO1070" s="182" t="s">
        <v>59</v>
      </c>
    </row>
    <row r="1071" spans="2:41" s="3" customFormat="1" ht="1.5" customHeight="1" x14ac:dyDescent="0.2">
      <c r="P1071" s="61"/>
      <c r="Q1071" s="73"/>
      <c r="R1071" s="6"/>
      <c r="S1071" s="29"/>
      <c r="T1071" s="6"/>
      <c r="U1071" s="5"/>
      <c r="V1071" s="41"/>
      <c r="W1071" s="45"/>
      <c r="X1071" s="13"/>
      <c r="Y1071" s="41"/>
      <c r="Z1071" s="29"/>
      <c r="AA1071" s="29"/>
      <c r="AB1071" s="44"/>
      <c r="AC1071" s="15"/>
      <c r="AD1071" s="13"/>
      <c r="AE1071" s="54"/>
      <c r="AF1071" s="105"/>
      <c r="AG1071" s="29"/>
      <c r="AH1071" s="41"/>
      <c r="AJ1071" s="15"/>
      <c r="AK1071" s="15"/>
      <c r="AL1071" s="15"/>
      <c r="AM1071" s="15"/>
      <c r="AO1071" s="182" t="s">
        <v>59</v>
      </c>
    </row>
    <row r="1072" spans="2:41" s="3" customFormat="1" ht="9.9499999999999993" customHeight="1" x14ac:dyDescent="0.2">
      <c r="B1072" s="95" t="s">
        <v>55</v>
      </c>
      <c r="D1072" s="211"/>
      <c r="E1072" s="61" t="s">
        <v>1293</v>
      </c>
      <c r="F1072" s="61"/>
      <c r="G1072" s="23" t="s">
        <v>48</v>
      </c>
      <c r="H1072" s="23"/>
      <c r="I1072" s="23"/>
      <c r="J1072" s="23"/>
      <c r="K1072" s="23"/>
      <c r="L1072" s="23"/>
      <c r="M1072" s="23"/>
      <c r="N1072" s="23"/>
      <c r="P1072" s="61" t="s">
        <v>1292</v>
      </c>
      <c r="Q1072" s="73"/>
      <c r="R1072" s="22"/>
      <c r="S1072" s="29">
        <f>IF(Suggested="Yes",AA1072,AG1072)</f>
        <v>4.05</v>
      </c>
      <c r="T1072" s="27" t="s">
        <v>47</v>
      </c>
      <c r="U1072" s="5" t="str">
        <f>+Instructions!$B$3</f>
        <v xml:space="preserve">G </v>
      </c>
      <c r="V1072" s="41"/>
      <c r="W1072" s="45">
        <f>+Instructions!$C$22</f>
        <v>0</v>
      </c>
      <c r="X1072" s="15">
        <f t="shared" ref="X1072" si="856">ROUND($AA1072*(1-W1072)+0.004999,2)</f>
        <v>4.05</v>
      </c>
      <c r="Y1072" s="41"/>
      <c r="Z1072" s="6" t="s">
        <v>1705</v>
      </c>
      <c r="AA1072" s="29">
        <v>4.05</v>
      </c>
      <c r="AB1072" s="49">
        <f t="shared" ref="AB1072" si="857">+W1072</f>
        <v>0</v>
      </c>
      <c r="AC1072" s="15">
        <f t="shared" ref="AC1072" si="858">+X1072</f>
        <v>4.05</v>
      </c>
      <c r="AD1072" s="11">
        <f t="shared" ref="AD1072" si="859">(AG1072-AC1072)/AG1072</f>
        <v>0</v>
      </c>
      <c r="AE1072" s="102"/>
      <c r="AF1072" s="109">
        <v>1</v>
      </c>
      <c r="AG1072" s="28">
        <f t="shared" ref="AG1072" si="860">SUM(AJ1072:AL1072)+AE1072</f>
        <v>4.05</v>
      </c>
      <c r="AH1072" s="41"/>
      <c r="AJ1072" s="15">
        <f t="shared" ref="AJ1072" si="861">ROUND(AC1072/(1-VLOOKUP(AF1072,Group,2,FALSE)),2)</f>
        <v>4.05</v>
      </c>
      <c r="AK1072" s="15">
        <f t="shared" ref="AK1072" si="862">IF(VLOOKUP(AF1072,Group,5,FALSE)="YES",VLOOKUP(ROUND(ROUND(AJ1072,1)-AJ1072,2),Round,2,FALSE)+VLOOKUP(AF1072,Group,6,FALSE),0)</f>
        <v>0</v>
      </c>
      <c r="AL1072" s="15">
        <f t="shared" ref="AL1072" si="863">IF(VLOOKUP(AF1072,Group,7,FALSE)="",0,ROUND(AJ1072-0.04999,1)-AJ1072+AM1072)</f>
        <v>0</v>
      </c>
      <c r="AM1072" s="15" t="str">
        <f t="shared" ref="AM1072" si="864">IF(VLOOKUP(AF1072,Group,7,FALSE)="","",VLOOKUP(AF1072,Group,7,FALSE))</f>
        <v/>
      </c>
      <c r="AO1072" s="81" t="s">
        <v>59</v>
      </c>
    </row>
    <row r="1073" spans="2:41" s="3" customFormat="1" ht="3.95" customHeight="1" x14ac:dyDescent="0.2">
      <c r="P1073" s="61"/>
      <c r="Q1073" s="73"/>
      <c r="R1073" s="6"/>
      <c r="S1073" s="29"/>
      <c r="T1073" s="6"/>
      <c r="U1073" s="5"/>
      <c r="V1073" s="41"/>
      <c r="W1073" s="45"/>
      <c r="X1073" s="13"/>
      <c r="Y1073" s="41"/>
      <c r="Z1073" s="29"/>
      <c r="AA1073" s="29"/>
      <c r="AB1073" s="44"/>
      <c r="AC1073" s="15"/>
      <c r="AD1073" s="13"/>
      <c r="AE1073" s="54"/>
      <c r="AF1073" s="105"/>
      <c r="AG1073" s="29"/>
      <c r="AH1073" s="41"/>
      <c r="AJ1073" s="15"/>
      <c r="AK1073" s="15"/>
      <c r="AL1073" s="15"/>
      <c r="AM1073" s="15"/>
      <c r="AO1073" s="182" t="s">
        <v>59</v>
      </c>
    </row>
    <row r="1074" spans="2:41" s="3" customFormat="1" ht="9.9499999999999993" customHeight="1" x14ac:dyDescent="0.2">
      <c r="C1074" s="220" t="s">
        <v>1063</v>
      </c>
      <c r="E1074" s="221"/>
      <c r="K1074" s="3" t="s">
        <v>89</v>
      </c>
      <c r="P1074" s="134"/>
      <c r="Q1074" s="6"/>
      <c r="R1074" s="222" t="s">
        <v>370</v>
      </c>
      <c r="S1074" s="172" t="s">
        <v>1064</v>
      </c>
      <c r="T1074" s="223"/>
      <c r="U1074" s="5"/>
      <c r="V1074" s="41"/>
      <c r="W1074" s="58"/>
      <c r="X1074" s="58"/>
      <c r="Y1074" s="41"/>
      <c r="Z1074" s="29"/>
      <c r="AA1074" s="29"/>
      <c r="AB1074" s="44"/>
      <c r="AC1074" s="15"/>
      <c r="AD1074" s="13"/>
      <c r="AE1074" s="54"/>
      <c r="AF1074" s="105"/>
      <c r="AG1074" s="15"/>
      <c r="AH1074" s="41"/>
      <c r="AJ1074" s="15"/>
      <c r="AK1074" s="15"/>
      <c r="AL1074" s="15"/>
      <c r="AM1074" s="15"/>
      <c r="AO1074" s="182" t="s">
        <v>59</v>
      </c>
    </row>
    <row r="1075" spans="2:41" s="3" customFormat="1" ht="2.4500000000000002" customHeight="1" x14ac:dyDescent="0.2">
      <c r="P1075" s="61"/>
      <c r="Q1075" s="73"/>
      <c r="R1075" s="6"/>
      <c r="S1075" s="29"/>
      <c r="T1075" s="6"/>
      <c r="U1075" s="5"/>
      <c r="V1075" s="41"/>
      <c r="W1075" s="45"/>
      <c r="X1075" s="13"/>
      <c r="Y1075" s="41"/>
      <c r="Z1075" s="29"/>
      <c r="AA1075" s="29"/>
      <c r="AB1075" s="44"/>
      <c r="AC1075" s="15"/>
      <c r="AD1075" s="13"/>
      <c r="AE1075" s="54"/>
      <c r="AF1075" s="105"/>
      <c r="AG1075" s="29"/>
      <c r="AH1075" s="41"/>
      <c r="AJ1075" s="15"/>
      <c r="AK1075" s="15"/>
      <c r="AL1075" s="15"/>
      <c r="AM1075" s="15"/>
      <c r="AO1075" s="182" t="s">
        <v>59</v>
      </c>
    </row>
    <row r="1076" spans="2:41" s="3" customFormat="1" ht="9.9499999999999993" customHeight="1" x14ac:dyDescent="0.2">
      <c r="C1076" s="133"/>
      <c r="D1076" s="211" t="s">
        <v>165</v>
      </c>
      <c r="E1076" s="224" t="s">
        <v>1606</v>
      </c>
      <c r="F1076" s="224"/>
      <c r="G1076" s="224"/>
      <c r="H1076" s="224"/>
      <c r="I1076" s="224"/>
      <c r="J1076" s="224"/>
      <c r="K1076" s="224"/>
      <c r="L1076" s="224"/>
      <c r="M1076" s="224"/>
      <c r="N1076" s="224"/>
      <c r="O1076" s="23"/>
      <c r="P1076" s="23"/>
      <c r="Q1076" s="23"/>
      <c r="R1076" s="23"/>
      <c r="S1076" s="29"/>
      <c r="T1076" s="23"/>
      <c r="U1076" s="5"/>
      <c r="V1076" s="41"/>
      <c r="W1076" s="58"/>
      <c r="X1076" s="58"/>
      <c r="Y1076" s="41"/>
      <c r="Z1076" s="29"/>
      <c r="AA1076" s="29"/>
      <c r="AB1076" s="44"/>
      <c r="AC1076" s="15"/>
      <c r="AD1076" s="13"/>
      <c r="AE1076" s="54"/>
      <c r="AF1076" s="105"/>
      <c r="AG1076" s="15"/>
      <c r="AH1076" s="41"/>
      <c r="AJ1076" s="15"/>
      <c r="AK1076" s="15"/>
      <c r="AL1076" s="15"/>
      <c r="AM1076" s="15"/>
      <c r="AO1076" s="182" t="s">
        <v>59</v>
      </c>
    </row>
    <row r="1077" spans="2:41" s="3" customFormat="1" ht="1.5" customHeight="1" x14ac:dyDescent="0.2">
      <c r="P1077" s="61"/>
      <c r="Q1077" s="73"/>
      <c r="R1077" s="6"/>
      <c r="S1077" s="29"/>
      <c r="T1077" s="6"/>
      <c r="U1077" s="5"/>
      <c r="V1077" s="41"/>
      <c r="W1077" s="45"/>
      <c r="X1077" s="13"/>
      <c r="Y1077" s="41"/>
      <c r="Z1077" s="29"/>
      <c r="AA1077" s="29"/>
      <c r="AB1077" s="44"/>
      <c r="AC1077" s="15"/>
      <c r="AD1077" s="13"/>
      <c r="AE1077" s="54"/>
      <c r="AF1077" s="105"/>
      <c r="AG1077" s="29"/>
      <c r="AH1077" s="41"/>
      <c r="AJ1077" s="15"/>
      <c r="AK1077" s="15"/>
      <c r="AL1077" s="15"/>
      <c r="AM1077" s="15"/>
      <c r="AO1077" s="182" t="s">
        <v>59</v>
      </c>
    </row>
    <row r="1078" spans="2:41" s="3" customFormat="1" ht="9.9499999999999993" customHeight="1" x14ac:dyDescent="0.2">
      <c r="B1078" s="95" t="s">
        <v>55</v>
      </c>
      <c r="D1078" s="211"/>
      <c r="E1078" s="61" t="s">
        <v>448</v>
      </c>
      <c r="F1078" s="61"/>
      <c r="G1078" s="23" t="s">
        <v>48</v>
      </c>
      <c r="H1078" s="23"/>
      <c r="I1078" s="23" t="s">
        <v>258</v>
      </c>
      <c r="J1078" s="23"/>
      <c r="K1078" s="23"/>
      <c r="L1078" s="23"/>
      <c r="M1078" s="23"/>
      <c r="N1078" s="23"/>
      <c r="P1078" s="61" t="s">
        <v>1059</v>
      </c>
      <c r="Q1078" s="73"/>
      <c r="R1078" s="22"/>
      <c r="S1078" s="29">
        <f>IF(Suggested="Yes",AA1078,AG1078)</f>
        <v>6.35</v>
      </c>
      <c r="T1078" s="27" t="s">
        <v>47</v>
      </c>
      <c r="U1078" s="5" t="str">
        <f>+Instructions!$B$3</f>
        <v xml:space="preserve">G </v>
      </c>
      <c r="V1078" s="41"/>
      <c r="W1078" s="45">
        <f>+Instructions!$C$22</f>
        <v>0</v>
      </c>
      <c r="X1078" s="15">
        <f t="shared" ref="X1078" si="865">ROUND($AA1078*(1-W1078)+0.004999,2)</f>
        <v>6.35</v>
      </c>
      <c r="Y1078" s="41"/>
      <c r="Z1078" s="6" t="s">
        <v>1705</v>
      </c>
      <c r="AA1078" s="29">
        <v>6.35</v>
      </c>
      <c r="AB1078" s="49">
        <f t="shared" ref="AB1078" si="866">+W1078</f>
        <v>0</v>
      </c>
      <c r="AC1078" s="15">
        <f t="shared" ref="AC1078" si="867">+X1078</f>
        <v>6.35</v>
      </c>
      <c r="AD1078" s="11">
        <f t="shared" ref="AD1078" si="868">(AG1078-AC1078)/AG1078</f>
        <v>0</v>
      </c>
      <c r="AE1078" s="102"/>
      <c r="AF1078" s="109">
        <v>1</v>
      </c>
      <c r="AG1078" s="28">
        <f t="shared" ref="AG1078" si="869">SUM(AJ1078:AL1078)+AE1078</f>
        <v>6.35</v>
      </c>
      <c r="AH1078" s="41"/>
      <c r="AJ1078" s="15">
        <f t="shared" ref="AJ1078" si="870">ROUND(AC1078/(1-VLOOKUP(AF1078,Group,2,FALSE)),2)</f>
        <v>6.35</v>
      </c>
      <c r="AK1078" s="15">
        <f t="shared" ref="AK1078" si="871">IF(VLOOKUP(AF1078,Group,5,FALSE)="YES",VLOOKUP(ROUND(ROUND(AJ1078,1)-AJ1078,2),Round,2,FALSE)+VLOOKUP(AF1078,Group,6,FALSE),0)</f>
        <v>0</v>
      </c>
      <c r="AL1078" s="15">
        <f t="shared" ref="AL1078" si="872">IF(VLOOKUP(AF1078,Group,7,FALSE)="",0,ROUND(AJ1078-0.04999,1)-AJ1078+AM1078)</f>
        <v>0</v>
      </c>
      <c r="AM1078" s="15" t="str">
        <f t="shared" ref="AM1078" si="873">IF(VLOOKUP(AF1078,Group,7,FALSE)="","",VLOOKUP(AF1078,Group,7,FALSE))</f>
        <v/>
      </c>
      <c r="AO1078" s="81" t="s">
        <v>59</v>
      </c>
    </row>
    <row r="1079" spans="2:41" s="3" customFormat="1" ht="3.95" customHeight="1" x14ac:dyDescent="0.2">
      <c r="P1079" s="61"/>
      <c r="Q1079" s="73"/>
      <c r="R1079" s="6"/>
      <c r="S1079" s="29"/>
      <c r="T1079" s="6"/>
      <c r="U1079" s="5"/>
      <c r="V1079" s="41"/>
      <c r="W1079" s="45"/>
      <c r="X1079" s="13"/>
      <c r="Y1079" s="41"/>
      <c r="Z1079" s="29"/>
      <c r="AA1079" s="29"/>
      <c r="AB1079" s="44"/>
      <c r="AC1079" s="15"/>
      <c r="AD1079" s="13"/>
      <c r="AE1079" s="54"/>
      <c r="AF1079" s="105"/>
      <c r="AG1079" s="29"/>
      <c r="AH1079" s="41"/>
      <c r="AJ1079" s="15"/>
      <c r="AK1079" s="15"/>
      <c r="AL1079" s="15"/>
      <c r="AM1079" s="15"/>
      <c r="AO1079" s="182" t="s">
        <v>59</v>
      </c>
    </row>
    <row r="1080" spans="2:41" s="3" customFormat="1" ht="9.9499999999999993" customHeight="1" x14ac:dyDescent="0.2">
      <c r="C1080" s="220" t="s">
        <v>1395</v>
      </c>
      <c r="E1080" s="221"/>
      <c r="P1080" s="134"/>
      <c r="Q1080" s="6"/>
      <c r="R1080" s="222" t="s">
        <v>370</v>
      </c>
      <c r="S1080" s="172" t="s">
        <v>1396</v>
      </c>
      <c r="T1080" s="223"/>
      <c r="U1080" s="5"/>
      <c r="V1080" s="41"/>
      <c r="W1080" s="58"/>
      <c r="X1080" s="58"/>
      <c r="Y1080" s="41"/>
      <c r="Z1080" s="29"/>
      <c r="AA1080" s="29"/>
      <c r="AB1080" s="44"/>
      <c r="AC1080" s="15"/>
      <c r="AD1080" s="13"/>
      <c r="AE1080" s="54"/>
      <c r="AF1080" s="105"/>
      <c r="AG1080" s="15"/>
      <c r="AH1080" s="41"/>
      <c r="AJ1080" s="15"/>
      <c r="AK1080" s="15"/>
      <c r="AL1080" s="15"/>
      <c r="AM1080" s="15"/>
      <c r="AO1080" s="182" t="s">
        <v>59</v>
      </c>
    </row>
    <row r="1081" spans="2:41" s="3" customFormat="1" ht="2.4500000000000002" customHeight="1" x14ac:dyDescent="0.2">
      <c r="P1081" s="61"/>
      <c r="Q1081" s="73"/>
      <c r="R1081" s="6"/>
      <c r="S1081" s="29"/>
      <c r="T1081" s="6"/>
      <c r="U1081" s="5"/>
      <c r="V1081" s="41"/>
      <c r="W1081" s="45"/>
      <c r="X1081" s="13"/>
      <c r="Y1081" s="41"/>
      <c r="Z1081" s="29"/>
      <c r="AA1081" s="29"/>
      <c r="AB1081" s="44"/>
      <c r="AC1081" s="15"/>
      <c r="AD1081" s="13"/>
      <c r="AE1081" s="54"/>
      <c r="AF1081" s="105"/>
      <c r="AG1081" s="29"/>
      <c r="AH1081" s="41"/>
      <c r="AJ1081" s="15"/>
      <c r="AK1081" s="15"/>
      <c r="AL1081" s="15"/>
      <c r="AM1081" s="15"/>
      <c r="AO1081" s="182" t="s">
        <v>59</v>
      </c>
    </row>
    <row r="1082" spans="2:41" s="3" customFormat="1" ht="9.9499999999999993" customHeight="1" x14ac:dyDescent="0.2">
      <c r="C1082" s="133"/>
      <c r="D1082" s="211" t="s">
        <v>165</v>
      </c>
      <c r="E1082" s="224" t="s">
        <v>1397</v>
      </c>
      <c r="F1082" s="224"/>
      <c r="G1082" s="224"/>
      <c r="H1082" s="224"/>
      <c r="I1082" s="224"/>
      <c r="J1082" s="224"/>
      <c r="K1082" s="224"/>
      <c r="L1082" s="224"/>
      <c r="M1082" s="224"/>
      <c r="N1082" s="224"/>
      <c r="O1082" s="23"/>
      <c r="P1082" s="23"/>
      <c r="Q1082" s="23"/>
      <c r="R1082" s="23"/>
      <c r="S1082" s="29"/>
      <c r="T1082" s="23"/>
      <c r="U1082" s="5"/>
      <c r="V1082" s="41"/>
      <c r="W1082" s="58"/>
      <c r="X1082" s="58"/>
      <c r="Y1082" s="41"/>
      <c r="Z1082" s="29"/>
      <c r="AA1082" s="29"/>
      <c r="AB1082" s="44"/>
      <c r="AC1082" s="15"/>
      <c r="AD1082" s="13"/>
      <c r="AE1082" s="54"/>
      <c r="AF1082" s="105"/>
      <c r="AG1082" s="15"/>
      <c r="AH1082" s="41"/>
      <c r="AJ1082" s="15"/>
      <c r="AK1082" s="15"/>
      <c r="AL1082" s="15"/>
      <c r="AM1082" s="15"/>
      <c r="AO1082" s="182" t="s">
        <v>59</v>
      </c>
    </row>
    <row r="1083" spans="2:41" s="3" customFormat="1" ht="1.5" customHeight="1" x14ac:dyDescent="0.2">
      <c r="P1083" s="61"/>
      <c r="Q1083" s="73"/>
      <c r="R1083" s="6"/>
      <c r="S1083" s="29"/>
      <c r="T1083" s="6"/>
      <c r="U1083" s="5"/>
      <c r="V1083" s="41"/>
      <c r="W1083" s="45"/>
      <c r="X1083" s="13"/>
      <c r="Y1083" s="41"/>
      <c r="Z1083" s="29"/>
      <c r="AA1083" s="29"/>
      <c r="AB1083" s="44"/>
      <c r="AC1083" s="15"/>
      <c r="AD1083" s="13"/>
      <c r="AE1083" s="54"/>
      <c r="AF1083" s="105"/>
      <c r="AG1083" s="29"/>
      <c r="AH1083" s="41"/>
      <c r="AJ1083" s="15"/>
      <c r="AK1083" s="15"/>
      <c r="AL1083" s="15"/>
      <c r="AM1083" s="15"/>
      <c r="AO1083" s="182" t="s">
        <v>59</v>
      </c>
    </row>
    <row r="1084" spans="2:41" s="3" customFormat="1" ht="9.9499999999999993" customHeight="1" x14ac:dyDescent="0.2">
      <c r="B1084" s="95" t="s">
        <v>55</v>
      </c>
      <c r="D1084" s="211"/>
      <c r="E1084" s="61" t="s">
        <v>108</v>
      </c>
      <c r="F1084" s="61"/>
      <c r="G1084" s="23" t="s">
        <v>48</v>
      </c>
      <c r="H1084" s="23"/>
      <c r="I1084" s="23" t="s">
        <v>258</v>
      </c>
      <c r="J1084" s="23"/>
      <c r="K1084" s="23" t="s">
        <v>825</v>
      </c>
      <c r="L1084" s="23"/>
      <c r="M1084" s="23"/>
      <c r="N1084" s="23"/>
      <c r="P1084" s="61" t="s">
        <v>206</v>
      </c>
      <c r="Q1084" s="73"/>
      <c r="R1084" s="22"/>
      <c r="S1084" s="29">
        <f>IF(Suggested="Yes",AA1084,AG1084)</f>
        <v>9.0500000000000007</v>
      </c>
      <c r="T1084" s="27" t="s">
        <v>47</v>
      </c>
      <c r="U1084" s="5" t="str">
        <f>+Instructions!$B$3</f>
        <v xml:space="preserve">G </v>
      </c>
      <c r="V1084" s="41"/>
      <c r="W1084" s="45">
        <f>+Instructions!$C$22</f>
        <v>0</v>
      </c>
      <c r="X1084" s="15">
        <f t="shared" ref="X1084" si="874">ROUND($AA1084*(1-W1084)+0.004999,2)</f>
        <v>9.0500000000000007</v>
      </c>
      <c r="Y1084" s="41"/>
      <c r="Z1084" s="6" t="s">
        <v>1705</v>
      </c>
      <c r="AA1084" s="29">
        <v>9.0500000000000007</v>
      </c>
      <c r="AB1084" s="49">
        <f t="shared" ref="AB1084" si="875">+W1084</f>
        <v>0</v>
      </c>
      <c r="AC1084" s="15">
        <f t="shared" ref="AC1084" si="876">+X1084</f>
        <v>9.0500000000000007</v>
      </c>
      <c r="AD1084" s="11">
        <f t="shared" ref="AD1084" si="877">(AG1084-AC1084)/AG1084</f>
        <v>0</v>
      </c>
      <c r="AE1084" s="102"/>
      <c r="AF1084" s="109">
        <v>1</v>
      </c>
      <c r="AG1084" s="28">
        <f t="shared" ref="AG1084" si="878">SUM(AJ1084:AL1084)+AE1084</f>
        <v>9.0500000000000007</v>
      </c>
      <c r="AH1084" s="41"/>
      <c r="AJ1084" s="15">
        <f t="shared" ref="AJ1084" si="879">ROUND(AC1084/(1-VLOOKUP(AF1084,Group,2,FALSE)),2)</f>
        <v>9.0500000000000007</v>
      </c>
      <c r="AK1084" s="15">
        <f t="shared" ref="AK1084" si="880">IF(VLOOKUP(AF1084,Group,5,FALSE)="YES",VLOOKUP(ROUND(ROUND(AJ1084,1)-AJ1084,2),Round,2,FALSE)+VLOOKUP(AF1084,Group,6,FALSE),0)</f>
        <v>0</v>
      </c>
      <c r="AL1084" s="15">
        <f t="shared" ref="AL1084" si="881">IF(VLOOKUP(AF1084,Group,7,FALSE)="",0,ROUND(AJ1084-0.04999,1)-AJ1084+AM1084)</f>
        <v>0</v>
      </c>
      <c r="AM1084" s="15" t="str">
        <f t="shared" ref="AM1084" si="882">IF(VLOOKUP(AF1084,Group,7,FALSE)="","",VLOOKUP(AF1084,Group,7,FALSE))</f>
        <v/>
      </c>
      <c r="AO1084" s="81" t="s">
        <v>59</v>
      </c>
    </row>
    <row r="1085" spans="2:41" s="3" customFormat="1" ht="9.75" customHeight="1" x14ac:dyDescent="0.2">
      <c r="B1085" s="95" t="s">
        <v>55</v>
      </c>
      <c r="D1085" s="211"/>
      <c r="E1085" s="61" t="s">
        <v>398</v>
      </c>
      <c r="F1085" s="61"/>
      <c r="G1085" s="23" t="s">
        <v>48</v>
      </c>
      <c r="H1085" s="23"/>
      <c r="I1085" s="23" t="s">
        <v>258</v>
      </c>
      <c r="J1085" s="23"/>
      <c r="K1085" s="23" t="s">
        <v>825</v>
      </c>
      <c r="L1085" s="23"/>
      <c r="M1085" s="23"/>
      <c r="N1085" s="23"/>
      <c r="P1085" s="61" t="s">
        <v>107</v>
      </c>
      <c r="Q1085" s="73"/>
      <c r="R1085" s="22"/>
      <c r="S1085" s="29">
        <f>IF(Suggested="Yes",AA1085,AG1085)</f>
        <v>10.25</v>
      </c>
      <c r="T1085" s="27" t="s">
        <v>47</v>
      </c>
      <c r="U1085" s="5" t="str">
        <f>+Instructions!$B$3</f>
        <v xml:space="preserve">G </v>
      </c>
      <c r="V1085" s="41"/>
      <c r="W1085" s="45">
        <f>+Instructions!$C$22</f>
        <v>0</v>
      </c>
      <c r="X1085" s="15">
        <f t="shared" ref="X1085" si="883">ROUND($AA1085*(1-W1085)+0.004999,2)</f>
        <v>10.25</v>
      </c>
      <c r="Y1085" s="41"/>
      <c r="Z1085" s="6" t="s">
        <v>1705</v>
      </c>
      <c r="AA1085" s="29">
        <v>10.25</v>
      </c>
      <c r="AB1085" s="49">
        <f t="shared" ref="AB1085" si="884">+W1085</f>
        <v>0</v>
      </c>
      <c r="AC1085" s="15">
        <f t="shared" ref="AC1085" si="885">+X1085</f>
        <v>10.25</v>
      </c>
      <c r="AD1085" s="11">
        <f t="shared" ref="AD1085" si="886">(AG1085-AC1085)/AG1085</f>
        <v>0</v>
      </c>
      <c r="AE1085" s="102"/>
      <c r="AF1085" s="109">
        <v>1</v>
      </c>
      <c r="AG1085" s="28">
        <f t="shared" ref="AG1085" si="887">SUM(AJ1085:AL1085)+AE1085</f>
        <v>10.25</v>
      </c>
      <c r="AH1085" s="41"/>
      <c r="AJ1085" s="15">
        <f t="shared" ref="AJ1085" si="888">ROUND(AC1085/(1-VLOOKUP(AF1085,Group,2,FALSE)),2)</f>
        <v>10.25</v>
      </c>
      <c r="AK1085" s="15">
        <f t="shared" ref="AK1085" si="889">IF(VLOOKUP(AF1085,Group,5,FALSE)="YES",VLOOKUP(ROUND(ROUND(AJ1085,1)-AJ1085,2),Round,2,FALSE)+VLOOKUP(AF1085,Group,6,FALSE),0)</f>
        <v>0</v>
      </c>
      <c r="AL1085" s="15">
        <f t="shared" ref="AL1085" si="890">IF(VLOOKUP(AF1085,Group,7,FALSE)="",0,ROUND(AJ1085-0.04999,1)-AJ1085+AM1085)</f>
        <v>0</v>
      </c>
      <c r="AM1085" s="15" t="str">
        <f t="shared" ref="AM1085" si="891">IF(VLOOKUP(AF1085,Group,7,FALSE)="","",VLOOKUP(AF1085,Group,7,FALSE))</f>
        <v/>
      </c>
      <c r="AO1085" s="81" t="s">
        <v>59</v>
      </c>
    </row>
    <row r="1086" spans="2:41" s="3" customFormat="1" ht="1.5" customHeight="1" x14ac:dyDescent="0.2">
      <c r="P1086" s="61"/>
      <c r="Q1086" s="73"/>
      <c r="R1086" s="6"/>
      <c r="S1086" s="29"/>
      <c r="T1086" s="6"/>
      <c r="U1086" s="5"/>
      <c r="V1086" s="41"/>
      <c r="W1086" s="45"/>
      <c r="X1086" s="13"/>
      <c r="Y1086" s="41"/>
      <c r="Z1086" s="29"/>
      <c r="AA1086" s="29"/>
      <c r="AB1086" s="44"/>
      <c r="AC1086" s="15"/>
      <c r="AD1086" s="13"/>
      <c r="AE1086" s="54"/>
      <c r="AF1086" s="105"/>
      <c r="AG1086" s="29"/>
      <c r="AH1086" s="41"/>
      <c r="AJ1086" s="15"/>
      <c r="AK1086" s="15"/>
      <c r="AL1086" s="15"/>
      <c r="AM1086" s="15"/>
      <c r="AO1086" s="182" t="s">
        <v>59</v>
      </c>
    </row>
    <row r="1087" spans="2:41" s="3" customFormat="1" ht="9.75" customHeight="1" x14ac:dyDescent="0.2">
      <c r="D1087" s="225" t="s">
        <v>113</v>
      </c>
      <c r="E1087" s="226" t="s">
        <v>826</v>
      </c>
      <c r="F1087" s="129"/>
      <c r="G1087" s="129"/>
      <c r="H1087" s="129"/>
      <c r="I1087" s="226"/>
      <c r="K1087" s="226"/>
      <c r="L1087" s="129"/>
      <c r="N1087" s="129"/>
      <c r="O1087" s="130"/>
      <c r="P1087" s="129"/>
      <c r="Q1087" s="131"/>
      <c r="R1087" s="22"/>
      <c r="S1087" s="29"/>
      <c r="T1087" s="27"/>
      <c r="U1087" s="27"/>
      <c r="V1087" s="41"/>
      <c r="W1087" s="45"/>
      <c r="X1087" s="29"/>
      <c r="Y1087" s="41"/>
      <c r="Z1087" s="29"/>
      <c r="AA1087" s="29"/>
      <c r="AB1087" s="49"/>
      <c r="AC1087" s="29"/>
      <c r="AD1087" s="49"/>
      <c r="AE1087" s="62"/>
      <c r="AF1087" s="106"/>
      <c r="AG1087" s="29"/>
      <c r="AH1087" s="41"/>
      <c r="AJ1087" s="29"/>
      <c r="AK1087" s="29"/>
      <c r="AL1087" s="29"/>
      <c r="AM1087" s="29"/>
      <c r="AO1087" s="182" t="s">
        <v>59</v>
      </c>
    </row>
    <row r="1088" spans="2:41" s="3" customFormat="1" ht="3.95" customHeight="1" x14ac:dyDescent="0.2">
      <c r="P1088" s="61"/>
      <c r="Q1088" s="73"/>
      <c r="R1088" s="6"/>
      <c r="S1088" s="29"/>
      <c r="T1088" s="6"/>
      <c r="U1088" s="5"/>
      <c r="V1088" s="41"/>
      <c r="W1088" s="45"/>
      <c r="X1088" s="13"/>
      <c r="Y1088" s="41"/>
      <c r="Z1088" s="29"/>
      <c r="AA1088" s="29"/>
      <c r="AB1088" s="44"/>
      <c r="AC1088" s="15"/>
      <c r="AD1088" s="13"/>
      <c r="AE1088" s="54"/>
      <c r="AF1088" s="105"/>
      <c r="AG1088" s="29"/>
      <c r="AH1088" s="41"/>
      <c r="AJ1088" s="15"/>
      <c r="AK1088" s="15"/>
      <c r="AL1088" s="15"/>
      <c r="AM1088" s="15"/>
      <c r="AO1088" s="182" t="s">
        <v>59</v>
      </c>
    </row>
    <row r="1089" spans="2:41" s="3" customFormat="1" ht="9.9499999999999993" customHeight="1" x14ac:dyDescent="0.2">
      <c r="C1089" s="220" t="s">
        <v>831</v>
      </c>
      <c r="E1089" s="221"/>
      <c r="P1089" s="134"/>
      <c r="Q1089" s="6"/>
      <c r="R1089" s="222" t="s">
        <v>370</v>
      </c>
      <c r="S1089" s="172" t="s">
        <v>832</v>
      </c>
      <c r="T1089" s="223"/>
      <c r="U1089" s="5"/>
      <c r="V1089" s="41"/>
      <c r="W1089" s="58"/>
      <c r="X1089" s="58"/>
      <c r="Y1089" s="41"/>
      <c r="Z1089" s="29"/>
      <c r="AA1089" s="29"/>
      <c r="AB1089" s="44"/>
      <c r="AC1089" s="15"/>
      <c r="AD1089" s="13"/>
      <c r="AE1089" s="54"/>
      <c r="AF1089" s="105"/>
      <c r="AG1089" s="15"/>
      <c r="AH1089" s="41"/>
      <c r="AJ1089" s="15"/>
      <c r="AK1089" s="15"/>
      <c r="AL1089" s="15"/>
      <c r="AM1089" s="15"/>
      <c r="AO1089" s="182" t="s">
        <v>59</v>
      </c>
    </row>
    <row r="1090" spans="2:41" s="3" customFormat="1" ht="2.4500000000000002" customHeight="1" x14ac:dyDescent="0.2">
      <c r="P1090" s="61"/>
      <c r="Q1090" s="73"/>
      <c r="R1090" s="6"/>
      <c r="S1090" s="29"/>
      <c r="T1090" s="6"/>
      <c r="U1090" s="5"/>
      <c r="V1090" s="41"/>
      <c r="W1090" s="45"/>
      <c r="X1090" s="13"/>
      <c r="Y1090" s="41"/>
      <c r="Z1090" s="29"/>
      <c r="AA1090" s="29"/>
      <c r="AB1090" s="44"/>
      <c r="AC1090" s="15"/>
      <c r="AD1090" s="13"/>
      <c r="AE1090" s="54"/>
      <c r="AF1090" s="105"/>
      <c r="AG1090" s="29"/>
      <c r="AH1090" s="41"/>
      <c r="AJ1090" s="15"/>
      <c r="AK1090" s="15"/>
      <c r="AL1090" s="15"/>
      <c r="AM1090" s="15"/>
      <c r="AO1090" s="182" t="s">
        <v>59</v>
      </c>
    </row>
    <row r="1091" spans="2:41" s="3" customFormat="1" ht="9.9499999999999993" customHeight="1" x14ac:dyDescent="0.2">
      <c r="C1091" s="133"/>
      <c r="D1091" s="211" t="s">
        <v>165</v>
      </c>
      <c r="E1091" s="224" t="s">
        <v>712</v>
      </c>
      <c r="F1091" s="224"/>
      <c r="G1091" s="224"/>
      <c r="H1091" s="224"/>
      <c r="I1091" s="224"/>
      <c r="J1091" s="224"/>
      <c r="K1091" s="224"/>
      <c r="L1091" s="224"/>
      <c r="M1091" s="224"/>
      <c r="N1091" s="224"/>
      <c r="O1091" s="23"/>
      <c r="P1091" s="23"/>
      <c r="Q1091" s="23"/>
      <c r="R1091" s="23"/>
      <c r="S1091" s="29"/>
      <c r="T1091" s="23"/>
      <c r="U1091" s="5"/>
      <c r="V1091" s="41"/>
      <c r="W1091" s="58"/>
      <c r="X1091" s="58"/>
      <c r="Y1091" s="41"/>
      <c r="Z1091" s="29"/>
      <c r="AA1091" s="29"/>
      <c r="AB1091" s="44"/>
      <c r="AC1091" s="15"/>
      <c r="AD1091" s="13"/>
      <c r="AE1091" s="54"/>
      <c r="AF1091" s="105"/>
      <c r="AG1091" s="15"/>
      <c r="AH1091" s="41"/>
      <c r="AJ1091" s="15"/>
      <c r="AK1091" s="15"/>
      <c r="AL1091" s="15"/>
      <c r="AM1091" s="15"/>
      <c r="AO1091" s="182" t="s">
        <v>59</v>
      </c>
    </row>
    <row r="1092" spans="2:41" s="3" customFormat="1" ht="1.5" customHeight="1" x14ac:dyDescent="0.2">
      <c r="P1092" s="61"/>
      <c r="Q1092" s="73"/>
      <c r="R1092" s="6"/>
      <c r="S1092" s="29"/>
      <c r="T1092" s="6"/>
      <c r="U1092" s="5"/>
      <c r="V1092" s="41"/>
      <c r="W1092" s="45"/>
      <c r="X1092" s="13"/>
      <c r="Y1092" s="41"/>
      <c r="Z1092" s="29"/>
      <c r="AA1092" s="29"/>
      <c r="AB1092" s="44"/>
      <c r="AC1092" s="15"/>
      <c r="AD1092" s="13"/>
      <c r="AE1092" s="54"/>
      <c r="AF1092" s="105"/>
      <c r="AG1092" s="29"/>
      <c r="AH1092" s="41"/>
      <c r="AJ1092" s="15"/>
      <c r="AK1092" s="15"/>
      <c r="AL1092" s="15"/>
      <c r="AM1092" s="15"/>
      <c r="AO1092" s="182" t="s">
        <v>59</v>
      </c>
    </row>
    <row r="1093" spans="2:41" s="3" customFormat="1" ht="9.9499999999999993" customHeight="1" x14ac:dyDescent="0.2">
      <c r="B1093" s="95" t="s">
        <v>55</v>
      </c>
      <c r="D1093" s="211"/>
      <c r="E1093" s="61" t="s">
        <v>108</v>
      </c>
      <c r="F1093" s="61"/>
      <c r="G1093" s="23" t="s">
        <v>48</v>
      </c>
      <c r="H1093" s="23"/>
      <c r="I1093" s="23" t="s">
        <v>258</v>
      </c>
      <c r="J1093" s="23"/>
      <c r="K1093" s="23" t="s">
        <v>341</v>
      </c>
      <c r="L1093" s="23"/>
      <c r="M1093" s="23"/>
      <c r="N1093" s="23"/>
      <c r="P1093" s="61" t="s">
        <v>107</v>
      </c>
      <c r="Q1093" s="73"/>
      <c r="R1093" s="22" t="s">
        <v>52</v>
      </c>
      <c r="S1093" s="29">
        <f>IF(Suggested="Yes",AA1093,AG1093)</f>
        <v>7.25</v>
      </c>
      <c r="T1093" s="27" t="s">
        <v>47</v>
      </c>
      <c r="U1093" s="5" t="str">
        <f>+Instructions!$B$3</f>
        <v xml:space="preserve">G </v>
      </c>
      <c r="V1093" s="41"/>
      <c r="W1093" s="45">
        <f>+Instructions!$C$22</f>
        <v>0</v>
      </c>
      <c r="X1093" s="15">
        <f>ROUND($AA1093*(1-W1093)+0.004999,2)</f>
        <v>7.25</v>
      </c>
      <c r="Y1093" s="41"/>
      <c r="Z1093" s="6" t="s">
        <v>1705</v>
      </c>
      <c r="AA1093" s="29">
        <v>7.25</v>
      </c>
      <c r="AB1093" s="49">
        <f>+W1093</f>
        <v>0</v>
      </c>
      <c r="AC1093" s="15">
        <f>+X1093</f>
        <v>7.25</v>
      </c>
      <c r="AD1093" s="11">
        <f>(AG1093-AC1093)/AG1093</f>
        <v>0</v>
      </c>
      <c r="AE1093" s="102"/>
      <c r="AF1093" s="109">
        <v>1</v>
      </c>
      <c r="AG1093" s="28">
        <f>SUM(AJ1093:AL1093)+AE1093</f>
        <v>7.25</v>
      </c>
      <c r="AH1093" s="41"/>
      <c r="AJ1093" s="15">
        <f>ROUND(AC1093/(1-VLOOKUP(AF1093,Group,2,FALSE)),2)</f>
        <v>7.25</v>
      </c>
      <c r="AK1093" s="15">
        <f>IF(VLOOKUP(AF1093,Group,5,FALSE)="YES",VLOOKUP(ROUND(ROUND(AJ1093,1)-AJ1093,2),Round,2,FALSE)+VLOOKUP(AF1093,Group,6,FALSE),0)</f>
        <v>0</v>
      </c>
      <c r="AL1093" s="15">
        <f>IF(VLOOKUP(AF1093,Group,7,FALSE)="",0,ROUND(AJ1093-0.04999,1)-AJ1093+AM1093)</f>
        <v>0</v>
      </c>
      <c r="AM1093" s="15" t="str">
        <f>IF(VLOOKUP(AF1093,Group,7,FALSE)="","",VLOOKUP(AF1093,Group,7,FALSE))</f>
        <v/>
      </c>
      <c r="AO1093" s="81" t="s">
        <v>59</v>
      </c>
    </row>
    <row r="1094" spans="2:41" s="3" customFormat="1" ht="9.9499999999999993" customHeight="1" x14ac:dyDescent="0.2">
      <c r="B1094" s="95" t="s">
        <v>55</v>
      </c>
      <c r="D1094" s="211"/>
      <c r="E1094" s="61" t="s">
        <v>398</v>
      </c>
      <c r="F1094" s="61"/>
      <c r="G1094" s="23" t="s">
        <v>48</v>
      </c>
      <c r="H1094" s="23"/>
      <c r="I1094" s="23" t="s">
        <v>258</v>
      </c>
      <c r="J1094" s="23"/>
      <c r="K1094" s="23" t="s">
        <v>341</v>
      </c>
      <c r="L1094" s="23"/>
      <c r="M1094" s="23"/>
      <c r="N1094" s="23"/>
      <c r="P1094" s="61" t="s">
        <v>530</v>
      </c>
      <c r="Q1094" s="73"/>
      <c r="R1094" s="22"/>
      <c r="S1094" s="29">
        <f>IF(Suggested="Yes",AA1094,AG1094)</f>
        <v>8.65</v>
      </c>
      <c r="T1094" s="27" t="s">
        <v>47</v>
      </c>
      <c r="U1094" s="5" t="str">
        <f>+Instructions!$B$3</f>
        <v xml:space="preserve">G </v>
      </c>
      <c r="V1094" s="41"/>
      <c r="W1094" s="45">
        <f>+Instructions!$C$22</f>
        <v>0</v>
      </c>
      <c r="X1094" s="15">
        <f>ROUND($AA1094*(1-W1094)+0.004999,2)</f>
        <v>8.65</v>
      </c>
      <c r="Y1094" s="41"/>
      <c r="Z1094" s="6" t="s">
        <v>1704</v>
      </c>
      <c r="AA1094" s="29">
        <v>8.65</v>
      </c>
      <c r="AB1094" s="49">
        <f>+W1094</f>
        <v>0</v>
      </c>
      <c r="AC1094" s="15">
        <f>+X1094</f>
        <v>8.65</v>
      </c>
      <c r="AD1094" s="11">
        <f>(AG1094-AC1094)/AG1094</f>
        <v>0</v>
      </c>
      <c r="AE1094" s="102"/>
      <c r="AF1094" s="109">
        <v>1</v>
      </c>
      <c r="AG1094" s="28">
        <f>SUM(AJ1094:AL1094)+AE1094</f>
        <v>8.65</v>
      </c>
      <c r="AH1094" s="41"/>
      <c r="AJ1094" s="15">
        <f>ROUND(AC1094/(1-VLOOKUP(AF1094,Group,2,FALSE)),2)</f>
        <v>8.65</v>
      </c>
      <c r="AK1094" s="15">
        <f>IF(VLOOKUP(AF1094,Group,5,FALSE)="YES",VLOOKUP(ROUND(ROUND(AJ1094,1)-AJ1094,2),Round,2,FALSE)+VLOOKUP(AF1094,Group,6,FALSE),0)</f>
        <v>0</v>
      </c>
      <c r="AL1094" s="15">
        <f>IF(VLOOKUP(AF1094,Group,7,FALSE)="",0,ROUND(AJ1094-0.04999,1)-AJ1094+AM1094)</f>
        <v>0</v>
      </c>
      <c r="AM1094" s="15" t="str">
        <f>IF(VLOOKUP(AF1094,Group,7,FALSE)="","",VLOOKUP(AF1094,Group,7,FALSE))</f>
        <v/>
      </c>
      <c r="AO1094" s="81" t="s">
        <v>59</v>
      </c>
    </row>
    <row r="1095" spans="2:41" s="3" customFormat="1" ht="2.4500000000000002" customHeight="1" x14ac:dyDescent="0.2">
      <c r="P1095" s="61"/>
      <c r="Q1095" s="73"/>
      <c r="R1095" s="6"/>
      <c r="S1095" s="29"/>
      <c r="T1095" s="6"/>
      <c r="U1095" s="5"/>
      <c r="V1095" s="41"/>
      <c r="W1095" s="45"/>
      <c r="X1095" s="13"/>
      <c r="Y1095" s="41"/>
      <c r="Z1095" s="29"/>
      <c r="AA1095" s="29"/>
      <c r="AB1095" s="44"/>
      <c r="AC1095" s="15"/>
      <c r="AD1095" s="13"/>
      <c r="AE1095" s="54"/>
      <c r="AF1095" s="105"/>
      <c r="AG1095" s="29"/>
      <c r="AH1095" s="41"/>
      <c r="AJ1095" s="15"/>
      <c r="AK1095" s="15"/>
      <c r="AL1095" s="15"/>
      <c r="AM1095" s="15"/>
      <c r="AO1095" s="182" t="s">
        <v>59</v>
      </c>
    </row>
    <row r="1096" spans="2:41" s="3" customFormat="1" ht="9.9499999999999993" customHeight="1" x14ac:dyDescent="0.2">
      <c r="B1096" s="95" t="s">
        <v>55</v>
      </c>
      <c r="D1096" s="211"/>
      <c r="E1096" s="61" t="s">
        <v>108</v>
      </c>
      <c r="F1096" s="61"/>
      <c r="G1096" s="23" t="s">
        <v>48</v>
      </c>
      <c r="H1096" s="23"/>
      <c r="I1096" s="23" t="s">
        <v>258</v>
      </c>
      <c r="J1096" s="23"/>
      <c r="K1096" s="23" t="s">
        <v>474</v>
      </c>
      <c r="L1096" s="23"/>
      <c r="M1096" s="23"/>
      <c r="N1096" s="23"/>
      <c r="P1096" s="61" t="s">
        <v>939</v>
      </c>
      <c r="Q1096" s="73"/>
      <c r="R1096" s="22" t="s">
        <v>52</v>
      </c>
      <c r="S1096" s="29">
        <f>IF(Suggested="Yes",AA1096,AG1096)</f>
        <v>5.95</v>
      </c>
      <c r="T1096" s="27" t="s">
        <v>47</v>
      </c>
      <c r="U1096" s="5" t="str">
        <f>+Instructions!$B$3</f>
        <v xml:space="preserve">G </v>
      </c>
      <c r="V1096" s="41"/>
      <c r="W1096" s="45">
        <f>+Instructions!$C$22</f>
        <v>0</v>
      </c>
      <c r="X1096" s="15">
        <f>ROUND($AA1096*(1-W1096)+0.004999,2)</f>
        <v>5.95</v>
      </c>
      <c r="Y1096" s="41"/>
      <c r="Z1096" s="6" t="s">
        <v>1705</v>
      </c>
      <c r="AA1096" s="29">
        <v>5.95</v>
      </c>
      <c r="AB1096" s="49">
        <f>+W1096</f>
        <v>0</v>
      </c>
      <c r="AC1096" s="15">
        <f>+X1096</f>
        <v>5.95</v>
      </c>
      <c r="AD1096" s="11">
        <f>(AG1096-AC1096)/AG1096</f>
        <v>0</v>
      </c>
      <c r="AE1096" s="102"/>
      <c r="AF1096" s="109">
        <v>1</v>
      </c>
      <c r="AG1096" s="28">
        <f>SUM(AJ1096:AL1096)+AE1096</f>
        <v>5.95</v>
      </c>
      <c r="AH1096" s="41"/>
      <c r="AJ1096" s="15">
        <f>ROUND(AC1096/(1-VLOOKUP(AF1096,Group,2,FALSE)),2)</f>
        <v>5.95</v>
      </c>
      <c r="AK1096" s="15">
        <f>IF(VLOOKUP(AF1096,Group,5,FALSE)="YES",VLOOKUP(ROUND(ROUND(AJ1096,1)-AJ1096,2),Round,2,FALSE)+VLOOKUP(AF1096,Group,6,FALSE),0)</f>
        <v>0</v>
      </c>
      <c r="AL1096" s="15">
        <f>IF(VLOOKUP(AF1096,Group,7,FALSE)="",0,ROUND(AJ1096-0.04999,1)-AJ1096+AM1096)</f>
        <v>0</v>
      </c>
      <c r="AM1096" s="15" t="str">
        <f>IF(VLOOKUP(AF1096,Group,7,FALSE)="","",VLOOKUP(AF1096,Group,7,FALSE))</f>
        <v/>
      </c>
      <c r="AO1096" s="81" t="s">
        <v>59</v>
      </c>
    </row>
    <row r="1097" spans="2:41" s="3" customFormat="1" ht="1.5" customHeight="1" x14ac:dyDescent="0.2">
      <c r="P1097" s="61"/>
      <c r="Q1097" s="73"/>
      <c r="R1097" s="6"/>
      <c r="S1097" s="29"/>
      <c r="T1097" s="6"/>
      <c r="U1097" s="5"/>
      <c r="V1097" s="41"/>
      <c r="W1097" s="45"/>
      <c r="X1097" s="13"/>
      <c r="Y1097" s="41"/>
      <c r="Z1097" s="29"/>
      <c r="AA1097" s="29"/>
      <c r="AB1097" s="44"/>
      <c r="AC1097" s="15"/>
      <c r="AD1097" s="13"/>
      <c r="AE1097" s="54"/>
      <c r="AF1097" s="105"/>
      <c r="AG1097" s="29"/>
      <c r="AH1097" s="41"/>
      <c r="AJ1097" s="15"/>
      <c r="AK1097" s="15"/>
      <c r="AL1097" s="15"/>
      <c r="AM1097" s="15"/>
      <c r="AO1097" s="182" t="s">
        <v>59</v>
      </c>
    </row>
    <row r="1098" spans="2:41" s="3" customFormat="1" ht="9.6" customHeight="1" x14ac:dyDescent="0.2">
      <c r="D1098" s="225" t="s">
        <v>113</v>
      </c>
      <c r="E1098" s="226" t="s">
        <v>1399</v>
      </c>
      <c r="F1098" s="129"/>
      <c r="G1098" s="129"/>
      <c r="I1098" s="226"/>
      <c r="J1098" s="227"/>
      <c r="K1098" s="129"/>
      <c r="N1098" s="129"/>
      <c r="O1098" s="130"/>
      <c r="P1098" s="129"/>
      <c r="Q1098" s="131"/>
      <c r="R1098" s="22"/>
      <c r="S1098" s="29"/>
      <c r="T1098" s="27"/>
      <c r="U1098" s="27"/>
      <c r="V1098" s="41"/>
      <c r="W1098" s="45"/>
      <c r="X1098" s="29"/>
      <c r="Y1098" s="41"/>
      <c r="Z1098" s="29"/>
      <c r="AA1098" s="29"/>
      <c r="AB1098" s="49"/>
      <c r="AC1098" s="29"/>
      <c r="AD1098" s="49"/>
      <c r="AE1098" s="62"/>
      <c r="AF1098" s="106"/>
      <c r="AG1098" s="29"/>
      <c r="AH1098" s="41"/>
      <c r="AJ1098" s="29"/>
      <c r="AK1098" s="29"/>
      <c r="AL1098" s="29"/>
      <c r="AM1098" s="29"/>
      <c r="AO1098" s="182" t="s">
        <v>59</v>
      </c>
    </row>
    <row r="1099" spans="2:41" s="3" customFormat="1" ht="9.6" customHeight="1" x14ac:dyDescent="0.2">
      <c r="D1099" s="225"/>
      <c r="E1099" s="226" t="s">
        <v>1386</v>
      </c>
      <c r="F1099" s="129"/>
      <c r="G1099" s="129"/>
      <c r="I1099" s="226"/>
      <c r="J1099" s="227"/>
      <c r="K1099" s="129"/>
      <c r="N1099" s="129"/>
      <c r="O1099" s="130"/>
      <c r="P1099" s="129"/>
      <c r="Q1099" s="131"/>
      <c r="R1099" s="22"/>
      <c r="S1099" s="29"/>
      <c r="T1099" s="27"/>
      <c r="U1099" s="27"/>
      <c r="V1099" s="41"/>
      <c r="W1099" s="45"/>
      <c r="X1099" s="29"/>
      <c r="Y1099" s="41"/>
      <c r="Z1099" s="29"/>
      <c r="AA1099" s="29"/>
      <c r="AB1099" s="49"/>
      <c r="AC1099" s="29"/>
      <c r="AD1099" s="49"/>
      <c r="AE1099" s="62"/>
      <c r="AF1099" s="106"/>
      <c r="AG1099" s="29"/>
      <c r="AH1099" s="41"/>
      <c r="AJ1099" s="29"/>
      <c r="AK1099" s="29"/>
      <c r="AL1099" s="29"/>
      <c r="AM1099" s="29"/>
      <c r="AO1099" s="182" t="s">
        <v>59</v>
      </c>
    </row>
    <row r="1100" spans="2:41" s="3" customFormat="1" ht="3.95" customHeight="1" x14ac:dyDescent="0.2">
      <c r="P1100" s="61"/>
      <c r="Q1100" s="73"/>
      <c r="R1100" s="6"/>
      <c r="S1100" s="29"/>
      <c r="T1100" s="6"/>
      <c r="U1100" s="5"/>
      <c r="V1100" s="41"/>
      <c r="W1100" s="45"/>
      <c r="X1100" s="13"/>
      <c r="Y1100" s="41"/>
      <c r="Z1100" s="29"/>
      <c r="AA1100" s="29"/>
      <c r="AB1100" s="44"/>
      <c r="AC1100" s="15"/>
      <c r="AD1100" s="13"/>
      <c r="AE1100" s="54"/>
      <c r="AF1100" s="105"/>
      <c r="AG1100" s="29"/>
      <c r="AH1100" s="41"/>
      <c r="AJ1100" s="15"/>
      <c r="AK1100" s="15"/>
      <c r="AL1100" s="15"/>
      <c r="AM1100" s="15"/>
      <c r="AO1100" s="182" t="s">
        <v>59</v>
      </c>
    </row>
    <row r="1101" spans="2:41" s="3" customFormat="1" ht="9.9499999999999993" customHeight="1" x14ac:dyDescent="0.2">
      <c r="C1101" s="220" t="s">
        <v>1608</v>
      </c>
      <c r="E1101" s="221"/>
      <c r="P1101" s="134"/>
      <c r="Q1101" s="6"/>
      <c r="R1101" s="222" t="s">
        <v>370</v>
      </c>
      <c r="S1101" s="172" t="s">
        <v>1609</v>
      </c>
      <c r="T1101" s="223"/>
      <c r="U1101" s="5"/>
      <c r="V1101" s="41"/>
      <c r="W1101" s="58"/>
      <c r="X1101" s="58"/>
      <c r="Y1101" s="41"/>
      <c r="Z1101" s="29"/>
      <c r="AA1101" s="29"/>
      <c r="AB1101" s="44"/>
      <c r="AC1101" s="15"/>
      <c r="AD1101" s="13"/>
      <c r="AE1101" s="54"/>
      <c r="AF1101" s="105"/>
      <c r="AG1101" s="15"/>
      <c r="AH1101" s="41"/>
      <c r="AJ1101" s="15"/>
      <c r="AK1101" s="15"/>
      <c r="AL1101" s="15"/>
      <c r="AM1101" s="15"/>
      <c r="AO1101" s="182" t="s">
        <v>59</v>
      </c>
    </row>
    <row r="1102" spans="2:41" s="3" customFormat="1" ht="2.85" customHeight="1" x14ac:dyDescent="0.2">
      <c r="P1102" s="61"/>
      <c r="Q1102" s="73"/>
      <c r="R1102" s="6"/>
      <c r="S1102" s="29"/>
      <c r="T1102" s="6"/>
      <c r="U1102" s="5"/>
      <c r="V1102" s="41"/>
      <c r="W1102" s="45"/>
      <c r="X1102" s="13"/>
      <c r="Y1102" s="41"/>
      <c r="Z1102" s="29"/>
      <c r="AA1102" s="29"/>
      <c r="AB1102" s="44"/>
      <c r="AC1102" s="15"/>
      <c r="AD1102" s="13"/>
      <c r="AE1102" s="54"/>
      <c r="AF1102" s="105"/>
      <c r="AG1102" s="29"/>
      <c r="AH1102" s="41"/>
      <c r="AJ1102" s="15"/>
      <c r="AK1102" s="15"/>
      <c r="AL1102" s="15"/>
      <c r="AM1102" s="15"/>
      <c r="AO1102" s="182" t="s">
        <v>59</v>
      </c>
    </row>
    <row r="1103" spans="2:41" s="3" customFormat="1" ht="9.9499999999999993" customHeight="1" x14ac:dyDescent="0.2">
      <c r="C1103" s="133"/>
      <c r="D1103" s="211" t="s">
        <v>165</v>
      </c>
      <c r="E1103" s="224" t="s">
        <v>946</v>
      </c>
      <c r="F1103" s="224"/>
      <c r="G1103" s="224"/>
      <c r="H1103" s="224"/>
      <c r="I1103" s="224"/>
      <c r="J1103" s="229"/>
      <c r="K1103" s="224"/>
      <c r="L1103" s="224"/>
      <c r="M1103" s="224"/>
      <c r="N1103" s="224"/>
      <c r="O1103" s="23"/>
      <c r="P1103" s="23"/>
      <c r="Q1103" s="23"/>
      <c r="R1103" s="23"/>
      <c r="S1103" s="23"/>
      <c r="T1103" s="23"/>
      <c r="U1103" s="5"/>
      <c r="V1103" s="41"/>
      <c r="W1103" s="58"/>
      <c r="X1103" s="58"/>
      <c r="Y1103" s="41"/>
      <c r="Z1103" s="29"/>
      <c r="AA1103" s="29"/>
      <c r="AB1103" s="44"/>
      <c r="AC1103" s="15"/>
      <c r="AD1103" s="13"/>
      <c r="AE1103" s="54"/>
      <c r="AF1103" s="105"/>
      <c r="AG1103" s="15"/>
      <c r="AH1103" s="41"/>
      <c r="AJ1103" s="15"/>
      <c r="AK1103" s="15"/>
      <c r="AL1103" s="15"/>
      <c r="AM1103" s="15"/>
      <c r="AO1103" s="182" t="s">
        <v>59</v>
      </c>
    </row>
    <row r="1104" spans="2:41" s="3" customFormat="1" ht="1.5" customHeight="1" x14ac:dyDescent="0.2">
      <c r="C1104" s="3" t="s">
        <v>89</v>
      </c>
      <c r="P1104" s="61"/>
      <c r="Q1104" s="73"/>
      <c r="R1104" s="6"/>
      <c r="S1104" s="29"/>
      <c r="T1104" s="6"/>
      <c r="U1104" s="5"/>
      <c r="V1104" s="41"/>
      <c r="W1104" s="45"/>
      <c r="X1104" s="13"/>
      <c r="Y1104" s="41"/>
      <c r="Z1104" s="29"/>
      <c r="AA1104" s="29"/>
      <c r="AB1104" s="44"/>
      <c r="AC1104" s="15"/>
      <c r="AD1104" s="13"/>
      <c r="AE1104" s="54"/>
      <c r="AF1104" s="105"/>
      <c r="AG1104" s="29"/>
      <c r="AH1104" s="41"/>
      <c r="AJ1104" s="15"/>
      <c r="AK1104" s="15"/>
      <c r="AL1104" s="15"/>
      <c r="AM1104" s="15"/>
      <c r="AO1104" s="182" t="s">
        <v>59</v>
      </c>
    </row>
    <row r="1105" spans="2:41" s="3" customFormat="1" ht="9.75" customHeight="1" x14ac:dyDescent="0.2">
      <c r="B1105" s="95" t="s">
        <v>55</v>
      </c>
      <c r="D1105" s="211" t="s">
        <v>63</v>
      </c>
      <c r="E1105" s="61" t="s">
        <v>448</v>
      </c>
      <c r="F1105" s="61"/>
      <c r="G1105" s="23" t="s">
        <v>48</v>
      </c>
      <c r="H1105" s="23"/>
      <c r="I1105" s="23" t="s">
        <v>258</v>
      </c>
      <c r="J1105" s="23"/>
      <c r="K1105" s="23"/>
      <c r="L1105" s="23"/>
      <c r="M1105" s="23"/>
      <c r="N1105" s="23"/>
      <c r="P1105" s="61" t="s">
        <v>1561</v>
      </c>
      <c r="Q1105" s="73"/>
      <c r="R1105" s="22"/>
      <c r="S1105" s="29">
        <f>IF(Suggested="Yes",AA1105,AG1105)</f>
        <v>8.35</v>
      </c>
      <c r="T1105" s="27" t="s">
        <v>47</v>
      </c>
      <c r="U1105" s="5" t="str">
        <f>+Instructions!$B$3</f>
        <v xml:space="preserve">G </v>
      </c>
      <c r="V1105" s="41"/>
      <c r="W1105" s="45">
        <f>+Instructions!$C$22</f>
        <v>0</v>
      </c>
      <c r="X1105" s="15">
        <f t="shared" ref="X1105" si="892">ROUND($AA1105*(1-W1105)+0.004999,2)</f>
        <v>8.35</v>
      </c>
      <c r="Y1105" s="41"/>
      <c r="Z1105" s="6" t="s">
        <v>1703</v>
      </c>
      <c r="AA1105" s="29">
        <v>8.35</v>
      </c>
      <c r="AB1105" s="49">
        <f t="shared" ref="AB1105" si="893">+W1105</f>
        <v>0</v>
      </c>
      <c r="AC1105" s="15">
        <f t="shared" ref="AC1105" si="894">+X1105</f>
        <v>8.35</v>
      </c>
      <c r="AD1105" s="11">
        <f t="shared" ref="AD1105" si="895">(AG1105-AC1105)/AG1105</f>
        <v>0</v>
      </c>
      <c r="AE1105" s="102"/>
      <c r="AF1105" s="109">
        <v>1</v>
      </c>
      <c r="AG1105" s="28">
        <f t="shared" ref="AG1105" si="896">SUM(AJ1105:AL1105)+AE1105</f>
        <v>8.35</v>
      </c>
      <c r="AH1105" s="41"/>
      <c r="AJ1105" s="15">
        <f t="shared" ref="AJ1105" si="897">ROUND(AC1105/(1-VLOOKUP(AF1105,Group,2,FALSE)),2)</f>
        <v>8.35</v>
      </c>
      <c r="AK1105" s="15">
        <f t="shared" ref="AK1105" si="898">IF(VLOOKUP(AF1105,Group,5,FALSE)="YES",VLOOKUP(ROUND(ROUND(AJ1105,1)-AJ1105,2),Round,2,FALSE)+VLOOKUP(AF1105,Group,6,FALSE),0)</f>
        <v>0</v>
      </c>
      <c r="AL1105" s="15">
        <f t="shared" ref="AL1105" si="899">IF(VLOOKUP(AF1105,Group,7,FALSE)="",0,ROUND(AJ1105-0.04999,1)-AJ1105+AM1105)</f>
        <v>0</v>
      </c>
      <c r="AM1105" s="15" t="str">
        <f t="shared" ref="AM1105" si="900">IF(VLOOKUP(AF1105,Group,7,FALSE)="","",VLOOKUP(AF1105,Group,7,FALSE))</f>
        <v/>
      </c>
      <c r="AO1105" s="81" t="s">
        <v>59</v>
      </c>
    </row>
    <row r="1106" spans="2:41" s="3" customFormat="1" ht="1.5" customHeight="1" x14ac:dyDescent="0.2">
      <c r="P1106" s="61"/>
      <c r="Q1106" s="73"/>
      <c r="R1106" s="6"/>
      <c r="S1106" s="29"/>
      <c r="T1106" s="6"/>
      <c r="U1106" s="5"/>
      <c r="V1106" s="41"/>
      <c r="W1106" s="45"/>
      <c r="X1106" s="13"/>
      <c r="Y1106" s="41"/>
      <c r="Z1106" s="29"/>
      <c r="AA1106" s="29"/>
      <c r="AB1106" s="44"/>
      <c r="AC1106" s="15"/>
      <c r="AD1106" s="13"/>
      <c r="AE1106" s="54"/>
      <c r="AF1106" s="105"/>
      <c r="AG1106" s="29"/>
      <c r="AH1106" s="41"/>
      <c r="AJ1106" s="15"/>
      <c r="AK1106" s="15"/>
      <c r="AL1106" s="15"/>
      <c r="AM1106" s="15"/>
      <c r="AO1106" s="24" t="s">
        <v>59</v>
      </c>
    </row>
    <row r="1107" spans="2:41" s="3" customFormat="1" ht="9.75" customHeight="1" x14ac:dyDescent="0.2">
      <c r="B1107" s="95" t="s">
        <v>55</v>
      </c>
      <c r="D1107" s="211" t="s">
        <v>64</v>
      </c>
      <c r="E1107" s="61" t="s">
        <v>792</v>
      </c>
      <c r="F1107" s="61"/>
      <c r="G1107" s="23" t="s">
        <v>48</v>
      </c>
      <c r="H1107" s="23"/>
      <c r="I1107" s="23" t="s">
        <v>258</v>
      </c>
      <c r="J1107" s="23"/>
      <c r="K1107" s="23" t="s">
        <v>1610</v>
      </c>
      <c r="L1107" s="23"/>
      <c r="M1107" s="23"/>
      <c r="N1107" s="23"/>
      <c r="P1107" s="61" t="s">
        <v>206</v>
      </c>
      <c r="Q1107" s="73"/>
      <c r="R1107" s="22"/>
      <c r="S1107" s="29">
        <f>IF(Suggested="Yes",AA1107,AG1107)</f>
        <v>9.75</v>
      </c>
      <c r="T1107" s="27" t="s">
        <v>47</v>
      </c>
      <c r="U1107" s="5" t="str">
        <f>+Instructions!$B$3</f>
        <v xml:space="preserve">G </v>
      </c>
      <c r="V1107" s="41"/>
      <c r="W1107" s="45">
        <f>+Instructions!$C$22</f>
        <v>0</v>
      </c>
      <c r="X1107" s="15">
        <f t="shared" ref="X1107" si="901">ROUND($AA1107*(1-W1107)+0.004999,2)</f>
        <v>9.75</v>
      </c>
      <c r="Y1107" s="41"/>
      <c r="Z1107" s="6" t="s">
        <v>1703</v>
      </c>
      <c r="AA1107" s="29">
        <v>9.75</v>
      </c>
      <c r="AB1107" s="49">
        <f t="shared" ref="AB1107" si="902">+W1107</f>
        <v>0</v>
      </c>
      <c r="AC1107" s="15">
        <f t="shared" ref="AC1107" si="903">+X1107</f>
        <v>9.75</v>
      </c>
      <c r="AD1107" s="11">
        <f t="shared" ref="AD1107" si="904">(AG1107-AC1107)/AG1107</f>
        <v>0</v>
      </c>
      <c r="AE1107" s="102"/>
      <c r="AF1107" s="109">
        <v>1</v>
      </c>
      <c r="AG1107" s="28">
        <f t="shared" ref="AG1107" si="905">SUM(AJ1107:AL1107)+AE1107</f>
        <v>9.75</v>
      </c>
      <c r="AH1107" s="41"/>
      <c r="AJ1107" s="15">
        <f t="shared" ref="AJ1107" si="906">ROUND(AC1107/(1-VLOOKUP(AF1107,Group,2,FALSE)),2)</f>
        <v>9.75</v>
      </c>
      <c r="AK1107" s="15">
        <f t="shared" ref="AK1107" si="907">IF(VLOOKUP(AF1107,Group,5,FALSE)="YES",VLOOKUP(ROUND(ROUND(AJ1107,1)-AJ1107,2),Round,2,FALSE)+VLOOKUP(AF1107,Group,6,FALSE),0)</f>
        <v>0</v>
      </c>
      <c r="AL1107" s="15">
        <f t="shared" ref="AL1107" si="908">IF(VLOOKUP(AF1107,Group,7,FALSE)="",0,ROUND(AJ1107-0.04999,1)-AJ1107+AM1107)</f>
        <v>0</v>
      </c>
      <c r="AM1107" s="15" t="str">
        <f t="shared" ref="AM1107" si="909">IF(VLOOKUP(AF1107,Group,7,FALSE)="","",VLOOKUP(AF1107,Group,7,FALSE))</f>
        <v/>
      </c>
      <c r="AO1107" s="81" t="s">
        <v>59</v>
      </c>
    </row>
    <row r="1108" spans="2:41" s="3" customFormat="1" ht="3.95" customHeight="1" x14ac:dyDescent="0.2">
      <c r="P1108" s="61"/>
      <c r="Q1108" s="73"/>
      <c r="R1108" s="6"/>
      <c r="S1108" s="29"/>
      <c r="T1108" s="6"/>
      <c r="U1108" s="5"/>
      <c r="V1108" s="41"/>
      <c r="W1108" s="45"/>
      <c r="X1108" s="13"/>
      <c r="Y1108" s="41"/>
      <c r="Z1108" s="29"/>
      <c r="AA1108" s="29"/>
      <c r="AB1108" s="44"/>
      <c r="AC1108" s="15"/>
      <c r="AD1108" s="13"/>
      <c r="AE1108" s="54"/>
      <c r="AF1108" s="105"/>
      <c r="AG1108" s="29"/>
      <c r="AH1108" s="41"/>
      <c r="AJ1108" s="15"/>
      <c r="AK1108" s="15"/>
      <c r="AL1108" s="15"/>
      <c r="AM1108" s="15"/>
      <c r="AO1108" s="182" t="s">
        <v>59</v>
      </c>
    </row>
    <row r="1109" spans="2:41" s="3" customFormat="1" ht="9.9499999999999993" customHeight="1" x14ac:dyDescent="0.2">
      <c r="C1109" s="220" t="s">
        <v>579</v>
      </c>
      <c r="E1109" s="221"/>
      <c r="P1109" s="134"/>
      <c r="Q1109" s="6"/>
      <c r="R1109" s="222" t="s">
        <v>370</v>
      </c>
      <c r="S1109" s="172" t="s">
        <v>580</v>
      </c>
      <c r="T1109" s="223"/>
      <c r="U1109" s="5"/>
      <c r="V1109" s="41"/>
      <c r="W1109" s="58"/>
      <c r="X1109" s="58"/>
      <c r="Y1109" s="41"/>
      <c r="Z1109" s="29"/>
      <c r="AA1109" s="29"/>
      <c r="AB1109" s="44"/>
      <c r="AC1109" s="15"/>
      <c r="AD1109" s="13"/>
      <c r="AE1109" s="54"/>
      <c r="AF1109" s="105"/>
      <c r="AG1109" s="15"/>
      <c r="AH1109" s="41"/>
      <c r="AJ1109" s="15"/>
      <c r="AK1109" s="15"/>
      <c r="AL1109" s="15"/>
      <c r="AM1109" s="15"/>
      <c r="AO1109" s="182" t="s">
        <v>59</v>
      </c>
    </row>
    <row r="1110" spans="2:41" s="3" customFormat="1" ht="2.85" customHeight="1" x14ac:dyDescent="0.2">
      <c r="P1110" s="61"/>
      <c r="Q1110" s="73"/>
      <c r="R1110" s="6"/>
      <c r="S1110" s="29"/>
      <c r="T1110" s="6"/>
      <c r="U1110" s="5"/>
      <c r="V1110" s="41"/>
      <c r="W1110" s="45"/>
      <c r="X1110" s="13"/>
      <c r="Y1110" s="41"/>
      <c r="Z1110" s="29"/>
      <c r="AA1110" s="29"/>
      <c r="AB1110" s="44"/>
      <c r="AC1110" s="15"/>
      <c r="AD1110" s="13"/>
      <c r="AE1110" s="54"/>
      <c r="AF1110" s="105"/>
      <c r="AG1110" s="29"/>
      <c r="AH1110" s="41"/>
      <c r="AJ1110" s="15"/>
      <c r="AK1110" s="15"/>
      <c r="AL1110" s="15"/>
      <c r="AM1110" s="15"/>
      <c r="AO1110" s="182" t="s">
        <v>59</v>
      </c>
    </row>
    <row r="1111" spans="2:41" s="3" customFormat="1" ht="9.9499999999999993" customHeight="1" x14ac:dyDescent="0.2">
      <c r="C1111" s="133"/>
      <c r="D1111" s="211" t="s">
        <v>10</v>
      </c>
      <c r="E1111" s="224" t="s">
        <v>1403</v>
      </c>
      <c r="F1111" s="224"/>
      <c r="H1111" s="224"/>
      <c r="I1111" s="224"/>
      <c r="K1111" s="224"/>
      <c r="L1111" s="224"/>
      <c r="M1111" s="224"/>
      <c r="N1111" s="224"/>
      <c r="O1111" s="23"/>
      <c r="P1111" s="23"/>
      <c r="Q1111" s="23"/>
      <c r="R1111" s="23"/>
      <c r="S1111" s="29"/>
      <c r="T1111" s="23"/>
      <c r="U1111" s="5"/>
      <c r="V1111" s="41"/>
      <c r="W1111" s="58"/>
      <c r="X1111" s="58"/>
      <c r="Y1111" s="41"/>
      <c r="Z1111" s="29"/>
      <c r="AA1111" s="29"/>
      <c r="AB1111" s="44"/>
      <c r="AC1111" s="15"/>
      <c r="AD1111" s="13"/>
      <c r="AE1111" s="54"/>
      <c r="AF1111" s="105"/>
      <c r="AG1111" s="15"/>
      <c r="AH1111" s="41"/>
      <c r="AJ1111" s="15"/>
      <c r="AK1111" s="15"/>
      <c r="AL1111" s="15"/>
      <c r="AM1111" s="15"/>
      <c r="AO1111" s="182" t="s">
        <v>59</v>
      </c>
    </row>
    <row r="1112" spans="2:41" s="3" customFormat="1" ht="1.5" customHeight="1" x14ac:dyDescent="0.2">
      <c r="P1112" s="61"/>
      <c r="Q1112" s="73"/>
      <c r="R1112" s="6"/>
      <c r="S1112" s="29"/>
      <c r="T1112" s="6"/>
      <c r="U1112" s="5"/>
      <c r="V1112" s="41"/>
      <c r="W1112" s="45"/>
      <c r="X1112" s="13"/>
      <c r="Y1112" s="41"/>
      <c r="Z1112" s="29"/>
      <c r="AA1112" s="29"/>
      <c r="AB1112" s="44"/>
      <c r="AC1112" s="15"/>
      <c r="AD1112" s="13"/>
      <c r="AE1112" s="54"/>
      <c r="AF1112" s="105"/>
      <c r="AG1112" s="29"/>
      <c r="AH1112" s="41"/>
      <c r="AJ1112" s="15"/>
      <c r="AK1112" s="15"/>
      <c r="AL1112" s="15"/>
      <c r="AM1112" s="15"/>
      <c r="AO1112" s="182" t="s">
        <v>59</v>
      </c>
    </row>
    <row r="1113" spans="2:41" s="3" customFormat="1" ht="9.9499999999999993" customHeight="1" x14ac:dyDescent="0.2">
      <c r="B1113" s="95" t="s">
        <v>55</v>
      </c>
      <c r="D1113" s="211"/>
      <c r="E1113" s="61" t="s">
        <v>581</v>
      </c>
      <c r="F1113" s="61"/>
      <c r="G1113" s="23" t="s">
        <v>48</v>
      </c>
      <c r="H1113" s="23"/>
      <c r="I1113" s="23" t="s">
        <v>258</v>
      </c>
      <c r="J1113" s="23"/>
      <c r="K1113" s="23"/>
      <c r="L1113" s="23"/>
      <c r="M1113" s="23"/>
      <c r="N1113" s="23"/>
      <c r="P1113" s="61" t="s">
        <v>1404</v>
      </c>
      <c r="Q1113" s="73"/>
      <c r="R1113" s="22"/>
      <c r="S1113" s="29">
        <f>IF(Suggested="Yes",AA1113,AG1113)</f>
        <v>14.45</v>
      </c>
      <c r="T1113" s="27" t="s">
        <v>47</v>
      </c>
      <c r="U1113" s="5" t="str">
        <f>+Instructions!$B$3</f>
        <v xml:space="preserve">G </v>
      </c>
      <c r="V1113" s="41"/>
      <c r="W1113" s="45">
        <f>+Instructions!$C$22</f>
        <v>0</v>
      </c>
      <c r="X1113" s="15">
        <f>ROUND($AA1113*(1-W1113)+0.004999,2)</f>
        <v>14.45</v>
      </c>
      <c r="Y1113" s="41"/>
      <c r="Z1113" s="6" t="s">
        <v>1704</v>
      </c>
      <c r="AA1113" s="29">
        <v>14.45</v>
      </c>
      <c r="AB1113" s="49">
        <f>+W1113</f>
        <v>0</v>
      </c>
      <c r="AC1113" s="15">
        <f>+X1113</f>
        <v>14.45</v>
      </c>
      <c r="AD1113" s="11">
        <f>(AG1113-AC1113)/AG1113</f>
        <v>0</v>
      </c>
      <c r="AE1113" s="102"/>
      <c r="AF1113" s="109">
        <v>1</v>
      </c>
      <c r="AG1113" s="28">
        <f>SUM(AJ1113:AL1113)+AE1113</f>
        <v>14.45</v>
      </c>
      <c r="AH1113" s="41"/>
      <c r="AJ1113" s="15">
        <f>ROUND(AC1113/(1-VLOOKUP(AF1113,Group,2,FALSE)),2)</f>
        <v>14.45</v>
      </c>
      <c r="AK1113" s="15">
        <f>IF(VLOOKUP(AF1113,Group,5,FALSE)="YES",VLOOKUP(ROUND(ROUND(AJ1113,1)-AJ1113,2),Round,2,FALSE)+VLOOKUP(AF1113,Group,6,FALSE),0)</f>
        <v>0</v>
      </c>
      <c r="AL1113" s="15">
        <f>IF(VLOOKUP(AF1113,Group,7,FALSE)="",0,ROUND(AJ1113-0.04999,1)-AJ1113+AM1113)</f>
        <v>0</v>
      </c>
      <c r="AM1113" s="15" t="str">
        <f>IF(VLOOKUP(AF1113,Group,7,FALSE)="","",VLOOKUP(AF1113,Group,7,FALSE))</f>
        <v/>
      </c>
      <c r="AO1113" s="183" t="s">
        <v>59</v>
      </c>
    </row>
    <row r="1114" spans="2:41" s="3" customFormat="1" ht="3.95" customHeight="1" x14ac:dyDescent="0.2">
      <c r="P1114" s="61"/>
      <c r="Q1114" s="73"/>
      <c r="R1114" s="6"/>
      <c r="S1114" s="29"/>
      <c r="T1114" s="6"/>
      <c r="U1114" s="5"/>
      <c r="V1114" s="41"/>
      <c r="W1114" s="45"/>
      <c r="X1114" s="13"/>
      <c r="Y1114" s="41"/>
      <c r="Z1114" s="29"/>
      <c r="AA1114" s="29"/>
      <c r="AB1114" s="44"/>
      <c r="AC1114" s="15"/>
      <c r="AD1114" s="13"/>
      <c r="AE1114" s="54"/>
      <c r="AF1114" s="105"/>
      <c r="AG1114" s="29"/>
      <c r="AH1114" s="41"/>
      <c r="AJ1114" s="15"/>
      <c r="AK1114" s="15"/>
      <c r="AL1114" s="15"/>
      <c r="AM1114" s="15"/>
      <c r="AO1114" s="182" t="s">
        <v>59</v>
      </c>
    </row>
    <row r="1115" spans="2:41" s="3" customFormat="1" ht="9.9499999999999993" customHeight="1" x14ac:dyDescent="0.2">
      <c r="C1115" s="220" t="s">
        <v>760</v>
      </c>
      <c r="E1115" s="221"/>
      <c r="P1115" s="134"/>
      <c r="Q1115" s="6"/>
      <c r="R1115" s="222" t="s">
        <v>370</v>
      </c>
      <c r="S1115" s="172" t="s">
        <v>435</v>
      </c>
      <c r="T1115" s="223"/>
      <c r="U1115" s="5"/>
      <c r="V1115" s="41"/>
      <c r="W1115" s="58"/>
      <c r="X1115" s="58"/>
      <c r="Y1115" s="41"/>
      <c r="Z1115" s="29"/>
      <c r="AA1115" s="29"/>
      <c r="AB1115" s="44"/>
      <c r="AC1115" s="15"/>
      <c r="AD1115" s="13"/>
      <c r="AE1115" s="54"/>
      <c r="AF1115" s="105"/>
      <c r="AG1115" s="15"/>
      <c r="AH1115" s="41"/>
      <c r="AJ1115" s="15"/>
      <c r="AK1115" s="15"/>
      <c r="AL1115" s="15"/>
      <c r="AM1115" s="15"/>
      <c r="AO1115" s="182" t="s">
        <v>59</v>
      </c>
    </row>
    <row r="1116" spans="2:41" s="3" customFormat="1" ht="2.85" customHeight="1" x14ac:dyDescent="0.2">
      <c r="P1116" s="61"/>
      <c r="Q1116" s="73"/>
      <c r="R1116" s="6"/>
      <c r="S1116" s="29"/>
      <c r="T1116" s="6"/>
      <c r="U1116" s="5"/>
      <c r="V1116" s="41"/>
      <c r="W1116" s="45"/>
      <c r="X1116" s="13"/>
      <c r="Y1116" s="41"/>
      <c r="Z1116" s="29"/>
      <c r="AA1116" s="29"/>
      <c r="AB1116" s="44"/>
      <c r="AC1116" s="15"/>
      <c r="AD1116" s="13"/>
      <c r="AE1116" s="54"/>
      <c r="AF1116" s="105"/>
      <c r="AG1116" s="29"/>
      <c r="AH1116" s="41"/>
      <c r="AJ1116" s="15"/>
      <c r="AK1116" s="15"/>
      <c r="AL1116" s="15"/>
      <c r="AM1116" s="15"/>
      <c r="AO1116" s="182" t="s">
        <v>59</v>
      </c>
    </row>
    <row r="1117" spans="2:41" s="3" customFormat="1" ht="9.9499999999999993" customHeight="1" x14ac:dyDescent="0.2">
      <c r="C1117" s="133"/>
      <c r="D1117" s="211" t="s">
        <v>10</v>
      </c>
      <c r="E1117" s="224" t="s">
        <v>408</v>
      </c>
      <c r="F1117" s="224"/>
      <c r="G1117" s="224"/>
      <c r="H1117" s="224"/>
      <c r="I1117" s="224"/>
      <c r="J1117" s="229"/>
      <c r="K1117" s="224"/>
      <c r="L1117" s="224"/>
      <c r="M1117" s="224"/>
      <c r="N1117" s="224"/>
      <c r="O1117" s="23"/>
      <c r="P1117" s="23"/>
      <c r="Q1117" s="23"/>
      <c r="R1117" s="23"/>
      <c r="S1117" s="23"/>
      <c r="T1117" s="23"/>
      <c r="U1117" s="5"/>
      <c r="V1117" s="41"/>
      <c r="W1117" s="58"/>
      <c r="X1117" s="58"/>
      <c r="Y1117" s="41"/>
      <c r="Z1117" s="29"/>
      <c r="AA1117" s="29"/>
      <c r="AB1117" s="44"/>
      <c r="AC1117" s="15"/>
      <c r="AD1117" s="13"/>
      <c r="AE1117" s="54"/>
      <c r="AF1117" s="105"/>
      <c r="AG1117" s="15"/>
      <c r="AH1117" s="41"/>
      <c r="AJ1117" s="15"/>
      <c r="AK1117" s="15"/>
      <c r="AL1117" s="15"/>
      <c r="AM1117" s="15"/>
      <c r="AO1117" s="182" t="s">
        <v>59</v>
      </c>
    </row>
    <row r="1118" spans="2:41" s="3" customFormat="1" ht="1.5" customHeight="1" x14ac:dyDescent="0.2">
      <c r="C1118" s="3" t="s">
        <v>89</v>
      </c>
      <c r="P1118" s="61"/>
      <c r="Q1118" s="73"/>
      <c r="R1118" s="6"/>
      <c r="S1118" s="29"/>
      <c r="T1118" s="6"/>
      <c r="U1118" s="5"/>
      <c r="V1118" s="41"/>
      <c r="W1118" s="45"/>
      <c r="X1118" s="13"/>
      <c r="Y1118" s="41"/>
      <c r="Z1118" s="29"/>
      <c r="AA1118" s="29"/>
      <c r="AB1118" s="44"/>
      <c r="AC1118" s="15"/>
      <c r="AD1118" s="13"/>
      <c r="AE1118" s="54"/>
      <c r="AF1118" s="105"/>
      <c r="AG1118" s="29"/>
      <c r="AH1118" s="41"/>
      <c r="AJ1118" s="15"/>
      <c r="AK1118" s="15"/>
      <c r="AL1118" s="15"/>
      <c r="AM1118" s="15"/>
      <c r="AO1118" s="182" t="s">
        <v>59</v>
      </c>
    </row>
    <row r="1119" spans="2:41" s="3" customFormat="1" ht="9.9499999999999993" customHeight="1" x14ac:dyDescent="0.2">
      <c r="B1119" s="95" t="s">
        <v>55</v>
      </c>
      <c r="D1119" s="211"/>
      <c r="E1119" s="61" t="s">
        <v>108</v>
      </c>
      <c r="F1119" s="61"/>
      <c r="G1119" s="23" t="s">
        <v>48</v>
      </c>
      <c r="H1119" s="23"/>
      <c r="I1119" s="23" t="s">
        <v>258</v>
      </c>
      <c r="J1119" s="23"/>
      <c r="K1119" s="23" t="s">
        <v>341</v>
      </c>
      <c r="L1119" s="23"/>
      <c r="M1119" s="23"/>
      <c r="N1119" s="23"/>
      <c r="P1119" s="61" t="s">
        <v>607</v>
      </c>
      <c r="Q1119" s="73"/>
      <c r="R1119" s="22" t="s">
        <v>52</v>
      </c>
      <c r="S1119" s="29">
        <f>IF(Suggested="Yes",AA1119,AG1119)</f>
        <v>6.7</v>
      </c>
      <c r="T1119" s="27" t="s">
        <v>47</v>
      </c>
      <c r="U1119" s="5" t="str">
        <f>+Instructions!$B$3</f>
        <v xml:space="preserve">G </v>
      </c>
      <c r="V1119" s="41"/>
      <c r="W1119" s="45">
        <f>+Instructions!$C$22</f>
        <v>0</v>
      </c>
      <c r="X1119" s="15">
        <f>ROUND($AA1119*(1-W1119)+0.004999,2)</f>
        <v>6.7</v>
      </c>
      <c r="Y1119" s="41"/>
      <c r="Z1119" s="6" t="s">
        <v>1705</v>
      </c>
      <c r="AA1119" s="29">
        <v>6.7</v>
      </c>
      <c r="AB1119" s="49">
        <f>+W1119</f>
        <v>0</v>
      </c>
      <c r="AC1119" s="15">
        <f>+X1119</f>
        <v>6.7</v>
      </c>
      <c r="AD1119" s="11">
        <f>(AG1119-AC1119)/AG1119</f>
        <v>0</v>
      </c>
      <c r="AE1119" s="102"/>
      <c r="AF1119" s="109">
        <v>1</v>
      </c>
      <c r="AG1119" s="28">
        <f>SUM(AJ1119:AL1119)+AE1119</f>
        <v>6.7</v>
      </c>
      <c r="AH1119" s="41"/>
      <c r="AJ1119" s="15">
        <f>ROUND(AC1119/(1-VLOOKUP(AF1119,Group,2,FALSE)),2)</f>
        <v>6.7</v>
      </c>
      <c r="AK1119" s="15">
        <f>IF(VLOOKUP(AF1119,Group,5,FALSE)="YES",VLOOKUP(ROUND(ROUND(AJ1119,1)-AJ1119,2),Round,2,FALSE)+VLOOKUP(AF1119,Group,6,FALSE),0)</f>
        <v>0</v>
      </c>
      <c r="AL1119" s="15">
        <f>IF(VLOOKUP(AF1119,Group,7,FALSE)="",0,ROUND(AJ1119-0.04999,1)-AJ1119+AM1119)</f>
        <v>0</v>
      </c>
      <c r="AM1119" s="15" t="str">
        <f>IF(VLOOKUP(AF1119,Group,7,FALSE)="","",VLOOKUP(AF1119,Group,7,FALSE))</f>
        <v/>
      </c>
      <c r="AO1119" s="183" t="s">
        <v>59</v>
      </c>
    </row>
    <row r="1120" spans="2:41" s="3" customFormat="1" ht="2.85" customHeight="1" x14ac:dyDescent="0.2">
      <c r="P1120" s="61"/>
      <c r="Q1120" s="73"/>
      <c r="R1120" s="6"/>
      <c r="S1120" s="29"/>
      <c r="T1120" s="6"/>
      <c r="U1120" s="5"/>
      <c r="V1120" s="41"/>
      <c r="W1120" s="45"/>
      <c r="X1120" s="13"/>
      <c r="Y1120" s="41"/>
      <c r="Z1120" s="29"/>
      <c r="AA1120" s="29"/>
      <c r="AB1120" s="44"/>
      <c r="AC1120" s="15"/>
      <c r="AD1120" s="13"/>
      <c r="AE1120" s="54"/>
      <c r="AF1120" s="105"/>
      <c r="AG1120" s="29"/>
      <c r="AH1120" s="41"/>
      <c r="AJ1120" s="15"/>
      <c r="AK1120" s="15"/>
      <c r="AL1120" s="15"/>
      <c r="AM1120" s="15"/>
      <c r="AO1120" s="182" t="s">
        <v>59</v>
      </c>
    </row>
    <row r="1121" spans="2:41" s="3" customFormat="1" ht="9.9499999999999993" customHeight="1" x14ac:dyDescent="0.2">
      <c r="B1121" s="95" t="s">
        <v>55</v>
      </c>
      <c r="D1121" s="211"/>
      <c r="E1121" s="61" t="s">
        <v>108</v>
      </c>
      <c r="F1121" s="61"/>
      <c r="G1121" s="23" t="s">
        <v>48</v>
      </c>
      <c r="H1121" s="23"/>
      <c r="I1121" s="23" t="s">
        <v>258</v>
      </c>
      <c r="J1121" s="23"/>
      <c r="K1121" s="23" t="s">
        <v>474</v>
      </c>
      <c r="L1121" s="23"/>
      <c r="M1121" s="23"/>
      <c r="N1121" s="23"/>
      <c r="P1121" s="61" t="s">
        <v>607</v>
      </c>
      <c r="Q1121" s="73"/>
      <c r="R1121" s="22" t="s">
        <v>172</v>
      </c>
      <c r="S1121" s="29">
        <f>IF(Suggested="Yes",AA1121,AG1121)</f>
        <v>5.5</v>
      </c>
      <c r="T1121" s="27" t="s">
        <v>47</v>
      </c>
      <c r="U1121" s="5" t="str">
        <f>+Instructions!$B$3</f>
        <v xml:space="preserve">G </v>
      </c>
      <c r="V1121" s="41"/>
      <c r="W1121" s="45">
        <f>+Instructions!$C$22</f>
        <v>0</v>
      </c>
      <c r="X1121" s="15">
        <f>ROUND($AA1121*(1-W1121)+0.004999,2)</f>
        <v>5.5</v>
      </c>
      <c r="Y1121" s="41"/>
      <c r="Z1121" s="6" t="s">
        <v>1705</v>
      </c>
      <c r="AA1121" s="29">
        <v>5.5</v>
      </c>
      <c r="AB1121" s="49">
        <f>+W1121</f>
        <v>0</v>
      </c>
      <c r="AC1121" s="15">
        <f>+X1121</f>
        <v>5.5</v>
      </c>
      <c r="AD1121" s="11">
        <f>(AG1121-AC1121)/AG1121</f>
        <v>0</v>
      </c>
      <c r="AE1121" s="102"/>
      <c r="AF1121" s="109">
        <v>1</v>
      </c>
      <c r="AG1121" s="28">
        <f>SUM(AJ1121:AL1121)+AE1121</f>
        <v>5.5</v>
      </c>
      <c r="AH1121" s="41"/>
      <c r="AJ1121" s="15">
        <f>ROUND(AC1121/(1-VLOOKUP(AF1121,Group,2,FALSE)),2)</f>
        <v>5.5</v>
      </c>
      <c r="AK1121" s="15">
        <f>IF(VLOOKUP(AF1121,Group,5,FALSE)="YES",VLOOKUP(ROUND(ROUND(AJ1121,1)-AJ1121,2),Round,2,FALSE)+VLOOKUP(AF1121,Group,6,FALSE),0)</f>
        <v>0</v>
      </c>
      <c r="AL1121" s="15">
        <f>IF(VLOOKUP(AF1121,Group,7,FALSE)="",0,ROUND(AJ1121-0.04999,1)-AJ1121+AM1121)</f>
        <v>0</v>
      </c>
      <c r="AM1121" s="15" t="str">
        <f>IF(VLOOKUP(AF1121,Group,7,FALSE)="","",VLOOKUP(AF1121,Group,7,FALSE))</f>
        <v/>
      </c>
      <c r="AO1121" s="183" t="s">
        <v>59</v>
      </c>
    </row>
    <row r="1122" spans="2:41" s="3" customFormat="1" ht="1.5" customHeight="1" x14ac:dyDescent="0.2">
      <c r="P1122" s="61"/>
      <c r="Q1122" s="73"/>
      <c r="R1122" s="6"/>
      <c r="S1122" s="29"/>
      <c r="T1122" s="6"/>
      <c r="U1122" s="5"/>
      <c r="V1122" s="41"/>
      <c r="W1122" s="45"/>
      <c r="X1122" s="13"/>
      <c r="Y1122" s="41"/>
      <c r="Z1122" s="29"/>
      <c r="AA1122" s="29"/>
      <c r="AB1122" s="44"/>
      <c r="AC1122" s="15"/>
      <c r="AD1122" s="13"/>
      <c r="AE1122" s="54"/>
      <c r="AF1122" s="105"/>
      <c r="AG1122" s="29"/>
      <c r="AH1122" s="41"/>
      <c r="AJ1122" s="15"/>
      <c r="AK1122" s="15"/>
      <c r="AL1122" s="15"/>
      <c r="AM1122" s="15"/>
      <c r="AO1122" s="182" t="s">
        <v>59</v>
      </c>
    </row>
    <row r="1123" spans="2:41" s="3" customFormat="1" ht="9.9499999999999993" customHeight="1" x14ac:dyDescent="0.2">
      <c r="B1123" s="94" t="s">
        <v>8</v>
      </c>
      <c r="D1123" s="211"/>
      <c r="E1123" s="61" t="s">
        <v>253</v>
      </c>
      <c r="F1123" s="61"/>
      <c r="G1123" s="23" t="s">
        <v>100</v>
      </c>
      <c r="H1123" s="23"/>
      <c r="J1123" s="227" t="s">
        <v>938</v>
      </c>
      <c r="K1123" s="23"/>
      <c r="L1123" s="23"/>
      <c r="M1123" s="23"/>
      <c r="N1123" s="23"/>
      <c r="P1123" s="61" t="s">
        <v>301</v>
      </c>
      <c r="Q1123" s="73"/>
      <c r="R1123" s="22"/>
      <c r="S1123" s="29">
        <f>IF(Suggested="Yes",AA1123,AG1123)</f>
        <v>23.75</v>
      </c>
      <c r="T1123" s="27" t="s">
        <v>46</v>
      </c>
      <c r="U1123" s="5" t="str">
        <f>+Instructions!$B$3</f>
        <v xml:space="preserve">G </v>
      </c>
      <c r="V1123" s="41"/>
      <c r="W1123" s="45">
        <f>+Instructions!$C$22</f>
        <v>0</v>
      </c>
      <c r="X1123" s="15">
        <f>ROUND($AA1123*(1-W1123)+0.004999,2)</f>
        <v>23.75</v>
      </c>
      <c r="Y1123" s="41"/>
      <c r="Z1123" s="6" t="s">
        <v>1705</v>
      </c>
      <c r="AA1123" s="29">
        <v>23.75</v>
      </c>
      <c r="AB1123" s="49">
        <f>+W1123</f>
        <v>0</v>
      </c>
      <c r="AC1123" s="15">
        <f>+X1123</f>
        <v>23.75</v>
      </c>
      <c r="AD1123" s="11">
        <f>(AG1123-AC1123)/AG1123</f>
        <v>0</v>
      </c>
      <c r="AE1123" s="102"/>
      <c r="AF1123" s="110">
        <v>3</v>
      </c>
      <c r="AG1123" s="42">
        <f>SUM(AJ1123:AL1123)+AE1123</f>
        <v>23.75</v>
      </c>
      <c r="AH1123" s="41"/>
      <c r="AJ1123" s="15">
        <f>ROUND(AC1123/(1-VLOOKUP(AF1123,Group,2,FALSE)),2)</f>
        <v>23.75</v>
      </c>
      <c r="AK1123" s="15">
        <f>IF(VLOOKUP(AF1123,Group,5,FALSE)="YES",VLOOKUP(ROUND(ROUND(AJ1123,1)-AJ1123,2),Round,2,FALSE)+VLOOKUP(AF1123,Group,6,FALSE),0)</f>
        <v>0</v>
      </c>
      <c r="AL1123" s="15">
        <f>IF(VLOOKUP(AF1123,Group,7,FALSE)="",0,ROUND(AJ1123-0.04999,1)-AJ1123+AM1123)</f>
        <v>0</v>
      </c>
      <c r="AM1123" s="15" t="str">
        <f>IF(VLOOKUP(AF1123,Group,7,FALSE)="","",VLOOKUP(AF1123,Group,7,FALSE))</f>
        <v/>
      </c>
      <c r="AO1123" s="183" t="s">
        <v>59</v>
      </c>
    </row>
    <row r="1124" spans="2:41" s="3" customFormat="1" ht="1.5" customHeight="1" x14ac:dyDescent="0.2">
      <c r="P1124" s="61"/>
      <c r="Q1124" s="73"/>
      <c r="R1124" s="6"/>
      <c r="S1124" s="29"/>
      <c r="T1124" s="6"/>
      <c r="U1124" s="5"/>
      <c r="V1124" s="41"/>
      <c r="W1124" s="45"/>
      <c r="X1124" s="13"/>
      <c r="Y1124" s="41"/>
      <c r="Z1124" s="29"/>
      <c r="AA1124" s="29"/>
      <c r="AB1124" s="44"/>
      <c r="AC1124" s="15"/>
      <c r="AD1124" s="13"/>
      <c r="AE1124" s="54"/>
      <c r="AF1124" s="105"/>
      <c r="AG1124" s="29"/>
      <c r="AH1124" s="41"/>
      <c r="AJ1124" s="15"/>
      <c r="AK1124" s="15"/>
      <c r="AL1124" s="15"/>
      <c r="AM1124" s="15"/>
      <c r="AO1124" s="182" t="s">
        <v>59</v>
      </c>
    </row>
    <row r="1125" spans="2:41" s="3" customFormat="1" ht="9.75" customHeight="1" x14ac:dyDescent="0.2">
      <c r="D1125" s="225" t="s">
        <v>179</v>
      </c>
      <c r="E1125" s="226" t="s">
        <v>1616</v>
      </c>
      <c r="F1125" s="129"/>
      <c r="G1125" s="129"/>
      <c r="I1125" s="226"/>
      <c r="J1125" s="226" t="s">
        <v>1615</v>
      </c>
      <c r="K1125" s="129"/>
      <c r="N1125" s="129"/>
      <c r="O1125" s="130"/>
      <c r="P1125" s="129"/>
      <c r="Q1125" s="131"/>
      <c r="R1125" s="22"/>
      <c r="S1125" s="29"/>
      <c r="T1125" s="27"/>
      <c r="U1125" s="27"/>
      <c r="V1125" s="41"/>
      <c r="W1125" s="45"/>
      <c r="X1125" s="29"/>
      <c r="Y1125" s="41"/>
      <c r="Z1125" s="29"/>
      <c r="AA1125" s="29"/>
      <c r="AB1125" s="49"/>
      <c r="AC1125" s="29"/>
      <c r="AD1125" s="49"/>
      <c r="AE1125" s="62"/>
      <c r="AF1125" s="106"/>
      <c r="AG1125" s="29"/>
      <c r="AH1125" s="41"/>
      <c r="AJ1125" s="29"/>
      <c r="AK1125" s="29"/>
      <c r="AL1125" s="29"/>
      <c r="AM1125" s="29"/>
      <c r="AO1125" s="182" t="s">
        <v>59</v>
      </c>
    </row>
    <row r="1126" spans="2:41" s="3" customFormat="1" ht="3.95" customHeight="1" x14ac:dyDescent="0.2">
      <c r="P1126" s="61"/>
      <c r="Q1126" s="73"/>
      <c r="R1126" s="6"/>
      <c r="S1126" s="29"/>
      <c r="T1126" s="6"/>
      <c r="U1126" s="5"/>
      <c r="V1126" s="41"/>
      <c r="W1126" s="45"/>
      <c r="X1126" s="13"/>
      <c r="Y1126" s="41"/>
      <c r="Z1126" s="29"/>
      <c r="AA1126" s="29"/>
      <c r="AB1126" s="44"/>
      <c r="AC1126" s="15"/>
      <c r="AD1126" s="13"/>
      <c r="AE1126" s="54"/>
      <c r="AF1126" s="105"/>
      <c r="AG1126" s="29"/>
      <c r="AH1126" s="41"/>
      <c r="AJ1126" s="15"/>
      <c r="AK1126" s="15"/>
      <c r="AL1126" s="15"/>
      <c r="AM1126" s="15"/>
      <c r="AO1126" s="182" t="s">
        <v>59</v>
      </c>
    </row>
    <row r="1127" spans="2:41" s="3" customFormat="1" ht="9.9499999999999993" customHeight="1" x14ac:dyDescent="0.2">
      <c r="C1127" s="220" t="s">
        <v>835</v>
      </c>
      <c r="E1127" s="221"/>
      <c r="P1127" s="134"/>
      <c r="Q1127" s="6"/>
      <c r="R1127" s="222" t="s">
        <v>370</v>
      </c>
      <c r="S1127" s="172" t="s">
        <v>837</v>
      </c>
      <c r="T1127" s="223"/>
      <c r="U1127" s="5"/>
      <c r="V1127" s="41"/>
      <c r="W1127" s="58"/>
      <c r="X1127" s="58"/>
      <c r="Y1127" s="41"/>
      <c r="Z1127" s="29"/>
      <c r="AA1127" s="29"/>
      <c r="AB1127" s="44"/>
      <c r="AC1127" s="15"/>
      <c r="AD1127" s="13"/>
      <c r="AE1127" s="54"/>
      <c r="AF1127" s="105"/>
      <c r="AG1127" s="15"/>
      <c r="AH1127" s="41"/>
      <c r="AJ1127" s="15"/>
      <c r="AK1127" s="15"/>
      <c r="AL1127" s="15"/>
      <c r="AM1127" s="15"/>
      <c r="AO1127" s="182" t="s">
        <v>59</v>
      </c>
    </row>
    <row r="1128" spans="2:41" s="3" customFormat="1" ht="2.85" customHeight="1" x14ac:dyDescent="0.2">
      <c r="P1128" s="61"/>
      <c r="Q1128" s="73"/>
      <c r="R1128" s="6"/>
      <c r="S1128" s="29"/>
      <c r="T1128" s="6"/>
      <c r="U1128" s="5"/>
      <c r="V1128" s="41"/>
      <c r="W1128" s="45"/>
      <c r="X1128" s="13"/>
      <c r="Y1128" s="41"/>
      <c r="Z1128" s="29"/>
      <c r="AA1128" s="29"/>
      <c r="AB1128" s="44"/>
      <c r="AC1128" s="15"/>
      <c r="AD1128" s="13"/>
      <c r="AE1128" s="54"/>
      <c r="AF1128" s="105"/>
      <c r="AG1128" s="29"/>
      <c r="AH1128" s="41"/>
      <c r="AJ1128" s="15"/>
      <c r="AK1128" s="15"/>
      <c r="AL1128" s="15"/>
      <c r="AM1128" s="15"/>
      <c r="AO1128" s="182" t="s">
        <v>59</v>
      </c>
    </row>
    <row r="1129" spans="2:41" s="3" customFormat="1" ht="9.9499999999999993" customHeight="1" x14ac:dyDescent="0.2">
      <c r="C1129" s="133"/>
      <c r="D1129" s="211" t="s">
        <v>165</v>
      </c>
      <c r="E1129" s="224" t="s">
        <v>836</v>
      </c>
      <c r="F1129" s="224"/>
      <c r="G1129" s="224"/>
      <c r="H1129" s="224"/>
      <c r="I1129" s="224"/>
      <c r="J1129" s="224"/>
      <c r="K1129" s="224"/>
      <c r="L1129" s="224"/>
      <c r="M1129" s="224"/>
      <c r="N1129" s="224"/>
      <c r="O1129" s="23"/>
      <c r="P1129" s="23"/>
      <c r="Q1129" s="23"/>
      <c r="R1129" s="23"/>
      <c r="S1129" s="29" t="s">
        <v>89</v>
      </c>
      <c r="T1129" s="23"/>
      <c r="U1129" s="5"/>
      <c r="V1129" s="41"/>
      <c r="W1129" s="58"/>
      <c r="X1129" s="58"/>
      <c r="Y1129" s="41"/>
      <c r="Z1129" s="29"/>
      <c r="AA1129" s="29"/>
      <c r="AB1129" s="44"/>
      <c r="AC1129" s="15"/>
      <c r="AD1129" s="13"/>
      <c r="AE1129" s="54"/>
      <c r="AF1129" s="105"/>
      <c r="AG1129" s="15"/>
      <c r="AH1129" s="41"/>
      <c r="AJ1129" s="15"/>
      <c r="AK1129" s="15"/>
      <c r="AL1129" s="15"/>
      <c r="AM1129" s="15"/>
      <c r="AO1129" s="182" t="s">
        <v>59</v>
      </c>
    </row>
    <row r="1130" spans="2:41" s="3" customFormat="1" ht="1.5" customHeight="1" x14ac:dyDescent="0.2">
      <c r="P1130" s="61"/>
      <c r="Q1130" s="73"/>
      <c r="R1130" s="6"/>
      <c r="S1130" s="29"/>
      <c r="T1130" s="6"/>
      <c r="U1130" s="5"/>
      <c r="V1130" s="41"/>
      <c r="W1130" s="45"/>
      <c r="X1130" s="13"/>
      <c r="Y1130" s="41"/>
      <c r="Z1130" s="29"/>
      <c r="AA1130" s="29"/>
      <c r="AB1130" s="44"/>
      <c r="AC1130" s="15"/>
      <c r="AD1130" s="13"/>
      <c r="AE1130" s="54"/>
      <c r="AF1130" s="105"/>
      <c r="AG1130" s="29"/>
      <c r="AH1130" s="41"/>
      <c r="AJ1130" s="15"/>
      <c r="AK1130" s="15"/>
      <c r="AL1130" s="15"/>
      <c r="AM1130" s="15"/>
      <c r="AO1130" s="182" t="s">
        <v>59</v>
      </c>
    </row>
    <row r="1131" spans="2:41" s="3" customFormat="1" ht="9.9499999999999993" customHeight="1" x14ac:dyDescent="0.2">
      <c r="B1131" s="95" t="s">
        <v>55</v>
      </c>
      <c r="D1131" s="211"/>
      <c r="E1131" s="61" t="s">
        <v>476</v>
      </c>
      <c r="F1131" s="61"/>
      <c r="G1131" s="23" t="s">
        <v>48</v>
      </c>
      <c r="H1131" s="23"/>
      <c r="I1131" s="23" t="s">
        <v>258</v>
      </c>
      <c r="J1131" s="23"/>
      <c r="K1131" s="23"/>
      <c r="L1131" s="23"/>
      <c r="M1131" s="23"/>
      <c r="N1131" s="23"/>
      <c r="P1131" s="61" t="s">
        <v>916</v>
      </c>
      <c r="Q1131" s="73"/>
      <c r="R1131" s="22"/>
      <c r="S1131" s="29">
        <f>IF(Suggested="Yes",AA1131,AG1131)</f>
        <v>9.6999999999999993</v>
      </c>
      <c r="T1131" s="27" t="s">
        <v>47</v>
      </c>
      <c r="U1131" s="5" t="str">
        <f>+Instructions!$B$3</f>
        <v xml:space="preserve">G </v>
      </c>
      <c r="V1131" s="41"/>
      <c r="W1131" s="45">
        <f>+Instructions!$C$22</f>
        <v>0</v>
      </c>
      <c r="X1131" s="15">
        <f>ROUND($AA1131*(1-W1131)+0.004999,2)</f>
        <v>9.6999999999999993</v>
      </c>
      <c r="Y1131" s="41"/>
      <c r="Z1131" s="6" t="s">
        <v>1705</v>
      </c>
      <c r="AA1131" s="29">
        <v>9.6999999999999993</v>
      </c>
      <c r="AB1131" s="49">
        <f>+W1131</f>
        <v>0</v>
      </c>
      <c r="AC1131" s="15">
        <f>+X1131</f>
        <v>9.6999999999999993</v>
      </c>
      <c r="AD1131" s="11">
        <f>(AG1131-AC1131)/AG1131</f>
        <v>0</v>
      </c>
      <c r="AE1131" s="102"/>
      <c r="AF1131" s="109">
        <v>1</v>
      </c>
      <c r="AG1131" s="28">
        <f>SUM(AJ1131:AL1131)+AE1131</f>
        <v>9.6999999999999993</v>
      </c>
      <c r="AH1131" s="41"/>
      <c r="AJ1131" s="15">
        <f>ROUND(AC1131/(1-VLOOKUP(AF1131,Group,2,FALSE)),2)</f>
        <v>9.6999999999999993</v>
      </c>
      <c r="AK1131" s="15">
        <f>IF(VLOOKUP(AF1131,Group,5,FALSE)="YES",VLOOKUP(ROUND(ROUND(AJ1131,1)-AJ1131,2),Round,2,FALSE)+VLOOKUP(AF1131,Group,6,FALSE),0)</f>
        <v>0</v>
      </c>
      <c r="AL1131" s="15">
        <f>IF(VLOOKUP(AF1131,Group,7,FALSE)="",0,ROUND(AJ1131-0.04999,1)-AJ1131+AM1131)</f>
        <v>0</v>
      </c>
      <c r="AM1131" s="15" t="str">
        <f>IF(VLOOKUP(AF1131,Group,7,FALSE)="","",VLOOKUP(AF1131,Group,7,FALSE))</f>
        <v/>
      </c>
      <c r="AO1131" s="81" t="s">
        <v>59</v>
      </c>
    </row>
    <row r="1132" spans="2:41" s="3" customFormat="1" ht="3.95" customHeight="1" x14ac:dyDescent="0.2">
      <c r="P1132" s="61"/>
      <c r="Q1132" s="73"/>
      <c r="R1132" s="6"/>
      <c r="S1132" s="29"/>
      <c r="T1132" s="6"/>
      <c r="U1132" s="5"/>
      <c r="V1132" s="41"/>
      <c r="W1132" s="45"/>
      <c r="X1132" s="13"/>
      <c r="Y1132" s="41"/>
      <c r="Z1132" s="29"/>
      <c r="AA1132" s="29"/>
      <c r="AB1132" s="44"/>
      <c r="AC1132" s="15"/>
      <c r="AD1132" s="13"/>
      <c r="AE1132" s="54"/>
      <c r="AF1132" s="105"/>
      <c r="AG1132" s="29"/>
      <c r="AH1132" s="41"/>
      <c r="AJ1132" s="15"/>
      <c r="AK1132" s="15"/>
      <c r="AL1132" s="15"/>
      <c r="AM1132" s="15"/>
      <c r="AO1132" s="182" t="s">
        <v>59</v>
      </c>
    </row>
    <row r="1133" spans="2:41" s="3" customFormat="1" ht="9.9499999999999993" customHeight="1" x14ac:dyDescent="0.2">
      <c r="C1133" s="220" t="s">
        <v>1173</v>
      </c>
      <c r="E1133" s="221"/>
      <c r="P1133" s="134"/>
      <c r="Q1133" s="6"/>
      <c r="R1133" s="222" t="s">
        <v>370</v>
      </c>
      <c r="S1133" s="172" t="s">
        <v>1174</v>
      </c>
      <c r="T1133" s="223"/>
      <c r="U1133" s="5"/>
      <c r="V1133" s="41"/>
      <c r="W1133" s="58"/>
      <c r="X1133" s="58"/>
      <c r="Y1133" s="41"/>
      <c r="Z1133" s="29"/>
      <c r="AA1133" s="29"/>
      <c r="AB1133" s="44"/>
      <c r="AC1133" s="15"/>
      <c r="AD1133" s="13"/>
      <c r="AE1133" s="54"/>
      <c r="AF1133" s="105"/>
      <c r="AG1133" s="15"/>
      <c r="AH1133" s="41"/>
      <c r="AJ1133" s="15"/>
      <c r="AK1133" s="15"/>
      <c r="AL1133" s="15"/>
      <c r="AM1133" s="15"/>
      <c r="AO1133" s="182" t="s">
        <v>59</v>
      </c>
    </row>
    <row r="1134" spans="2:41" s="3" customFormat="1" ht="2.85" customHeight="1" x14ac:dyDescent="0.2">
      <c r="P1134" s="61"/>
      <c r="Q1134" s="73"/>
      <c r="R1134" s="6"/>
      <c r="S1134" s="29"/>
      <c r="T1134" s="6"/>
      <c r="U1134" s="5"/>
      <c r="V1134" s="41"/>
      <c r="W1134" s="45"/>
      <c r="X1134" s="13"/>
      <c r="Y1134" s="41"/>
      <c r="Z1134" s="29"/>
      <c r="AA1134" s="29"/>
      <c r="AB1134" s="44"/>
      <c r="AC1134" s="15"/>
      <c r="AD1134" s="13"/>
      <c r="AE1134" s="54"/>
      <c r="AF1134" s="105"/>
      <c r="AG1134" s="29"/>
      <c r="AH1134" s="41"/>
      <c r="AJ1134" s="15"/>
      <c r="AK1134" s="15"/>
      <c r="AL1134" s="15"/>
      <c r="AM1134" s="15"/>
      <c r="AO1134" s="182" t="s">
        <v>59</v>
      </c>
    </row>
    <row r="1135" spans="2:41" s="3" customFormat="1" ht="9.9499999999999993" customHeight="1" x14ac:dyDescent="0.2">
      <c r="C1135" s="133"/>
      <c r="D1135" s="211" t="s">
        <v>10</v>
      </c>
      <c r="E1135" s="224" t="s">
        <v>1419</v>
      </c>
      <c r="F1135" s="224"/>
      <c r="G1135" s="224"/>
      <c r="H1135" s="224"/>
      <c r="I1135" s="224"/>
      <c r="J1135" s="229"/>
      <c r="K1135" s="224"/>
      <c r="L1135" s="224"/>
      <c r="M1135" s="224"/>
      <c r="N1135" s="224"/>
      <c r="O1135" s="23"/>
      <c r="P1135" s="23"/>
      <c r="Q1135" s="23"/>
      <c r="R1135" s="23"/>
      <c r="S1135" s="23"/>
      <c r="T1135" s="23"/>
      <c r="U1135" s="5"/>
      <c r="V1135" s="41"/>
      <c r="W1135" s="58"/>
      <c r="X1135" s="58"/>
      <c r="Y1135" s="41"/>
      <c r="Z1135" s="29"/>
      <c r="AA1135" s="29"/>
      <c r="AB1135" s="44"/>
      <c r="AC1135" s="15"/>
      <c r="AD1135" s="13"/>
      <c r="AE1135" s="54"/>
      <c r="AF1135" s="105"/>
      <c r="AG1135" s="15"/>
      <c r="AH1135" s="41"/>
      <c r="AJ1135" s="15"/>
      <c r="AK1135" s="15"/>
      <c r="AL1135" s="15"/>
      <c r="AM1135" s="15"/>
      <c r="AO1135" s="182" t="s">
        <v>59</v>
      </c>
    </row>
    <row r="1136" spans="2:41" s="3" customFormat="1" ht="1.5" customHeight="1" x14ac:dyDescent="0.2">
      <c r="C1136" s="3" t="s">
        <v>89</v>
      </c>
      <c r="P1136" s="61"/>
      <c r="Q1136" s="73"/>
      <c r="R1136" s="6"/>
      <c r="S1136" s="29"/>
      <c r="T1136" s="6"/>
      <c r="U1136" s="5"/>
      <c r="V1136" s="41"/>
      <c r="W1136" s="45"/>
      <c r="X1136" s="13"/>
      <c r="Y1136" s="41"/>
      <c r="Z1136" s="29"/>
      <c r="AA1136" s="29"/>
      <c r="AB1136" s="44"/>
      <c r="AC1136" s="15"/>
      <c r="AD1136" s="13"/>
      <c r="AE1136" s="54"/>
      <c r="AF1136" s="105"/>
      <c r="AG1136" s="29"/>
      <c r="AH1136" s="41"/>
      <c r="AJ1136" s="15"/>
      <c r="AK1136" s="15"/>
      <c r="AL1136" s="15"/>
      <c r="AM1136" s="15"/>
      <c r="AO1136" s="182" t="s">
        <v>59</v>
      </c>
    </row>
    <row r="1137" spans="2:41" s="3" customFormat="1" ht="9.75" customHeight="1" x14ac:dyDescent="0.2">
      <c r="B1137" s="95" t="s">
        <v>55</v>
      </c>
      <c r="D1137" s="211"/>
      <c r="E1137" s="61" t="s">
        <v>1128</v>
      </c>
      <c r="F1137" s="61"/>
      <c r="G1137" s="23" t="s">
        <v>48</v>
      </c>
      <c r="H1137" s="23"/>
      <c r="I1137" s="23"/>
      <c r="J1137" s="23"/>
      <c r="K1137" s="23"/>
      <c r="L1137" s="23"/>
      <c r="M1137" s="23"/>
      <c r="N1137" s="23"/>
      <c r="P1137" s="61" t="s">
        <v>1129</v>
      </c>
      <c r="Q1137" s="73"/>
      <c r="R1137" s="22"/>
      <c r="S1137" s="29">
        <f>IF(Suggested="Yes",AA1137,AG1137)</f>
        <v>5.65</v>
      </c>
      <c r="T1137" s="27" t="s">
        <v>47</v>
      </c>
      <c r="U1137" s="5" t="str">
        <f>+Instructions!$B$3</f>
        <v xml:space="preserve">G </v>
      </c>
      <c r="V1137" s="41"/>
      <c r="W1137" s="45">
        <f>+Instructions!$C$22</f>
        <v>0</v>
      </c>
      <c r="X1137" s="15">
        <f t="shared" ref="X1137" si="910">ROUND($AA1137*(1-W1137)+0.004999,2)</f>
        <v>5.65</v>
      </c>
      <c r="Y1137" s="41"/>
      <c r="Z1137" s="6" t="s">
        <v>1705</v>
      </c>
      <c r="AA1137" s="29">
        <v>5.65</v>
      </c>
      <c r="AB1137" s="49">
        <f t="shared" ref="AB1137" si="911">+W1137</f>
        <v>0</v>
      </c>
      <c r="AC1137" s="15">
        <f t="shared" ref="AC1137" si="912">+X1137</f>
        <v>5.65</v>
      </c>
      <c r="AD1137" s="11">
        <f t="shared" ref="AD1137" si="913">(AG1137-AC1137)/AG1137</f>
        <v>0</v>
      </c>
      <c r="AE1137" s="102"/>
      <c r="AF1137" s="109">
        <v>1</v>
      </c>
      <c r="AG1137" s="28">
        <f t="shared" ref="AG1137" si="914">SUM(AJ1137:AL1137)+AE1137</f>
        <v>5.65</v>
      </c>
      <c r="AH1137" s="41"/>
      <c r="AJ1137" s="15">
        <f t="shared" ref="AJ1137" si="915">ROUND(AC1137/(1-VLOOKUP(AF1137,Group,2,FALSE)),2)</f>
        <v>5.65</v>
      </c>
      <c r="AK1137" s="15">
        <f t="shared" ref="AK1137" si="916">IF(VLOOKUP(AF1137,Group,5,FALSE)="YES",VLOOKUP(ROUND(ROUND(AJ1137,1)-AJ1137,2),Round,2,FALSE)+VLOOKUP(AF1137,Group,6,FALSE),0)</f>
        <v>0</v>
      </c>
      <c r="AL1137" s="15">
        <f t="shared" ref="AL1137" si="917">IF(VLOOKUP(AF1137,Group,7,FALSE)="",0,ROUND(AJ1137-0.04999,1)-AJ1137+AM1137)</f>
        <v>0</v>
      </c>
      <c r="AM1137" s="15" t="str">
        <f t="shared" ref="AM1137" si="918">IF(VLOOKUP(AF1137,Group,7,FALSE)="","",VLOOKUP(AF1137,Group,7,FALSE))</f>
        <v/>
      </c>
      <c r="AO1137" s="81" t="s">
        <v>59</v>
      </c>
    </row>
    <row r="1138" spans="2:41" s="3" customFormat="1" ht="3.95" customHeight="1" x14ac:dyDescent="0.2">
      <c r="P1138" s="61"/>
      <c r="Q1138" s="73"/>
      <c r="R1138" s="6"/>
      <c r="S1138" s="29"/>
      <c r="T1138" s="6"/>
      <c r="U1138" s="5"/>
      <c r="V1138" s="41"/>
      <c r="W1138" s="45"/>
      <c r="X1138" s="13"/>
      <c r="Y1138" s="41"/>
      <c r="Z1138" s="29"/>
      <c r="AA1138" s="29"/>
      <c r="AB1138" s="44"/>
      <c r="AC1138" s="15"/>
      <c r="AD1138" s="13"/>
      <c r="AE1138" s="54"/>
      <c r="AF1138" s="105"/>
      <c r="AG1138" s="29"/>
      <c r="AH1138" s="41"/>
      <c r="AJ1138" s="15"/>
      <c r="AK1138" s="15"/>
      <c r="AL1138" s="15"/>
      <c r="AM1138" s="15"/>
      <c r="AO1138" s="24" t="s">
        <v>59</v>
      </c>
    </row>
    <row r="1139" spans="2:41" s="3" customFormat="1" ht="9.9499999999999993" customHeight="1" x14ac:dyDescent="0.2">
      <c r="C1139" s="220" t="s">
        <v>1104</v>
      </c>
      <c r="E1139" s="221"/>
      <c r="K1139" s="3" t="s">
        <v>89</v>
      </c>
      <c r="L1139" s="3" t="s">
        <v>89</v>
      </c>
      <c r="P1139" s="134"/>
      <c r="Q1139" s="6"/>
      <c r="R1139" s="222"/>
      <c r="S1139" s="199"/>
      <c r="T1139" s="10"/>
      <c r="U1139" s="5"/>
      <c r="V1139" s="41"/>
      <c r="W1139" s="58"/>
      <c r="X1139" s="58"/>
      <c r="Y1139" s="41"/>
      <c r="Z1139" s="29"/>
      <c r="AA1139" s="29"/>
      <c r="AB1139" s="44"/>
      <c r="AC1139" s="15"/>
      <c r="AD1139" s="13"/>
      <c r="AE1139" s="54"/>
      <c r="AF1139" s="105"/>
      <c r="AG1139" s="15"/>
      <c r="AH1139" s="41"/>
      <c r="AJ1139" s="15"/>
      <c r="AK1139" s="15"/>
      <c r="AL1139" s="15"/>
      <c r="AM1139" s="15"/>
      <c r="AO1139" s="24" t="s">
        <v>59</v>
      </c>
    </row>
    <row r="1140" spans="2:41" s="3" customFormat="1" ht="3.95" customHeight="1" x14ac:dyDescent="0.2">
      <c r="P1140" s="61"/>
      <c r="Q1140" s="73"/>
      <c r="R1140" s="6"/>
      <c r="S1140" s="29"/>
      <c r="T1140" s="6"/>
      <c r="U1140" s="5"/>
      <c r="V1140" s="41"/>
      <c r="W1140" s="45"/>
      <c r="X1140" s="13"/>
      <c r="Y1140" s="41"/>
      <c r="Z1140" s="29"/>
      <c r="AA1140" s="29"/>
      <c r="AB1140" s="44"/>
      <c r="AC1140" s="15"/>
      <c r="AD1140" s="13"/>
      <c r="AE1140" s="54"/>
      <c r="AF1140" s="105"/>
      <c r="AG1140" s="29"/>
      <c r="AH1140" s="41"/>
      <c r="AJ1140" s="15"/>
      <c r="AK1140" s="15"/>
      <c r="AL1140" s="15"/>
      <c r="AM1140" s="15"/>
      <c r="AO1140" s="182" t="s">
        <v>59</v>
      </c>
    </row>
    <row r="1141" spans="2:41" s="3" customFormat="1" ht="9.9499999999999993" customHeight="1" x14ac:dyDescent="0.2">
      <c r="C1141" s="220" t="s">
        <v>1176</v>
      </c>
      <c r="E1141" s="221"/>
      <c r="P1141" s="134"/>
      <c r="Q1141" s="6"/>
      <c r="R1141" s="222" t="s">
        <v>370</v>
      </c>
      <c r="S1141" s="172" t="s">
        <v>1177</v>
      </c>
      <c r="T1141" s="223"/>
      <c r="U1141" s="5"/>
      <c r="V1141" s="41"/>
      <c r="W1141" s="58"/>
      <c r="X1141" s="58"/>
      <c r="Y1141" s="41"/>
      <c r="Z1141" s="29"/>
      <c r="AA1141" s="29"/>
      <c r="AB1141" s="44"/>
      <c r="AC1141" s="15"/>
      <c r="AD1141" s="13"/>
      <c r="AE1141" s="54"/>
      <c r="AF1141" s="105"/>
      <c r="AG1141" s="15"/>
      <c r="AH1141" s="41"/>
      <c r="AJ1141" s="15"/>
      <c r="AK1141" s="15"/>
      <c r="AL1141" s="15"/>
      <c r="AM1141" s="15"/>
      <c r="AO1141" s="182" t="s">
        <v>59</v>
      </c>
    </row>
    <row r="1142" spans="2:41" s="3" customFormat="1" ht="2.85" customHeight="1" x14ac:dyDescent="0.2">
      <c r="P1142" s="61"/>
      <c r="Q1142" s="73"/>
      <c r="R1142" s="6"/>
      <c r="S1142" s="29"/>
      <c r="T1142" s="6"/>
      <c r="U1142" s="5"/>
      <c r="V1142" s="41"/>
      <c r="W1142" s="45"/>
      <c r="X1142" s="13"/>
      <c r="Y1142" s="41"/>
      <c r="Z1142" s="29"/>
      <c r="AA1142" s="29"/>
      <c r="AB1142" s="44"/>
      <c r="AC1142" s="15"/>
      <c r="AD1142" s="13"/>
      <c r="AE1142" s="54"/>
      <c r="AF1142" s="105"/>
      <c r="AG1142" s="29"/>
      <c r="AH1142" s="41"/>
      <c r="AJ1142" s="15"/>
      <c r="AK1142" s="15"/>
      <c r="AL1142" s="15"/>
      <c r="AM1142" s="15"/>
      <c r="AO1142" s="182"/>
    </row>
    <row r="1143" spans="2:41" s="3" customFormat="1" ht="9.9499999999999993" customHeight="1" x14ac:dyDescent="0.2">
      <c r="C1143" s="133"/>
      <c r="D1143" s="211" t="s">
        <v>165</v>
      </c>
      <c r="E1143" s="224" t="s">
        <v>1178</v>
      </c>
      <c r="F1143" s="224"/>
      <c r="G1143" s="224"/>
      <c r="H1143" s="224"/>
      <c r="I1143" s="224"/>
      <c r="K1143" s="224"/>
      <c r="L1143" s="224"/>
      <c r="M1143" s="224"/>
      <c r="N1143" s="224"/>
      <c r="O1143" s="23"/>
      <c r="P1143" s="23"/>
      <c r="Q1143" s="23"/>
      <c r="R1143" s="23"/>
      <c r="S1143" s="23"/>
      <c r="T1143" s="23"/>
      <c r="U1143" s="5"/>
      <c r="V1143" s="41"/>
      <c r="W1143" s="58"/>
      <c r="X1143" s="58"/>
      <c r="Y1143" s="41"/>
      <c r="Z1143" s="29"/>
      <c r="AA1143" s="29"/>
      <c r="AB1143" s="44"/>
      <c r="AC1143" s="15"/>
      <c r="AD1143" s="13"/>
      <c r="AE1143" s="54"/>
      <c r="AF1143" s="105"/>
      <c r="AG1143" s="15"/>
      <c r="AH1143" s="41"/>
      <c r="AJ1143" s="15"/>
      <c r="AK1143" s="15"/>
      <c r="AL1143" s="15"/>
      <c r="AM1143" s="15"/>
      <c r="AO1143" s="182" t="s">
        <v>59</v>
      </c>
    </row>
    <row r="1144" spans="2:41" s="3" customFormat="1" ht="1.5" customHeight="1" x14ac:dyDescent="0.2">
      <c r="P1144" s="61"/>
      <c r="Q1144" s="73"/>
      <c r="R1144" s="6"/>
      <c r="S1144" s="29"/>
      <c r="T1144" s="6"/>
      <c r="U1144" s="5"/>
      <c r="V1144" s="41"/>
      <c r="W1144" s="45"/>
      <c r="X1144" s="13"/>
      <c r="Y1144" s="41"/>
      <c r="Z1144" s="29"/>
      <c r="AA1144" s="29"/>
      <c r="AB1144" s="44"/>
      <c r="AC1144" s="15"/>
      <c r="AD1144" s="13"/>
      <c r="AE1144" s="54"/>
      <c r="AF1144" s="105"/>
      <c r="AG1144" s="29"/>
      <c r="AH1144" s="41"/>
      <c r="AJ1144" s="15"/>
      <c r="AK1144" s="15"/>
      <c r="AL1144" s="15"/>
      <c r="AM1144" s="15"/>
      <c r="AO1144" s="182" t="s">
        <v>59</v>
      </c>
    </row>
    <row r="1145" spans="2:41" s="3" customFormat="1" ht="9.9499999999999993" customHeight="1" x14ac:dyDescent="0.2">
      <c r="B1145" s="95" t="s">
        <v>55</v>
      </c>
      <c r="D1145" s="211"/>
      <c r="E1145" s="61" t="s">
        <v>108</v>
      </c>
      <c r="F1145" s="61"/>
      <c r="G1145" s="23" t="s">
        <v>48</v>
      </c>
      <c r="H1145" s="23"/>
      <c r="I1145" s="23" t="s">
        <v>258</v>
      </c>
      <c r="J1145" s="23"/>
      <c r="K1145" s="23"/>
      <c r="L1145" s="23"/>
      <c r="M1145" s="23"/>
      <c r="N1145" s="23"/>
      <c r="P1145" s="61" t="s">
        <v>206</v>
      </c>
      <c r="Q1145" s="73"/>
      <c r="R1145" s="22"/>
      <c r="S1145" s="29">
        <f>IF(Suggested="Yes",AA1145,AG1145)</f>
        <v>9.0500000000000007</v>
      </c>
      <c r="T1145" s="27" t="s">
        <v>47</v>
      </c>
      <c r="U1145" s="5" t="str">
        <f>+Instructions!$B$3</f>
        <v xml:space="preserve">G </v>
      </c>
      <c r="V1145" s="41"/>
      <c r="W1145" s="45">
        <f>+Instructions!$C$22</f>
        <v>0</v>
      </c>
      <c r="X1145" s="15">
        <f t="shared" ref="X1145" si="919">ROUND($AA1145*(1-W1145)+0.004999,2)</f>
        <v>9.0500000000000007</v>
      </c>
      <c r="Y1145" s="41"/>
      <c r="Z1145" s="6" t="s">
        <v>1704</v>
      </c>
      <c r="AA1145" s="29">
        <v>9.0500000000000007</v>
      </c>
      <c r="AB1145" s="49">
        <f t="shared" ref="AB1145" si="920">+W1145</f>
        <v>0</v>
      </c>
      <c r="AC1145" s="15">
        <f t="shared" ref="AC1145" si="921">+X1145</f>
        <v>9.0500000000000007</v>
      </c>
      <c r="AD1145" s="11">
        <f t="shared" ref="AD1145" si="922">(AG1145-AC1145)/AG1145</f>
        <v>0</v>
      </c>
      <c r="AE1145" s="102"/>
      <c r="AF1145" s="109">
        <v>1</v>
      </c>
      <c r="AG1145" s="28">
        <f t="shared" ref="AG1145" si="923">SUM(AJ1145:AL1145)+AE1145</f>
        <v>9.0500000000000007</v>
      </c>
      <c r="AH1145" s="41"/>
      <c r="AJ1145" s="15">
        <f t="shared" ref="AJ1145" si="924">ROUND(AC1145/(1-VLOOKUP(AF1145,Group,2,FALSE)),2)</f>
        <v>9.0500000000000007</v>
      </c>
      <c r="AK1145" s="15">
        <f t="shared" ref="AK1145" si="925">IF(VLOOKUP(AF1145,Group,5,FALSE)="YES",VLOOKUP(ROUND(ROUND(AJ1145,1)-AJ1145,2),Round,2,FALSE)+VLOOKUP(AF1145,Group,6,FALSE),0)</f>
        <v>0</v>
      </c>
      <c r="AL1145" s="15">
        <f t="shared" ref="AL1145" si="926">IF(VLOOKUP(AF1145,Group,7,FALSE)="",0,ROUND(AJ1145-0.04999,1)-AJ1145+AM1145)</f>
        <v>0</v>
      </c>
      <c r="AM1145" s="15" t="str">
        <f t="shared" ref="AM1145" si="927">IF(VLOOKUP(AF1145,Group,7,FALSE)="","",VLOOKUP(AF1145,Group,7,FALSE))</f>
        <v/>
      </c>
      <c r="AO1145" s="81" t="s">
        <v>59</v>
      </c>
    </row>
    <row r="1146" spans="2:41" s="3" customFormat="1" ht="9.9499999999999993" customHeight="1" x14ac:dyDescent="0.2">
      <c r="B1146" s="95" t="s">
        <v>55</v>
      </c>
      <c r="D1146" s="211"/>
      <c r="E1146" s="61" t="s">
        <v>398</v>
      </c>
      <c r="F1146" s="61"/>
      <c r="G1146" s="23" t="s">
        <v>48</v>
      </c>
      <c r="H1146" s="23"/>
      <c r="I1146" s="23" t="s">
        <v>258</v>
      </c>
      <c r="J1146" s="23"/>
      <c r="K1146" s="23"/>
      <c r="L1146" s="23"/>
      <c r="M1146" s="23"/>
      <c r="N1146" s="23"/>
      <c r="P1146" s="61" t="s">
        <v>107</v>
      </c>
      <c r="Q1146" s="73"/>
      <c r="R1146" s="22"/>
      <c r="S1146" s="29">
        <f>IF(Suggested="Yes",AA1146,AG1146)</f>
        <v>10.55</v>
      </c>
      <c r="T1146" s="27" t="s">
        <v>47</v>
      </c>
      <c r="U1146" s="5" t="str">
        <f>+Instructions!$B$3</f>
        <v xml:space="preserve">G </v>
      </c>
      <c r="V1146" s="41"/>
      <c r="W1146" s="45">
        <f>+Instructions!$C$22</f>
        <v>0</v>
      </c>
      <c r="X1146" s="15">
        <f>ROUND($AA1146*(1-W1146)+0.004999,2)</f>
        <v>10.55</v>
      </c>
      <c r="Y1146" s="41"/>
      <c r="Z1146" s="6" t="s">
        <v>1704</v>
      </c>
      <c r="AA1146" s="29">
        <v>10.55</v>
      </c>
      <c r="AB1146" s="49">
        <f>+W1146</f>
        <v>0</v>
      </c>
      <c r="AC1146" s="15">
        <f>+X1146</f>
        <v>10.55</v>
      </c>
      <c r="AD1146" s="11">
        <f>(AG1146-AC1146)/AG1146</f>
        <v>0</v>
      </c>
      <c r="AE1146" s="102"/>
      <c r="AF1146" s="109">
        <v>1</v>
      </c>
      <c r="AG1146" s="28">
        <f>SUM(AJ1146:AL1146)+AE1146</f>
        <v>10.55</v>
      </c>
      <c r="AH1146" s="41"/>
      <c r="AJ1146" s="15">
        <f>ROUND(AC1146/(1-VLOOKUP(AF1146,Group,2,FALSE)),2)</f>
        <v>10.55</v>
      </c>
      <c r="AK1146" s="15">
        <f>IF(VLOOKUP(AF1146,Group,5,FALSE)="YES",VLOOKUP(ROUND(ROUND(AJ1146,1)-AJ1146,2),Round,2,FALSE)+VLOOKUP(AF1146,Group,6,FALSE),0)</f>
        <v>0</v>
      </c>
      <c r="AL1146" s="15">
        <f>IF(VLOOKUP(AF1146,Group,7,FALSE)="",0,ROUND(AJ1146-0.04999,1)-AJ1146+AM1146)</f>
        <v>0</v>
      </c>
      <c r="AM1146" s="15" t="str">
        <f>IF(VLOOKUP(AF1146,Group,7,FALSE)="","",VLOOKUP(AF1146,Group,7,FALSE))</f>
        <v/>
      </c>
      <c r="AO1146" s="183" t="s">
        <v>59</v>
      </c>
    </row>
    <row r="1147" spans="2:41" s="3" customFormat="1" ht="3.95" customHeight="1" x14ac:dyDescent="0.2">
      <c r="P1147" s="61"/>
      <c r="Q1147" s="73"/>
      <c r="R1147" s="6"/>
      <c r="S1147" s="29"/>
      <c r="T1147" s="6"/>
      <c r="U1147" s="5"/>
      <c r="V1147" s="41"/>
      <c r="W1147" s="45"/>
      <c r="X1147" s="13"/>
      <c r="Y1147" s="41"/>
      <c r="Z1147" s="29"/>
      <c r="AA1147" s="29"/>
      <c r="AB1147" s="44"/>
      <c r="AC1147" s="15"/>
      <c r="AD1147" s="13"/>
      <c r="AE1147" s="54"/>
      <c r="AF1147" s="105"/>
      <c r="AG1147" s="29"/>
      <c r="AH1147" s="41"/>
      <c r="AJ1147" s="15"/>
      <c r="AK1147" s="15"/>
      <c r="AL1147" s="15"/>
      <c r="AM1147" s="15"/>
      <c r="AO1147" s="182" t="s">
        <v>59</v>
      </c>
    </row>
    <row r="1148" spans="2:41" s="3" customFormat="1" ht="9.9499999999999993" customHeight="1" x14ac:dyDescent="0.2">
      <c r="C1148" s="220" t="s">
        <v>1617</v>
      </c>
      <c r="E1148" s="221"/>
      <c r="P1148" s="134"/>
      <c r="Q1148" s="6"/>
      <c r="R1148" s="222" t="s">
        <v>370</v>
      </c>
      <c r="S1148" s="172" t="s">
        <v>377</v>
      </c>
      <c r="T1148" s="223"/>
      <c r="U1148" s="5"/>
      <c r="V1148" s="41"/>
      <c r="W1148" s="58"/>
      <c r="X1148" s="58"/>
      <c r="Y1148" s="41"/>
      <c r="Z1148" s="29"/>
      <c r="AA1148" s="29"/>
      <c r="AB1148" s="44"/>
      <c r="AC1148" s="15"/>
      <c r="AD1148" s="13"/>
      <c r="AE1148" s="54"/>
      <c r="AF1148" s="105"/>
      <c r="AG1148" s="15"/>
      <c r="AH1148" s="41"/>
      <c r="AJ1148" s="15"/>
      <c r="AK1148" s="15"/>
      <c r="AL1148" s="15"/>
      <c r="AM1148" s="15"/>
      <c r="AO1148" s="182" t="s">
        <v>59</v>
      </c>
    </row>
    <row r="1149" spans="2:41" s="3" customFormat="1" ht="2.4500000000000002" customHeight="1" x14ac:dyDescent="0.2">
      <c r="P1149" s="61"/>
      <c r="Q1149" s="73"/>
      <c r="R1149" s="6"/>
      <c r="S1149" s="29"/>
      <c r="T1149" s="6"/>
      <c r="U1149" s="5"/>
      <c r="V1149" s="41"/>
      <c r="W1149" s="45"/>
      <c r="X1149" s="13"/>
      <c r="Y1149" s="41"/>
      <c r="Z1149" s="29"/>
      <c r="AA1149" s="29"/>
      <c r="AB1149" s="44"/>
      <c r="AC1149" s="15"/>
      <c r="AD1149" s="13"/>
      <c r="AE1149" s="54"/>
      <c r="AF1149" s="105"/>
      <c r="AG1149" s="29"/>
      <c r="AH1149" s="41"/>
      <c r="AJ1149" s="15"/>
      <c r="AK1149" s="15"/>
      <c r="AL1149" s="15"/>
      <c r="AM1149" s="15"/>
      <c r="AO1149" s="182" t="s">
        <v>59</v>
      </c>
    </row>
    <row r="1150" spans="2:41" s="3" customFormat="1" ht="9.9499999999999993" customHeight="1" x14ac:dyDescent="0.2">
      <c r="C1150" s="133"/>
      <c r="D1150" s="211" t="s">
        <v>10</v>
      </c>
      <c r="E1150" s="224" t="s">
        <v>588</v>
      </c>
      <c r="F1150" s="224"/>
      <c r="G1150" s="224"/>
      <c r="H1150" s="224"/>
      <c r="I1150" s="224"/>
      <c r="J1150" s="224"/>
      <c r="K1150" s="224"/>
      <c r="L1150" s="224"/>
      <c r="M1150" s="224"/>
      <c r="N1150" s="224"/>
      <c r="O1150" s="23"/>
      <c r="P1150" s="23"/>
      <c r="Q1150" s="23"/>
      <c r="R1150" s="23"/>
      <c r="S1150" s="29"/>
      <c r="T1150" s="23"/>
      <c r="U1150" s="5"/>
      <c r="V1150" s="41"/>
      <c r="W1150" s="58"/>
      <c r="X1150" s="58"/>
      <c r="Y1150" s="41"/>
      <c r="Z1150" s="29"/>
      <c r="AA1150" s="29"/>
      <c r="AB1150" s="44"/>
      <c r="AC1150" s="15"/>
      <c r="AD1150" s="13"/>
      <c r="AE1150" s="54"/>
      <c r="AF1150" s="105"/>
      <c r="AG1150" s="15"/>
      <c r="AH1150" s="41"/>
      <c r="AJ1150" s="15"/>
      <c r="AK1150" s="15"/>
      <c r="AL1150" s="15"/>
      <c r="AM1150" s="15"/>
      <c r="AO1150" s="182" t="s">
        <v>59</v>
      </c>
    </row>
    <row r="1151" spans="2:41" s="3" customFormat="1" ht="1.5" customHeight="1" x14ac:dyDescent="0.2">
      <c r="P1151" s="61"/>
      <c r="Q1151" s="73"/>
      <c r="R1151" s="6"/>
      <c r="S1151" s="29"/>
      <c r="T1151" s="6"/>
      <c r="U1151" s="5"/>
      <c r="V1151" s="41"/>
      <c r="W1151" s="45"/>
      <c r="X1151" s="13"/>
      <c r="Y1151" s="41"/>
      <c r="Z1151" s="29"/>
      <c r="AA1151" s="29"/>
      <c r="AB1151" s="44"/>
      <c r="AC1151" s="15"/>
      <c r="AD1151" s="13"/>
      <c r="AE1151" s="54"/>
      <c r="AF1151" s="105"/>
      <c r="AG1151" s="29"/>
      <c r="AH1151" s="41"/>
      <c r="AJ1151" s="15"/>
      <c r="AK1151" s="15"/>
      <c r="AL1151" s="15"/>
      <c r="AM1151" s="15"/>
      <c r="AO1151" s="182" t="s">
        <v>59</v>
      </c>
    </row>
    <row r="1152" spans="2:41" s="3" customFormat="1" ht="9.9499999999999993" customHeight="1" x14ac:dyDescent="0.2">
      <c r="B1152" s="95" t="s">
        <v>55</v>
      </c>
      <c r="D1152" s="211"/>
      <c r="E1152" s="61" t="s">
        <v>469</v>
      </c>
      <c r="F1152" s="61"/>
      <c r="G1152" s="23" t="s">
        <v>48</v>
      </c>
      <c r="H1152" s="23"/>
      <c r="I1152" s="23"/>
      <c r="J1152" s="23"/>
      <c r="K1152" s="23" t="s">
        <v>474</v>
      </c>
      <c r="L1152" s="23"/>
      <c r="M1152" s="23"/>
      <c r="N1152" s="23"/>
      <c r="P1152" s="61" t="s">
        <v>470</v>
      </c>
      <c r="Q1152" s="73"/>
      <c r="R1152" s="22"/>
      <c r="S1152" s="29">
        <f>IF(Suggested="Yes",AA1152,AG1152)</f>
        <v>4.9000000000000004</v>
      </c>
      <c r="T1152" s="27" t="s">
        <v>47</v>
      </c>
      <c r="U1152" s="5" t="str">
        <f>+Instructions!$B$3</f>
        <v xml:space="preserve">G </v>
      </c>
      <c r="V1152" s="41"/>
      <c r="W1152" s="45">
        <f>+Instructions!$C$22</f>
        <v>0</v>
      </c>
      <c r="X1152" s="15">
        <f>ROUND($AA1152*(1-W1152)+0.004999,2)</f>
        <v>4.9000000000000004</v>
      </c>
      <c r="Y1152" s="41"/>
      <c r="Z1152" s="6" t="s">
        <v>1705</v>
      </c>
      <c r="AA1152" s="29">
        <v>4.9000000000000004</v>
      </c>
      <c r="AB1152" s="49">
        <f>+W1152</f>
        <v>0</v>
      </c>
      <c r="AC1152" s="15">
        <f>+X1152</f>
        <v>4.9000000000000004</v>
      </c>
      <c r="AD1152" s="11">
        <f>(AG1152-AC1152)/AG1152</f>
        <v>0</v>
      </c>
      <c r="AE1152" s="102"/>
      <c r="AF1152" s="109">
        <v>1</v>
      </c>
      <c r="AG1152" s="28">
        <f>SUM(AJ1152:AL1152)+AE1152</f>
        <v>4.9000000000000004</v>
      </c>
      <c r="AH1152" s="41"/>
      <c r="AJ1152" s="15">
        <f>ROUND(AC1152/(1-VLOOKUP(AF1152,Group,2,FALSE)),2)</f>
        <v>4.9000000000000004</v>
      </c>
      <c r="AK1152" s="15">
        <f>IF(VLOOKUP(AF1152,Group,5,FALSE)="YES",VLOOKUP(ROUND(ROUND(AJ1152,1)-AJ1152,2),Round,2,FALSE)+VLOOKUP(AF1152,Group,6,FALSE),0)</f>
        <v>0</v>
      </c>
      <c r="AL1152" s="15">
        <f>IF(VLOOKUP(AF1152,Group,7,FALSE)="",0,ROUND(AJ1152-0.04999,1)-AJ1152+AM1152)</f>
        <v>0</v>
      </c>
      <c r="AM1152" s="15" t="str">
        <f>IF(VLOOKUP(AF1152,Group,7,FALSE)="","",VLOOKUP(AF1152,Group,7,FALSE))</f>
        <v/>
      </c>
      <c r="AO1152" s="183" t="s">
        <v>59</v>
      </c>
    </row>
    <row r="1153" spans="2:41" s="3" customFormat="1" ht="9.9499999999999993" customHeight="1" x14ac:dyDescent="0.2">
      <c r="B1153" s="95" t="s">
        <v>55</v>
      </c>
      <c r="D1153" s="211"/>
      <c r="E1153" s="61" t="s">
        <v>108</v>
      </c>
      <c r="F1153" s="61"/>
      <c r="G1153" s="23" t="s">
        <v>48</v>
      </c>
      <c r="H1153" s="23"/>
      <c r="I1153" s="23"/>
      <c r="J1153" s="61"/>
      <c r="K1153" s="23" t="s">
        <v>474</v>
      </c>
      <c r="L1153" s="23"/>
      <c r="M1153" s="23"/>
      <c r="N1153" s="23"/>
      <c r="P1153" s="61" t="s">
        <v>278</v>
      </c>
      <c r="Q1153" s="73"/>
      <c r="R1153" s="22" t="s">
        <v>52</v>
      </c>
      <c r="S1153" s="29">
        <f>IF(Suggested="Yes",AA1153,AG1153)</f>
        <v>4.9000000000000004</v>
      </c>
      <c r="T1153" s="27" t="s">
        <v>47</v>
      </c>
      <c r="U1153" s="5" t="str">
        <f>+Instructions!$B$3</f>
        <v xml:space="preserve">G </v>
      </c>
      <c r="V1153" s="41"/>
      <c r="W1153" s="45">
        <f>+Instructions!$C$22</f>
        <v>0</v>
      </c>
      <c r="X1153" s="15">
        <f>ROUND($AA1153*(1-W1153)+0.004999,2)</f>
        <v>4.9000000000000004</v>
      </c>
      <c r="Y1153" s="41"/>
      <c r="Z1153" s="6" t="s">
        <v>1705</v>
      </c>
      <c r="AA1153" s="29">
        <v>4.9000000000000004</v>
      </c>
      <c r="AB1153" s="49">
        <f>+W1153</f>
        <v>0</v>
      </c>
      <c r="AC1153" s="15">
        <f>+X1153</f>
        <v>4.9000000000000004</v>
      </c>
      <c r="AD1153" s="11">
        <f>(AG1153-AC1153)/AG1153</f>
        <v>0</v>
      </c>
      <c r="AE1153" s="102"/>
      <c r="AF1153" s="109">
        <v>1</v>
      </c>
      <c r="AG1153" s="28">
        <f>SUM(AJ1153:AL1153)+AE1153</f>
        <v>4.9000000000000004</v>
      </c>
      <c r="AH1153" s="41"/>
      <c r="AJ1153" s="15">
        <f>ROUND(AC1153/(1-VLOOKUP(AF1153,Group,2,FALSE)),2)</f>
        <v>4.9000000000000004</v>
      </c>
      <c r="AK1153" s="15">
        <f>IF(VLOOKUP(AF1153,Group,5,FALSE)="YES",VLOOKUP(ROUND(ROUND(AJ1153,1)-AJ1153,2),Round,2,FALSE)+VLOOKUP(AF1153,Group,6,FALSE),0)</f>
        <v>0</v>
      </c>
      <c r="AL1153" s="15">
        <f>IF(VLOOKUP(AF1153,Group,7,FALSE)="",0,ROUND(AJ1153-0.04999,1)-AJ1153+AM1153)</f>
        <v>0</v>
      </c>
      <c r="AM1153" s="15" t="str">
        <f>IF(VLOOKUP(AF1153,Group,7,FALSE)="","",VLOOKUP(AF1153,Group,7,FALSE))</f>
        <v/>
      </c>
      <c r="AO1153" s="183" t="s">
        <v>59</v>
      </c>
    </row>
    <row r="1154" spans="2:41" s="3" customFormat="1" ht="1.5" customHeight="1" x14ac:dyDescent="0.2">
      <c r="P1154" s="61"/>
      <c r="Q1154" s="73"/>
      <c r="R1154" s="6"/>
      <c r="S1154" s="29"/>
      <c r="T1154" s="6"/>
      <c r="U1154" s="5"/>
      <c r="V1154" s="41"/>
      <c r="W1154" s="45"/>
      <c r="X1154" s="13"/>
      <c r="Y1154" s="41"/>
      <c r="Z1154" s="29"/>
      <c r="AA1154" s="29"/>
      <c r="AB1154" s="44"/>
      <c r="AC1154" s="15"/>
      <c r="AD1154" s="13"/>
      <c r="AE1154" s="54"/>
      <c r="AF1154" s="105"/>
      <c r="AG1154" s="29"/>
      <c r="AH1154" s="41"/>
      <c r="AJ1154" s="15"/>
      <c r="AK1154" s="15"/>
      <c r="AL1154" s="15"/>
      <c r="AM1154" s="15"/>
      <c r="AO1154" s="182" t="s">
        <v>59</v>
      </c>
    </row>
    <row r="1155" spans="2:41" s="3" customFormat="1" ht="9.75" customHeight="1" x14ac:dyDescent="0.2">
      <c r="D1155" s="225" t="s">
        <v>113</v>
      </c>
      <c r="E1155" s="226" t="s">
        <v>735</v>
      </c>
      <c r="F1155" s="129"/>
      <c r="G1155" s="129"/>
      <c r="I1155" s="226"/>
      <c r="K1155" s="129"/>
      <c r="N1155" s="129"/>
      <c r="O1155" s="130"/>
      <c r="P1155" s="129"/>
      <c r="Q1155" s="131"/>
      <c r="R1155" s="22"/>
      <c r="S1155" s="29"/>
      <c r="T1155" s="27"/>
      <c r="U1155" s="27"/>
      <c r="V1155" s="41"/>
      <c r="W1155" s="45"/>
      <c r="X1155" s="29"/>
      <c r="Y1155" s="41"/>
      <c r="Z1155" s="29"/>
      <c r="AA1155" s="29"/>
      <c r="AB1155" s="49"/>
      <c r="AC1155" s="29"/>
      <c r="AD1155" s="49"/>
      <c r="AE1155" s="62"/>
      <c r="AF1155" s="106"/>
      <c r="AG1155" s="29"/>
      <c r="AH1155" s="41"/>
      <c r="AJ1155" s="29"/>
      <c r="AK1155" s="29"/>
      <c r="AL1155" s="29"/>
      <c r="AM1155" s="29"/>
      <c r="AO1155" s="182" t="s">
        <v>59</v>
      </c>
    </row>
    <row r="1156" spans="2:41" s="3" customFormat="1" ht="3.95" customHeight="1" x14ac:dyDescent="0.2">
      <c r="P1156" s="61"/>
      <c r="Q1156" s="73"/>
      <c r="R1156" s="6"/>
      <c r="S1156" s="29"/>
      <c r="T1156" s="6"/>
      <c r="U1156" s="5"/>
      <c r="V1156" s="41"/>
      <c r="W1156" s="45"/>
      <c r="X1156" s="13"/>
      <c r="Y1156" s="41"/>
      <c r="Z1156" s="29"/>
      <c r="AA1156" s="29"/>
      <c r="AB1156" s="44"/>
      <c r="AC1156" s="15"/>
      <c r="AD1156" s="13"/>
      <c r="AE1156" s="54"/>
      <c r="AF1156" s="105"/>
      <c r="AG1156" s="29"/>
      <c r="AH1156" s="41"/>
      <c r="AJ1156" s="15"/>
      <c r="AK1156" s="15"/>
      <c r="AL1156" s="15"/>
      <c r="AM1156" s="15"/>
      <c r="AO1156" s="24" t="s">
        <v>59</v>
      </c>
    </row>
    <row r="1157" spans="2:41" s="3" customFormat="1" ht="9.9499999999999993" customHeight="1" x14ac:dyDescent="0.2">
      <c r="C1157" s="220" t="s">
        <v>1245</v>
      </c>
      <c r="E1157" s="221"/>
      <c r="P1157" s="134"/>
      <c r="Q1157" s="6"/>
      <c r="R1157" s="222" t="s">
        <v>370</v>
      </c>
      <c r="S1157" s="172" t="s">
        <v>1246</v>
      </c>
      <c r="T1157" s="223"/>
      <c r="U1157" s="5"/>
      <c r="V1157" s="41"/>
      <c r="W1157" s="58"/>
      <c r="X1157" s="58"/>
      <c r="Y1157" s="41"/>
      <c r="Z1157" s="29"/>
      <c r="AA1157" s="29"/>
      <c r="AB1157" s="44"/>
      <c r="AC1157" s="15"/>
      <c r="AD1157" s="13"/>
      <c r="AE1157" s="54"/>
      <c r="AF1157" s="105"/>
      <c r="AG1157" s="15"/>
      <c r="AH1157" s="41"/>
      <c r="AJ1157" s="15"/>
      <c r="AK1157" s="15"/>
      <c r="AL1157" s="15"/>
      <c r="AM1157" s="15"/>
      <c r="AO1157" s="24" t="s">
        <v>59</v>
      </c>
    </row>
    <row r="1158" spans="2:41" s="3" customFormat="1" ht="2.4500000000000002" customHeight="1" x14ac:dyDescent="0.2">
      <c r="P1158" s="61"/>
      <c r="Q1158" s="73"/>
      <c r="R1158" s="6"/>
      <c r="S1158" s="29"/>
      <c r="T1158" s="6"/>
      <c r="U1158" s="5"/>
      <c r="V1158" s="41"/>
      <c r="W1158" s="45"/>
      <c r="X1158" s="13"/>
      <c r="Y1158" s="41"/>
      <c r="Z1158" s="29"/>
      <c r="AA1158" s="29"/>
      <c r="AB1158" s="44"/>
      <c r="AC1158" s="15"/>
      <c r="AD1158" s="13"/>
      <c r="AE1158" s="54"/>
      <c r="AF1158" s="105"/>
      <c r="AG1158" s="29"/>
      <c r="AH1158" s="41"/>
      <c r="AJ1158" s="15"/>
      <c r="AK1158" s="15"/>
      <c r="AL1158" s="15"/>
      <c r="AM1158" s="15"/>
      <c r="AO1158" s="24" t="s">
        <v>59</v>
      </c>
    </row>
    <row r="1159" spans="2:41" s="3" customFormat="1" ht="9.9499999999999993" customHeight="1" x14ac:dyDescent="0.2">
      <c r="C1159" s="133"/>
      <c r="D1159" s="211" t="s">
        <v>10</v>
      </c>
      <c r="E1159" s="224" t="s">
        <v>1248</v>
      </c>
      <c r="F1159" s="224" t="s">
        <v>1249</v>
      </c>
      <c r="G1159" s="224"/>
      <c r="H1159" s="224"/>
      <c r="I1159" s="224" t="s">
        <v>1251</v>
      </c>
      <c r="K1159" s="224"/>
      <c r="L1159" s="224"/>
      <c r="M1159" s="224"/>
      <c r="N1159" s="224"/>
      <c r="O1159" s="23"/>
      <c r="P1159" s="23"/>
      <c r="Q1159" s="23"/>
      <c r="R1159" s="23"/>
      <c r="S1159" s="29"/>
      <c r="T1159" s="23"/>
      <c r="U1159" s="5"/>
      <c r="V1159" s="41"/>
      <c r="W1159" s="58"/>
      <c r="X1159" s="58"/>
      <c r="Y1159" s="41"/>
      <c r="Z1159" s="29"/>
      <c r="AA1159" s="29"/>
      <c r="AB1159" s="44"/>
      <c r="AC1159" s="15"/>
      <c r="AD1159" s="13"/>
      <c r="AE1159" s="54"/>
      <c r="AF1159" s="105"/>
      <c r="AG1159" s="15"/>
      <c r="AH1159" s="41"/>
      <c r="AJ1159" s="15"/>
      <c r="AK1159" s="15"/>
      <c r="AL1159" s="15"/>
      <c r="AM1159" s="15"/>
      <c r="AO1159" s="24" t="s">
        <v>59</v>
      </c>
    </row>
    <row r="1160" spans="2:41" s="3" customFormat="1" ht="9.9499999999999993" customHeight="1" x14ac:dyDescent="0.2">
      <c r="C1160" s="133"/>
      <c r="D1160" s="211"/>
      <c r="E1160" s="224" t="s">
        <v>1237</v>
      </c>
      <c r="F1160" s="224" t="s">
        <v>1250</v>
      </c>
      <c r="G1160" s="224"/>
      <c r="H1160" s="224"/>
      <c r="I1160" s="224" t="s">
        <v>1252</v>
      </c>
      <c r="K1160" s="224"/>
      <c r="L1160" s="224"/>
      <c r="M1160" s="224"/>
      <c r="N1160" s="224"/>
      <c r="O1160" s="23"/>
      <c r="P1160" s="23"/>
      <c r="Q1160" s="23"/>
      <c r="R1160" s="23"/>
      <c r="S1160" s="29"/>
      <c r="T1160" s="23"/>
      <c r="U1160" s="5"/>
      <c r="V1160" s="41"/>
      <c r="W1160" s="58"/>
      <c r="X1160" s="58"/>
      <c r="Y1160" s="41"/>
      <c r="Z1160" s="29"/>
      <c r="AA1160" s="29"/>
      <c r="AB1160" s="44"/>
      <c r="AC1160" s="15"/>
      <c r="AD1160" s="13"/>
      <c r="AE1160" s="54"/>
      <c r="AF1160" s="105"/>
      <c r="AG1160" s="15"/>
      <c r="AH1160" s="41"/>
      <c r="AJ1160" s="15"/>
      <c r="AK1160" s="15"/>
      <c r="AL1160" s="15"/>
      <c r="AM1160" s="15"/>
      <c r="AO1160" s="24" t="s">
        <v>59</v>
      </c>
    </row>
    <row r="1161" spans="2:41" s="3" customFormat="1" ht="1.5" customHeight="1" x14ac:dyDescent="0.2">
      <c r="P1161" s="61"/>
      <c r="Q1161" s="73"/>
      <c r="R1161" s="6"/>
      <c r="S1161" s="29"/>
      <c r="T1161" s="6"/>
      <c r="U1161" s="5"/>
      <c r="V1161" s="41"/>
      <c r="W1161" s="45"/>
      <c r="X1161" s="13"/>
      <c r="Y1161" s="41"/>
      <c r="Z1161" s="29"/>
      <c r="AA1161" s="29"/>
      <c r="AB1161" s="44"/>
      <c r="AC1161" s="15"/>
      <c r="AD1161" s="13"/>
      <c r="AE1161" s="54"/>
      <c r="AF1161" s="105"/>
      <c r="AG1161" s="29"/>
      <c r="AH1161" s="41"/>
      <c r="AJ1161" s="15"/>
      <c r="AK1161" s="15"/>
      <c r="AL1161" s="15"/>
      <c r="AM1161" s="15"/>
      <c r="AO1161" s="24" t="s">
        <v>59</v>
      </c>
    </row>
    <row r="1162" spans="2:41" s="3" customFormat="1" ht="9.75" customHeight="1" x14ac:dyDescent="0.2">
      <c r="B1162" s="95" t="s">
        <v>55</v>
      </c>
      <c r="D1162" s="211"/>
      <c r="E1162" s="61" t="s">
        <v>1244</v>
      </c>
      <c r="F1162" s="61"/>
      <c r="G1162" s="23" t="s">
        <v>1219</v>
      </c>
      <c r="H1162" s="23"/>
      <c r="I1162" s="23" t="s">
        <v>1240</v>
      </c>
      <c r="J1162" s="23"/>
      <c r="K1162" s="23"/>
      <c r="L1162" s="23"/>
      <c r="M1162" s="23"/>
      <c r="N1162" s="23"/>
      <c r="P1162" s="61" t="s">
        <v>1247</v>
      </c>
      <c r="Q1162" s="73"/>
      <c r="R1162" s="22"/>
      <c r="S1162" s="29">
        <f>IF(Suggested="Yes",AA1162,AG1162)</f>
        <v>4.05</v>
      </c>
      <c r="T1162" s="27" t="s">
        <v>47</v>
      </c>
      <c r="U1162" s="5" t="str">
        <f>+Instructions!$B$3</f>
        <v xml:space="preserve">G </v>
      </c>
      <c r="V1162" s="41"/>
      <c r="W1162" s="45">
        <f>+Instructions!$C$22</f>
        <v>0</v>
      </c>
      <c r="X1162" s="15">
        <f>ROUND($AA1162*(1-W1162)+0.004999,2)</f>
        <v>4.05</v>
      </c>
      <c r="Y1162" s="41"/>
      <c r="Z1162" s="6" t="s">
        <v>1704</v>
      </c>
      <c r="AA1162" s="29">
        <v>4.05</v>
      </c>
      <c r="AB1162" s="49">
        <f t="shared" ref="AB1162" si="928">+W1162</f>
        <v>0</v>
      </c>
      <c r="AC1162" s="15">
        <f t="shared" ref="AC1162" si="929">+X1162</f>
        <v>4.05</v>
      </c>
      <c r="AD1162" s="11">
        <f t="shared" ref="AD1162" si="930">(AG1162-AC1162)/AG1162</f>
        <v>0</v>
      </c>
      <c r="AE1162" s="102"/>
      <c r="AF1162" s="109">
        <v>1</v>
      </c>
      <c r="AG1162" s="28">
        <f t="shared" ref="AG1162" si="931">SUM(AJ1162:AL1162)+AE1162</f>
        <v>4.05</v>
      </c>
      <c r="AH1162" s="41"/>
      <c r="AJ1162" s="15">
        <f t="shared" ref="AJ1162" si="932">ROUND(AC1162/(1-VLOOKUP(AF1162,Group,2,FALSE)),2)</f>
        <v>4.05</v>
      </c>
      <c r="AK1162" s="15">
        <f t="shared" ref="AK1162" si="933">IF(VLOOKUP(AF1162,Group,5,FALSE)="YES",VLOOKUP(ROUND(ROUND(AJ1162,1)-AJ1162,2),Round,2,FALSE)+VLOOKUP(AF1162,Group,6,FALSE),0)</f>
        <v>0</v>
      </c>
      <c r="AL1162" s="15">
        <f t="shared" ref="AL1162" si="934">IF(VLOOKUP(AF1162,Group,7,FALSE)="",0,ROUND(AJ1162-0.04999,1)-AJ1162+AM1162)</f>
        <v>0</v>
      </c>
      <c r="AM1162" s="15" t="str">
        <f t="shared" ref="AM1162" si="935">IF(VLOOKUP(AF1162,Group,7,FALSE)="","",VLOOKUP(AF1162,Group,7,FALSE))</f>
        <v/>
      </c>
      <c r="AO1162" s="81" t="s">
        <v>59</v>
      </c>
    </row>
    <row r="1163" spans="2:41" s="3" customFormat="1" ht="3.95" customHeight="1" x14ac:dyDescent="0.2">
      <c r="P1163" s="61"/>
      <c r="Q1163" s="73"/>
      <c r="R1163" s="6"/>
      <c r="S1163" s="29"/>
      <c r="T1163" s="6"/>
      <c r="U1163" s="5"/>
      <c r="V1163" s="41"/>
      <c r="W1163" s="45"/>
      <c r="X1163" s="13"/>
      <c r="Y1163" s="41"/>
      <c r="Z1163" s="29"/>
      <c r="AA1163" s="29"/>
      <c r="AB1163" s="44"/>
      <c r="AC1163" s="15"/>
      <c r="AD1163" s="13"/>
      <c r="AE1163" s="54"/>
      <c r="AF1163" s="105"/>
      <c r="AG1163" s="29"/>
      <c r="AH1163" s="41"/>
      <c r="AJ1163" s="15"/>
      <c r="AK1163" s="15"/>
      <c r="AL1163" s="15"/>
      <c r="AM1163" s="15"/>
      <c r="AO1163" s="182" t="s">
        <v>59</v>
      </c>
    </row>
    <row r="1164" spans="2:41" s="3" customFormat="1" ht="9.9499999999999993" customHeight="1" x14ac:dyDescent="0.2">
      <c r="C1164" s="220" t="s">
        <v>541</v>
      </c>
      <c r="E1164" s="221"/>
      <c r="P1164" s="134"/>
      <c r="Q1164" s="6"/>
      <c r="R1164" s="222" t="s">
        <v>370</v>
      </c>
      <c r="S1164" s="172" t="s">
        <v>482</v>
      </c>
      <c r="T1164" s="223"/>
      <c r="U1164" s="5"/>
      <c r="V1164" s="41"/>
      <c r="W1164" s="58"/>
      <c r="X1164" s="58"/>
      <c r="Y1164" s="41"/>
      <c r="Z1164" s="29"/>
      <c r="AA1164" s="29"/>
      <c r="AB1164" s="44"/>
      <c r="AC1164" s="15"/>
      <c r="AD1164" s="13"/>
      <c r="AE1164" s="54"/>
      <c r="AF1164" s="105"/>
      <c r="AG1164" s="15"/>
      <c r="AH1164" s="41"/>
      <c r="AJ1164" s="15"/>
      <c r="AK1164" s="15"/>
      <c r="AL1164" s="15"/>
      <c r="AM1164" s="15"/>
      <c r="AO1164" s="182" t="s">
        <v>59</v>
      </c>
    </row>
    <row r="1165" spans="2:41" s="3" customFormat="1" ht="2.85" customHeight="1" x14ac:dyDescent="0.2">
      <c r="P1165" s="61"/>
      <c r="Q1165" s="73"/>
      <c r="R1165" s="6"/>
      <c r="S1165" s="29"/>
      <c r="T1165" s="6"/>
      <c r="U1165" s="5"/>
      <c r="V1165" s="41"/>
      <c r="W1165" s="45"/>
      <c r="X1165" s="13"/>
      <c r="Y1165" s="41"/>
      <c r="Z1165" s="29"/>
      <c r="AA1165" s="29"/>
      <c r="AB1165" s="44"/>
      <c r="AC1165" s="15"/>
      <c r="AD1165" s="13"/>
      <c r="AE1165" s="54"/>
      <c r="AF1165" s="105"/>
      <c r="AG1165" s="29"/>
      <c r="AH1165" s="41"/>
      <c r="AJ1165" s="15"/>
      <c r="AK1165" s="15"/>
      <c r="AL1165" s="15"/>
      <c r="AM1165" s="15"/>
      <c r="AO1165" s="182" t="s">
        <v>59</v>
      </c>
    </row>
    <row r="1166" spans="2:41" s="3" customFormat="1" ht="9.9499999999999993" customHeight="1" x14ac:dyDescent="0.2">
      <c r="C1166" s="133"/>
      <c r="D1166" s="211" t="s">
        <v>10</v>
      </c>
      <c r="E1166" s="224" t="s">
        <v>542</v>
      </c>
      <c r="F1166" s="224"/>
      <c r="G1166" s="224"/>
      <c r="H1166" s="224"/>
      <c r="I1166" s="224"/>
      <c r="J1166" s="224"/>
      <c r="K1166" s="224"/>
      <c r="L1166" s="224"/>
      <c r="M1166" s="224"/>
      <c r="N1166" s="224"/>
      <c r="O1166" s="23"/>
      <c r="P1166" s="23"/>
      <c r="Q1166" s="23"/>
      <c r="R1166" s="23"/>
      <c r="S1166" s="29"/>
      <c r="T1166" s="23"/>
      <c r="U1166" s="5"/>
      <c r="V1166" s="41"/>
      <c r="W1166" s="58"/>
      <c r="X1166" s="58"/>
      <c r="Y1166" s="41"/>
      <c r="Z1166" s="29"/>
      <c r="AA1166" s="29"/>
      <c r="AB1166" s="44"/>
      <c r="AC1166" s="15"/>
      <c r="AD1166" s="13"/>
      <c r="AE1166" s="54"/>
      <c r="AF1166" s="105"/>
      <c r="AG1166" s="15"/>
      <c r="AH1166" s="41"/>
      <c r="AJ1166" s="15"/>
      <c r="AK1166" s="15"/>
      <c r="AL1166" s="15"/>
      <c r="AM1166" s="15"/>
      <c r="AO1166" s="182" t="s">
        <v>59</v>
      </c>
    </row>
    <row r="1167" spans="2:41" s="3" customFormat="1" ht="1.5" customHeight="1" x14ac:dyDescent="0.2">
      <c r="P1167" s="61"/>
      <c r="Q1167" s="73"/>
      <c r="R1167" s="6"/>
      <c r="S1167" s="29"/>
      <c r="T1167" s="6"/>
      <c r="U1167" s="5"/>
      <c r="V1167" s="41"/>
      <c r="W1167" s="45"/>
      <c r="X1167" s="13"/>
      <c r="Y1167" s="41"/>
      <c r="Z1167" s="29"/>
      <c r="AA1167" s="29"/>
      <c r="AB1167" s="44"/>
      <c r="AC1167" s="15"/>
      <c r="AD1167" s="13"/>
      <c r="AE1167" s="54"/>
      <c r="AF1167" s="105"/>
      <c r="AG1167" s="29"/>
      <c r="AH1167" s="41"/>
      <c r="AJ1167" s="15"/>
      <c r="AK1167" s="15"/>
      <c r="AL1167" s="15"/>
      <c r="AM1167" s="15"/>
      <c r="AO1167" s="182" t="s">
        <v>59</v>
      </c>
    </row>
    <row r="1168" spans="2:41" s="3" customFormat="1" ht="9.9499999999999993" customHeight="1" x14ac:dyDescent="0.2">
      <c r="B1168" s="95" t="s">
        <v>55</v>
      </c>
      <c r="D1168" s="211"/>
      <c r="E1168" s="61" t="s">
        <v>108</v>
      </c>
      <c r="F1168" s="61"/>
      <c r="G1168" s="23" t="s">
        <v>48</v>
      </c>
      <c r="H1168" s="23"/>
      <c r="I1168" s="23" t="s">
        <v>258</v>
      </c>
      <c r="J1168" s="23"/>
      <c r="K1168" s="23" t="s">
        <v>341</v>
      </c>
      <c r="L1168" s="23"/>
      <c r="M1168" s="23"/>
      <c r="N1168" s="23"/>
      <c r="P1168" s="61" t="s">
        <v>607</v>
      </c>
      <c r="Q1168" s="73"/>
      <c r="R1168" s="22"/>
      <c r="S1168" s="29">
        <f>IF(Suggested="Yes",AA1168,AG1168)</f>
        <v>6.85</v>
      </c>
      <c r="T1168" s="27" t="s">
        <v>47</v>
      </c>
      <c r="U1168" s="5" t="str">
        <f>+Instructions!$B$3</f>
        <v xml:space="preserve">G </v>
      </c>
      <c r="V1168" s="41"/>
      <c r="W1168" s="45">
        <f>+Instructions!$C$22</f>
        <v>0</v>
      </c>
      <c r="X1168" s="15">
        <f>ROUND($AA1168*(1-W1168)+0.004999,2)</f>
        <v>6.85</v>
      </c>
      <c r="Y1168" s="41"/>
      <c r="Z1168" s="6" t="s">
        <v>1705</v>
      </c>
      <c r="AA1168" s="29">
        <v>6.85</v>
      </c>
      <c r="AB1168" s="49">
        <f t="shared" ref="AB1168:AC1171" si="936">+W1168</f>
        <v>0</v>
      </c>
      <c r="AC1168" s="15">
        <f t="shared" si="936"/>
        <v>6.85</v>
      </c>
      <c r="AD1168" s="11">
        <f>(AG1168-AC1168)/AG1168</f>
        <v>0</v>
      </c>
      <c r="AE1168" s="102"/>
      <c r="AF1168" s="109">
        <v>1</v>
      </c>
      <c r="AG1168" s="28">
        <f>SUM(AJ1168:AL1168)+AE1168</f>
        <v>6.85</v>
      </c>
      <c r="AH1168" s="41"/>
      <c r="AJ1168" s="15">
        <f>ROUND(AC1168/(1-VLOOKUP(AF1168,Group,2,FALSE)),2)</f>
        <v>6.85</v>
      </c>
      <c r="AK1168" s="15">
        <f>IF(VLOOKUP(AF1168,Group,5,FALSE)="YES",VLOOKUP(ROUND(ROUND(AJ1168,1)-AJ1168,2),Round,2,FALSE)+VLOOKUP(AF1168,Group,6,FALSE),0)</f>
        <v>0</v>
      </c>
      <c r="AL1168" s="15">
        <f>IF(VLOOKUP(AF1168,Group,7,FALSE)="",0,ROUND(AJ1168-0.04999,1)-AJ1168+AM1168)</f>
        <v>0</v>
      </c>
      <c r="AM1168" s="15" t="str">
        <f>IF(VLOOKUP(AF1168,Group,7,FALSE)="","",VLOOKUP(AF1168,Group,7,FALSE))</f>
        <v/>
      </c>
      <c r="AO1168" s="183" t="s">
        <v>59</v>
      </c>
    </row>
    <row r="1169" spans="2:41" s="3" customFormat="1" ht="9.9499999999999993" customHeight="1" x14ac:dyDescent="0.2">
      <c r="B1169" s="95" t="s">
        <v>55</v>
      </c>
      <c r="D1169" s="211"/>
      <c r="E1169" s="61" t="s">
        <v>106</v>
      </c>
      <c r="F1169" s="61"/>
      <c r="G1169" s="23" t="s">
        <v>48</v>
      </c>
      <c r="H1169" s="23"/>
      <c r="I1169" s="23" t="s">
        <v>258</v>
      </c>
      <c r="J1169" s="23"/>
      <c r="K1169" s="23" t="s">
        <v>341</v>
      </c>
      <c r="L1169" s="23"/>
      <c r="M1169" s="23"/>
      <c r="N1169" s="23"/>
      <c r="P1169" s="61" t="s">
        <v>608</v>
      </c>
      <c r="Q1169" s="73"/>
      <c r="R1169" s="22"/>
      <c r="S1169" s="29">
        <f>IF(Suggested="Yes",AA1169,AG1169)</f>
        <v>7.15</v>
      </c>
      <c r="T1169" s="27" t="s">
        <v>47</v>
      </c>
      <c r="U1169" s="5" t="str">
        <f>+Instructions!$B$3</f>
        <v xml:space="preserve">G </v>
      </c>
      <c r="V1169" s="41"/>
      <c r="W1169" s="45">
        <f>+Instructions!$C$22</f>
        <v>0</v>
      </c>
      <c r="X1169" s="15">
        <f>ROUND($AA1169*(1-W1169)+0.004999,2)</f>
        <v>7.15</v>
      </c>
      <c r="Y1169" s="41"/>
      <c r="Z1169" s="6" t="s">
        <v>1705</v>
      </c>
      <c r="AA1169" s="29">
        <v>7.15</v>
      </c>
      <c r="AB1169" s="49">
        <f t="shared" si="936"/>
        <v>0</v>
      </c>
      <c r="AC1169" s="15">
        <f t="shared" si="936"/>
        <v>7.15</v>
      </c>
      <c r="AD1169" s="11">
        <f>(AG1169-AC1169)/AG1169</f>
        <v>0</v>
      </c>
      <c r="AE1169" s="102"/>
      <c r="AF1169" s="109">
        <v>1</v>
      </c>
      <c r="AG1169" s="28">
        <f>SUM(AJ1169:AL1169)+AE1169</f>
        <v>7.15</v>
      </c>
      <c r="AH1169" s="41"/>
      <c r="AJ1169" s="15">
        <f>ROUND(AC1169/(1-VLOOKUP(AF1169,Group,2,FALSE)),2)</f>
        <v>7.15</v>
      </c>
      <c r="AK1169" s="15">
        <f>IF(VLOOKUP(AF1169,Group,5,FALSE)="YES",VLOOKUP(ROUND(ROUND(AJ1169,1)-AJ1169,2),Round,2,FALSE)+VLOOKUP(AF1169,Group,6,FALSE),0)</f>
        <v>0</v>
      </c>
      <c r="AL1169" s="15">
        <f>IF(VLOOKUP(AF1169,Group,7,FALSE)="",0,ROUND(AJ1169-0.04999,1)-AJ1169+AM1169)</f>
        <v>0</v>
      </c>
      <c r="AM1169" s="15" t="str">
        <f>IF(VLOOKUP(AF1169,Group,7,FALSE)="","",VLOOKUP(AF1169,Group,7,FALSE))</f>
        <v/>
      </c>
      <c r="AO1169" s="183" t="s">
        <v>59</v>
      </c>
    </row>
    <row r="1170" spans="2:41" s="3" customFormat="1" ht="9.9499999999999993" customHeight="1" x14ac:dyDescent="0.2">
      <c r="B1170" s="95" t="s">
        <v>55</v>
      </c>
      <c r="D1170" s="211"/>
      <c r="E1170" s="61" t="s">
        <v>476</v>
      </c>
      <c r="F1170" s="61"/>
      <c r="G1170" s="23" t="s">
        <v>48</v>
      </c>
      <c r="H1170" s="23"/>
      <c r="I1170" s="23" t="s">
        <v>258</v>
      </c>
      <c r="J1170" s="23"/>
      <c r="K1170" s="23" t="s">
        <v>341</v>
      </c>
      <c r="L1170" s="23"/>
      <c r="M1170" s="23"/>
      <c r="N1170" s="23"/>
      <c r="P1170" s="61" t="s">
        <v>961</v>
      </c>
      <c r="Q1170" s="73"/>
      <c r="R1170" s="22"/>
      <c r="S1170" s="29">
        <f>IF(Suggested="Yes",AA1170,AG1170)</f>
        <v>8.15</v>
      </c>
      <c r="T1170" s="27" t="s">
        <v>47</v>
      </c>
      <c r="U1170" s="5" t="str">
        <f>+Instructions!$B$3</f>
        <v xml:space="preserve">G </v>
      </c>
      <c r="V1170" s="41"/>
      <c r="W1170" s="45">
        <f>+Instructions!$C$22</f>
        <v>0</v>
      </c>
      <c r="X1170" s="15">
        <f>ROUND($AA1170*(1-W1170)+0.004999,2)</f>
        <v>8.15</v>
      </c>
      <c r="Y1170" s="41"/>
      <c r="Z1170" s="6" t="s">
        <v>1705</v>
      </c>
      <c r="AA1170" s="29">
        <v>8.15</v>
      </c>
      <c r="AB1170" s="49">
        <f t="shared" si="936"/>
        <v>0</v>
      </c>
      <c r="AC1170" s="15">
        <f t="shared" si="936"/>
        <v>8.15</v>
      </c>
      <c r="AD1170" s="11">
        <f>(AG1170-AC1170)/AG1170</f>
        <v>0</v>
      </c>
      <c r="AE1170" s="102"/>
      <c r="AF1170" s="109">
        <v>1</v>
      </c>
      <c r="AG1170" s="28">
        <f>SUM(AJ1170:AL1170)+AE1170</f>
        <v>8.15</v>
      </c>
      <c r="AH1170" s="41"/>
      <c r="AJ1170" s="15">
        <f>ROUND(AC1170/(1-VLOOKUP(AF1170,Group,2,FALSE)),2)</f>
        <v>8.15</v>
      </c>
      <c r="AK1170" s="15">
        <f>IF(VLOOKUP(AF1170,Group,5,FALSE)="YES",VLOOKUP(ROUND(ROUND(AJ1170,1)-AJ1170,2),Round,2,FALSE)+VLOOKUP(AF1170,Group,6,FALSE),0)</f>
        <v>0</v>
      </c>
      <c r="AL1170" s="15">
        <f>IF(VLOOKUP(AF1170,Group,7,FALSE)="",0,ROUND(AJ1170-0.04999,1)-AJ1170+AM1170)</f>
        <v>0</v>
      </c>
      <c r="AM1170" s="15" t="str">
        <f>IF(VLOOKUP(AF1170,Group,7,FALSE)="","",VLOOKUP(AF1170,Group,7,FALSE))</f>
        <v/>
      </c>
      <c r="AO1170" s="183" t="s">
        <v>59</v>
      </c>
    </row>
    <row r="1171" spans="2:41" s="3" customFormat="1" ht="9.9499999999999993" customHeight="1" x14ac:dyDescent="0.2">
      <c r="B1171" s="95" t="s">
        <v>55</v>
      </c>
      <c r="D1171" s="211"/>
      <c r="E1171" s="61" t="s">
        <v>398</v>
      </c>
      <c r="F1171" s="61"/>
      <c r="G1171" s="23" t="s">
        <v>48</v>
      </c>
      <c r="H1171" s="23"/>
      <c r="I1171" s="23" t="s">
        <v>258</v>
      </c>
      <c r="J1171" s="23"/>
      <c r="K1171" s="23" t="s">
        <v>341</v>
      </c>
      <c r="L1171" s="23"/>
      <c r="M1171" s="23"/>
      <c r="N1171" s="23"/>
      <c r="P1171" s="61" t="s">
        <v>530</v>
      </c>
      <c r="Q1171" s="73"/>
      <c r="R1171" s="22"/>
      <c r="S1171" s="29">
        <f>IF(Suggested="Yes",AA1171,AG1171)</f>
        <v>8.15</v>
      </c>
      <c r="T1171" s="27" t="s">
        <v>47</v>
      </c>
      <c r="U1171" s="5" t="str">
        <f>+Instructions!$B$3</f>
        <v xml:space="preserve">G </v>
      </c>
      <c r="V1171" s="41"/>
      <c r="W1171" s="45">
        <f>+Instructions!$C$22</f>
        <v>0</v>
      </c>
      <c r="X1171" s="15">
        <f>ROUND($AA1171*(1-W1171)+0.004999,2)</f>
        <v>8.15</v>
      </c>
      <c r="Y1171" s="41"/>
      <c r="Z1171" s="6" t="s">
        <v>1705</v>
      </c>
      <c r="AA1171" s="29">
        <v>8.15</v>
      </c>
      <c r="AB1171" s="49">
        <f t="shared" si="936"/>
        <v>0</v>
      </c>
      <c r="AC1171" s="15">
        <f t="shared" si="936"/>
        <v>8.15</v>
      </c>
      <c r="AD1171" s="11">
        <f>(AG1171-AC1171)/AG1171</f>
        <v>0</v>
      </c>
      <c r="AE1171" s="102"/>
      <c r="AF1171" s="109">
        <v>1</v>
      </c>
      <c r="AG1171" s="28">
        <f>SUM(AJ1171:AL1171)+AE1171</f>
        <v>8.15</v>
      </c>
      <c r="AH1171" s="41"/>
      <c r="AJ1171" s="15">
        <f>ROUND(AC1171/(1-VLOOKUP(AF1171,Group,2,FALSE)),2)</f>
        <v>8.15</v>
      </c>
      <c r="AK1171" s="15">
        <f>IF(VLOOKUP(AF1171,Group,5,FALSE)="YES",VLOOKUP(ROUND(ROUND(AJ1171,1)-AJ1171,2),Round,2,FALSE)+VLOOKUP(AF1171,Group,6,FALSE),0)</f>
        <v>0</v>
      </c>
      <c r="AL1171" s="15">
        <f>IF(VLOOKUP(AF1171,Group,7,FALSE)="",0,ROUND(AJ1171-0.04999,1)-AJ1171+AM1171)</f>
        <v>0</v>
      </c>
      <c r="AM1171" s="15" t="str">
        <f>IF(VLOOKUP(AF1171,Group,7,FALSE)="","",VLOOKUP(AF1171,Group,7,FALSE))</f>
        <v/>
      </c>
      <c r="AO1171" s="183" t="s">
        <v>59</v>
      </c>
    </row>
    <row r="1172" spans="2:41" s="3" customFormat="1" ht="2.85" customHeight="1" x14ac:dyDescent="0.2">
      <c r="P1172" s="61"/>
      <c r="Q1172" s="73"/>
      <c r="R1172" s="6"/>
      <c r="S1172" s="29"/>
      <c r="T1172" s="6"/>
      <c r="U1172" s="5"/>
      <c r="V1172" s="41"/>
      <c r="W1172" s="45"/>
      <c r="X1172" s="13"/>
      <c r="Y1172" s="41"/>
      <c r="Z1172" s="29"/>
      <c r="AA1172" s="29"/>
      <c r="AB1172" s="44"/>
      <c r="AC1172" s="15"/>
      <c r="AD1172" s="13"/>
      <c r="AE1172" s="54"/>
      <c r="AF1172" s="105"/>
      <c r="AG1172" s="29"/>
      <c r="AH1172" s="41"/>
      <c r="AJ1172" s="15"/>
      <c r="AK1172" s="15"/>
      <c r="AL1172" s="15"/>
      <c r="AM1172" s="15"/>
      <c r="AO1172" s="182" t="s">
        <v>59</v>
      </c>
    </row>
    <row r="1173" spans="2:41" s="3" customFormat="1" ht="9.9499999999999993" customHeight="1" x14ac:dyDescent="0.2">
      <c r="B1173" s="95" t="s">
        <v>55</v>
      </c>
      <c r="D1173" s="211"/>
      <c r="E1173" s="61" t="s">
        <v>115</v>
      </c>
      <c r="F1173" s="61"/>
      <c r="G1173" s="23" t="s">
        <v>48</v>
      </c>
      <c r="H1173" s="23"/>
      <c r="I1173" s="23"/>
      <c r="J1173" s="23"/>
      <c r="K1173" s="23" t="s">
        <v>474</v>
      </c>
      <c r="L1173" s="23"/>
      <c r="M1173" s="23"/>
      <c r="N1173" s="23"/>
      <c r="P1173" s="61" t="s">
        <v>893</v>
      </c>
      <c r="Q1173" s="73"/>
      <c r="R1173" s="22" t="s">
        <v>52</v>
      </c>
      <c r="S1173" s="29">
        <f t="shared" ref="S1173:S1178" si="937">IF(Suggested="Yes",AA1173,AG1173)</f>
        <v>12.55</v>
      </c>
      <c r="T1173" s="27" t="s">
        <v>47</v>
      </c>
      <c r="U1173" s="5" t="str">
        <f>+Instructions!$B$3</f>
        <v xml:space="preserve">G </v>
      </c>
      <c r="V1173" s="41"/>
      <c r="W1173" s="45">
        <f>+Instructions!$C$22</f>
        <v>0</v>
      </c>
      <c r="X1173" s="15">
        <f t="shared" ref="X1173:X1178" si="938">ROUND($AA1173*(1-W1173)+0.004999,2)</f>
        <v>12.55</v>
      </c>
      <c r="Y1173" s="41"/>
      <c r="Z1173" s="6" t="s">
        <v>1705</v>
      </c>
      <c r="AA1173" s="29">
        <v>12.55</v>
      </c>
      <c r="AB1173" s="49">
        <f t="shared" ref="AB1173:AC1177" si="939">+W1173</f>
        <v>0</v>
      </c>
      <c r="AC1173" s="15">
        <f t="shared" si="939"/>
        <v>12.55</v>
      </c>
      <c r="AD1173" s="11">
        <f t="shared" ref="AD1173:AD1178" si="940">(AG1173-AC1173)/AG1173</f>
        <v>0</v>
      </c>
      <c r="AE1173" s="102"/>
      <c r="AF1173" s="109">
        <v>1</v>
      </c>
      <c r="AG1173" s="28">
        <f t="shared" ref="AG1173:AG1178" si="941">SUM(AJ1173:AL1173)+AE1173</f>
        <v>12.55</v>
      </c>
      <c r="AH1173" s="41"/>
      <c r="AJ1173" s="15">
        <f t="shared" ref="AJ1173:AJ1178" si="942">ROUND(AC1173/(1-VLOOKUP(AF1173,Group,2,FALSE)),2)</f>
        <v>12.55</v>
      </c>
      <c r="AK1173" s="15">
        <f t="shared" ref="AK1173:AK1178" si="943">IF(VLOOKUP(AF1173,Group,5,FALSE)="YES",VLOOKUP(ROUND(ROUND(AJ1173,1)-AJ1173,2),Round,2,FALSE)+VLOOKUP(AF1173,Group,6,FALSE),0)</f>
        <v>0</v>
      </c>
      <c r="AL1173" s="15">
        <f t="shared" ref="AL1173:AL1178" si="944">IF(VLOOKUP(AF1173,Group,7,FALSE)="",0,ROUND(AJ1173-0.04999,1)-AJ1173+AM1173)</f>
        <v>0</v>
      </c>
      <c r="AM1173" s="15" t="str">
        <f t="shared" ref="AM1173:AM1178" si="945">IF(VLOOKUP(AF1173,Group,7,FALSE)="","",VLOOKUP(AF1173,Group,7,FALSE))</f>
        <v/>
      </c>
      <c r="AO1173" s="81" t="s">
        <v>59</v>
      </c>
    </row>
    <row r="1174" spans="2:41" s="3" customFormat="1" ht="9.9499999999999993" customHeight="1" x14ac:dyDescent="0.2">
      <c r="B1174" s="95" t="s">
        <v>55</v>
      </c>
      <c r="D1174" s="211"/>
      <c r="E1174" s="61" t="s">
        <v>469</v>
      </c>
      <c r="F1174" s="61"/>
      <c r="G1174" s="23" t="s">
        <v>48</v>
      </c>
      <c r="H1174" s="23"/>
      <c r="I1174" s="23"/>
      <c r="J1174" s="23"/>
      <c r="K1174" s="23" t="s">
        <v>474</v>
      </c>
      <c r="L1174" s="23"/>
      <c r="M1174" s="23"/>
      <c r="N1174" s="23"/>
      <c r="P1174" s="61" t="s">
        <v>1179</v>
      </c>
      <c r="Q1174" s="73"/>
      <c r="R1174" s="22" t="s">
        <v>172</v>
      </c>
      <c r="S1174" s="29">
        <f t="shared" si="937"/>
        <v>5.25</v>
      </c>
      <c r="T1174" s="27" t="s">
        <v>47</v>
      </c>
      <c r="U1174" s="5" t="str">
        <f>+Instructions!$B$3</f>
        <v xml:space="preserve">G </v>
      </c>
      <c r="V1174" s="41"/>
      <c r="W1174" s="45">
        <f>+Instructions!$C$22</f>
        <v>0</v>
      </c>
      <c r="X1174" s="15">
        <f t="shared" si="938"/>
        <v>5.25</v>
      </c>
      <c r="Y1174" s="41"/>
      <c r="Z1174" s="6" t="s">
        <v>1705</v>
      </c>
      <c r="AA1174" s="29">
        <v>5.25</v>
      </c>
      <c r="AB1174" s="49">
        <f>+W1174</f>
        <v>0</v>
      </c>
      <c r="AC1174" s="15">
        <f>+X1174</f>
        <v>5.25</v>
      </c>
      <c r="AD1174" s="11">
        <f t="shared" si="940"/>
        <v>0</v>
      </c>
      <c r="AE1174" s="102"/>
      <c r="AF1174" s="109">
        <v>1</v>
      </c>
      <c r="AG1174" s="28">
        <f t="shared" si="941"/>
        <v>5.25</v>
      </c>
      <c r="AH1174" s="41"/>
      <c r="AJ1174" s="15">
        <f t="shared" si="942"/>
        <v>5.25</v>
      </c>
      <c r="AK1174" s="15">
        <f t="shared" si="943"/>
        <v>0</v>
      </c>
      <c r="AL1174" s="15">
        <f t="shared" si="944"/>
        <v>0</v>
      </c>
      <c r="AM1174" s="15" t="str">
        <f t="shared" si="945"/>
        <v/>
      </c>
      <c r="AO1174" s="183" t="s">
        <v>59</v>
      </c>
    </row>
    <row r="1175" spans="2:41" s="3" customFormat="1" ht="9.9499999999999993" customHeight="1" x14ac:dyDescent="0.2">
      <c r="B1175" s="95" t="s">
        <v>55</v>
      </c>
      <c r="D1175" s="211"/>
      <c r="E1175" s="61" t="s">
        <v>108</v>
      </c>
      <c r="F1175" s="61"/>
      <c r="G1175" s="23" t="s">
        <v>48</v>
      </c>
      <c r="H1175" s="23"/>
      <c r="I1175" s="23" t="s">
        <v>258</v>
      </c>
      <c r="J1175" s="23"/>
      <c r="K1175" s="23" t="s">
        <v>474</v>
      </c>
      <c r="L1175" s="23"/>
      <c r="M1175" s="23"/>
      <c r="N1175" s="23"/>
      <c r="P1175" s="61" t="s">
        <v>607</v>
      </c>
      <c r="Q1175" s="73"/>
      <c r="R1175" s="22"/>
      <c r="S1175" s="29">
        <f t="shared" si="937"/>
        <v>5.95</v>
      </c>
      <c r="T1175" s="27" t="s">
        <v>47</v>
      </c>
      <c r="U1175" s="5" t="str">
        <f>+Instructions!$B$3</f>
        <v xml:space="preserve">G </v>
      </c>
      <c r="V1175" s="41"/>
      <c r="W1175" s="45">
        <f>+Instructions!$C$22</f>
        <v>0</v>
      </c>
      <c r="X1175" s="15">
        <f t="shared" si="938"/>
        <v>5.95</v>
      </c>
      <c r="Y1175" s="41"/>
      <c r="Z1175" s="6" t="s">
        <v>1705</v>
      </c>
      <c r="AA1175" s="29">
        <v>5.95</v>
      </c>
      <c r="AB1175" s="49">
        <f t="shared" si="939"/>
        <v>0</v>
      </c>
      <c r="AC1175" s="15">
        <f t="shared" si="939"/>
        <v>5.95</v>
      </c>
      <c r="AD1175" s="11">
        <f t="shared" si="940"/>
        <v>0</v>
      </c>
      <c r="AE1175" s="102"/>
      <c r="AF1175" s="109">
        <v>1</v>
      </c>
      <c r="AG1175" s="28">
        <f t="shared" si="941"/>
        <v>5.95</v>
      </c>
      <c r="AH1175" s="41"/>
      <c r="AJ1175" s="15">
        <f t="shared" si="942"/>
        <v>5.95</v>
      </c>
      <c r="AK1175" s="15">
        <f t="shared" si="943"/>
        <v>0</v>
      </c>
      <c r="AL1175" s="15">
        <f t="shared" si="944"/>
        <v>0</v>
      </c>
      <c r="AM1175" s="15" t="str">
        <f t="shared" si="945"/>
        <v/>
      </c>
      <c r="AO1175" s="183" t="s">
        <v>59</v>
      </c>
    </row>
    <row r="1176" spans="2:41" s="3" customFormat="1" ht="9.9499999999999993" customHeight="1" x14ac:dyDescent="0.2">
      <c r="B1176" s="95" t="s">
        <v>55</v>
      </c>
      <c r="D1176" s="211"/>
      <c r="E1176" s="61" t="s">
        <v>106</v>
      </c>
      <c r="F1176" s="61"/>
      <c r="G1176" s="23" t="s">
        <v>48</v>
      </c>
      <c r="H1176" s="23"/>
      <c r="I1176" s="23" t="s">
        <v>258</v>
      </c>
      <c r="J1176" s="23"/>
      <c r="K1176" s="23" t="s">
        <v>474</v>
      </c>
      <c r="L1176" s="23"/>
      <c r="M1176" s="23"/>
      <c r="N1176" s="23"/>
      <c r="P1176" s="61" t="s">
        <v>483</v>
      </c>
      <c r="Q1176" s="73"/>
      <c r="R1176" s="22"/>
      <c r="S1176" s="29">
        <f t="shared" si="937"/>
        <v>6.15</v>
      </c>
      <c r="T1176" s="27" t="s">
        <v>47</v>
      </c>
      <c r="U1176" s="5" t="str">
        <f>+Instructions!$B$3</f>
        <v xml:space="preserve">G </v>
      </c>
      <c r="V1176" s="41"/>
      <c r="W1176" s="45">
        <f>+Instructions!$C$22</f>
        <v>0</v>
      </c>
      <c r="X1176" s="15">
        <f t="shared" si="938"/>
        <v>6.15</v>
      </c>
      <c r="Y1176" s="41"/>
      <c r="Z1176" s="6" t="s">
        <v>1705</v>
      </c>
      <c r="AA1176" s="29">
        <v>6.15</v>
      </c>
      <c r="AB1176" s="49">
        <f t="shared" si="939"/>
        <v>0</v>
      </c>
      <c r="AC1176" s="15">
        <f t="shared" si="939"/>
        <v>6.15</v>
      </c>
      <c r="AD1176" s="11">
        <f t="shared" si="940"/>
        <v>0</v>
      </c>
      <c r="AE1176" s="102"/>
      <c r="AF1176" s="109">
        <v>1</v>
      </c>
      <c r="AG1176" s="28">
        <f t="shared" si="941"/>
        <v>6.15</v>
      </c>
      <c r="AH1176" s="41"/>
      <c r="AJ1176" s="15">
        <f t="shared" si="942"/>
        <v>6.15</v>
      </c>
      <c r="AK1176" s="15">
        <f t="shared" si="943"/>
        <v>0</v>
      </c>
      <c r="AL1176" s="15">
        <f t="shared" si="944"/>
        <v>0</v>
      </c>
      <c r="AM1176" s="15" t="str">
        <f t="shared" si="945"/>
        <v/>
      </c>
      <c r="AO1176" s="183" t="s">
        <v>59</v>
      </c>
    </row>
    <row r="1177" spans="2:41" s="3" customFormat="1" ht="9.9499999999999993" customHeight="1" x14ac:dyDescent="0.2">
      <c r="B1177" s="95" t="s">
        <v>55</v>
      </c>
      <c r="D1177" s="211"/>
      <c r="E1177" s="61" t="s">
        <v>476</v>
      </c>
      <c r="F1177" s="61"/>
      <c r="G1177" s="23" t="s">
        <v>48</v>
      </c>
      <c r="H1177" s="23"/>
      <c r="I1177" s="23" t="s">
        <v>258</v>
      </c>
      <c r="J1177" s="23"/>
      <c r="K1177" s="23" t="s">
        <v>474</v>
      </c>
      <c r="L1177" s="23"/>
      <c r="M1177" s="23"/>
      <c r="N1177" s="23"/>
      <c r="P1177" s="61" t="s">
        <v>961</v>
      </c>
      <c r="Q1177" s="73"/>
      <c r="R1177" s="22"/>
      <c r="S1177" s="29">
        <f t="shared" si="937"/>
        <v>6.7</v>
      </c>
      <c r="T1177" s="27" t="s">
        <v>47</v>
      </c>
      <c r="U1177" s="5" t="str">
        <f>+Instructions!$B$3</f>
        <v xml:space="preserve">G </v>
      </c>
      <c r="V1177" s="41"/>
      <c r="W1177" s="45">
        <f>+Instructions!$C$22</f>
        <v>0</v>
      </c>
      <c r="X1177" s="15">
        <f t="shared" si="938"/>
        <v>6.7</v>
      </c>
      <c r="Y1177" s="41"/>
      <c r="Z1177" s="6" t="s">
        <v>1705</v>
      </c>
      <c r="AA1177" s="29">
        <v>6.7</v>
      </c>
      <c r="AB1177" s="49">
        <f t="shared" si="939"/>
        <v>0</v>
      </c>
      <c r="AC1177" s="15">
        <f t="shared" si="939"/>
        <v>6.7</v>
      </c>
      <c r="AD1177" s="11">
        <f t="shared" si="940"/>
        <v>0</v>
      </c>
      <c r="AE1177" s="102"/>
      <c r="AF1177" s="109">
        <v>1</v>
      </c>
      <c r="AG1177" s="28">
        <f t="shared" si="941"/>
        <v>6.7</v>
      </c>
      <c r="AH1177" s="41"/>
      <c r="AJ1177" s="15">
        <f t="shared" si="942"/>
        <v>6.7</v>
      </c>
      <c r="AK1177" s="15">
        <f t="shared" si="943"/>
        <v>0</v>
      </c>
      <c r="AL1177" s="15">
        <f t="shared" si="944"/>
        <v>0</v>
      </c>
      <c r="AM1177" s="15" t="str">
        <f t="shared" si="945"/>
        <v/>
      </c>
      <c r="AO1177" s="183" t="s">
        <v>59</v>
      </c>
    </row>
    <row r="1178" spans="2:41" s="3" customFormat="1" ht="9.9499999999999993" customHeight="1" x14ac:dyDescent="0.2">
      <c r="B1178" s="95" t="s">
        <v>55</v>
      </c>
      <c r="D1178" s="211"/>
      <c r="E1178" s="61" t="s">
        <v>398</v>
      </c>
      <c r="F1178" s="61"/>
      <c r="G1178" s="23" t="s">
        <v>48</v>
      </c>
      <c r="H1178" s="23"/>
      <c r="I1178" s="23" t="s">
        <v>258</v>
      </c>
      <c r="J1178" s="23"/>
      <c r="K1178" s="23" t="s">
        <v>474</v>
      </c>
      <c r="L1178" s="23"/>
      <c r="M1178" s="23"/>
      <c r="N1178" s="23"/>
      <c r="P1178" s="61" t="s">
        <v>530</v>
      </c>
      <c r="Q1178" s="73"/>
      <c r="R1178" s="22"/>
      <c r="S1178" s="29">
        <f t="shared" si="937"/>
        <v>7.4</v>
      </c>
      <c r="T1178" s="27" t="s">
        <v>47</v>
      </c>
      <c r="U1178" s="5" t="str">
        <f>+Instructions!$B$3</f>
        <v xml:space="preserve">G </v>
      </c>
      <c r="V1178" s="41"/>
      <c r="W1178" s="45">
        <f>+Instructions!$C$22</f>
        <v>0</v>
      </c>
      <c r="X1178" s="15">
        <f t="shared" si="938"/>
        <v>7.4</v>
      </c>
      <c r="Y1178" s="41"/>
      <c r="Z1178" s="6" t="s">
        <v>1705</v>
      </c>
      <c r="AA1178" s="29">
        <v>7.4</v>
      </c>
      <c r="AB1178" s="49">
        <f>+W1178</f>
        <v>0</v>
      </c>
      <c r="AC1178" s="15">
        <f>+X1178</f>
        <v>7.4</v>
      </c>
      <c r="AD1178" s="11">
        <f t="shared" si="940"/>
        <v>0</v>
      </c>
      <c r="AE1178" s="102"/>
      <c r="AF1178" s="109">
        <v>1</v>
      </c>
      <c r="AG1178" s="28">
        <f t="shared" si="941"/>
        <v>7.4</v>
      </c>
      <c r="AH1178" s="41"/>
      <c r="AJ1178" s="15">
        <f t="shared" si="942"/>
        <v>7.4</v>
      </c>
      <c r="AK1178" s="15">
        <f t="shared" si="943"/>
        <v>0</v>
      </c>
      <c r="AL1178" s="15">
        <f t="shared" si="944"/>
        <v>0</v>
      </c>
      <c r="AM1178" s="15" t="str">
        <f t="shared" si="945"/>
        <v/>
      </c>
      <c r="AO1178" s="183" t="s">
        <v>59</v>
      </c>
    </row>
    <row r="1179" spans="2:41" s="3" customFormat="1" ht="1.5" customHeight="1" x14ac:dyDescent="0.2">
      <c r="P1179" s="61"/>
      <c r="Q1179" s="73"/>
      <c r="R1179" s="6"/>
      <c r="S1179" s="29"/>
      <c r="T1179" s="6"/>
      <c r="U1179" s="5"/>
      <c r="V1179" s="41"/>
      <c r="W1179" s="45"/>
      <c r="X1179" s="13"/>
      <c r="Y1179" s="41"/>
      <c r="Z1179" s="29"/>
      <c r="AA1179" s="29"/>
      <c r="AB1179" s="44"/>
      <c r="AC1179" s="15"/>
      <c r="AD1179" s="13"/>
      <c r="AE1179" s="54"/>
      <c r="AF1179" s="105"/>
      <c r="AG1179" s="29"/>
      <c r="AH1179" s="41"/>
      <c r="AJ1179" s="15"/>
      <c r="AK1179" s="15"/>
      <c r="AL1179" s="15"/>
      <c r="AM1179" s="15"/>
      <c r="AO1179" s="182" t="s">
        <v>59</v>
      </c>
    </row>
    <row r="1180" spans="2:41" s="3" customFormat="1" ht="9.9499999999999993" customHeight="1" x14ac:dyDescent="0.2">
      <c r="B1180" s="94" t="s">
        <v>8</v>
      </c>
      <c r="D1180" s="211"/>
      <c r="E1180" s="61" t="s">
        <v>253</v>
      </c>
      <c r="F1180" s="61"/>
      <c r="G1180" s="23" t="s">
        <v>100</v>
      </c>
      <c r="H1180" s="23"/>
      <c r="I1180" s="23" t="s">
        <v>96</v>
      </c>
      <c r="K1180" s="23" t="s">
        <v>474</v>
      </c>
      <c r="M1180" s="226" t="s">
        <v>841</v>
      </c>
      <c r="N1180" s="61"/>
      <c r="P1180" s="61" t="s">
        <v>630</v>
      </c>
      <c r="Q1180" s="73"/>
      <c r="R1180" s="22" t="s">
        <v>52</v>
      </c>
      <c r="S1180" s="29">
        <f>IF(Suggested="Yes",AA1180,AG1180)</f>
        <v>23.75</v>
      </c>
      <c r="T1180" s="27" t="s">
        <v>46</v>
      </c>
      <c r="U1180" s="5" t="str">
        <f>+Instructions!$B$3</f>
        <v xml:space="preserve">G </v>
      </c>
      <c r="V1180" s="41"/>
      <c r="W1180" s="45">
        <f>+Instructions!$C$22</f>
        <v>0</v>
      </c>
      <c r="X1180" s="15">
        <f>ROUND($AA1180*(1-W1180)+0.004999,2)</f>
        <v>23.75</v>
      </c>
      <c r="Y1180" s="41"/>
      <c r="Z1180" s="6" t="s">
        <v>1705</v>
      </c>
      <c r="AA1180" s="29">
        <v>23.75</v>
      </c>
      <c r="AB1180" s="49">
        <f>+W1180</f>
        <v>0</v>
      </c>
      <c r="AC1180" s="15">
        <f>+X1180</f>
        <v>23.75</v>
      </c>
      <c r="AD1180" s="11">
        <f>(AG1180-AC1180)/AG1180</f>
        <v>0</v>
      </c>
      <c r="AE1180" s="102"/>
      <c r="AF1180" s="110">
        <v>3</v>
      </c>
      <c r="AG1180" s="42">
        <f>SUM(AJ1180:AL1180)+AE1180</f>
        <v>23.75</v>
      </c>
      <c r="AH1180" s="41"/>
      <c r="AJ1180" s="15">
        <f>ROUND(AC1180/(1-VLOOKUP(AF1180,Group,2,FALSE)),2)</f>
        <v>23.75</v>
      </c>
      <c r="AK1180" s="15">
        <f>IF(VLOOKUP(AF1180,Group,5,FALSE)="YES",VLOOKUP(ROUND(ROUND(AJ1180,1)-AJ1180,2),Round,2,FALSE)+VLOOKUP(AF1180,Group,6,FALSE),0)</f>
        <v>0</v>
      </c>
      <c r="AL1180" s="15">
        <f>IF(VLOOKUP(AF1180,Group,7,FALSE)="",0,ROUND(AJ1180-0.04999,1)-AJ1180+AM1180)</f>
        <v>0</v>
      </c>
      <c r="AM1180" s="15" t="str">
        <f>IF(VLOOKUP(AF1180,Group,7,FALSE)="","",VLOOKUP(AF1180,Group,7,FALSE))</f>
        <v/>
      </c>
      <c r="AO1180" s="81" t="s">
        <v>59</v>
      </c>
    </row>
    <row r="1181" spans="2:41" s="3" customFormat="1" ht="1.5" customHeight="1" x14ac:dyDescent="0.2">
      <c r="P1181" s="61"/>
      <c r="Q1181" s="73"/>
      <c r="R1181" s="6"/>
      <c r="S1181" s="29"/>
      <c r="T1181" s="6"/>
      <c r="U1181" s="5"/>
      <c r="V1181" s="41"/>
      <c r="W1181" s="45"/>
      <c r="X1181" s="13"/>
      <c r="Y1181" s="41"/>
      <c r="Z1181" s="29"/>
      <c r="AA1181" s="29"/>
      <c r="AB1181" s="44"/>
      <c r="AC1181" s="15"/>
      <c r="AD1181" s="13"/>
      <c r="AE1181" s="54"/>
      <c r="AF1181" s="105"/>
      <c r="AG1181" s="29"/>
      <c r="AH1181" s="41"/>
      <c r="AJ1181" s="15"/>
      <c r="AK1181" s="15"/>
      <c r="AL1181" s="15"/>
      <c r="AM1181" s="15"/>
      <c r="AO1181" s="182" t="s">
        <v>59</v>
      </c>
    </row>
    <row r="1182" spans="2:41" s="3" customFormat="1" ht="9.9499999999999993" customHeight="1" x14ac:dyDescent="0.2">
      <c r="B1182" s="96" t="s">
        <v>45</v>
      </c>
      <c r="D1182" s="211"/>
      <c r="E1182" s="61" t="s">
        <v>115</v>
      </c>
      <c r="F1182" s="61"/>
      <c r="G1182" s="23" t="s">
        <v>437</v>
      </c>
      <c r="H1182" s="23"/>
      <c r="I1182" s="23" t="s">
        <v>97</v>
      </c>
      <c r="J1182" s="23"/>
      <c r="K1182" s="23" t="s">
        <v>474</v>
      </c>
      <c r="L1182" s="23"/>
      <c r="M1182" s="23"/>
      <c r="N1182" s="23"/>
      <c r="P1182" s="61"/>
      <c r="Q1182" s="73"/>
      <c r="R1182" s="22" t="s">
        <v>52</v>
      </c>
      <c r="S1182" s="29">
        <f>IF(Suggested="Yes",AA1182,AG1182)</f>
        <v>6</v>
      </c>
      <c r="T1182" s="27" t="s">
        <v>46</v>
      </c>
      <c r="U1182" s="5" t="str">
        <f>+Instructions!$B$3</f>
        <v xml:space="preserve">G </v>
      </c>
      <c r="V1182" s="41"/>
      <c r="W1182" s="45">
        <f>+Instructions!$C$22</f>
        <v>0</v>
      </c>
      <c r="X1182" s="29">
        <f>ROUND($AA1182*(1-W1182)+0.004999,2)</f>
        <v>6</v>
      </c>
      <c r="Y1182" s="41"/>
      <c r="Z1182" s="6" t="s">
        <v>1705</v>
      </c>
      <c r="AA1182" s="29">
        <v>6</v>
      </c>
      <c r="AB1182" s="49">
        <f>+W1182</f>
        <v>0</v>
      </c>
      <c r="AC1182" s="29">
        <f>+X1182</f>
        <v>6</v>
      </c>
      <c r="AD1182" s="49">
        <f>(AG1182-AC1182)/AG1182</f>
        <v>0</v>
      </c>
      <c r="AE1182" s="102"/>
      <c r="AF1182" s="111">
        <v>2</v>
      </c>
      <c r="AG1182" s="33">
        <f>SUM(AJ1182:AL1182)+AE1182</f>
        <v>6</v>
      </c>
      <c r="AH1182" s="41"/>
      <c r="AJ1182" s="15">
        <f>ROUND(AC1182/(1-VLOOKUP(AF1182,Group,2,FALSE)),2)</f>
        <v>6</v>
      </c>
      <c r="AK1182" s="15">
        <f>IF(VLOOKUP(AF1182,Group,5,FALSE)="YES",VLOOKUP(ROUND(ROUND(AJ1182,1)-AJ1182,2),Round,2,FALSE)+VLOOKUP(AF1182,Group,6,FALSE),0)</f>
        <v>0</v>
      </c>
      <c r="AL1182" s="15">
        <f>IF(VLOOKUP(AF1182,Group,7,FALSE)="",0,ROUND(AJ1182-0.04999,1)-AJ1182+AM1182)</f>
        <v>0</v>
      </c>
      <c r="AM1182" s="15" t="str">
        <f>IF(VLOOKUP(AF1182,Group,7,FALSE)="","",VLOOKUP(AF1182,Group,7,FALSE))</f>
        <v/>
      </c>
      <c r="AO1182" s="81" t="s">
        <v>59</v>
      </c>
    </row>
    <row r="1183" spans="2:41" s="3" customFormat="1" ht="1.5" customHeight="1" x14ac:dyDescent="0.2">
      <c r="P1183" s="61"/>
      <c r="Q1183" s="73"/>
      <c r="R1183" s="6"/>
      <c r="S1183" s="29"/>
      <c r="T1183" s="6"/>
      <c r="U1183" s="5"/>
      <c r="V1183" s="41"/>
      <c r="W1183" s="45"/>
      <c r="X1183" s="13"/>
      <c r="Y1183" s="41"/>
      <c r="Z1183" s="29"/>
      <c r="AA1183" s="29"/>
      <c r="AB1183" s="44"/>
      <c r="AC1183" s="15"/>
      <c r="AD1183" s="13"/>
      <c r="AE1183" s="54"/>
      <c r="AF1183" s="105"/>
      <c r="AG1183" s="29"/>
      <c r="AH1183" s="41"/>
      <c r="AJ1183" s="15"/>
      <c r="AK1183" s="15"/>
      <c r="AL1183" s="15"/>
      <c r="AM1183" s="15"/>
      <c r="AO1183" s="182" t="s">
        <v>59</v>
      </c>
    </row>
    <row r="1184" spans="2:41" s="3" customFormat="1" ht="9.75" customHeight="1" x14ac:dyDescent="0.2">
      <c r="D1184" s="225" t="s">
        <v>179</v>
      </c>
      <c r="E1184" s="226" t="s">
        <v>1297</v>
      </c>
      <c r="F1184" s="129"/>
      <c r="G1184" s="129"/>
      <c r="H1184" s="129"/>
      <c r="I1184" s="226" t="s">
        <v>1298</v>
      </c>
      <c r="J1184" s="227"/>
      <c r="K1184" s="129"/>
      <c r="N1184" s="129"/>
      <c r="O1184" s="130"/>
      <c r="P1184" s="129"/>
      <c r="Q1184" s="131"/>
      <c r="R1184" s="22"/>
      <c r="S1184" s="29"/>
      <c r="T1184" s="27"/>
      <c r="U1184" s="27"/>
      <c r="V1184" s="41"/>
      <c r="W1184" s="45"/>
      <c r="X1184" s="29"/>
      <c r="Y1184" s="41"/>
      <c r="Z1184" s="29"/>
      <c r="AA1184" s="29"/>
      <c r="AB1184" s="49"/>
      <c r="AC1184" s="29"/>
      <c r="AD1184" s="49"/>
      <c r="AE1184" s="62"/>
      <c r="AF1184" s="106"/>
      <c r="AG1184" s="29"/>
      <c r="AH1184" s="41"/>
      <c r="AJ1184" s="29"/>
      <c r="AK1184" s="29"/>
      <c r="AL1184" s="29"/>
      <c r="AM1184" s="29"/>
      <c r="AO1184" s="182" t="s">
        <v>59</v>
      </c>
    </row>
    <row r="1185" spans="2:41" s="3" customFormat="1" ht="3.95" customHeight="1" x14ac:dyDescent="0.2">
      <c r="P1185" s="61"/>
      <c r="Q1185" s="73"/>
      <c r="R1185" s="6"/>
      <c r="S1185" s="29"/>
      <c r="T1185" s="6"/>
      <c r="U1185" s="5"/>
      <c r="V1185" s="41"/>
      <c r="W1185" s="45"/>
      <c r="X1185" s="13"/>
      <c r="Y1185" s="41"/>
      <c r="Z1185" s="29"/>
      <c r="AA1185" s="29"/>
      <c r="AB1185" s="44"/>
      <c r="AC1185" s="15"/>
      <c r="AD1185" s="13"/>
      <c r="AE1185" s="54"/>
      <c r="AF1185" s="105"/>
      <c r="AG1185" s="29"/>
      <c r="AH1185" s="41"/>
      <c r="AJ1185" s="15"/>
      <c r="AK1185" s="15"/>
      <c r="AL1185" s="15"/>
      <c r="AM1185" s="15"/>
      <c r="AO1185" s="182" t="s">
        <v>59</v>
      </c>
    </row>
    <row r="1186" spans="2:41" s="3" customFormat="1" ht="9.9499999999999993" customHeight="1" x14ac:dyDescent="0.2">
      <c r="C1186" s="220" t="s">
        <v>547</v>
      </c>
      <c r="E1186" s="221"/>
      <c r="J1186" s="3" t="s">
        <v>89</v>
      </c>
      <c r="P1186" s="134"/>
      <c r="Q1186" s="6"/>
      <c r="R1186" s="222" t="s">
        <v>370</v>
      </c>
      <c r="S1186" s="172" t="s">
        <v>548</v>
      </c>
      <c r="T1186" s="223"/>
      <c r="U1186" s="5"/>
      <c r="V1186" s="41"/>
      <c r="W1186" s="58"/>
      <c r="X1186" s="58"/>
      <c r="Y1186" s="41"/>
      <c r="Z1186" s="29"/>
      <c r="AA1186" s="29"/>
      <c r="AB1186" s="44"/>
      <c r="AC1186" s="15"/>
      <c r="AD1186" s="13"/>
      <c r="AE1186" s="54"/>
      <c r="AF1186" s="105"/>
      <c r="AG1186" s="15"/>
      <c r="AH1186" s="41"/>
      <c r="AJ1186" s="15"/>
      <c r="AK1186" s="15"/>
      <c r="AL1186" s="15"/>
      <c r="AM1186" s="15"/>
      <c r="AO1186" s="182" t="s">
        <v>59</v>
      </c>
    </row>
    <row r="1187" spans="2:41" s="3" customFormat="1" ht="2.85" customHeight="1" x14ac:dyDescent="0.2">
      <c r="P1187" s="61"/>
      <c r="Q1187" s="73"/>
      <c r="R1187" s="6"/>
      <c r="S1187" s="29"/>
      <c r="T1187" s="6"/>
      <c r="U1187" s="5"/>
      <c r="V1187" s="41"/>
      <c r="W1187" s="45"/>
      <c r="X1187" s="13"/>
      <c r="Y1187" s="41"/>
      <c r="Z1187" s="29"/>
      <c r="AA1187" s="29"/>
      <c r="AB1187" s="44"/>
      <c r="AC1187" s="15"/>
      <c r="AD1187" s="13"/>
      <c r="AE1187" s="54"/>
      <c r="AF1187" s="105"/>
      <c r="AG1187" s="29"/>
      <c r="AH1187" s="41"/>
      <c r="AJ1187" s="15"/>
      <c r="AK1187" s="15"/>
      <c r="AL1187" s="15"/>
      <c r="AM1187" s="15"/>
      <c r="AO1187" s="182" t="s">
        <v>59</v>
      </c>
    </row>
    <row r="1188" spans="2:41" s="3" customFormat="1" ht="9.9499999999999993" customHeight="1" x14ac:dyDescent="0.2">
      <c r="C1188" s="133"/>
      <c r="D1188" s="211" t="s">
        <v>10</v>
      </c>
      <c r="E1188" s="224" t="s">
        <v>542</v>
      </c>
      <c r="F1188" s="224"/>
      <c r="G1188" s="224"/>
      <c r="H1188" s="224"/>
      <c r="I1188" s="224"/>
      <c r="J1188" s="224"/>
      <c r="K1188" s="224"/>
      <c r="L1188" s="224"/>
      <c r="M1188" s="224" t="s">
        <v>89</v>
      </c>
      <c r="N1188" s="224"/>
      <c r="O1188" s="23"/>
      <c r="P1188" s="23"/>
      <c r="Q1188" s="23"/>
      <c r="R1188" s="23"/>
      <c r="S1188" s="29"/>
      <c r="T1188" s="23"/>
      <c r="U1188" s="5"/>
      <c r="V1188" s="41"/>
      <c r="W1188" s="58"/>
      <c r="X1188" s="58"/>
      <c r="Y1188" s="41"/>
      <c r="Z1188" s="29"/>
      <c r="AA1188" s="29"/>
      <c r="AB1188" s="44"/>
      <c r="AC1188" s="15"/>
      <c r="AD1188" s="13"/>
      <c r="AE1188" s="54"/>
      <c r="AF1188" s="105"/>
      <c r="AG1188" s="15"/>
      <c r="AH1188" s="41"/>
      <c r="AJ1188" s="15"/>
      <c r="AK1188" s="15"/>
      <c r="AL1188" s="15"/>
      <c r="AM1188" s="15"/>
      <c r="AO1188" s="182" t="s">
        <v>59</v>
      </c>
    </row>
    <row r="1189" spans="2:41" s="3" customFormat="1" ht="1.5" customHeight="1" x14ac:dyDescent="0.2">
      <c r="P1189" s="61"/>
      <c r="Q1189" s="73"/>
      <c r="R1189" s="6"/>
      <c r="S1189" s="29"/>
      <c r="T1189" s="6"/>
      <c r="U1189" s="5"/>
      <c r="V1189" s="41"/>
      <c r="W1189" s="45"/>
      <c r="X1189" s="13"/>
      <c r="Y1189" s="41"/>
      <c r="Z1189" s="29"/>
      <c r="AA1189" s="29"/>
      <c r="AB1189" s="44"/>
      <c r="AC1189" s="15"/>
      <c r="AD1189" s="13"/>
      <c r="AE1189" s="54"/>
      <c r="AF1189" s="105"/>
      <c r="AG1189" s="29"/>
      <c r="AH1189" s="41"/>
      <c r="AJ1189" s="15"/>
      <c r="AK1189" s="15"/>
      <c r="AL1189" s="15"/>
      <c r="AM1189" s="15"/>
      <c r="AO1189" s="182" t="s">
        <v>59</v>
      </c>
    </row>
    <row r="1190" spans="2:41" s="3" customFormat="1" ht="9.9499999999999993" customHeight="1" x14ac:dyDescent="0.2">
      <c r="B1190" s="95" t="s">
        <v>55</v>
      </c>
      <c r="D1190" s="211"/>
      <c r="E1190" s="61" t="s">
        <v>108</v>
      </c>
      <c r="F1190" s="61"/>
      <c r="G1190" s="23" t="s">
        <v>48</v>
      </c>
      <c r="H1190" s="23"/>
      <c r="I1190" s="23" t="s">
        <v>258</v>
      </c>
      <c r="J1190" s="23"/>
      <c r="K1190" s="23" t="s">
        <v>474</v>
      </c>
      <c r="L1190" s="23"/>
      <c r="M1190" s="23"/>
      <c r="N1190" s="23"/>
      <c r="P1190" s="61" t="s">
        <v>607</v>
      </c>
      <c r="Q1190" s="73"/>
      <c r="R1190" s="22"/>
      <c r="S1190" s="29">
        <f>IF(Suggested="Yes",AA1190,AG1190)</f>
        <v>6.4</v>
      </c>
      <c r="T1190" s="27" t="s">
        <v>47</v>
      </c>
      <c r="U1190" s="5" t="str">
        <f>+Instructions!$B$3</f>
        <v xml:space="preserve">G </v>
      </c>
      <c r="V1190" s="41"/>
      <c r="W1190" s="45">
        <f>+Instructions!$C$22</f>
        <v>0</v>
      </c>
      <c r="X1190" s="15">
        <f>ROUND($AA1190*(1-W1190)+0.004999,2)</f>
        <v>6.4</v>
      </c>
      <c r="Y1190" s="41"/>
      <c r="Z1190" s="6" t="s">
        <v>1705</v>
      </c>
      <c r="AA1190" s="29">
        <v>6.4</v>
      </c>
      <c r="AB1190" s="49">
        <f>+W1190</f>
        <v>0</v>
      </c>
      <c r="AC1190" s="15">
        <f>+X1190</f>
        <v>6.4</v>
      </c>
      <c r="AD1190" s="11">
        <f>(AG1190-AC1190)/AG1190</f>
        <v>0</v>
      </c>
      <c r="AE1190" s="102"/>
      <c r="AF1190" s="109">
        <v>1</v>
      </c>
      <c r="AG1190" s="28">
        <f>SUM(AJ1190:AL1190)+AE1190</f>
        <v>6.4</v>
      </c>
      <c r="AH1190" s="41"/>
      <c r="AJ1190" s="15">
        <f>ROUND(AC1190/(1-VLOOKUP(AF1190,Group,2,FALSE)),2)</f>
        <v>6.4</v>
      </c>
      <c r="AK1190" s="15">
        <f>IF(VLOOKUP(AF1190,Group,5,FALSE)="YES",VLOOKUP(ROUND(ROUND(AJ1190,1)-AJ1190,2),Round,2,FALSE)+VLOOKUP(AF1190,Group,6,FALSE),0)</f>
        <v>0</v>
      </c>
      <c r="AL1190" s="15">
        <f>IF(VLOOKUP(AF1190,Group,7,FALSE)="",0,ROUND(AJ1190-0.04999,1)-AJ1190+AM1190)</f>
        <v>0</v>
      </c>
      <c r="AM1190" s="15" t="str">
        <f>IF(VLOOKUP(AF1190,Group,7,FALSE)="","",VLOOKUP(AF1190,Group,7,FALSE))</f>
        <v/>
      </c>
      <c r="AO1190" s="183" t="s">
        <v>59</v>
      </c>
    </row>
    <row r="1191" spans="2:41" s="3" customFormat="1" ht="9.9499999999999993" customHeight="1" x14ac:dyDescent="0.2">
      <c r="B1191" s="95" t="s">
        <v>55</v>
      </c>
      <c r="D1191" s="211"/>
      <c r="E1191" s="61" t="s">
        <v>106</v>
      </c>
      <c r="F1191" s="61"/>
      <c r="G1191" s="23" t="s">
        <v>48</v>
      </c>
      <c r="H1191" s="23"/>
      <c r="I1191" s="23" t="s">
        <v>258</v>
      </c>
      <c r="J1191" s="23"/>
      <c r="K1191" s="23" t="s">
        <v>474</v>
      </c>
      <c r="L1191" s="23"/>
      <c r="M1191" s="23"/>
      <c r="N1191" s="23"/>
      <c r="P1191" s="61" t="s">
        <v>483</v>
      </c>
      <c r="Q1191" s="73"/>
      <c r="R1191" s="22"/>
      <c r="S1191" s="29">
        <f>IF(Suggested="Yes",AA1191,AG1191)</f>
        <v>6.3</v>
      </c>
      <c r="T1191" s="27" t="s">
        <v>47</v>
      </c>
      <c r="U1191" s="5" t="str">
        <f>+Instructions!$B$3</f>
        <v xml:space="preserve">G </v>
      </c>
      <c r="V1191" s="41"/>
      <c r="W1191" s="45">
        <f>+Instructions!$C$22</f>
        <v>0</v>
      </c>
      <c r="X1191" s="15">
        <f>ROUND($AA1191*(1-W1191)+0.004999,2)</f>
        <v>6.3</v>
      </c>
      <c r="Y1191" s="41"/>
      <c r="Z1191" s="6" t="s">
        <v>1705</v>
      </c>
      <c r="AA1191" s="29">
        <v>6.3</v>
      </c>
      <c r="AB1191" s="49">
        <f>+W1191</f>
        <v>0</v>
      </c>
      <c r="AC1191" s="15">
        <f>+X1191</f>
        <v>6.3</v>
      </c>
      <c r="AD1191" s="11">
        <f>(AG1191-AC1191)/AG1191</f>
        <v>0</v>
      </c>
      <c r="AE1191" s="102"/>
      <c r="AF1191" s="109">
        <v>1</v>
      </c>
      <c r="AG1191" s="28">
        <f>SUM(AJ1191:AL1191)+AE1191</f>
        <v>6.3</v>
      </c>
      <c r="AH1191" s="41"/>
      <c r="AJ1191" s="15">
        <f>ROUND(AC1191/(1-VLOOKUP(AF1191,Group,2,FALSE)),2)</f>
        <v>6.3</v>
      </c>
      <c r="AK1191" s="15">
        <f>IF(VLOOKUP(AF1191,Group,5,FALSE)="YES",VLOOKUP(ROUND(ROUND(AJ1191,1)-AJ1191,2),Round,2,FALSE)+VLOOKUP(AF1191,Group,6,FALSE),0)</f>
        <v>0</v>
      </c>
      <c r="AL1191" s="15">
        <f>IF(VLOOKUP(AF1191,Group,7,FALSE)="",0,ROUND(AJ1191-0.04999,1)-AJ1191+AM1191)</f>
        <v>0</v>
      </c>
      <c r="AM1191" s="15" t="str">
        <f>IF(VLOOKUP(AF1191,Group,7,FALSE)="","",VLOOKUP(AF1191,Group,7,FALSE))</f>
        <v/>
      </c>
      <c r="AO1191" s="183" t="s">
        <v>59</v>
      </c>
    </row>
    <row r="1192" spans="2:41" s="3" customFormat="1" ht="2.85" customHeight="1" x14ac:dyDescent="0.2">
      <c r="P1192" s="61"/>
      <c r="Q1192" s="73"/>
      <c r="R1192" s="6"/>
      <c r="S1192" s="29"/>
      <c r="T1192" s="6"/>
      <c r="U1192" s="5"/>
      <c r="V1192" s="41"/>
      <c r="W1192" s="45"/>
      <c r="X1192" s="13"/>
      <c r="Y1192" s="41"/>
      <c r="Z1192" s="29"/>
      <c r="AA1192" s="29"/>
      <c r="AB1192" s="44"/>
      <c r="AC1192" s="15"/>
      <c r="AD1192" s="13"/>
      <c r="AE1192" s="54"/>
      <c r="AF1192" s="105"/>
      <c r="AG1192" s="29"/>
      <c r="AH1192" s="41"/>
      <c r="AJ1192" s="15"/>
      <c r="AK1192" s="15"/>
      <c r="AL1192" s="15"/>
      <c r="AM1192" s="15"/>
      <c r="AO1192" s="182" t="s">
        <v>59</v>
      </c>
    </row>
    <row r="1193" spans="2:41" s="3" customFormat="1" ht="9.9499999999999993" customHeight="1" x14ac:dyDescent="0.2">
      <c r="C1193" s="133"/>
      <c r="D1193" s="211" t="s">
        <v>10</v>
      </c>
      <c r="E1193" s="224" t="s">
        <v>615</v>
      </c>
      <c r="F1193" s="224"/>
      <c r="G1193" s="224"/>
      <c r="H1193" s="224"/>
      <c r="I1193" s="224"/>
      <c r="J1193" s="224"/>
      <c r="K1193" s="224"/>
      <c r="L1193" s="224"/>
      <c r="M1193" s="224"/>
      <c r="N1193" s="224"/>
      <c r="O1193" s="23"/>
      <c r="P1193" s="23"/>
      <c r="Q1193" s="23"/>
      <c r="R1193" s="23"/>
      <c r="S1193" s="29"/>
      <c r="T1193" s="23"/>
      <c r="U1193" s="5"/>
      <c r="V1193" s="41"/>
      <c r="W1193" s="58"/>
      <c r="X1193" s="58"/>
      <c r="Y1193" s="41"/>
      <c r="Z1193" s="29"/>
      <c r="AA1193" s="29"/>
      <c r="AB1193" s="44"/>
      <c r="AC1193" s="15"/>
      <c r="AD1193" s="13"/>
      <c r="AE1193" s="54"/>
      <c r="AF1193" s="105"/>
      <c r="AG1193" s="15"/>
      <c r="AH1193" s="41"/>
      <c r="AJ1193" s="15"/>
      <c r="AK1193" s="15"/>
      <c r="AL1193" s="15"/>
      <c r="AM1193" s="15"/>
      <c r="AO1193" s="182" t="s">
        <v>59</v>
      </c>
    </row>
    <row r="1194" spans="2:41" s="3" customFormat="1" ht="1.5" customHeight="1" x14ac:dyDescent="0.2">
      <c r="P1194" s="61"/>
      <c r="Q1194" s="73"/>
      <c r="R1194" s="6"/>
      <c r="S1194" s="29"/>
      <c r="T1194" s="6"/>
      <c r="U1194" s="5"/>
      <c r="V1194" s="41"/>
      <c r="W1194" s="45"/>
      <c r="X1194" s="13"/>
      <c r="Y1194" s="41"/>
      <c r="Z1194" s="29"/>
      <c r="AA1194" s="29"/>
      <c r="AB1194" s="44"/>
      <c r="AC1194" s="15"/>
      <c r="AD1194" s="13"/>
      <c r="AE1194" s="54"/>
      <c r="AF1194" s="105"/>
      <c r="AG1194" s="29"/>
      <c r="AH1194" s="41"/>
      <c r="AJ1194" s="15"/>
      <c r="AK1194" s="15"/>
      <c r="AL1194" s="15"/>
      <c r="AM1194" s="15"/>
      <c r="AO1194" s="182" t="s">
        <v>59</v>
      </c>
    </row>
    <row r="1195" spans="2:41" s="3" customFormat="1" ht="9.9499999999999993" customHeight="1" x14ac:dyDescent="0.2">
      <c r="B1195" s="95" t="s">
        <v>55</v>
      </c>
      <c r="D1195" s="211"/>
      <c r="E1195" s="61" t="s">
        <v>108</v>
      </c>
      <c r="F1195" s="61"/>
      <c r="G1195" s="23" t="s">
        <v>48</v>
      </c>
      <c r="H1195" s="23"/>
      <c r="I1195" s="23" t="s">
        <v>258</v>
      </c>
      <c r="J1195" s="23"/>
      <c r="K1195" s="23" t="s">
        <v>655</v>
      </c>
      <c r="L1195" s="23"/>
      <c r="M1195" s="23"/>
      <c r="N1195" s="23"/>
      <c r="P1195" s="61" t="s">
        <v>278</v>
      </c>
      <c r="Q1195" s="73"/>
      <c r="R1195" s="22"/>
      <c r="S1195" s="29">
        <f>IF(Suggested="Yes",AA1195,AG1195)</f>
        <v>6.4</v>
      </c>
      <c r="T1195" s="27" t="s">
        <v>47</v>
      </c>
      <c r="U1195" s="5" t="str">
        <f>+Instructions!$B$3</f>
        <v xml:space="preserve">G </v>
      </c>
      <c r="V1195" s="41"/>
      <c r="W1195" s="45">
        <f>+Instructions!$C$22</f>
        <v>0</v>
      </c>
      <c r="X1195" s="15">
        <f>ROUND($AA1195*(1-W1195)+0.004999,2)</f>
        <v>6.4</v>
      </c>
      <c r="Y1195" s="41"/>
      <c r="Z1195" s="6" t="s">
        <v>1705</v>
      </c>
      <c r="AA1195" s="29">
        <v>6.4</v>
      </c>
      <c r="AB1195" s="49">
        <f>+W1195</f>
        <v>0</v>
      </c>
      <c r="AC1195" s="15">
        <f>+X1195</f>
        <v>6.4</v>
      </c>
      <c r="AD1195" s="11">
        <f>(AG1195-AC1195)/AG1195</f>
        <v>0</v>
      </c>
      <c r="AE1195" s="102"/>
      <c r="AF1195" s="109">
        <v>1</v>
      </c>
      <c r="AG1195" s="28">
        <f>SUM(AJ1195:AL1195)+AE1195</f>
        <v>6.4</v>
      </c>
      <c r="AH1195" s="41"/>
      <c r="AJ1195" s="15">
        <f>ROUND(AC1195/(1-VLOOKUP(AF1195,Group,2,FALSE)),2)</f>
        <v>6.4</v>
      </c>
      <c r="AK1195" s="15">
        <f>IF(VLOOKUP(AF1195,Group,5,FALSE)="YES",VLOOKUP(ROUND(ROUND(AJ1195,1)-AJ1195,2),Round,2,FALSE)+VLOOKUP(AF1195,Group,6,FALSE),0)</f>
        <v>0</v>
      </c>
      <c r="AL1195" s="15">
        <f>IF(VLOOKUP(AF1195,Group,7,FALSE)="",0,ROUND(AJ1195-0.04999,1)-AJ1195+AM1195)</f>
        <v>0</v>
      </c>
      <c r="AM1195" s="15" t="str">
        <f>IF(VLOOKUP(AF1195,Group,7,FALSE)="","",VLOOKUP(AF1195,Group,7,FALSE))</f>
        <v/>
      </c>
      <c r="AO1195" s="183" t="s">
        <v>59</v>
      </c>
    </row>
    <row r="1196" spans="2:41" s="3" customFormat="1" ht="3.95" customHeight="1" x14ac:dyDescent="0.2">
      <c r="P1196" s="61"/>
      <c r="Q1196" s="73"/>
      <c r="R1196" s="6"/>
      <c r="S1196" s="29"/>
      <c r="T1196" s="6"/>
      <c r="U1196" s="5"/>
      <c r="V1196" s="41"/>
      <c r="W1196" s="45"/>
      <c r="X1196" s="13"/>
      <c r="Y1196" s="41"/>
      <c r="Z1196" s="29"/>
      <c r="AA1196" s="29"/>
      <c r="AB1196" s="44"/>
      <c r="AC1196" s="15"/>
      <c r="AD1196" s="13"/>
      <c r="AE1196" s="54"/>
      <c r="AF1196" s="105"/>
      <c r="AG1196" s="29"/>
      <c r="AH1196" s="41"/>
      <c r="AJ1196" s="15"/>
      <c r="AK1196" s="15"/>
      <c r="AL1196" s="15"/>
      <c r="AM1196" s="15"/>
      <c r="AO1196" s="182" t="s">
        <v>59</v>
      </c>
    </row>
    <row r="1197" spans="2:41" s="3" customFormat="1" ht="9.9499999999999993" customHeight="1" x14ac:dyDescent="0.2">
      <c r="C1197" s="220" t="s">
        <v>1618</v>
      </c>
      <c r="E1197" s="221"/>
      <c r="J1197" s="3" t="s">
        <v>89</v>
      </c>
      <c r="P1197" s="134"/>
      <c r="Q1197" s="6"/>
      <c r="R1197" s="222" t="s">
        <v>370</v>
      </c>
      <c r="S1197" s="172" t="s">
        <v>1619</v>
      </c>
      <c r="T1197" s="223"/>
      <c r="U1197" s="5"/>
      <c r="V1197" s="41"/>
      <c r="W1197" s="58"/>
      <c r="X1197" s="58"/>
      <c r="Y1197" s="41"/>
      <c r="Z1197" s="29"/>
      <c r="AA1197" s="29"/>
      <c r="AB1197" s="44"/>
      <c r="AC1197" s="15"/>
      <c r="AD1197" s="13"/>
      <c r="AE1197" s="54"/>
      <c r="AF1197" s="105"/>
      <c r="AG1197" s="15"/>
      <c r="AH1197" s="41"/>
      <c r="AJ1197" s="15"/>
      <c r="AK1197" s="15"/>
      <c r="AL1197" s="15"/>
      <c r="AM1197" s="15"/>
      <c r="AO1197" s="182" t="s">
        <v>59</v>
      </c>
    </row>
    <row r="1198" spans="2:41" s="3" customFormat="1" ht="2.85" customHeight="1" x14ac:dyDescent="0.2">
      <c r="P1198" s="61"/>
      <c r="Q1198" s="73"/>
      <c r="R1198" s="6"/>
      <c r="S1198" s="29"/>
      <c r="T1198" s="6"/>
      <c r="U1198" s="5"/>
      <c r="V1198" s="41"/>
      <c r="W1198" s="45"/>
      <c r="X1198" s="13"/>
      <c r="Y1198" s="41"/>
      <c r="Z1198" s="29"/>
      <c r="AA1198" s="29"/>
      <c r="AB1198" s="44"/>
      <c r="AC1198" s="15"/>
      <c r="AD1198" s="13"/>
      <c r="AE1198" s="54"/>
      <c r="AF1198" s="105"/>
      <c r="AG1198" s="29"/>
      <c r="AH1198" s="41"/>
      <c r="AJ1198" s="15"/>
      <c r="AK1198" s="15"/>
      <c r="AL1198" s="15"/>
      <c r="AM1198" s="15"/>
      <c r="AO1198" s="182" t="s">
        <v>59</v>
      </c>
    </row>
    <row r="1199" spans="2:41" s="3" customFormat="1" ht="9.9499999999999993" customHeight="1" x14ac:dyDescent="0.2">
      <c r="C1199" s="133"/>
      <c r="D1199" s="211" t="s">
        <v>10</v>
      </c>
      <c r="E1199" s="224" t="s">
        <v>1620</v>
      </c>
      <c r="F1199" s="224"/>
      <c r="G1199" s="224"/>
      <c r="H1199" s="224"/>
      <c r="I1199" s="224"/>
      <c r="J1199" s="224"/>
      <c r="K1199" s="224"/>
      <c r="L1199" s="224"/>
      <c r="M1199" s="224" t="s">
        <v>89</v>
      </c>
      <c r="N1199" s="224"/>
      <c r="O1199" s="23"/>
      <c r="P1199" s="23"/>
      <c r="Q1199" s="23"/>
      <c r="R1199" s="23"/>
      <c r="S1199" s="29"/>
      <c r="T1199" s="23"/>
      <c r="U1199" s="5"/>
      <c r="V1199" s="41"/>
      <c r="W1199" s="58"/>
      <c r="X1199" s="58"/>
      <c r="Y1199" s="41"/>
      <c r="Z1199" s="29"/>
      <c r="AA1199" s="29"/>
      <c r="AB1199" s="44"/>
      <c r="AC1199" s="15"/>
      <c r="AD1199" s="13"/>
      <c r="AE1199" s="54"/>
      <c r="AF1199" s="105"/>
      <c r="AG1199" s="15"/>
      <c r="AH1199" s="41"/>
      <c r="AJ1199" s="15"/>
      <c r="AK1199" s="15"/>
      <c r="AL1199" s="15"/>
      <c r="AM1199" s="15"/>
      <c r="AO1199" s="182" t="s">
        <v>59</v>
      </c>
    </row>
    <row r="1200" spans="2:41" s="3" customFormat="1" ht="1.5" customHeight="1" x14ac:dyDescent="0.2">
      <c r="P1200" s="61"/>
      <c r="Q1200" s="73"/>
      <c r="R1200" s="6"/>
      <c r="S1200" s="29"/>
      <c r="T1200" s="6"/>
      <c r="U1200" s="5"/>
      <c r="V1200" s="41"/>
      <c r="W1200" s="45"/>
      <c r="X1200" s="13"/>
      <c r="Y1200" s="41"/>
      <c r="Z1200" s="29"/>
      <c r="AA1200" s="29"/>
      <c r="AB1200" s="44"/>
      <c r="AC1200" s="15"/>
      <c r="AD1200" s="13"/>
      <c r="AE1200" s="54"/>
      <c r="AF1200" s="105"/>
      <c r="AG1200" s="29"/>
      <c r="AH1200" s="41"/>
      <c r="AJ1200" s="15"/>
      <c r="AK1200" s="15"/>
      <c r="AL1200" s="15"/>
      <c r="AM1200" s="15"/>
      <c r="AO1200" s="182" t="s">
        <v>59</v>
      </c>
    </row>
    <row r="1201" spans="2:41" s="3" customFormat="1" ht="9.75" customHeight="1" x14ac:dyDescent="0.2">
      <c r="B1201" s="95" t="s">
        <v>55</v>
      </c>
      <c r="D1201" s="211"/>
      <c r="E1201" s="61" t="s">
        <v>108</v>
      </c>
      <c r="F1201" s="61"/>
      <c r="G1201" s="23" t="s">
        <v>48</v>
      </c>
      <c r="H1201" s="23"/>
      <c r="I1201" s="23" t="s">
        <v>258</v>
      </c>
      <c r="J1201" s="23"/>
      <c r="K1201" s="23"/>
      <c r="L1201" s="23"/>
      <c r="M1201" s="23"/>
      <c r="N1201" s="23"/>
      <c r="P1201" s="61" t="s">
        <v>206</v>
      </c>
      <c r="Q1201" s="73"/>
      <c r="R1201" s="22"/>
      <c r="S1201" s="29">
        <f>IF(Suggested="Yes",AA1201,AG1201)</f>
        <v>8.35</v>
      </c>
      <c r="T1201" s="27" t="s">
        <v>47</v>
      </c>
      <c r="U1201" s="5" t="str">
        <f>+Instructions!$B$3</f>
        <v xml:space="preserve">G </v>
      </c>
      <c r="V1201" s="41"/>
      <c r="W1201" s="45">
        <f>+Instructions!$C$22</f>
        <v>0</v>
      </c>
      <c r="X1201" s="15">
        <f t="shared" ref="X1201:X1202" si="946">ROUND($AA1201*(1-W1201)+0.004999,2)</f>
        <v>8.35</v>
      </c>
      <c r="Y1201" s="41"/>
      <c r="Z1201" s="6" t="s">
        <v>1703</v>
      </c>
      <c r="AA1201" s="29">
        <v>8.35</v>
      </c>
      <c r="AB1201" s="49">
        <f t="shared" ref="AB1201:AB1202" si="947">+W1201</f>
        <v>0</v>
      </c>
      <c r="AC1201" s="15">
        <f t="shared" ref="AC1201:AC1202" si="948">+X1201</f>
        <v>8.35</v>
      </c>
      <c r="AD1201" s="11">
        <f t="shared" ref="AD1201:AD1202" si="949">(AG1201-AC1201)/AG1201</f>
        <v>0</v>
      </c>
      <c r="AE1201" s="102"/>
      <c r="AF1201" s="109">
        <v>1</v>
      </c>
      <c r="AG1201" s="28">
        <f t="shared" ref="AG1201:AG1202" si="950">SUM(AJ1201:AL1201)+AE1201</f>
        <v>8.35</v>
      </c>
      <c r="AH1201" s="41"/>
      <c r="AJ1201" s="15">
        <f t="shared" ref="AJ1201:AJ1202" si="951">ROUND(AC1201/(1-VLOOKUP(AF1201,Group,2,FALSE)),2)</f>
        <v>8.35</v>
      </c>
      <c r="AK1201" s="15">
        <f t="shared" ref="AK1201:AK1202" si="952">IF(VLOOKUP(AF1201,Group,5,FALSE)="YES",VLOOKUP(ROUND(ROUND(AJ1201,1)-AJ1201,2),Round,2,FALSE)+VLOOKUP(AF1201,Group,6,FALSE),0)</f>
        <v>0</v>
      </c>
      <c r="AL1201" s="15">
        <f t="shared" ref="AL1201:AL1202" si="953">IF(VLOOKUP(AF1201,Group,7,FALSE)="",0,ROUND(AJ1201-0.04999,1)-AJ1201+AM1201)</f>
        <v>0</v>
      </c>
      <c r="AM1201" s="15" t="str">
        <f t="shared" ref="AM1201:AM1202" si="954">IF(VLOOKUP(AF1201,Group,7,FALSE)="","",VLOOKUP(AF1201,Group,7,FALSE))</f>
        <v/>
      </c>
      <c r="AO1201" s="81" t="s">
        <v>59</v>
      </c>
    </row>
    <row r="1202" spans="2:41" s="3" customFormat="1" ht="9.75" customHeight="1" x14ac:dyDescent="0.2">
      <c r="B1202" s="95" t="s">
        <v>55</v>
      </c>
      <c r="D1202" s="211"/>
      <c r="E1202" s="61" t="s">
        <v>106</v>
      </c>
      <c r="F1202" s="61"/>
      <c r="G1202" s="23" t="s">
        <v>48</v>
      </c>
      <c r="H1202" s="23"/>
      <c r="I1202" s="23" t="s">
        <v>258</v>
      </c>
      <c r="J1202" s="23"/>
      <c r="K1202" s="23"/>
      <c r="L1202" s="23"/>
      <c r="M1202" s="23"/>
      <c r="N1202" s="23"/>
      <c r="P1202" s="61" t="s">
        <v>107</v>
      </c>
      <c r="Q1202" s="73"/>
      <c r="R1202" s="22"/>
      <c r="S1202" s="29">
        <f>IF(Suggested="Yes",AA1202,AG1202)</f>
        <v>8.8000000000000007</v>
      </c>
      <c r="T1202" s="27" t="s">
        <v>47</v>
      </c>
      <c r="U1202" s="5" t="str">
        <f>+Instructions!$B$3</f>
        <v xml:space="preserve">G </v>
      </c>
      <c r="V1202" s="41"/>
      <c r="W1202" s="45">
        <f>+Instructions!$C$22</f>
        <v>0</v>
      </c>
      <c r="X1202" s="15">
        <f t="shared" si="946"/>
        <v>8.8000000000000007</v>
      </c>
      <c r="Y1202" s="41"/>
      <c r="Z1202" s="6" t="s">
        <v>1703</v>
      </c>
      <c r="AA1202" s="29">
        <v>8.8000000000000007</v>
      </c>
      <c r="AB1202" s="49">
        <f t="shared" si="947"/>
        <v>0</v>
      </c>
      <c r="AC1202" s="15">
        <f t="shared" si="948"/>
        <v>8.8000000000000007</v>
      </c>
      <c r="AD1202" s="11">
        <f t="shared" si="949"/>
        <v>0</v>
      </c>
      <c r="AE1202" s="102"/>
      <c r="AF1202" s="109">
        <v>1</v>
      </c>
      <c r="AG1202" s="28">
        <f t="shared" si="950"/>
        <v>8.8000000000000007</v>
      </c>
      <c r="AH1202" s="41"/>
      <c r="AJ1202" s="15">
        <f t="shared" si="951"/>
        <v>8.8000000000000007</v>
      </c>
      <c r="AK1202" s="15">
        <f t="shared" si="952"/>
        <v>0</v>
      </c>
      <c r="AL1202" s="15">
        <f t="shared" si="953"/>
        <v>0</v>
      </c>
      <c r="AM1202" s="15" t="str">
        <f t="shared" si="954"/>
        <v/>
      </c>
      <c r="AO1202" s="81" t="s">
        <v>59</v>
      </c>
    </row>
    <row r="1203" spans="2:41" s="3" customFormat="1" ht="9.75" customHeight="1" x14ac:dyDescent="0.2">
      <c r="B1203" s="95" t="s">
        <v>55</v>
      </c>
      <c r="D1203" s="211"/>
      <c r="E1203" s="61" t="s">
        <v>398</v>
      </c>
      <c r="F1203" s="61"/>
      <c r="G1203" s="23" t="s">
        <v>48</v>
      </c>
      <c r="H1203" s="23"/>
      <c r="I1203" s="23" t="s">
        <v>258</v>
      </c>
      <c r="J1203" s="23"/>
      <c r="K1203" s="23"/>
      <c r="L1203" s="23"/>
      <c r="M1203" s="23"/>
      <c r="N1203" s="23"/>
      <c r="P1203" s="61" t="s">
        <v>107</v>
      </c>
      <c r="Q1203" s="73"/>
      <c r="R1203" s="22"/>
      <c r="S1203" s="29">
        <f>IF(Suggested="Yes",AA1203,AG1203)</f>
        <v>10.75</v>
      </c>
      <c r="T1203" s="27" t="s">
        <v>47</v>
      </c>
      <c r="U1203" s="5" t="str">
        <f>+Instructions!$B$3</f>
        <v xml:space="preserve">G </v>
      </c>
      <c r="V1203" s="41"/>
      <c r="W1203" s="45">
        <f>+Instructions!$C$22</f>
        <v>0</v>
      </c>
      <c r="X1203" s="15">
        <f t="shared" ref="X1203" si="955">ROUND($AA1203*(1-W1203)+0.004999,2)</f>
        <v>10.75</v>
      </c>
      <c r="Y1203" s="41"/>
      <c r="Z1203" s="6" t="s">
        <v>1703</v>
      </c>
      <c r="AA1203" s="29">
        <v>10.75</v>
      </c>
      <c r="AB1203" s="49">
        <f t="shared" ref="AB1203" si="956">+W1203</f>
        <v>0</v>
      </c>
      <c r="AC1203" s="15">
        <f t="shared" ref="AC1203" si="957">+X1203</f>
        <v>10.75</v>
      </c>
      <c r="AD1203" s="11">
        <f t="shared" ref="AD1203" si="958">(AG1203-AC1203)/AG1203</f>
        <v>0</v>
      </c>
      <c r="AE1203" s="102"/>
      <c r="AF1203" s="109">
        <v>1</v>
      </c>
      <c r="AG1203" s="28">
        <f t="shared" ref="AG1203" si="959">SUM(AJ1203:AL1203)+AE1203</f>
        <v>10.75</v>
      </c>
      <c r="AH1203" s="41"/>
      <c r="AJ1203" s="15">
        <f t="shared" ref="AJ1203" si="960">ROUND(AC1203/(1-VLOOKUP(AF1203,Group,2,FALSE)),2)</f>
        <v>10.75</v>
      </c>
      <c r="AK1203" s="15">
        <f t="shared" ref="AK1203" si="961">IF(VLOOKUP(AF1203,Group,5,FALSE)="YES",VLOOKUP(ROUND(ROUND(AJ1203,1)-AJ1203,2),Round,2,FALSE)+VLOOKUP(AF1203,Group,6,FALSE),0)</f>
        <v>0</v>
      </c>
      <c r="AL1203" s="15">
        <f t="shared" ref="AL1203" si="962">IF(VLOOKUP(AF1203,Group,7,FALSE)="",0,ROUND(AJ1203-0.04999,1)-AJ1203+AM1203)</f>
        <v>0</v>
      </c>
      <c r="AM1203" s="15" t="str">
        <f t="shared" ref="AM1203" si="963">IF(VLOOKUP(AF1203,Group,7,FALSE)="","",VLOOKUP(AF1203,Group,7,FALSE))</f>
        <v/>
      </c>
      <c r="AO1203" s="81" t="s">
        <v>59</v>
      </c>
    </row>
    <row r="1204" spans="2:41" s="3" customFormat="1" ht="9.75" customHeight="1" x14ac:dyDescent="0.2">
      <c r="B1204" s="95" t="s">
        <v>55</v>
      </c>
      <c r="D1204" s="211"/>
      <c r="E1204" s="61" t="s">
        <v>398</v>
      </c>
      <c r="F1204" s="61"/>
      <c r="G1204" s="23" t="s">
        <v>48</v>
      </c>
      <c r="H1204" s="23"/>
      <c r="I1204" s="23" t="s">
        <v>258</v>
      </c>
      <c r="J1204" s="23"/>
      <c r="K1204" s="23" t="s">
        <v>1621</v>
      </c>
      <c r="L1204" s="23"/>
      <c r="M1204" s="23"/>
      <c r="N1204" s="23"/>
      <c r="P1204" s="61" t="s">
        <v>107</v>
      </c>
      <c r="Q1204" s="73"/>
      <c r="R1204" s="22"/>
      <c r="S1204" s="29">
        <f>IF(Suggested="Yes",AA1204,AG1204)</f>
        <v>13.5</v>
      </c>
      <c r="T1204" s="27" t="s">
        <v>47</v>
      </c>
      <c r="U1204" s="5" t="str">
        <f>+Instructions!$B$3</f>
        <v xml:space="preserve">G </v>
      </c>
      <c r="V1204" s="41"/>
      <c r="W1204" s="45">
        <f>+Instructions!$C$22</f>
        <v>0</v>
      </c>
      <c r="X1204" s="15">
        <f t="shared" ref="X1204" si="964">ROUND($AA1204*(1-W1204)+0.004999,2)</f>
        <v>13.5</v>
      </c>
      <c r="Y1204" s="41"/>
      <c r="Z1204" s="6" t="s">
        <v>1703</v>
      </c>
      <c r="AA1204" s="29">
        <v>13.5</v>
      </c>
      <c r="AB1204" s="49">
        <f t="shared" ref="AB1204" si="965">+W1204</f>
        <v>0</v>
      </c>
      <c r="AC1204" s="15">
        <f t="shared" ref="AC1204" si="966">+X1204</f>
        <v>13.5</v>
      </c>
      <c r="AD1204" s="11">
        <f t="shared" ref="AD1204" si="967">(AG1204-AC1204)/AG1204</f>
        <v>0</v>
      </c>
      <c r="AE1204" s="102"/>
      <c r="AF1204" s="109">
        <v>1</v>
      </c>
      <c r="AG1204" s="28">
        <f t="shared" ref="AG1204" si="968">SUM(AJ1204:AL1204)+AE1204</f>
        <v>13.5</v>
      </c>
      <c r="AH1204" s="41"/>
      <c r="AJ1204" s="15">
        <f t="shared" ref="AJ1204" si="969">ROUND(AC1204/(1-VLOOKUP(AF1204,Group,2,FALSE)),2)</f>
        <v>13.5</v>
      </c>
      <c r="AK1204" s="15">
        <f t="shared" ref="AK1204" si="970">IF(VLOOKUP(AF1204,Group,5,FALSE)="YES",VLOOKUP(ROUND(ROUND(AJ1204,1)-AJ1204,2),Round,2,FALSE)+VLOOKUP(AF1204,Group,6,FALSE),0)</f>
        <v>0</v>
      </c>
      <c r="AL1204" s="15">
        <f t="shared" ref="AL1204" si="971">IF(VLOOKUP(AF1204,Group,7,FALSE)="",0,ROUND(AJ1204-0.04999,1)-AJ1204+AM1204)</f>
        <v>0</v>
      </c>
      <c r="AM1204" s="15" t="str">
        <f t="shared" ref="AM1204" si="972">IF(VLOOKUP(AF1204,Group,7,FALSE)="","",VLOOKUP(AF1204,Group,7,FALSE))</f>
        <v/>
      </c>
      <c r="AO1204" s="81" t="s">
        <v>59</v>
      </c>
    </row>
    <row r="1205" spans="2:41" s="3" customFormat="1" ht="3.95" customHeight="1" x14ac:dyDescent="0.2">
      <c r="P1205" s="61"/>
      <c r="Q1205" s="73"/>
      <c r="R1205" s="6"/>
      <c r="S1205" s="29"/>
      <c r="T1205" s="6"/>
      <c r="U1205" s="5"/>
      <c r="V1205" s="41"/>
      <c r="W1205" s="45"/>
      <c r="X1205" s="13"/>
      <c r="Y1205" s="41"/>
      <c r="Z1205" s="29"/>
      <c r="AA1205" s="29"/>
      <c r="AB1205" s="44"/>
      <c r="AC1205" s="15"/>
      <c r="AD1205" s="13"/>
      <c r="AE1205" s="54"/>
      <c r="AF1205" s="105"/>
      <c r="AG1205" s="29"/>
      <c r="AH1205" s="41"/>
      <c r="AJ1205" s="15"/>
      <c r="AK1205" s="15"/>
      <c r="AL1205" s="15"/>
      <c r="AM1205" s="15"/>
      <c r="AO1205" s="182" t="s">
        <v>59</v>
      </c>
    </row>
    <row r="1206" spans="2:41" s="3" customFormat="1" ht="9.9499999999999993" customHeight="1" x14ac:dyDescent="0.2">
      <c r="C1206" s="220" t="s">
        <v>297</v>
      </c>
      <c r="E1206" s="221"/>
      <c r="P1206" s="134"/>
      <c r="Q1206" s="6"/>
      <c r="R1206" s="222" t="s">
        <v>370</v>
      </c>
      <c r="S1206" s="172" t="s">
        <v>378</v>
      </c>
      <c r="T1206" s="223"/>
      <c r="U1206" s="5"/>
      <c r="V1206" s="41"/>
      <c r="W1206" s="58"/>
      <c r="X1206" s="58"/>
      <c r="Y1206" s="41"/>
      <c r="Z1206" s="29"/>
      <c r="AA1206" s="29"/>
      <c r="AB1206" s="44"/>
      <c r="AC1206" s="15"/>
      <c r="AD1206" s="13"/>
      <c r="AE1206" s="54"/>
      <c r="AF1206" s="105"/>
      <c r="AG1206" s="15"/>
      <c r="AH1206" s="41"/>
      <c r="AJ1206" s="15"/>
      <c r="AK1206" s="15"/>
      <c r="AL1206" s="15"/>
      <c r="AM1206" s="15"/>
      <c r="AO1206" s="182" t="s">
        <v>59</v>
      </c>
    </row>
    <row r="1207" spans="2:41" s="3" customFormat="1" ht="2.4500000000000002" customHeight="1" x14ac:dyDescent="0.2">
      <c r="P1207" s="61"/>
      <c r="Q1207" s="73"/>
      <c r="R1207" s="6"/>
      <c r="S1207" s="29"/>
      <c r="T1207" s="6"/>
      <c r="U1207" s="5"/>
      <c r="V1207" s="41"/>
      <c r="W1207" s="45"/>
      <c r="X1207" s="13"/>
      <c r="Y1207" s="41"/>
      <c r="Z1207" s="29"/>
      <c r="AA1207" s="29"/>
      <c r="AB1207" s="44"/>
      <c r="AC1207" s="15"/>
      <c r="AD1207" s="13"/>
      <c r="AE1207" s="54"/>
      <c r="AF1207" s="105"/>
      <c r="AG1207" s="29"/>
      <c r="AH1207" s="41"/>
      <c r="AJ1207" s="15"/>
      <c r="AK1207" s="15"/>
      <c r="AL1207" s="15"/>
      <c r="AM1207" s="15"/>
      <c r="AO1207" s="182" t="s">
        <v>59</v>
      </c>
    </row>
    <row r="1208" spans="2:41" s="3" customFormat="1" ht="9.75" customHeight="1" x14ac:dyDescent="0.2">
      <c r="B1208" s="95" t="s">
        <v>55</v>
      </c>
      <c r="D1208" s="211"/>
      <c r="E1208" s="61" t="s">
        <v>322</v>
      </c>
      <c r="F1208" s="61"/>
      <c r="G1208" s="23" t="s">
        <v>48</v>
      </c>
      <c r="H1208" s="23"/>
      <c r="I1208" s="23"/>
      <c r="J1208" s="23"/>
      <c r="K1208" s="23" t="s">
        <v>1637</v>
      </c>
      <c r="L1208" s="23"/>
      <c r="M1208" s="23"/>
      <c r="N1208" s="23"/>
      <c r="P1208" s="61" t="s">
        <v>1635</v>
      </c>
      <c r="Q1208" s="73"/>
      <c r="R1208" s="22"/>
      <c r="S1208" s="29">
        <f>IF(Suggested="Yes",AA1208,AG1208)</f>
        <v>5.4</v>
      </c>
      <c r="T1208" s="27" t="s">
        <v>46</v>
      </c>
      <c r="U1208" s="5" t="str">
        <f>+Instructions!$B$3</f>
        <v xml:space="preserve">G </v>
      </c>
      <c r="V1208" s="41"/>
      <c r="W1208" s="45">
        <f>+Instructions!$C$22</f>
        <v>0</v>
      </c>
      <c r="X1208" s="15">
        <f t="shared" ref="X1208" si="973">ROUND($AA1208*(1-W1208)+0.004999,2)</f>
        <v>5.4</v>
      </c>
      <c r="Y1208" s="41"/>
      <c r="Z1208" s="6" t="s">
        <v>1703</v>
      </c>
      <c r="AA1208" s="29">
        <v>5.4</v>
      </c>
      <c r="AB1208" s="49">
        <f t="shared" ref="AB1208" si="974">+W1208</f>
        <v>0</v>
      </c>
      <c r="AC1208" s="15">
        <f t="shared" ref="AC1208" si="975">+X1208</f>
        <v>5.4</v>
      </c>
      <c r="AD1208" s="11">
        <f t="shared" ref="AD1208" si="976">(AG1208-AC1208)/AG1208</f>
        <v>0</v>
      </c>
      <c r="AE1208" s="102"/>
      <c r="AF1208" s="109">
        <v>1</v>
      </c>
      <c r="AG1208" s="28">
        <f t="shared" ref="AG1208" si="977">SUM(AJ1208:AL1208)+AE1208</f>
        <v>5.4</v>
      </c>
      <c r="AH1208" s="41"/>
      <c r="AJ1208" s="15">
        <f t="shared" ref="AJ1208" si="978">ROUND(AC1208/(1-VLOOKUP(AF1208,Group,2,FALSE)),2)</f>
        <v>5.4</v>
      </c>
      <c r="AK1208" s="15">
        <f t="shared" ref="AK1208" si="979">IF(VLOOKUP(AF1208,Group,5,FALSE)="YES",VLOOKUP(ROUND(ROUND(AJ1208,1)-AJ1208,2),Round,2,FALSE)+VLOOKUP(AF1208,Group,6,FALSE),0)</f>
        <v>0</v>
      </c>
      <c r="AL1208" s="15">
        <f t="shared" ref="AL1208" si="980">IF(VLOOKUP(AF1208,Group,7,FALSE)="",0,ROUND(AJ1208-0.04999,1)-AJ1208+AM1208)</f>
        <v>0</v>
      </c>
      <c r="AM1208" s="15" t="str">
        <f t="shared" ref="AM1208" si="981">IF(VLOOKUP(AF1208,Group,7,FALSE)="","",VLOOKUP(AF1208,Group,7,FALSE))</f>
        <v/>
      </c>
      <c r="AO1208" s="81" t="s">
        <v>59</v>
      </c>
    </row>
    <row r="1209" spans="2:41" s="3" customFormat="1" ht="1.5" customHeight="1" x14ac:dyDescent="0.2">
      <c r="P1209" s="61"/>
      <c r="Q1209" s="73"/>
      <c r="R1209" s="6"/>
      <c r="S1209" s="29"/>
      <c r="T1209" s="6"/>
      <c r="U1209" s="5"/>
      <c r="V1209" s="41"/>
      <c r="W1209" s="45"/>
      <c r="X1209" s="13"/>
      <c r="Y1209" s="41"/>
      <c r="Z1209" s="29"/>
      <c r="AA1209" s="29"/>
      <c r="AB1209" s="44"/>
      <c r="AC1209" s="15"/>
      <c r="AD1209" s="13"/>
      <c r="AE1209" s="54"/>
      <c r="AF1209" s="105"/>
      <c r="AG1209" s="29"/>
      <c r="AH1209" s="41"/>
      <c r="AJ1209" s="15"/>
      <c r="AK1209" s="15"/>
      <c r="AL1209" s="15"/>
      <c r="AM1209" s="15"/>
      <c r="AO1209" s="182" t="s">
        <v>59</v>
      </c>
    </row>
    <row r="1210" spans="2:41" s="3" customFormat="1" ht="9.9499999999999993" customHeight="1" x14ac:dyDescent="0.2">
      <c r="B1210" s="94" t="s">
        <v>8</v>
      </c>
      <c r="D1210" s="211"/>
      <c r="E1210" s="61" t="s">
        <v>92</v>
      </c>
      <c r="F1210" s="61"/>
      <c r="G1210" s="23" t="s">
        <v>100</v>
      </c>
      <c r="H1210" s="23"/>
      <c r="I1210" s="23"/>
      <c r="J1210" s="23"/>
      <c r="K1210" s="23" t="s">
        <v>727</v>
      </c>
      <c r="L1210" s="23"/>
      <c r="M1210" s="23"/>
      <c r="N1210" s="23"/>
      <c r="P1210" s="61" t="s">
        <v>257</v>
      </c>
      <c r="Q1210" s="73"/>
      <c r="R1210" s="22"/>
      <c r="S1210" s="29">
        <f t="shared" ref="S1210:S1241" si="982">IF(Suggested="Yes",AA1210,AG1210)</f>
        <v>23.4</v>
      </c>
      <c r="T1210" s="27" t="s">
        <v>46</v>
      </c>
      <c r="U1210" s="5" t="str">
        <f>+Instructions!$B$3</f>
        <v xml:space="preserve">G </v>
      </c>
      <c r="V1210" s="41"/>
      <c r="W1210" s="45">
        <f>+Instructions!$C$22</f>
        <v>0</v>
      </c>
      <c r="X1210" s="15">
        <f t="shared" ref="X1210:X1241" si="983">ROUND($AA1210*(1-W1210)+0.004999,2)</f>
        <v>23.4</v>
      </c>
      <c r="Y1210" s="41"/>
      <c r="Z1210" s="6" t="s">
        <v>1705</v>
      </c>
      <c r="AA1210" s="29">
        <v>23.4</v>
      </c>
      <c r="AB1210" s="49">
        <f t="shared" ref="AB1210:AB1241" si="984">+W1210</f>
        <v>0</v>
      </c>
      <c r="AC1210" s="15">
        <f t="shared" ref="AC1210:AC1241" si="985">+X1210</f>
        <v>23.4</v>
      </c>
      <c r="AD1210" s="11">
        <f t="shared" ref="AD1210:AD1241" si="986">(AG1210-AC1210)/AG1210</f>
        <v>0</v>
      </c>
      <c r="AE1210" s="102"/>
      <c r="AF1210" s="110">
        <v>3</v>
      </c>
      <c r="AG1210" s="42">
        <f t="shared" ref="AG1210:AG1241" si="987">SUM(AJ1210:AL1210)+AE1210</f>
        <v>23.4</v>
      </c>
      <c r="AH1210" s="41"/>
      <c r="AJ1210" s="15">
        <f t="shared" ref="AJ1210:AJ1241" si="988">ROUND(AC1210/(1-VLOOKUP(AF1210,Group,2,FALSE)),2)</f>
        <v>23.4</v>
      </c>
      <c r="AK1210" s="15">
        <f t="shared" ref="AK1210:AK1241" si="989">IF(VLOOKUP(AF1210,Group,5,FALSE)="YES",VLOOKUP(ROUND(ROUND(AJ1210,1)-AJ1210,2),Round,2,FALSE)+VLOOKUP(AF1210,Group,6,FALSE),0)</f>
        <v>0</v>
      </c>
      <c r="AL1210" s="15">
        <f t="shared" ref="AL1210:AL1241" si="990">IF(VLOOKUP(AF1210,Group,7,FALSE)="",0,ROUND(AJ1210-0.04999,1)-AJ1210+AM1210)</f>
        <v>0</v>
      </c>
      <c r="AM1210" s="15" t="str">
        <f t="shared" ref="AM1210:AM1241" si="991">IF(VLOOKUP(AF1210,Group,7,FALSE)="","",VLOOKUP(AF1210,Group,7,FALSE))</f>
        <v/>
      </c>
      <c r="AO1210" s="183" t="s">
        <v>59</v>
      </c>
    </row>
    <row r="1211" spans="2:41" s="3" customFormat="1" ht="9.9499999999999993" customHeight="1" x14ac:dyDescent="0.2">
      <c r="B1211" s="94" t="s">
        <v>8</v>
      </c>
      <c r="D1211" s="211"/>
      <c r="E1211" s="61" t="s">
        <v>92</v>
      </c>
      <c r="F1211" s="61"/>
      <c r="G1211" s="23" t="s">
        <v>100</v>
      </c>
      <c r="H1211" s="23"/>
      <c r="I1211" s="23"/>
      <c r="J1211" s="23"/>
      <c r="K1211" s="23" t="s">
        <v>728</v>
      </c>
      <c r="L1211" s="23"/>
      <c r="M1211" s="23"/>
      <c r="N1211" s="23"/>
      <c r="P1211" s="61" t="s">
        <v>257</v>
      </c>
      <c r="Q1211" s="73"/>
      <c r="R1211" s="22"/>
      <c r="S1211" s="29">
        <f t="shared" si="982"/>
        <v>23.45</v>
      </c>
      <c r="T1211" s="27" t="s">
        <v>46</v>
      </c>
      <c r="U1211" s="5" t="str">
        <f>+Instructions!$B$3</f>
        <v xml:space="preserve">G </v>
      </c>
      <c r="V1211" s="41"/>
      <c r="W1211" s="45">
        <f>+Instructions!$C$22</f>
        <v>0</v>
      </c>
      <c r="X1211" s="15">
        <f t="shared" si="983"/>
        <v>23.45</v>
      </c>
      <c r="Y1211" s="41"/>
      <c r="Z1211" s="6" t="s">
        <v>1705</v>
      </c>
      <c r="AA1211" s="29">
        <v>23.45</v>
      </c>
      <c r="AB1211" s="49">
        <f t="shared" si="984"/>
        <v>0</v>
      </c>
      <c r="AC1211" s="15">
        <f t="shared" si="985"/>
        <v>23.45</v>
      </c>
      <c r="AD1211" s="11">
        <f t="shared" si="986"/>
        <v>0</v>
      </c>
      <c r="AE1211" s="102"/>
      <c r="AF1211" s="110">
        <v>3</v>
      </c>
      <c r="AG1211" s="42">
        <f t="shared" si="987"/>
        <v>23.45</v>
      </c>
      <c r="AH1211" s="41"/>
      <c r="AJ1211" s="15">
        <f t="shared" si="988"/>
        <v>23.45</v>
      </c>
      <c r="AK1211" s="15">
        <f t="shared" si="989"/>
        <v>0</v>
      </c>
      <c r="AL1211" s="15">
        <f t="shared" si="990"/>
        <v>0</v>
      </c>
      <c r="AM1211" s="15" t="str">
        <f t="shared" si="991"/>
        <v/>
      </c>
      <c r="AO1211" s="183" t="s">
        <v>59</v>
      </c>
    </row>
    <row r="1212" spans="2:41" s="3" customFormat="1" ht="9.9499999999999993" customHeight="1" x14ac:dyDescent="0.2">
      <c r="B1212" s="94" t="s">
        <v>8</v>
      </c>
      <c r="D1212" s="211"/>
      <c r="E1212" s="61" t="s">
        <v>92</v>
      </c>
      <c r="F1212" s="61"/>
      <c r="G1212" s="23" t="s">
        <v>100</v>
      </c>
      <c r="H1212" s="23"/>
      <c r="I1212" s="23"/>
      <c r="J1212" s="23"/>
      <c r="K1212" s="23" t="s">
        <v>729</v>
      </c>
      <c r="L1212" s="23"/>
      <c r="M1212" s="23"/>
      <c r="N1212" s="23"/>
      <c r="P1212" s="61" t="s">
        <v>257</v>
      </c>
      <c r="Q1212" s="73"/>
      <c r="R1212" s="22"/>
      <c r="S1212" s="29">
        <f t="shared" si="982"/>
        <v>23.55</v>
      </c>
      <c r="T1212" s="27" t="s">
        <v>46</v>
      </c>
      <c r="U1212" s="5" t="str">
        <f>+Instructions!$B$3</f>
        <v xml:space="preserve">G </v>
      </c>
      <c r="V1212" s="41"/>
      <c r="W1212" s="45">
        <f>+Instructions!$C$22</f>
        <v>0</v>
      </c>
      <c r="X1212" s="15">
        <f t="shared" si="983"/>
        <v>23.55</v>
      </c>
      <c r="Y1212" s="41"/>
      <c r="Z1212" s="6" t="s">
        <v>1705</v>
      </c>
      <c r="AA1212" s="29">
        <v>23.55</v>
      </c>
      <c r="AB1212" s="49">
        <f t="shared" si="984"/>
        <v>0</v>
      </c>
      <c r="AC1212" s="15">
        <f t="shared" si="985"/>
        <v>23.55</v>
      </c>
      <c r="AD1212" s="11">
        <f t="shared" si="986"/>
        <v>0</v>
      </c>
      <c r="AE1212" s="102"/>
      <c r="AF1212" s="110">
        <v>3</v>
      </c>
      <c r="AG1212" s="42">
        <f t="shared" si="987"/>
        <v>23.55</v>
      </c>
      <c r="AH1212" s="41"/>
      <c r="AJ1212" s="15">
        <f t="shared" si="988"/>
        <v>23.55</v>
      </c>
      <c r="AK1212" s="15">
        <f t="shared" si="989"/>
        <v>0</v>
      </c>
      <c r="AL1212" s="15">
        <f t="shared" si="990"/>
        <v>0</v>
      </c>
      <c r="AM1212" s="15" t="str">
        <f t="shared" si="991"/>
        <v/>
      </c>
      <c r="AO1212" s="183" t="s">
        <v>59</v>
      </c>
    </row>
    <row r="1213" spans="2:41" s="3" customFormat="1" ht="9.9499999999999993" customHeight="1" x14ac:dyDescent="0.2">
      <c r="B1213" s="94" t="s">
        <v>8</v>
      </c>
      <c r="D1213" s="211"/>
      <c r="E1213" s="61" t="s">
        <v>92</v>
      </c>
      <c r="F1213" s="61"/>
      <c r="G1213" s="23" t="s">
        <v>100</v>
      </c>
      <c r="H1213" s="23"/>
      <c r="I1213" s="23"/>
      <c r="J1213" s="23"/>
      <c r="K1213" s="23" t="s">
        <v>289</v>
      </c>
      <c r="L1213" s="23"/>
      <c r="M1213" s="23"/>
      <c r="N1213" s="23"/>
      <c r="P1213" s="61" t="s">
        <v>296</v>
      </c>
      <c r="Q1213" s="73"/>
      <c r="R1213" s="22"/>
      <c r="S1213" s="29">
        <f t="shared" si="982"/>
        <v>28.05</v>
      </c>
      <c r="T1213" s="27" t="s">
        <v>46</v>
      </c>
      <c r="U1213" s="5" t="str">
        <f>+Instructions!$B$3</f>
        <v xml:space="preserve">G </v>
      </c>
      <c r="V1213" s="41"/>
      <c r="W1213" s="45">
        <f>+Instructions!$C$22</f>
        <v>0</v>
      </c>
      <c r="X1213" s="15">
        <f t="shared" si="983"/>
        <v>28.05</v>
      </c>
      <c r="Y1213" s="41"/>
      <c r="Z1213" s="6" t="s">
        <v>1705</v>
      </c>
      <c r="AA1213" s="29">
        <v>28.05</v>
      </c>
      <c r="AB1213" s="49">
        <f t="shared" si="984"/>
        <v>0</v>
      </c>
      <c r="AC1213" s="15">
        <f t="shared" si="985"/>
        <v>28.05</v>
      </c>
      <c r="AD1213" s="11">
        <f t="shared" si="986"/>
        <v>0</v>
      </c>
      <c r="AE1213" s="102"/>
      <c r="AF1213" s="110">
        <v>3</v>
      </c>
      <c r="AG1213" s="42">
        <f t="shared" si="987"/>
        <v>28.05</v>
      </c>
      <c r="AH1213" s="41"/>
      <c r="AJ1213" s="15">
        <f t="shared" si="988"/>
        <v>28.05</v>
      </c>
      <c r="AK1213" s="15">
        <f t="shared" si="989"/>
        <v>0</v>
      </c>
      <c r="AL1213" s="15">
        <f t="shared" si="990"/>
        <v>0</v>
      </c>
      <c r="AM1213" s="15" t="str">
        <f t="shared" si="991"/>
        <v/>
      </c>
      <c r="AO1213" s="182" t="s">
        <v>59</v>
      </c>
    </row>
    <row r="1214" spans="2:41" s="3" customFormat="1" ht="9.9499999999999993" customHeight="1" x14ac:dyDescent="0.2">
      <c r="B1214" s="94" t="s">
        <v>8</v>
      </c>
      <c r="D1214" s="211"/>
      <c r="E1214" s="61" t="s">
        <v>92</v>
      </c>
      <c r="F1214" s="61"/>
      <c r="G1214" s="23" t="s">
        <v>100</v>
      </c>
      <c r="H1214" s="23"/>
      <c r="I1214" s="23"/>
      <c r="J1214" s="23"/>
      <c r="K1214" s="23" t="s">
        <v>418</v>
      </c>
      <c r="L1214" s="23"/>
      <c r="M1214" s="23"/>
      <c r="N1214" s="23"/>
      <c r="P1214" s="61" t="s">
        <v>296</v>
      </c>
      <c r="Q1214" s="73"/>
      <c r="R1214" s="22"/>
      <c r="S1214" s="29">
        <f t="shared" si="982"/>
        <v>28.05</v>
      </c>
      <c r="T1214" s="27" t="s">
        <v>46</v>
      </c>
      <c r="U1214" s="5" t="str">
        <f>+Instructions!$B$3</f>
        <v xml:space="preserve">G </v>
      </c>
      <c r="V1214" s="41"/>
      <c r="W1214" s="45">
        <f>+Instructions!$C$22</f>
        <v>0</v>
      </c>
      <c r="X1214" s="15">
        <f t="shared" si="983"/>
        <v>28.05</v>
      </c>
      <c r="Y1214" s="41"/>
      <c r="Z1214" s="6" t="s">
        <v>1705</v>
      </c>
      <c r="AA1214" s="29">
        <v>28.05</v>
      </c>
      <c r="AB1214" s="49">
        <f t="shared" si="984"/>
        <v>0</v>
      </c>
      <c r="AC1214" s="15">
        <f t="shared" si="985"/>
        <v>28.05</v>
      </c>
      <c r="AD1214" s="11">
        <f t="shared" si="986"/>
        <v>0</v>
      </c>
      <c r="AE1214" s="102"/>
      <c r="AF1214" s="110">
        <v>3</v>
      </c>
      <c r="AG1214" s="42">
        <f t="shared" si="987"/>
        <v>28.05</v>
      </c>
      <c r="AH1214" s="41"/>
      <c r="AJ1214" s="15">
        <f t="shared" si="988"/>
        <v>28.05</v>
      </c>
      <c r="AK1214" s="15">
        <f t="shared" si="989"/>
        <v>0</v>
      </c>
      <c r="AL1214" s="15">
        <f t="shared" si="990"/>
        <v>0</v>
      </c>
      <c r="AM1214" s="15" t="str">
        <f t="shared" si="991"/>
        <v/>
      </c>
      <c r="AO1214" s="182" t="s">
        <v>59</v>
      </c>
    </row>
    <row r="1215" spans="2:41" s="3" customFormat="1" ht="9.9499999999999993" customHeight="1" x14ac:dyDescent="0.2">
      <c r="B1215" s="94" t="s">
        <v>8</v>
      </c>
      <c r="D1215" s="211"/>
      <c r="E1215" s="61" t="s">
        <v>92</v>
      </c>
      <c r="F1215" s="61"/>
      <c r="G1215" s="23" t="s">
        <v>100</v>
      </c>
      <c r="H1215" s="23"/>
      <c r="I1215" s="23"/>
      <c r="J1215" s="23"/>
      <c r="K1215" s="23" t="s">
        <v>1307</v>
      </c>
      <c r="L1215" s="23"/>
      <c r="M1215" s="23"/>
      <c r="N1215" s="23"/>
      <c r="P1215" s="61" t="s">
        <v>296</v>
      </c>
      <c r="Q1215" s="73"/>
      <c r="R1215" s="22"/>
      <c r="S1215" s="29">
        <f t="shared" si="982"/>
        <v>29.7</v>
      </c>
      <c r="T1215" s="27" t="s">
        <v>46</v>
      </c>
      <c r="U1215" s="5" t="str">
        <f>+Instructions!$B$3</f>
        <v xml:space="preserve">G </v>
      </c>
      <c r="V1215" s="41"/>
      <c r="W1215" s="45">
        <f>+Instructions!$C$22</f>
        <v>0</v>
      </c>
      <c r="X1215" s="15">
        <f t="shared" si="983"/>
        <v>29.7</v>
      </c>
      <c r="Y1215" s="41"/>
      <c r="Z1215" s="6" t="s">
        <v>1705</v>
      </c>
      <c r="AA1215" s="29">
        <v>29.7</v>
      </c>
      <c r="AB1215" s="49">
        <f t="shared" si="984"/>
        <v>0</v>
      </c>
      <c r="AC1215" s="15">
        <f t="shared" si="985"/>
        <v>29.7</v>
      </c>
      <c r="AD1215" s="11">
        <f t="shared" si="986"/>
        <v>0</v>
      </c>
      <c r="AE1215" s="102"/>
      <c r="AF1215" s="110">
        <v>3</v>
      </c>
      <c r="AG1215" s="42">
        <f t="shared" si="987"/>
        <v>29.7</v>
      </c>
      <c r="AH1215" s="41"/>
      <c r="AJ1215" s="15">
        <f t="shared" si="988"/>
        <v>29.7</v>
      </c>
      <c r="AK1215" s="15">
        <f t="shared" si="989"/>
        <v>0</v>
      </c>
      <c r="AL1215" s="15">
        <f t="shared" si="990"/>
        <v>0</v>
      </c>
      <c r="AM1215" s="15" t="str">
        <f t="shared" si="991"/>
        <v/>
      </c>
      <c r="AO1215" s="81" t="s">
        <v>59</v>
      </c>
    </row>
    <row r="1216" spans="2:41" s="3" customFormat="1" ht="9.9499999999999993" customHeight="1" x14ac:dyDescent="0.2">
      <c r="B1216" s="94" t="s">
        <v>8</v>
      </c>
      <c r="D1216" s="211"/>
      <c r="E1216" s="61" t="s">
        <v>92</v>
      </c>
      <c r="F1216" s="61"/>
      <c r="G1216" s="23" t="s">
        <v>100</v>
      </c>
      <c r="H1216" s="23"/>
      <c r="I1216" s="23"/>
      <c r="J1216" s="23"/>
      <c r="K1216" s="23" t="s">
        <v>1308</v>
      </c>
      <c r="L1216" s="23"/>
      <c r="M1216" s="23"/>
      <c r="N1216" s="23"/>
      <c r="P1216" s="61" t="s">
        <v>296</v>
      </c>
      <c r="Q1216" s="73"/>
      <c r="R1216" s="22"/>
      <c r="S1216" s="29">
        <f t="shared" si="982"/>
        <v>29.7</v>
      </c>
      <c r="T1216" s="27" t="s">
        <v>46</v>
      </c>
      <c r="U1216" s="5" t="str">
        <f>+Instructions!$B$3</f>
        <v xml:space="preserve">G </v>
      </c>
      <c r="V1216" s="41"/>
      <c r="W1216" s="45">
        <f>+Instructions!$C$22</f>
        <v>0</v>
      </c>
      <c r="X1216" s="15">
        <f t="shared" si="983"/>
        <v>29.7</v>
      </c>
      <c r="Y1216" s="41"/>
      <c r="Z1216" s="6" t="s">
        <v>1705</v>
      </c>
      <c r="AA1216" s="29">
        <v>29.7</v>
      </c>
      <c r="AB1216" s="49">
        <f t="shared" si="984"/>
        <v>0</v>
      </c>
      <c r="AC1216" s="15">
        <f t="shared" si="985"/>
        <v>29.7</v>
      </c>
      <c r="AD1216" s="11">
        <f t="shared" si="986"/>
        <v>0</v>
      </c>
      <c r="AE1216" s="102"/>
      <c r="AF1216" s="110">
        <v>3</v>
      </c>
      <c r="AG1216" s="42">
        <f t="shared" si="987"/>
        <v>29.7</v>
      </c>
      <c r="AH1216" s="41"/>
      <c r="AJ1216" s="15">
        <f t="shared" si="988"/>
        <v>29.7</v>
      </c>
      <c r="AK1216" s="15">
        <f t="shared" si="989"/>
        <v>0</v>
      </c>
      <c r="AL1216" s="15">
        <f t="shared" si="990"/>
        <v>0</v>
      </c>
      <c r="AM1216" s="15" t="str">
        <f t="shared" si="991"/>
        <v/>
      </c>
      <c r="AO1216" s="81" t="s">
        <v>59</v>
      </c>
    </row>
    <row r="1217" spans="2:41" s="3" customFormat="1" ht="9.9499999999999993" customHeight="1" x14ac:dyDescent="0.2">
      <c r="B1217" s="94" t="s">
        <v>8</v>
      </c>
      <c r="E1217" s="61" t="s">
        <v>417</v>
      </c>
      <c r="F1217" s="61"/>
      <c r="G1217" s="23" t="s">
        <v>100</v>
      </c>
      <c r="H1217" s="23"/>
      <c r="I1217" s="23"/>
      <c r="J1217" s="23"/>
      <c r="K1217" s="23" t="s">
        <v>416</v>
      </c>
      <c r="L1217" s="23"/>
      <c r="M1217" s="23"/>
      <c r="N1217" s="23"/>
      <c r="P1217" s="61" t="s">
        <v>427</v>
      </c>
      <c r="Q1217" s="73"/>
      <c r="R1217" s="22"/>
      <c r="S1217" s="29">
        <f t="shared" si="982"/>
        <v>31.85</v>
      </c>
      <c r="T1217" s="27" t="s">
        <v>46</v>
      </c>
      <c r="U1217" s="5" t="str">
        <f>+Instructions!$B$3</f>
        <v xml:space="preserve">G </v>
      </c>
      <c r="V1217" s="41"/>
      <c r="W1217" s="45">
        <f>+Instructions!$C$22</f>
        <v>0</v>
      </c>
      <c r="X1217" s="15">
        <f t="shared" si="983"/>
        <v>31.85</v>
      </c>
      <c r="Y1217" s="41"/>
      <c r="Z1217" s="6" t="s">
        <v>1705</v>
      </c>
      <c r="AA1217" s="29">
        <v>31.85</v>
      </c>
      <c r="AB1217" s="49">
        <f t="shared" si="984"/>
        <v>0</v>
      </c>
      <c r="AC1217" s="15">
        <f t="shared" si="985"/>
        <v>31.85</v>
      </c>
      <c r="AD1217" s="11">
        <f t="shared" si="986"/>
        <v>0</v>
      </c>
      <c r="AE1217" s="102"/>
      <c r="AF1217" s="110">
        <v>3</v>
      </c>
      <c r="AG1217" s="42">
        <f t="shared" si="987"/>
        <v>31.85</v>
      </c>
      <c r="AH1217" s="41"/>
      <c r="AJ1217" s="15">
        <f t="shared" si="988"/>
        <v>31.85</v>
      </c>
      <c r="AK1217" s="15">
        <f t="shared" si="989"/>
        <v>0</v>
      </c>
      <c r="AL1217" s="15">
        <f t="shared" si="990"/>
        <v>0</v>
      </c>
      <c r="AM1217" s="15" t="str">
        <f t="shared" si="991"/>
        <v/>
      </c>
      <c r="AO1217" s="182" t="s">
        <v>59</v>
      </c>
    </row>
    <row r="1218" spans="2:41" s="3" customFormat="1" ht="9.9499999999999993" customHeight="1" x14ac:dyDescent="0.2">
      <c r="B1218" s="94" t="s">
        <v>8</v>
      </c>
      <c r="D1218" s="211"/>
      <c r="E1218" s="61" t="s">
        <v>92</v>
      </c>
      <c r="F1218" s="61"/>
      <c r="G1218" s="23" t="s">
        <v>100</v>
      </c>
      <c r="H1218" s="23"/>
      <c r="I1218" s="23"/>
      <c r="J1218" s="23"/>
      <c r="K1218" s="23" t="s">
        <v>1623</v>
      </c>
      <c r="L1218" s="23"/>
      <c r="M1218" s="23"/>
      <c r="N1218" s="23"/>
      <c r="P1218" s="61" t="s">
        <v>427</v>
      </c>
      <c r="Q1218" s="73"/>
      <c r="R1218" s="22"/>
      <c r="S1218" s="29">
        <f t="shared" si="982"/>
        <v>26.7</v>
      </c>
      <c r="T1218" s="27" t="s">
        <v>46</v>
      </c>
      <c r="U1218" s="5" t="str">
        <f>+Instructions!$B$3</f>
        <v xml:space="preserve">G </v>
      </c>
      <c r="V1218" s="41"/>
      <c r="W1218" s="45">
        <f>+Instructions!$C$22</f>
        <v>0</v>
      </c>
      <c r="X1218" s="15">
        <f t="shared" si="983"/>
        <v>26.7</v>
      </c>
      <c r="Y1218" s="41"/>
      <c r="Z1218" s="6" t="s">
        <v>1703</v>
      </c>
      <c r="AA1218" s="29">
        <v>26.7</v>
      </c>
      <c r="AB1218" s="49">
        <f t="shared" si="984"/>
        <v>0</v>
      </c>
      <c r="AC1218" s="15">
        <f t="shared" si="985"/>
        <v>26.7</v>
      </c>
      <c r="AD1218" s="11">
        <f t="shared" si="986"/>
        <v>0</v>
      </c>
      <c r="AE1218" s="102"/>
      <c r="AF1218" s="110">
        <v>3</v>
      </c>
      <c r="AG1218" s="42">
        <f t="shared" si="987"/>
        <v>26.7</v>
      </c>
      <c r="AH1218" s="41"/>
      <c r="AJ1218" s="15">
        <f t="shared" si="988"/>
        <v>26.7</v>
      </c>
      <c r="AK1218" s="15">
        <f t="shared" si="989"/>
        <v>0</v>
      </c>
      <c r="AL1218" s="15">
        <f t="shared" si="990"/>
        <v>0</v>
      </c>
      <c r="AM1218" s="15" t="str">
        <f t="shared" si="991"/>
        <v/>
      </c>
      <c r="AO1218" s="81" t="s">
        <v>59</v>
      </c>
    </row>
    <row r="1219" spans="2:41" s="3" customFormat="1" ht="9.9499999999999993" customHeight="1" x14ac:dyDescent="0.2">
      <c r="B1219" s="94" t="s">
        <v>8</v>
      </c>
      <c r="D1219" s="211"/>
      <c r="E1219" s="61" t="s">
        <v>92</v>
      </c>
      <c r="F1219" s="61"/>
      <c r="G1219" s="23" t="s">
        <v>100</v>
      </c>
      <c r="H1219" s="23"/>
      <c r="I1219" s="23"/>
      <c r="J1219" s="23"/>
      <c r="K1219" s="23" t="s">
        <v>1628</v>
      </c>
      <c r="L1219" s="23"/>
      <c r="M1219" s="23"/>
      <c r="N1219" s="23"/>
      <c r="P1219" s="61" t="s">
        <v>427</v>
      </c>
      <c r="Q1219" s="73"/>
      <c r="R1219" s="22"/>
      <c r="S1219" s="29">
        <f t="shared" si="982"/>
        <v>26.7</v>
      </c>
      <c r="T1219" s="27" t="s">
        <v>46</v>
      </c>
      <c r="U1219" s="5" t="str">
        <f>+Instructions!$B$3</f>
        <v xml:space="preserve">G </v>
      </c>
      <c r="V1219" s="41"/>
      <c r="W1219" s="45">
        <f>+Instructions!$C$22</f>
        <v>0</v>
      </c>
      <c r="X1219" s="15">
        <f t="shared" si="983"/>
        <v>26.7</v>
      </c>
      <c r="Y1219" s="41"/>
      <c r="Z1219" s="6" t="s">
        <v>1703</v>
      </c>
      <c r="AA1219" s="29">
        <v>26.7</v>
      </c>
      <c r="AB1219" s="49">
        <f t="shared" si="984"/>
        <v>0</v>
      </c>
      <c r="AC1219" s="15">
        <f t="shared" si="985"/>
        <v>26.7</v>
      </c>
      <c r="AD1219" s="11">
        <f t="shared" si="986"/>
        <v>0</v>
      </c>
      <c r="AE1219" s="102"/>
      <c r="AF1219" s="110">
        <v>3</v>
      </c>
      <c r="AG1219" s="42">
        <f t="shared" si="987"/>
        <v>26.7</v>
      </c>
      <c r="AH1219" s="41"/>
      <c r="AJ1219" s="15">
        <f t="shared" si="988"/>
        <v>26.7</v>
      </c>
      <c r="AK1219" s="15">
        <f t="shared" si="989"/>
        <v>0</v>
      </c>
      <c r="AL1219" s="15">
        <f t="shared" si="990"/>
        <v>0</v>
      </c>
      <c r="AM1219" s="15" t="str">
        <f t="shared" si="991"/>
        <v/>
      </c>
      <c r="AO1219" s="81" t="s">
        <v>59</v>
      </c>
    </row>
    <row r="1220" spans="2:41" s="3" customFormat="1" ht="9.9499999999999993" customHeight="1" x14ac:dyDescent="0.2">
      <c r="B1220" s="94" t="s">
        <v>8</v>
      </c>
      <c r="D1220" s="211"/>
      <c r="E1220" s="61" t="s">
        <v>92</v>
      </c>
      <c r="F1220" s="61"/>
      <c r="G1220" s="23" t="s">
        <v>100</v>
      </c>
      <c r="H1220" s="23"/>
      <c r="I1220" s="23"/>
      <c r="J1220" s="23"/>
      <c r="K1220" s="23" t="s">
        <v>419</v>
      </c>
      <c r="L1220" s="23"/>
      <c r="M1220" s="23"/>
      <c r="N1220" s="23"/>
      <c r="P1220" s="61" t="s">
        <v>616</v>
      </c>
      <c r="Q1220" s="73"/>
      <c r="R1220" s="22"/>
      <c r="S1220" s="29">
        <f t="shared" si="982"/>
        <v>28.05</v>
      </c>
      <c r="T1220" s="27" t="s">
        <v>46</v>
      </c>
      <c r="U1220" s="5" t="str">
        <f>+Instructions!$B$3</f>
        <v xml:space="preserve">G </v>
      </c>
      <c r="V1220" s="41"/>
      <c r="W1220" s="45">
        <f>+Instructions!$C$22</f>
        <v>0</v>
      </c>
      <c r="X1220" s="15">
        <f t="shared" si="983"/>
        <v>28.05</v>
      </c>
      <c r="Y1220" s="41"/>
      <c r="Z1220" s="6" t="s">
        <v>1705</v>
      </c>
      <c r="AA1220" s="29">
        <v>28.05</v>
      </c>
      <c r="AB1220" s="49">
        <f t="shared" si="984"/>
        <v>0</v>
      </c>
      <c r="AC1220" s="15">
        <f t="shared" si="985"/>
        <v>28.05</v>
      </c>
      <c r="AD1220" s="11">
        <f t="shared" si="986"/>
        <v>0</v>
      </c>
      <c r="AE1220" s="102"/>
      <c r="AF1220" s="110">
        <v>3</v>
      </c>
      <c r="AG1220" s="42">
        <f t="shared" si="987"/>
        <v>28.05</v>
      </c>
      <c r="AH1220" s="41"/>
      <c r="AJ1220" s="15">
        <f t="shared" si="988"/>
        <v>28.05</v>
      </c>
      <c r="AK1220" s="15">
        <f t="shared" si="989"/>
        <v>0</v>
      </c>
      <c r="AL1220" s="15">
        <f t="shared" si="990"/>
        <v>0</v>
      </c>
      <c r="AM1220" s="15" t="str">
        <f t="shared" si="991"/>
        <v/>
      </c>
      <c r="AO1220" s="182" t="s">
        <v>59</v>
      </c>
    </row>
    <row r="1221" spans="2:41" s="3" customFormat="1" ht="9.9499999999999993" customHeight="1" x14ac:dyDescent="0.2">
      <c r="B1221" s="94" t="s">
        <v>8</v>
      </c>
      <c r="E1221" s="61" t="s">
        <v>234</v>
      </c>
      <c r="F1221" s="61"/>
      <c r="G1221" s="23" t="s">
        <v>100</v>
      </c>
      <c r="H1221" s="23"/>
      <c r="I1221" s="23"/>
      <c r="J1221" s="23"/>
      <c r="K1221" s="23" t="s">
        <v>412</v>
      </c>
      <c r="L1221" s="23"/>
      <c r="M1221" s="23"/>
      <c r="N1221" s="23"/>
      <c r="P1221" s="61" t="s">
        <v>425</v>
      </c>
      <c r="Q1221" s="73"/>
      <c r="R1221" s="22"/>
      <c r="S1221" s="29">
        <f t="shared" si="982"/>
        <v>37.9</v>
      </c>
      <c r="T1221" s="27" t="s">
        <v>46</v>
      </c>
      <c r="U1221" s="5" t="str">
        <f>+Instructions!$B$3</f>
        <v xml:space="preserve">G </v>
      </c>
      <c r="V1221" s="41"/>
      <c r="W1221" s="45">
        <f>+Instructions!$C$22</f>
        <v>0</v>
      </c>
      <c r="X1221" s="15">
        <f t="shared" si="983"/>
        <v>37.9</v>
      </c>
      <c r="Y1221" s="41"/>
      <c r="Z1221" s="6" t="s">
        <v>1705</v>
      </c>
      <c r="AA1221" s="29">
        <v>37.9</v>
      </c>
      <c r="AB1221" s="49">
        <f t="shared" si="984"/>
        <v>0</v>
      </c>
      <c r="AC1221" s="15">
        <f t="shared" si="985"/>
        <v>37.9</v>
      </c>
      <c r="AD1221" s="11">
        <f t="shared" si="986"/>
        <v>0</v>
      </c>
      <c r="AE1221" s="102"/>
      <c r="AF1221" s="110">
        <v>3</v>
      </c>
      <c r="AG1221" s="42">
        <f t="shared" si="987"/>
        <v>37.9</v>
      </c>
      <c r="AH1221" s="41"/>
      <c r="AJ1221" s="15">
        <f t="shared" si="988"/>
        <v>37.9</v>
      </c>
      <c r="AK1221" s="15">
        <f t="shared" si="989"/>
        <v>0</v>
      </c>
      <c r="AL1221" s="15">
        <f t="shared" si="990"/>
        <v>0</v>
      </c>
      <c r="AM1221" s="15" t="str">
        <f t="shared" si="991"/>
        <v/>
      </c>
      <c r="AO1221" s="182" t="s">
        <v>59</v>
      </c>
    </row>
    <row r="1222" spans="2:41" s="3" customFormat="1" ht="9.9499999999999993" customHeight="1" x14ac:dyDescent="0.2">
      <c r="B1222" s="94" t="s">
        <v>8</v>
      </c>
      <c r="D1222" s="211"/>
      <c r="E1222" s="61" t="s">
        <v>417</v>
      </c>
      <c r="F1222" s="61"/>
      <c r="G1222" s="23" t="s">
        <v>100</v>
      </c>
      <c r="H1222" s="23"/>
      <c r="I1222" s="23"/>
      <c r="J1222" s="23"/>
      <c r="K1222" s="23" t="s">
        <v>620</v>
      </c>
      <c r="L1222" s="23"/>
      <c r="M1222" s="23"/>
      <c r="N1222" s="23"/>
      <c r="P1222" s="61" t="s">
        <v>257</v>
      </c>
      <c r="Q1222" s="73"/>
      <c r="R1222" s="22"/>
      <c r="S1222" s="29">
        <f t="shared" si="982"/>
        <v>31.25</v>
      </c>
      <c r="T1222" s="27" t="s">
        <v>46</v>
      </c>
      <c r="U1222" s="5" t="str">
        <f>+Instructions!$B$3</f>
        <v xml:space="preserve">G </v>
      </c>
      <c r="V1222" s="41"/>
      <c r="W1222" s="45">
        <f>+Instructions!$C$22</f>
        <v>0</v>
      </c>
      <c r="X1222" s="15">
        <f t="shared" si="983"/>
        <v>31.25</v>
      </c>
      <c r="Y1222" s="41"/>
      <c r="Z1222" s="6" t="s">
        <v>1705</v>
      </c>
      <c r="AA1222" s="29">
        <v>31.25</v>
      </c>
      <c r="AB1222" s="49">
        <f t="shared" si="984"/>
        <v>0</v>
      </c>
      <c r="AC1222" s="15">
        <f t="shared" si="985"/>
        <v>31.25</v>
      </c>
      <c r="AD1222" s="11">
        <f t="shared" si="986"/>
        <v>0</v>
      </c>
      <c r="AE1222" s="102"/>
      <c r="AF1222" s="110">
        <v>3</v>
      </c>
      <c r="AG1222" s="42">
        <f t="shared" si="987"/>
        <v>31.25</v>
      </c>
      <c r="AH1222" s="41"/>
      <c r="AJ1222" s="15">
        <f t="shared" si="988"/>
        <v>31.25</v>
      </c>
      <c r="AK1222" s="15">
        <f t="shared" si="989"/>
        <v>0</v>
      </c>
      <c r="AL1222" s="15">
        <f t="shared" si="990"/>
        <v>0</v>
      </c>
      <c r="AM1222" s="15" t="str">
        <f t="shared" si="991"/>
        <v/>
      </c>
      <c r="AO1222" s="183" t="s">
        <v>59</v>
      </c>
    </row>
    <row r="1223" spans="2:41" s="3" customFormat="1" ht="9.9499999999999993" customHeight="1" x14ac:dyDescent="0.2">
      <c r="B1223" s="94" t="s">
        <v>8</v>
      </c>
      <c r="D1223" s="211"/>
      <c r="E1223" s="61" t="s">
        <v>92</v>
      </c>
      <c r="F1223" s="61"/>
      <c r="G1223" s="23" t="s">
        <v>100</v>
      </c>
      <c r="H1223" s="23"/>
      <c r="I1223" s="23"/>
      <c r="J1223" s="23"/>
      <c r="K1223" s="23" t="s">
        <v>438</v>
      </c>
      <c r="L1223" s="23"/>
      <c r="M1223" s="23"/>
      <c r="N1223" s="23"/>
      <c r="P1223" s="61" t="s">
        <v>439</v>
      </c>
      <c r="Q1223" s="73"/>
      <c r="R1223" s="22"/>
      <c r="S1223" s="29">
        <f t="shared" si="982"/>
        <v>27.85</v>
      </c>
      <c r="T1223" s="27" t="s">
        <v>46</v>
      </c>
      <c r="U1223" s="5" t="str">
        <f>+Instructions!$B$3</f>
        <v xml:space="preserve">G </v>
      </c>
      <c r="V1223" s="41"/>
      <c r="W1223" s="45">
        <f>+Instructions!$C$22</f>
        <v>0</v>
      </c>
      <c r="X1223" s="15">
        <f t="shared" si="983"/>
        <v>27.85</v>
      </c>
      <c r="Y1223" s="41"/>
      <c r="Z1223" s="6" t="s">
        <v>1705</v>
      </c>
      <c r="AA1223" s="29">
        <v>27.85</v>
      </c>
      <c r="AB1223" s="49">
        <f t="shared" si="984"/>
        <v>0</v>
      </c>
      <c r="AC1223" s="15">
        <f t="shared" si="985"/>
        <v>27.85</v>
      </c>
      <c r="AD1223" s="11">
        <f t="shared" si="986"/>
        <v>0</v>
      </c>
      <c r="AE1223" s="102"/>
      <c r="AF1223" s="110">
        <v>3</v>
      </c>
      <c r="AG1223" s="42">
        <f t="shared" si="987"/>
        <v>27.85</v>
      </c>
      <c r="AH1223" s="41"/>
      <c r="AJ1223" s="15">
        <f t="shared" si="988"/>
        <v>27.85</v>
      </c>
      <c r="AK1223" s="15">
        <f t="shared" si="989"/>
        <v>0</v>
      </c>
      <c r="AL1223" s="15">
        <f t="shared" si="990"/>
        <v>0</v>
      </c>
      <c r="AM1223" s="15" t="str">
        <f t="shared" si="991"/>
        <v/>
      </c>
      <c r="AO1223" s="183" t="s">
        <v>59</v>
      </c>
    </row>
    <row r="1224" spans="2:41" s="3" customFormat="1" ht="9.9499999999999993" customHeight="1" x14ac:dyDescent="0.2">
      <c r="B1224" s="94" t="s">
        <v>8</v>
      </c>
      <c r="D1224" s="211"/>
      <c r="E1224" s="61" t="s">
        <v>92</v>
      </c>
      <c r="F1224" s="61"/>
      <c r="G1224" s="23" t="s">
        <v>100</v>
      </c>
      <c r="H1224" s="23"/>
      <c r="I1224" s="23"/>
      <c r="J1224" s="23"/>
      <c r="K1224" s="23" t="s">
        <v>440</v>
      </c>
      <c r="L1224" s="23"/>
      <c r="M1224" s="23"/>
      <c r="N1224" s="23"/>
      <c r="P1224" s="61" t="s">
        <v>439</v>
      </c>
      <c r="Q1224" s="73"/>
      <c r="R1224" s="22"/>
      <c r="S1224" s="29">
        <f t="shared" si="982"/>
        <v>27.85</v>
      </c>
      <c r="T1224" s="27" t="s">
        <v>46</v>
      </c>
      <c r="U1224" s="5" t="str">
        <f>+Instructions!$B$3</f>
        <v xml:space="preserve">G </v>
      </c>
      <c r="V1224" s="41"/>
      <c r="W1224" s="45">
        <f>+Instructions!$C$22</f>
        <v>0</v>
      </c>
      <c r="X1224" s="15">
        <f t="shared" si="983"/>
        <v>27.85</v>
      </c>
      <c r="Y1224" s="41"/>
      <c r="Z1224" s="6" t="s">
        <v>1705</v>
      </c>
      <c r="AA1224" s="29">
        <v>27.85</v>
      </c>
      <c r="AB1224" s="49">
        <f t="shared" si="984"/>
        <v>0</v>
      </c>
      <c r="AC1224" s="15">
        <f t="shared" si="985"/>
        <v>27.85</v>
      </c>
      <c r="AD1224" s="11">
        <f t="shared" si="986"/>
        <v>0</v>
      </c>
      <c r="AE1224" s="102"/>
      <c r="AF1224" s="110">
        <v>3</v>
      </c>
      <c r="AG1224" s="42">
        <f t="shared" si="987"/>
        <v>27.85</v>
      </c>
      <c r="AH1224" s="41"/>
      <c r="AJ1224" s="15">
        <f t="shared" si="988"/>
        <v>27.85</v>
      </c>
      <c r="AK1224" s="15">
        <f t="shared" si="989"/>
        <v>0</v>
      </c>
      <c r="AL1224" s="15">
        <f t="shared" si="990"/>
        <v>0</v>
      </c>
      <c r="AM1224" s="15" t="str">
        <f t="shared" si="991"/>
        <v/>
      </c>
      <c r="AO1224" s="183" t="s">
        <v>59</v>
      </c>
    </row>
    <row r="1225" spans="2:41" s="3" customFormat="1" ht="9.9499999999999993" customHeight="1" x14ac:dyDescent="0.2">
      <c r="B1225" s="94" t="s">
        <v>8</v>
      </c>
      <c r="D1225" s="211"/>
      <c r="E1225" s="61" t="s">
        <v>92</v>
      </c>
      <c r="F1225" s="61"/>
      <c r="G1225" s="23" t="s">
        <v>100</v>
      </c>
      <c r="H1225" s="23"/>
      <c r="I1225" s="23"/>
      <c r="J1225" s="23"/>
      <c r="K1225" s="23" t="s">
        <v>1624</v>
      </c>
      <c r="L1225" s="23"/>
      <c r="M1225" s="23"/>
      <c r="N1225" s="23"/>
      <c r="P1225" s="61" t="s">
        <v>1632</v>
      </c>
      <c r="Q1225" s="73"/>
      <c r="R1225" s="22"/>
      <c r="S1225" s="29">
        <f t="shared" si="982"/>
        <v>26.7</v>
      </c>
      <c r="T1225" s="27" t="s">
        <v>46</v>
      </c>
      <c r="U1225" s="5" t="str">
        <f>+Instructions!$B$3</f>
        <v xml:space="preserve">G </v>
      </c>
      <c r="V1225" s="41"/>
      <c r="W1225" s="45">
        <f>+Instructions!$C$22</f>
        <v>0</v>
      </c>
      <c r="X1225" s="15">
        <f t="shared" si="983"/>
        <v>26.7</v>
      </c>
      <c r="Y1225" s="41"/>
      <c r="Z1225" s="6" t="s">
        <v>1703</v>
      </c>
      <c r="AA1225" s="29">
        <v>26.7</v>
      </c>
      <c r="AB1225" s="49">
        <f t="shared" si="984"/>
        <v>0</v>
      </c>
      <c r="AC1225" s="15">
        <f t="shared" si="985"/>
        <v>26.7</v>
      </c>
      <c r="AD1225" s="11">
        <f t="shared" si="986"/>
        <v>0</v>
      </c>
      <c r="AE1225" s="102"/>
      <c r="AF1225" s="110">
        <v>3</v>
      </c>
      <c r="AG1225" s="42">
        <f t="shared" si="987"/>
        <v>26.7</v>
      </c>
      <c r="AH1225" s="41"/>
      <c r="AJ1225" s="15">
        <f t="shared" si="988"/>
        <v>26.7</v>
      </c>
      <c r="AK1225" s="15">
        <f t="shared" si="989"/>
        <v>0</v>
      </c>
      <c r="AL1225" s="15">
        <f t="shared" si="990"/>
        <v>0</v>
      </c>
      <c r="AM1225" s="15" t="str">
        <f t="shared" si="991"/>
        <v/>
      </c>
      <c r="AO1225" s="81" t="s">
        <v>59</v>
      </c>
    </row>
    <row r="1226" spans="2:41" s="3" customFormat="1" ht="9.9499999999999993" customHeight="1" x14ac:dyDescent="0.2">
      <c r="B1226" s="94" t="s">
        <v>8</v>
      </c>
      <c r="D1226" s="211"/>
      <c r="E1226" s="61" t="s">
        <v>92</v>
      </c>
      <c r="F1226" s="61"/>
      <c r="G1226" s="23" t="s">
        <v>100</v>
      </c>
      <c r="H1226" s="23"/>
      <c r="I1226" s="23"/>
      <c r="J1226" s="23"/>
      <c r="K1226" s="23" t="s">
        <v>308</v>
      </c>
      <c r="L1226" s="23"/>
      <c r="M1226" s="23"/>
      <c r="N1226" s="23"/>
      <c r="P1226" s="61" t="s">
        <v>616</v>
      </c>
      <c r="Q1226" s="73" t="s">
        <v>89</v>
      </c>
      <c r="R1226" s="22"/>
      <c r="S1226" s="29">
        <f t="shared" si="982"/>
        <v>28.05</v>
      </c>
      <c r="T1226" s="27" t="s">
        <v>46</v>
      </c>
      <c r="U1226" s="5" t="str">
        <f>+Instructions!$B$3</f>
        <v xml:space="preserve">G </v>
      </c>
      <c r="V1226" s="41"/>
      <c r="W1226" s="45">
        <f>+Instructions!$C$22</f>
        <v>0</v>
      </c>
      <c r="X1226" s="15">
        <f t="shared" si="983"/>
        <v>28.05</v>
      </c>
      <c r="Y1226" s="41"/>
      <c r="Z1226" s="6" t="s">
        <v>1705</v>
      </c>
      <c r="AA1226" s="29">
        <v>28.05</v>
      </c>
      <c r="AB1226" s="49">
        <f t="shared" si="984"/>
        <v>0</v>
      </c>
      <c r="AC1226" s="15">
        <f t="shared" si="985"/>
        <v>28.05</v>
      </c>
      <c r="AD1226" s="11">
        <f t="shared" si="986"/>
        <v>0</v>
      </c>
      <c r="AE1226" s="102"/>
      <c r="AF1226" s="110">
        <v>3</v>
      </c>
      <c r="AG1226" s="42">
        <f t="shared" si="987"/>
        <v>28.05</v>
      </c>
      <c r="AH1226" s="41"/>
      <c r="AJ1226" s="15">
        <f t="shared" si="988"/>
        <v>28.05</v>
      </c>
      <c r="AK1226" s="15">
        <f t="shared" si="989"/>
        <v>0</v>
      </c>
      <c r="AL1226" s="15">
        <f t="shared" si="990"/>
        <v>0</v>
      </c>
      <c r="AM1226" s="15" t="str">
        <f t="shared" si="991"/>
        <v/>
      </c>
      <c r="AO1226" s="182" t="s">
        <v>59</v>
      </c>
    </row>
    <row r="1227" spans="2:41" s="3" customFormat="1" ht="9.9499999999999993" customHeight="1" x14ac:dyDescent="0.2">
      <c r="B1227" s="94" t="s">
        <v>8</v>
      </c>
      <c r="D1227" s="211"/>
      <c r="E1227" s="61" t="s">
        <v>415</v>
      </c>
      <c r="F1227" s="61"/>
      <c r="G1227" s="23" t="s">
        <v>100</v>
      </c>
      <c r="H1227" s="23"/>
      <c r="I1227" s="23"/>
      <c r="J1227" s="23"/>
      <c r="K1227" s="23" t="s">
        <v>414</v>
      </c>
      <c r="L1227" s="23"/>
      <c r="M1227" s="23"/>
      <c r="N1227" s="23"/>
      <c r="P1227" s="61" t="s">
        <v>426</v>
      </c>
      <c r="Q1227" s="73"/>
      <c r="R1227" s="22"/>
      <c r="S1227" s="29">
        <f t="shared" si="982"/>
        <v>37.9</v>
      </c>
      <c r="T1227" s="27" t="s">
        <v>46</v>
      </c>
      <c r="U1227" s="5" t="str">
        <f>+Instructions!$B$3</f>
        <v xml:space="preserve">G </v>
      </c>
      <c r="V1227" s="41"/>
      <c r="W1227" s="45">
        <f>+Instructions!$C$22</f>
        <v>0</v>
      </c>
      <c r="X1227" s="15">
        <f t="shared" si="983"/>
        <v>37.9</v>
      </c>
      <c r="Y1227" s="41"/>
      <c r="Z1227" s="6" t="s">
        <v>1705</v>
      </c>
      <c r="AA1227" s="29">
        <v>37.9</v>
      </c>
      <c r="AB1227" s="49">
        <f t="shared" si="984"/>
        <v>0</v>
      </c>
      <c r="AC1227" s="15">
        <f t="shared" si="985"/>
        <v>37.9</v>
      </c>
      <c r="AD1227" s="11">
        <f t="shared" si="986"/>
        <v>0</v>
      </c>
      <c r="AE1227" s="102"/>
      <c r="AF1227" s="110">
        <v>3</v>
      </c>
      <c r="AG1227" s="42">
        <f t="shared" si="987"/>
        <v>37.9</v>
      </c>
      <c r="AH1227" s="41"/>
      <c r="AJ1227" s="15">
        <f t="shared" si="988"/>
        <v>37.9</v>
      </c>
      <c r="AK1227" s="15">
        <f t="shared" si="989"/>
        <v>0</v>
      </c>
      <c r="AL1227" s="15">
        <f t="shared" si="990"/>
        <v>0</v>
      </c>
      <c r="AM1227" s="15" t="str">
        <f t="shared" si="991"/>
        <v/>
      </c>
      <c r="AO1227" s="183" t="s">
        <v>59</v>
      </c>
    </row>
    <row r="1228" spans="2:41" s="3" customFormat="1" ht="9.9499999999999993" customHeight="1" x14ac:dyDescent="0.2">
      <c r="B1228" s="94" t="s">
        <v>8</v>
      </c>
      <c r="D1228" s="211"/>
      <c r="E1228" s="61" t="s">
        <v>92</v>
      </c>
      <c r="F1228" s="61"/>
      <c r="G1228" s="23" t="s">
        <v>100</v>
      </c>
      <c r="H1228" s="23"/>
      <c r="I1228" s="23"/>
      <c r="J1228" s="23"/>
      <c r="K1228" s="23" t="s">
        <v>298</v>
      </c>
      <c r="L1228" s="23"/>
      <c r="M1228" s="23"/>
      <c r="N1228" s="23"/>
      <c r="P1228" s="61" t="s">
        <v>296</v>
      </c>
      <c r="Q1228" s="73"/>
      <c r="R1228" s="22"/>
      <c r="S1228" s="29">
        <f t="shared" si="982"/>
        <v>37.9</v>
      </c>
      <c r="T1228" s="27" t="s">
        <v>46</v>
      </c>
      <c r="U1228" s="5" t="str">
        <f>+Instructions!$B$3</f>
        <v xml:space="preserve">G </v>
      </c>
      <c r="V1228" s="41"/>
      <c r="W1228" s="45">
        <f>+Instructions!$C$22</f>
        <v>0</v>
      </c>
      <c r="X1228" s="15">
        <f t="shared" si="983"/>
        <v>37.9</v>
      </c>
      <c r="Y1228" s="41"/>
      <c r="Z1228" s="6" t="s">
        <v>1705</v>
      </c>
      <c r="AA1228" s="29">
        <v>37.9</v>
      </c>
      <c r="AB1228" s="49">
        <f t="shared" si="984"/>
        <v>0</v>
      </c>
      <c r="AC1228" s="15">
        <f t="shared" si="985"/>
        <v>37.9</v>
      </c>
      <c r="AD1228" s="11">
        <f t="shared" si="986"/>
        <v>0</v>
      </c>
      <c r="AE1228" s="102"/>
      <c r="AF1228" s="110">
        <v>3</v>
      </c>
      <c r="AG1228" s="42">
        <f t="shared" si="987"/>
        <v>37.9</v>
      </c>
      <c r="AH1228" s="41"/>
      <c r="AJ1228" s="15">
        <f t="shared" si="988"/>
        <v>37.9</v>
      </c>
      <c r="AK1228" s="15">
        <f t="shared" si="989"/>
        <v>0</v>
      </c>
      <c r="AL1228" s="15">
        <f t="shared" si="990"/>
        <v>0</v>
      </c>
      <c r="AM1228" s="15" t="str">
        <f t="shared" si="991"/>
        <v/>
      </c>
      <c r="AO1228" s="183" t="s">
        <v>59</v>
      </c>
    </row>
    <row r="1229" spans="2:41" s="3" customFormat="1" ht="9.9499999999999993" customHeight="1" x14ac:dyDescent="0.2">
      <c r="B1229" s="94" t="s">
        <v>8</v>
      </c>
      <c r="D1229" s="211"/>
      <c r="E1229" s="61" t="s">
        <v>92</v>
      </c>
      <c r="F1229" s="61"/>
      <c r="G1229" s="23" t="s">
        <v>100</v>
      </c>
      <c r="H1229" s="23"/>
      <c r="I1229" s="23"/>
      <c r="J1229" s="23"/>
      <c r="K1229" s="23" t="s">
        <v>411</v>
      </c>
      <c r="L1229" s="23"/>
      <c r="M1229" s="23"/>
      <c r="N1229" s="23"/>
      <c r="P1229" s="61" t="s">
        <v>296</v>
      </c>
      <c r="Q1229" s="73"/>
      <c r="R1229" s="22"/>
      <c r="S1229" s="29">
        <f t="shared" si="982"/>
        <v>34.85</v>
      </c>
      <c r="T1229" s="27" t="s">
        <v>46</v>
      </c>
      <c r="U1229" s="5" t="str">
        <f>+Instructions!$B$3</f>
        <v xml:space="preserve">G </v>
      </c>
      <c r="V1229" s="41"/>
      <c r="W1229" s="45">
        <f>+Instructions!$C$22</f>
        <v>0</v>
      </c>
      <c r="X1229" s="15">
        <f t="shared" si="983"/>
        <v>34.85</v>
      </c>
      <c r="Y1229" s="41"/>
      <c r="Z1229" s="6" t="s">
        <v>1705</v>
      </c>
      <c r="AA1229" s="29">
        <v>34.85</v>
      </c>
      <c r="AB1229" s="49">
        <f t="shared" si="984"/>
        <v>0</v>
      </c>
      <c r="AC1229" s="15">
        <f t="shared" si="985"/>
        <v>34.85</v>
      </c>
      <c r="AD1229" s="11">
        <f t="shared" si="986"/>
        <v>0</v>
      </c>
      <c r="AE1229" s="102"/>
      <c r="AF1229" s="110">
        <v>3</v>
      </c>
      <c r="AG1229" s="42">
        <f t="shared" si="987"/>
        <v>34.85</v>
      </c>
      <c r="AH1229" s="41"/>
      <c r="AJ1229" s="15">
        <f t="shared" si="988"/>
        <v>34.85</v>
      </c>
      <c r="AK1229" s="15">
        <f t="shared" si="989"/>
        <v>0</v>
      </c>
      <c r="AL1229" s="15">
        <f t="shared" si="990"/>
        <v>0</v>
      </c>
      <c r="AM1229" s="15" t="str">
        <f t="shared" si="991"/>
        <v/>
      </c>
      <c r="AO1229" s="183" t="s">
        <v>59</v>
      </c>
    </row>
    <row r="1230" spans="2:41" s="3" customFormat="1" ht="9.9499999999999993" customHeight="1" x14ac:dyDescent="0.2">
      <c r="B1230" s="94" t="s">
        <v>8</v>
      </c>
      <c r="D1230" s="211"/>
      <c r="E1230" s="61" t="s">
        <v>92</v>
      </c>
      <c r="F1230" s="61"/>
      <c r="G1230" s="23" t="s">
        <v>100</v>
      </c>
      <c r="H1230" s="23"/>
      <c r="I1230" s="23"/>
      <c r="J1230" s="23"/>
      <c r="K1230" s="23" t="s">
        <v>1629</v>
      </c>
      <c r="L1230" s="23"/>
      <c r="M1230" s="23"/>
      <c r="N1230" s="23"/>
      <c r="P1230" s="61" t="s">
        <v>1633</v>
      </c>
      <c r="Q1230" s="73"/>
      <c r="R1230" s="22"/>
      <c r="S1230" s="29">
        <f t="shared" si="982"/>
        <v>26.65</v>
      </c>
      <c r="T1230" s="27" t="s">
        <v>46</v>
      </c>
      <c r="U1230" s="5" t="str">
        <f>+Instructions!$B$3</f>
        <v xml:space="preserve">G </v>
      </c>
      <c r="V1230" s="41"/>
      <c r="W1230" s="45">
        <f>+Instructions!$C$22</f>
        <v>0</v>
      </c>
      <c r="X1230" s="15">
        <f t="shared" si="983"/>
        <v>26.65</v>
      </c>
      <c r="Y1230" s="41"/>
      <c r="Z1230" s="6" t="s">
        <v>1703</v>
      </c>
      <c r="AA1230" s="29">
        <v>26.65</v>
      </c>
      <c r="AB1230" s="49">
        <f t="shared" si="984"/>
        <v>0</v>
      </c>
      <c r="AC1230" s="15">
        <f t="shared" si="985"/>
        <v>26.65</v>
      </c>
      <c r="AD1230" s="11">
        <f t="shared" si="986"/>
        <v>0</v>
      </c>
      <c r="AE1230" s="102"/>
      <c r="AF1230" s="110">
        <v>3</v>
      </c>
      <c r="AG1230" s="42">
        <f t="shared" si="987"/>
        <v>26.65</v>
      </c>
      <c r="AH1230" s="41"/>
      <c r="AJ1230" s="15">
        <f t="shared" si="988"/>
        <v>26.65</v>
      </c>
      <c r="AK1230" s="15">
        <f t="shared" si="989"/>
        <v>0</v>
      </c>
      <c r="AL1230" s="15">
        <f t="shared" si="990"/>
        <v>0</v>
      </c>
      <c r="AM1230" s="15" t="str">
        <f t="shared" si="991"/>
        <v/>
      </c>
      <c r="AO1230" s="81" t="s">
        <v>59</v>
      </c>
    </row>
    <row r="1231" spans="2:41" s="3" customFormat="1" ht="9.9499999999999993" customHeight="1" x14ac:dyDescent="0.2">
      <c r="B1231" s="94" t="s">
        <v>8</v>
      </c>
      <c r="D1231" s="211"/>
      <c r="E1231" s="61" t="s">
        <v>628</v>
      </c>
      <c r="F1231" s="61"/>
      <c r="G1231" s="23" t="s">
        <v>100</v>
      </c>
      <c r="H1231" s="23"/>
      <c r="I1231" s="23"/>
      <c r="J1231" s="23"/>
      <c r="K1231" s="23" t="s">
        <v>622</v>
      </c>
      <c r="L1231" s="23"/>
      <c r="M1231" s="23"/>
      <c r="N1231" s="23"/>
      <c r="P1231" s="61" t="s">
        <v>629</v>
      </c>
      <c r="Q1231" s="73"/>
      <c r="R1231" s="22"/>
      <c r="S1231" s="29">
        <f t="shared" si="982"/>
        <v>44.9</v>
      </c>
      <c r="T1231" s="27" t="s">
        <v>46</v>
      </c>
      <c r="U1231" s="5" t="str">
        <f>+Instructions!$B$3</f>
        <v xml:space="preserve">G </v>
      </c>
      <c r="V1231" s="41"/>
      <c r="W1231" s="45">
        <f>+Instructions!$C$22</f>
        <v>0</v>
      </c>
      <c r="X1231" s="15">
        <f t="shared" si="983"/>
        <v>44.9</v>
      </c>
      <c r="Y1231" s="41"/>
      <c r="Z1231" s="6" t="s">
        <v>1705</v>
      </c>
      <c r="AA1231" s="29">
        <v>44.9</v>
      </c>
      <c r="AB1231" s="49">
        <f t="shared" si="984"/>
        <v>0</v>
      </c>
      <c r="AC1231" s="15">
        <f t="shared" si="985"/>
        <v>44.9</v>
      </c>
      <c r="AD1231" s="11">
        <f t="shared" si="986"/>
        <v>0</v>
      </c>
      <c r="AE1231" s="102"/>
      <c r="AF1231" s="110">
        <v>3</v>
      </c>
      <c r="AG1231" s="42">
        <f t="shared" si="987"/>
        <v>44.9</v>
      </c>
      <c r="AH1231" s="41"/>
      <c r="AJ1231" s="15">
        <f t="shared" si="988"/>
        <v>44.9</v>
      </c>
      <c r="AK1231" s="15">
        <f t="shared" si="989"/>
        <v>0</v>
      </c>
      <c r="AL1231" s="15">
        <f t="shared" si="990"/>
        <v>0</v>
      </c>
      <c r="AM1231" s="15" t="str">
        <f t="shared" si="991"/>
        <v/>
      </c>
      <c r="AO1231" s="183" t="s">
        <v>59</v>
      </c>
    </row>
    <row r="1232" spans="2:41" s="3" customFormat="1" ht="9.9499999999999993" customHeight="1" x14ac:dyDescent="0.2">
      <c r="B1232" s="94" t="s">
        <v>8</v>
      </c>
      <c r="D1232" s="211"/>
      <c r="E1232" s="61" t="s">
        <v>628</v>
      </c>
      <c r="F1232" s="61"/>
      <c r="G1232" s="23" t="s">
        <v>100</v>
      </c>
      <c r="H1232" s="23"/>
      <c r="I1232" s="23"/>
      <c r="J1232" s="23"/>
      <c r="K1232" s="23" t="s">
        <v>621</v>
      </c>
      <c r="L1232" s="23"/>
      <c r="M1232" s="23"/>
      <c r="N1232" s="23"/>
      <c r="P1232" s="61" t="s">
        <v>629</v>
      </c>
      <c r="Q1232" s="73"/>
      <c r="R1232" s="22"/>
      <c r="S1232" s="29">
        <f t="shared" si="982"/>
        <v>49.45</v>
      </c>
      <c r="T1232" s="27" t="s">
        <v>46</v>
      </c>
      <c r="U1232" s="5" t="str">
        <f>+Instructions!$B$3</f>
        <v xml:space="preserve">G </v>
      </c>
      <c r="V1232" s="41"/>
      <c r="W1232" s="45">
        <f>+Instructions!$C$22</f>
        <v>0</v>
      </c>
      <c r="X1232" s="15">
        <f t="shared" si="983"/>
        <v>49.45</v>
      </c>
      <c r="Y1232" s="41"/>
      <c r="Z1232" s="6" t="s">
        <v>1705</v>
      </c>
      <c r="AA1232" s="29">
        <v>49.45</v>
      </c>
      <c r="AB1232" s="49">
        <f t="shared" si="984"/>
        <v>0</v>
      </c>
      <c r="AC1232" s="15">
        <f t="shared" si="985"/>
        <v>49.45</v>
      </c>
      <c r="AD1232" s="11">
        <f t="shared" si="986"/>
        <v>0</v>
      </c>
      <c r="AE1232" s="102"/>
      <c r="AF1232" s="110">
        <v>3</v>
      </c>
      <c r="AG1232" s="42">
        <f t="shared" si="987"/>
        <v>49.45</v>
      </c>
      <c r="AH1232" s="41"/>
      <c r="AJ1232" s="15">
        <f t="shared" si="988"/>
        <v>49.45</v>
      </c>
      <c r="AK1232" s="15">
        <f t="shared" si="989"/>
        <v>0</v>
      </c>
      <c r="AL1232" s="15">
        <f t="shared" si="990"/>
        <v>0</v>
      </c>
      <c r="AM1232" s="15" t="str">
        <f t="shared" si="991"/>
        <v/>
      </c>
      <c r="AO1232" s="183" t="s">
        <v>59</v>
      </c>
    </row>
    <row r="1233" spans="2:41" s="3" customFormat="1" ht="9.9499999999999993" customHeight="1" x14ac:dyDescent="0.2">
      <c r="B1233" s="94" t="s">
        <v>8</v>
      </c>
      <c r="D1233" s="211"/>
      <c r="E1233" s="61" t="s">
        <v>92</v>
      </c>
      <c r="F1233" s="61"/>
      <c r="G1233" s="23" t="s">
        <v>100</v>
      </c>
      <c r="H1233" s="23"/>
      <c r="I1233" s="23"/>
      <c r="J1233" s="23"/>
      <c r="K1233" s="23" t="s">
        <v>420</v>
      </c>
      <c r="L1233" s="23"/>
      <c r="M1233" s="23"/>
      <c r="N1233" s="23"/>
      <c r="P1233" s="61" t="s">
        <v>296</v>
      </c>
      <c r="Q1233" s="73"/>
      <c r="R1233" s="22"/>
      <c r="S1233" s="29">
        <f t="shared" si="982"/>
        <v>28.05</v>
      </c>
      <c r="T1233" s="27" t="s">
        <v>46</v>
      </c>
      <c r="U1233" s="5" t="str">
        <f>+Instructions!$B$3</f>
        <v xml:space="preserve">G </v>
      </c>
      <c r="V1233" s="41"/>
      <c r="W1233" s="45">
        <f>+Instructions!$C$22</f>
        <v>0</v>
      </c>
      <c r="X1233" s="15">
        <f t="shared" si="983"/>
        <v>28.05</v>
      </c>
      <c r="Y1233" s="41"/>
      <c r="Z1233" s="6" t="s">
        <v>1705</v>
      </c>
      <c r="AA1233" s="29">
        <v>28.05</v>
      </c>
      <c r="AB1233" s="49">
        <f t="shared" si="984"/>
        <v>0</v>
      </c>
      <c r="AC1233" s="15">
        <f t="shared" si="985"/>
        <v>28.05</v>
      </c>
      <c r="AD1233" s="11">
        <f t="shared" si="986"/>
        <v>0</v>
      </c>
      <c r="AE1233" s="102"/>
      <c r="AF1233" s="110">
        <v>3</v>
      </c>
      <c r="AG1233" s="42">
        <f t="shared" si="987"/>
        <v>28.05</v>
      </c>
      <c r="AH1233" s="41"/>
      <c r="AJ1233" s="15">
        <f t="shared" si="988"/>
        <v>28.05</v>
      </c>
      <c r="AK1233" s="15">
        <f t="shared" si="989"/>
        <v>0</v>
      </c>
      <c r="AL1233" s="15">
        <f t="shared" si="990"/>
        <v>0</v>
      </c>
      <c r="AM1233" s="15" t="str">
        <f t="shared" si="991"/>
        <v/>
      </c>
      <c r="AO1233" s="183" t="s">
        <v>59</v>
      </c>
    </row>
    <row r="1234" spans="2:41" s="3" customFormat="1" ht="9.9499999999999993" customHeight="1" x14ac:dyDescent="0.2">
      <c r="B1234" s="94" t="s">
        <v>8</v>
      </c>
      <c r="D1234" s="211"/>
      <c r="E1234" s="61" t="s">
        <v>92</v>
      </c>
      <c r="F1234" s="61"/>
      <c r="G1234" s="23" t="s">
        <v>100</v>
      </c>
      <c r="H1234" s="23"/>
      <c r="I1234" s="23"/>
      <c r="J1234" s="23"/>
      <c r="K1234" s="23" t="s">
        <v>725</v>
      </c>
      <c r="L1234" s="23"/>
      <c r="M1234" s="23"/>
      <c r="N1234" s="23"/>
      <c r="P1234" s="61" t="s">
        <v>726</v>
      </c>
      <c r="Q1234" s="73"/>
      <c r="R1234" s="22"/>
      <c r="S1234" s="29">
        <f t="shared" si="982"/>
        <v>25.05</v>
      </c>
      <c r="T1234" s="27" t="s">
        <v>46</v>
      </c>
      <c r="U1234" s="5" t="str">
        <f>+Instructions!$B$3</f>
        <v xml:space="preserve">G </v>
      </c>
      <c r="V1234" s="41"/>
      <c r="W1234" s="45">
        <f>+Instructions!$C$22</f>
        <v>0</v>
      </c>
      <c r="X1234" s="15">
        <f t="shared" si="983"/>
        <v>25.05</v>
      </c>
      <c r="Y1234" s="41"/>
      <c r="Z1234" s="6" t="s">
        <v>1705</v>
      </c>
      <c r="AA1234" s="29">
        <v>25.05</v>
      </c>
      <c r="AB1234" s="49">
        <f t="shared" si="984"/>
        <v>0</v>
      </c>
      <c r="AC1234" s="15">
        <f t="shared" si="985"/>
        <v>25.05</v>
      </c>
      <c r="AD1234" s="11">
        <f t="shared" si="986"/>
        <v>0</v>
      </c>
      <c r="AE1234" s="102"/>
      <c r="AF1234" s="110">
        <v>3</v>
      </c>
      <c r="AG1234" s="42">
        <f t="shared" si="987"/>
        <v>25.05</v>
      </c>
      <c r="AH1234" s="41"/>
      <c r="AJ1234" s="15">
        <f t="shared" si="988"/>
        <v>25.05</v>
      </c>
      <c r="AK1234" s="15">
        <f t="shared" si="989"/>
        <v>0</v>
      </c>
      <c r="AL1234" s="15">
        <f t="shared" si="990"/>
        <v>0</v>
      </c>
      <c r="AM1234" s="15" t="str">
        <f t="shared" si="991"/>
        <v/>
      </c>
      <c r="AO1234" s="183" t="s">
        <v>59</v>
      </c>
    </row>
    <row r="1235" spans="2:41" s="3" customFormat="1" ht="9.9499999999999993" customHeight="1" x14ac:dyDescent="0.2">
      <c r="B1235" s="94" t="s">
        <v>8</v>
      </c>
      <c r="D1235" s="211"/>
      <c r="E1235" s="61" t="s">
        <v>92</v>
      </c>
      <c r="F1235" s="61"/>
      <c r="G1235" s="23" t="s">
        <v>100</v>
      </c>
      <c r="H1235" s="23"/>
      <c r="I1235" s="23"/>
      <c r="J1235" s="23"/>
      <c r="K1235" s="23" t="s">
        <v>424</v>
      </c>
      <c r="L1235" s="23"/>
      <c r="M1235" s="23"/>
      <c r="N1235" s="23"/>
      <c r="P1235" s="61" t="s">
        <v>617</v>
      </c>
      <c r="Q1235" s="73"/>
      <c r="R1235" s="22"/>
      <c r="S1235" s="29">
        <f t="shared" si="982"/>
        <v>31.85</v>
      </c>
      <c r="T1235" s="27" t="s">
        <v>46</v>
      </c>
      <c r="U1235" s="5" t="str">
        <f>+Instructions!$B$3</f>
        <v xml:space="preserve">G </v>
      </c>
      <c r="V1235" s="41"/>
      <c r="W1235" s="45">
        <f>+Instructions!$C$22</f>
        <v>0</v>
      </c>
      <c r="X1235" s="15">
        <f t="shared" si="983"/>
        <v>31.85</v>
      </c>
      <c r="Y1235" s="41"/>
      <c r="Z1235" s="6" t="s">
        <v>1705</v>
      </c>
      <c r="AA1235" s="29">
        <v>31.85</v>
      </c>
      <c r="AB1235" s="49">
        <f t="shared" si="984"/>
        <v>0</v>
      </c>
      <c r="AC1235" s="15">
        <f t="shared" si="985"/>
        <v>31.85</v>
      </c>
      <c r="AD1235" s="11">
        <f t="shared" si="986"/>
        <v>0</v>
      </c>
      <c r="AE1235" s="102"/>
      <c r="AF1235" s="110">
        <v>3</v>
      </c>
      <c r="AG1235" s="42">
        <f t="shared" si="987"/>
        <v>31.85</v>
      </c>
      <c r="AH1235" s="41"/>
      <c r="AJ1235" s="15">
        <f t="shared" si="988"/>
        <v>31.85</v>
      </c>
      <c r="AK1235" s="15">
        <f t="shared" si="989"/>
        <v>0</v>
      </c>
      <c r="AL1235" s="15">
        <f t="shared" si="990"/>
        <v>0</v>
      </c>
      <c r="AM1235" s="15" t="str">
        <f t="shared" si="991"/>
        <v/>
      </c>
      <c r="AO1235" s="182" t="s">
        <v>59</v>
      </c>
    </row>
    <row r="1236" spans="2:41" s="3" customFormat="1" ht="9.9499999999999993" customHeight="1" x14ac:dyDescent="0.2">
      <c r="B1236" s="94" t="s">
        <v>8</v>
      </c>
      <c r="D1236" s="211"/>
      <c r="E1236" s="61" t="s">
        <v>92</v>
      </c>
      <c r="F1236" s="61"/>
      <c r="G1236" s="23" t="s">
        <v>100</v>
      </c>
      <c r="H1236" s="23"/>
      <c r="I1236" s="23"/>
      <c r="J1236" s="23"/>
      <c r="K1236" s="23" t="s">
        <v>423</v>
      </c>
      <c r="L1236" s="23"/>
      <c r="M1236" s="23"/>
      <c r="N1236" s="23"/>
      <c r="P1236" s="61" t="s">
        <v>617</v>
      </c>
      <c r="Q1236" s="73"/>
      <c r="R1236" s="22"/>
      <c r="S1236" s="29">
        <f t="shared" si="982"/>
        <v>31.85</v>
      </c>
      <c r="T1236" s="27" t="s">
        <v>46</v>
      </c>
      <c r="U1236" s="5" t="str">
        <f>+Instructions!$B$3</f>
        <v xml:space="preserve">G </v>
      </c>
      <c r="V1236" s="41"/>
      <c r="W1236" s="45">
        <f>+Instructions!$C$22</f>
        <v>0</v>
      </c>
      <c r="X1236" s="15">
        <f t="shared" si="983"/>
        <v>31.85</v>
      </c>
      <c r="Y1236" s="41"/>
      <c r="Z1236" s="6" t="s">
        <v>1705</v>
      </c>
      <c r="AA1236" s="29">
        <v>31.85</v>
      </c>
      <c r="AB1236" s="49">
        <f t="shared" si="984"/>
        <v>0</v>
      </c>
      <c r="AC1236" s="15">
        <f t="shared" si="985"/>
        <v>31.85</v>
      </c>
      <c r="AD1236" s="11">
        <f t="shared" si="986"/>
        <v>0</v>
      </c>
      <c r="AE1236" s="102"/>
      <c r="AF1236" s="110">
        <v>3</v>
      </c>
      <c r="AG1236" s="42">
        <f t="shared" si="987"/>
        <v>31.85</v>
      </c>
      <c r="AH1236" s="41"/>
      <c r="AJ1236" s="15">
        <f t="shared" si="988"/>
        <v>31.85</v>
      </c>
      <c r="AK1236" s="15">
        <f t="shared" si="989"/>
        <v>0</v>
      </c>
      <c r="AL1236" s="15">
        <f t="shared" si="990"/>
        <v>0</v>
      </c>
      <c r="AM1236" s="15" t="str">
        <f t="shared" si="991"/>
        <v/>
      </c>
      <c r="AO1236" s="182" t="s">
        <v>59</v>
      </c>
    </row>
    <row r="1237" spans="2:41" s="3" customFormat="1" ht="9.9499999999999993" customHeight="1" x14ac:dyDescent="0.2">
      <c r="B1237" s="94" t="s">
        <v>8</v>
      </c>
      <c r="D1237" s="211" t="s">
        <v>89</v>
      </c>
      <c r="E1237" s="61" t="s">
        <v>551</v>
      </c>
      <c r="F1237" s="61"/>
      <c r="G1237" s="23" t="s">
        <v>100</v>
      </c>
      <c r="H1237" s="23"/>
      <c r="I1237" s="23"/>
      <c r="J1237" s="23"/>
      <c r="K1237" s="23" t="s">
        <v>484</v>
      </c>
      <c r="L1237" s="23"/>
      <c r="M1237" s="23"/>
      <c r="N1237" s="23"/>
      <c r="P1237" s="61" t="s">
        <v>550</v>
      </c>
      <c r="Q1237" s="73"/>
      <c r="R1237" s="22"/>
      <c r="S1237" s="29">
        <f t="shared" si="982"/>
        <v>43.3</v>
      </c>
      <c r="T1237" s="27" t="s">
        <v>46</v>
      </c>
      <c r="U1237" s="5" t="str">
        <f>+Instructions!$B$3</f>
        <v xml:space="preserve">G </v>
      </c>
      <c r="V1237" s="41"/>
      <c r="W1237" s="45">
        <f>+Instructions!$C$22</f>
        <v>0</v>
      </c>
      <c r="X1237" s="15">
        <f t="shared" si="983"/>
        <v>43.3</v>
      </c>
      <c r="Y1237" s="41"/>
      <c r="Z1237" s="6" t="s">
        <v>1705</v>
      </c>
      <c r="AA1237" s="29">
        <v>43.3</v>
      </c>
      <c r="AB1237" s="49">
        <f t="shared" si="984"/>
        <v>0</v>
      </c>
      <c r="AC1237" s="15">
        <f t="shared" si="985"/>
        <v>43.3</v>
      </c>
      <c r="AD1237" s="11">
        <f t="shared" si="986"/>
        <v>0</v>
      </c>
      <c r="AE1237" s="102"/>
      <c r="AF1237" s="110">
        <v>3</v>
      </c>
      <c r="AG1237" s="42">
        <f t="shared" si="987"/>
        <v>43.3</v>
      </c>
      <c r="AH1237" s="41"/>
      <c r="AJ1237" s="15">
        <f t="shared" si="988"/>
        <v>43.3</v>
      </c>
      <c r="AK1237" s="15">
        <f t="shared" si="989"/>
        <v>0</v>
      </c>
      <c r="AL1237" s="15">
        <f t="shared" si="990"/>
        <v>0</v>
      </c>
      <c r="AM1237" s="15" t="str">
        <f t="shared" si="991"/>
        <v/>
      </c>
      <c r="AO1237" s="183" t="s">
        <v>59</v>
      </c>
    </row>
    <row r="1238" spans="2:41" s="3" customFormat="1" ht="9.9499999999999993" customHeight="1" x14ac:dyDescent="0.2">
      <c r="B1238" s="94" t="s">
        <v>8</v>
      </c>
      <c r="D1238" s="211"/>
      <c r="E1238" s="61" t="s">
        <v>551</v>
      </c>
      <c r="F1238" s="61"/>
      <c r="G1238" s="23" t="s">
        <v>100</v>
      </c>
      <c r="H1238" s="23"/>
      <c r="I1238" s="23"/>
      <c r="J1238" s="23"/>
      <c r="K1238" s="23" t="s">
        <v>486</v>
      </c>
      <c r="L1238" s="23"/>
      <c r="M1238" s="23"/>
      <c r="N1238" s="23"/>
      <c r="P1238" s="61" t="s">
        <v>550</v>
      </c>
      <c r="Q1238" s="73"/>
      <c r="R1238" s="22"/>
      <c r="S1238" s="29">
        <f t="shared" si="982"/>
        <v>43.3</v>
      </c>
      <c r="T1238" s="27" t="s">
        <v>46</v>
      </c>
      <c r="U1238" s="5" t="str">
        <f>+Instructions!$B$3</f>
        <v xml:space="preserve">G </v>
      </c>
      <c r="V1238" s="41"/>
      <c r="W1238" s="45">
        <f>+Instructions!$C$22</f>
        <v>0</v>
      </c>
      <c r="X1238" s="15">
        <f t="shared" si="983"/>
        <v>43.3</v>
      </c>
      <c r="Y1238" s="41"/>
      <c r="Z1238" s="6" t="s">
        <v>1705</v>
      </c>
      <c r="AA1238" s="29">
        <v>43.3</v>
      </c>
      <c r="AB1238" s="49">
        <f t="shared" si="984"/>
        <v>0</v>
      </c>
      <c r="AC1238" s="15">
        <f t="shared" si="985"/>
        <v>43.3</v>
      </c>
      <c r="AD1238" s="11">
        <f t="shared" si="986"/>
        <v>0</v>
      </c>
      <c r="AE1238" s="102"/>
      <c r="AF1238" s="110">
        <v>3</v>
      </c>
      <c r="AG1238" s="42">
        <f t="shared" si="987"/>
        <v>43.3</v>
      </c>
      <c r="AH1238" s="41"/>
      <c r="AJ1238" s="15">
        <f t="shared" si="988"/>
        <v>43.3</v>
      </c>
      <c r="AK1238" s="15">
        <f t="shared" si="989"/>
        <v>0</v>
      </c>
      <c r="AL1238" s="15">
        <f t="shared" si="990"/>
        <v>0</v>
      </c>
      <c r="AM1238" s="15" t="str">
        <f t="shared" si="991"/>
        <v/>
      </c>
      <c r="AO1238" s="183" t="s">
        <v>59</v>
      </c>
    </row>
    <row r="1239" spans="2:41" s="3" customFormat="1" ht="9.9499999999999993" customHeight="1" x14ac:dyDescent="0.2">
      <c r="B1239" s="94" t="s">
        <v>8</v>
      </c>
      <c r="D1239" s="211"/>
      <c r="E1239" s="61" t="s">
        <v>234</v>
      </c>
      <c r="F1239" s="61"/>
      <c r="G1239" s="23" t="s">
        <v>100</v>
      </c>
      <c r="H1239" s="23"/>
      <c r="I1239" s="23"/>
      <c r="J1239" s="23"/>
      <c r="K1239" s="23" t="s">
        <v>485</v>
      </c>
      <c r="L1239" s="23"/>
      <c r="M1239" s="23"/>
      <c r="N1239" s="23"/>
      <c r="P1239" s="61" t="s">
        <v>280</v>
      </c>
      <c r="Q1239" s="73"/>
      <c r="R1239" s="22"/>
      <c r="S1239" s="29">
        <f t="shared" si="982"/>
        <v>43</v>
      </c>
      <c r="T1239" s="27" t="s">
        <v>46</v>
      </c>
      <c r="U1239" s="5" t="str">
        <f>+Instructions!$B$3</f>
        <v xml:space="preserve">G </v>
      </c>
      <c r="V1239" s="41"/>
      <c r="W1239" s="45">
        <f>+Instructions!$C$22</f>
        <v>0</v>
      </c>
      <c r="X1239" s="15">
        <f t="shared" si="983"/>
        <v>43</v>
      </c>
      <c r="Y1239" s="41"/>
      <c r="Z1239" s="6" t="s">
        <v>1705</v>
      </c>
      <c r="AA1239" s="29">
        <v>43</v>
      </c>
      <c r="AB1239" s="49">
        <f t="shared" si="984"/>
        <v>0</v>
      </c>
      <c r="AC1239" s="15">
        <f t="shared" si="985"/>
        <v>43</v>
      </c>
      <c r="AD1239" s="11">
        <f t="shared" si="986"/>
        <v>0</v>
      </c>
      <c r="AE1239" s="102"/>
      <c r="AF1239" s="110">
        <v>3</v>
      </c>
      <c r="AG1239" s="42">
        <f t="shared" si="987"/>
        <v>43</v>
      </c>
      <c r="AH1239" s="41"/>
      <c r="AJ1239" s="15">
        <f t="shared" si="988"/>
        <v>43</v>
      </c>
      <c r="AK1239" s="15">
        <f t="shared" si="989"/>
        <v>0</v>
      </c>
      <c r="AL1239" s="15">
        <f t="shared" si="990"/>
        <v>0</v>
      </c>
      <c r="AM1239" s="15" t="str">
        <f t="shared" si="991"/>
        <v/>
      </c>
      <c r="AO1239" s="183" t="s">
        <v>59</v>
      </c>
    </row>
    <row r="1240" spans="2:41" s="3" customFormat="1" ht="9.9499999999999993" customHeight="1" x14ac:dyDescent="0.2">
      <c r="B1240" s="94" t="s">
        <v>8</v>
      </c>
      <c r="D1240" s="211"/>
      <c r="E1240" s="61" t="s">
        <v>234</v>
      </c>
      <c r="F1240" s="61"/>
      <c r="G1240" s="23" t="s">
        <v>100</v>
      </c>
      <c r="H1240" s="23"/>
      <c r="I1240" s="23" t="s">
        <v>89</v>
      </c>
      <c r="J1240" s="23"/>
      <c r="K1240" s="23" t="s">
        <v>779</v>
      </c>
      <c r="L1240" s="23"/>
      <c r="M1240" s="23"/>
      <c r="N1240" s="23"/>
      <c r="P1240" s="61" t="s">
        <v>280</v>
      </c>
      <c r="Q1240" s="73"/>
      <c r="R1240" s="22"/>
      <c r="S1240" s="29">
        <f t="shared" si="982"/>
        <v>43</v>
      </c>
      <c r="T1240" s="27" t="s">
        <v>46</v>
      </c>
      <c r="U1240" s="5" t="str">
        <f>+Instructions!$B$3</f>
        <v xml:space="preserve">G </v>
      </c>
      <c r="V1240" s="41"/>
      <c r="W1240" s="45">
        <f>+Instructions!$C$22</f>
        <v>0</v>
      </c>
      <c r="X1240" s="15">
        <f t="shared" si="983"/>
        <v>43</v>
      </c>
      <c r="Y1240" s="41"/>
      <c r="Z1240" s="6" t="s">
        <v>1705</v>
      </c>
      <c r="AA1240" s="29">
        <v>43</v>
      </c>
      <c r="AB1240" s="49">
        <f t="shared" si="984"/>
        <v>0</v>
      </c>
      <c r="AC1240" s="15">
        <f t="shared" si="985"/>
        <v>43</v>
      </c>
      <c r="AD1240" s="11">
        <f t="shared" si="986"/>
        <v>0</v>
      </c>
      <c r="AE1240" s="102"/>
      <c r="AF1240" s="110">
        <v>3</v>
      </c>
      <c r="AG1240" s="42">
        <f t="shared" si="987"/>
        <v>43</v>
      </c>
      <c r="AH1240" s="41"/>
      <c r="AJ1240" s="15">
        <f t="shared" si="988"/>
        <v>43</v>
      </c>
      <c r="AK1240" s="15">
        <f t="shared" si="989"/>
        <v>0</v>
      </c>
      <c r="AL1240" s="15">
        <f t="shared" si="990"/>
        <v>0</v>
      </c>
      <c r="AM1240" s="15" t="str">
        <f t="shared" si="991"/>
        <v/>
      </c>
      <c r="AO1240" s="183" t="s">
        <v>59</v>
      </c>
    </row>
    <row r="1241" spans="2:41" s="3" customFormat="1" ht="9.9499999999999993" customHeight="1" x14ac:dyDescent="0.2">
      <c r="B1241" s="94" t="s">
        <v>8</v>
      </c>
      <c r="D1241" s="211"/>
      <c r="E1241" s="61" t="s">
        <v>1299</v>
      </c>
      <c r="F1241" s="61"/>
      <c r="G1241" s="23" t="s">
        <v>100</v>
      </c>
      <c r="H1241" s="23"/>
      <c r="I1241" s="23" t="s">
        <v>89</v>
      </c>
      <c r="J1241" s="23"/>
      <c r="K1241" s="23" t="s">
        <v>1301</v>
      </c>
      <c r="L1241" s="23"/>
      <c r="M1241" s="23"/>
      <c r="N1241" s="23"/>
      <c r="P1241" s="61" t="s">
        <v>1302</v>
      </c>
      <c r="Q1241" s="73"/>
      <c r="R1241" s="22"/>
      <c r="S1241" s="29">
        <f t="shared" si="982"/>
        <v>29.45</v>
      </c>
      <c r="T1241" s="27" t="s">
        <v>46</v>
      </c>
      <c r="U1241" s="5" t="str">
        <f>+Instructions!$B$3</f>
        <v xml:space="preserve">G </v>
      </c>
      <c r="V1241" s="41"/>
      <c r="W1241" s="45">
        <f>+Instructions!$C$22</f>
        <v>0</v>
      </c>
      <c r="X1241" s="15">
        <f t="shared" si="983"/>
        <v>29.45</v>
      </c>
      <c r="Y1241" s="41"/>
      <c r="Z1241" s="6" t="s">
        <v>1705</v>
      </c>
      <c r="AA1241" s="29">
        <v>29.45</v>
      </c>
      <c r="AB1241" s="49">
        <f t="shared" si="984"/>
        <v>0</v>
      </c>
      <c r="AC1241" s="15">
        <f t="shared" si="985"/>
        <v>29.45</v>
      </c>
      <c r="AD1241" s="11">
        <f t="shared" si="986"/>
        <v>0</v>
      </c>
      <c r="AE1241" s="102"/>
      <c r="AF1241" s="110">
        <v>3</v>
      </c>
      <c r="AG1241" s="42">
        <f t="shared" si="987"/>
        <v>29.45</v>
      </c>
      <c r="AH1241" s="41"/>
      <c r="AJ1241" s="15">
        <f t="shared" si="988"/>
        <v>29.45</v>
      </c>
      <c r="AK1241" s="15">
        <f t="shared" si="989"/>
        <v>0</v>
      </c>
      <c r="AL1241" s="15">
        <f t="shared" si="990"/>
        <v>0</v>
      </c>
      <c r="AM1241" s="15" t="str">
        <f t="shared" si="991"/>
        <v/>
      </c>
      <c r="AO1241" s="81" t="s">
        <v>59</v>
      </c>
    </row>
    <row r="1242" spans="2:41" s="3" customFormat="1" ht="9.9499999999999993" customHeight="1" x14ac:dyDescent="0.2">
      <c r="B1242" s="94" t="s">
        <v>8</v>
      </c>
      <c r="D1242" s="211"/>
      <c r="E1242" s="61" t="s">
        <v>1299</v>
      </c>
      <c r="F1242" s="61"/>
      <c r="G1242" s="23" t="s">
        <v>100</v>
      </c>
      <c r="H1242" s="23"/>
      <c r="I1242" s="23" t="s">
        <v>89</v>
      </c>
      <c r="J1242" s="23"/>
      <c r="K1242" s="23" t="s">
        <v>1300</v>
      </c>
      <c r="L1242" s="23"/>
      <c r="M1242" s="23"/>
      <c r="N1242" s="23"/>
      <c r="P1242" s="61" t="s">
        <v>1302</v>
      </c>
      <c r="Q1242" s="73"/>
      <c r="R1242" s="22"/>
      <c r="S1242" s="29">
        <f t="shared" ref="S1242:S1262" si="992">IF(Suggested="Yes",AA1242,AG1242)</f>
        <v>29.45</v>
      </c>
      <c r="T1242" s="27" t="s">
        <v>46</v>
      </c>
      <c r="U1242" s="5" t="str">
        <f>+Instructions!$B$3</f>
        <v xml:space="preserve">G </v>
      </c>
      <c r="V1242" s="41"/>
      <c r="W1242" s="45">
        <f>+Instructions!$C$22</f>
        <v>0</v>
      </c>
      <c r="X1242" s="15">
        <f t="shared" ref="X1242:X1262" si="993">ROUND($AA1242*(1-W1242)+0.004999,2)</f>
        <v>29.45</v>
      </c>
      <c r="Y1242" s="41"/>
      <c r="Z1242" s="6" t="s">
        <v>1705</v>
      </c>
      <c r="AA1242" s="29">
        <v>29.45</v>
      </c>
      <c r="AB1242" s="49">
        <f t="shared" ref="AB1242:AB1262" si="994">+W1242</f>
        <v>0</v>
      </c>
      <c r="AC1242" s="15">
        <f t="shared" ref="AC1242:AC1262" si="995">+X1242</f>
        <v>29.45</v>
      </c>
      <c r="AD1242" s="11">
        <f t="shared" ref="AD1242:AD1262" si="996">(AG1242-AC1242)/AG1242</f>
        <v>0</v>
      </c>
      <c r="AE1242" s="102"/>
      <c r="AF1242" s="110">
        <v>3</v>
      </c>
      <c r="AG1242" s="42">
        <f t="shared" ref="AG1242:AG1262" si="997">SUM(AJ1242:AL1242)+AE1242</f>
        <v>29.45</v>
      </c>
      <c r="AH1242" s="41"/>
      <c r="AJ1242" s="15">
        <f t="shared" ref="AJ1242:AJ1262" si="998">ROUND(AC1242/(1-VLOOKUP(AF1242,Group,2,FALSE)),2)</f>
        <v>29.45</v>
      </c>
      <c r="AK1242" s="15">
        <f t="shared" ref="AK1242:AK1262" si="999">IF(VLOOKUP(AF1242,Group,5,FALSE)="YES",VLOOKUP(ROUND(ROUND(AJ1242,1)-AJ1242,2),Round,2,FALSE)+VLOOKUP(AF1242,Group,6,FALSE),0)</f>
        <v>0</v>
      </c>
      <c r="AL1242" s="15">
        <f t="shared" ref="AL1242:AL1262" si="1000">IF(VLOOKUP(AF1242,Group,7,FALSE)="",0,ROUND(AJ1242-0.04999,1)-AJ1242+AM1242)</f>
        <v>0</v>
      </c>
      <c r="AM1242" s="15" t="str">
        <f t="shared" ref="AM1242:AM1262" si="1001">IF(VLOOKUP(AF1242,Group,7,FALSE)="","",VLOOKUP(AF1242,Group,7,FALSE))</f>
        <v/>
      </c>
      <c r="AO1242" s="81" t="s">
        <v>59</v>
      </c>
    </row>
    <row r="1243" spans="2:41" s="3" customFormat="1" ht="1.5" customHeight="1" x14ac:dyDescent="0.2">
      <c r="P1243" s="61"/>
      <c r="Q1243" s="73"/>
      <c r="R1243" s="6"/>
      <c r="S1243" s="29"/>
      <c r="T1243" s="6"/>
      <c r="U1243" s="5"/>
      <c r="V1243" s="41"/>
      <c r="W1243" s="45"/>
      <c r="X1243" s="13"/>
      <c r="Y1243" s="41"/>
      <c r="Z1243" s="29"/>
      <c r="AA1243" s="29"/>
      <c r="AB1243" s="44"/>
      <c r="AC1243" s="15"/>
      <c r="AD1243" s="13"/>
      <c r="AE1243" s="54"/>
      <c r="AF1243" s="105"/>
      <c r="AG1243" s="29"/>
      <c r="AH1243" s="41"/>
      <c r="AJ1243" s="15"/>
      <c r="AK1243" s="15"/>
      <c r="AL1243" s="15"/>
      <c r="AM1243" s="15"/>
      <c r="AO1243" s="182" t="s">
        <v>59</v>
      </c>
    </row>
    <row r="1244" spans="2:41" s="3" customFormat="1" ht="10.5" customHeight="1" x14ac:dyDescent="0.2">
      <c r="C1244" s="230" t="s">
        <v>184</v>
      </c>
      <c r="N1244" s="3" t="s">
        <v>89</v>
      </c>
      <c r="P1244" s="61"/>
      <c r="Q1244" s="73"/>
      <c r="R1244" s="6"/>
      <c r="S1244" s="29"/>
      <c r="T1244" s="6"/>
      <c r="U1244" s="27"/>
      <c r="V1244" s="41"/>
      <c r="W1244" s="45"/>
      <c r="X1244" s="13"/>
      <c r="Y1244" s="41"/>
      <c r="Z1244" s="29"/>
      <c r="AA1244" s="29"/>
      <c r="AB1244" s="44"/>
      <c r="AC1244" s="29"/>
      <c r="AD1244" s="13"/>
      <c r="AE1244" s="62"/>
      <c r="AF1244" s="106"/>
      <c r="AG1244" s="29"/>
      <c r="AH1244" s="41"/>
      <c r="AJ1244" s="29"/>
      <c r="AK1244" s="29"/>
      <c r="AL1244" s="29"/>
      <c r="AM1244" s="29"/>
      <c r="AO1244" s="182"/>
    </row>
    <row r="1245" spans="2:41" s="3" customFormat="1" ht="9.75" customHeight="1" x14ac:dyDescent="0.2">
      <c r="C1245" s="220" t="s">
        <v>1682</v>
      </c>
      <c r="E1245" s="221"/>
      <c r="P1245" s="134"/>
      <c r="Q1245" s="6"/>
      <c r="R1245" s="222" t="s">
        <v>370</v>
      </c>
      <c r="S1245" s="172" t="s">
        <v>378</v>
      </c>
      <c r="T1245" s="223"/>
      <c r="U1245" s="5"/>
      <c r="V1245" s="41"/>
      <c r="W1245" s="58"/>
      <c r="X1245" s="58"/>
      <c r="Y1245" s="41"/>
      <c r="Z1245" s="29"/>
      <c r="AA1245" s="29"/>
      <c r="AB1245" s="44"/>
      <c r="AC1245" s="15"/>
      <c r="AD1245" s="13"/>
      <c r="AE1245" s="54"/>
      <c r="AF1245" s="105"/>
      <c r="AG1245" s="15"/>
      <c r="AH1245" s="41"/>
      <c r="AJ1245" s="15"/>
      <c r="AK1245" s="15"/>
      <c r="AL1245" s="15"/>
      <c r="AM1245" s="15"/>
      <c r="AO1245" s="182" t="s">
        <v>59</v>
      </c>
    </row>
    <row r="1246" spans="2:41" s="3" customFormat="1" ht="2.4500000000000002" customHeight="1" x14ac:dyDescent="0.2">
      <c r="P1246" s="61"/>
      <c r="Q1246" s="73"/>
      <c r="R1246" s="6"/>
      <c r="S1246" s="29"/>
      <c r="T1246" s="6"/>
      <c r="U1246" s="5"/>
      <c r="V1246" s="41"/>
      <c r="W1246" s="45"/>
      <c r="X1246" s="13"/>
      <c r="Y1246" s="41"/>
      <c r="Z1246" s="29"/>
      <c r="AA1246" s="29"/>
      <c r="AB1246" s="44"/>
      <c r="AC1246" s="15"/>
      <c r="AD1246" s="13"/>
      <c r="AE1246" s="54"/>
      <c r="AF1246" s="105"/>
      <c r="AG1246" s="29"/>
      <c r="AH1246" s="41"/>
      <c r="AJ1246" s="15"/>
      <c r="AK1246" s="15"/>
      <c r="AL1246" s="15"/>
      <c r="AM1246" s="15"/>
      <c r="AO1246" s="182" t="s">
        <v>59</v>
      </c>
    </row>
    <row r="1247" spans="2:41" s="3" customFormat="1" ht="9.9499999999999993" customHeight="1" x14ac:dyDescent="0.2">
      <c r="B1247" s="94" t="s">
        <v>8</v>
      </c>
      <c r="D1247" s="211"/>
      <c r="E1247" s="61" t="s">
        <v>1622</v>
      </c>
      <c r="F1247" s="61"/>
      <c r="G1247" s="23" t="s">
        <v>100</v>
      </c>
      <c r="H1247" s="23"/>
      <c r="I1247" s="23"/>
      <c r="J1247" s="23"/>
      <c r="K1247" s="23" t="s">
        <v>618</v>
      </c>
      <c r="L1247" s="23"/>
      <c r="M1247" s="23"/>
      <c r="N1247" s="23"/>
      <c r="P1247" s="61" t="s">
        <v>625</v>
      </c>
      <c r="Q1247" s="73"/>
      <c r="R1247" s="22"/>
      <c r="S1247" s="29">
        <f t="shared" si="992"/>
        <v>36.950000000000003</v>
      </c>
      <c r="T1247" s="27" t="s">
        <v>46</v>
      </c>
      <c r="U1247" s="5" t="str">
        <f>+Instructions!$B$3</f>
        <v xml:space="preserve">G </v>
      </c>
      <c r="V1247" s="41"/>
      <c r="W1247" s="45">
        <f>+Instructions!$C$22</f>
        <v>0</v>
      </c>
      <c r="X1247" s="15">
        <f t="shared" si="993"/>
        <v>36.950000000000003</v>
      </c>
      <c r="Y1247" s="41"/>
      <c r="Z1247" s="6" t="s">
        <v>1705</v>
      </c>
      <c r="AA1247" s="29">
        <v>36.950000000000003</v>
      </c>
      <c r="AB1247" s="49">
        <f t="shared" si="994"/>
        <v>0</v>
      </c>
      <c r="AC1247" s="15">
        <f t="shared" si="995"/>
        <v>36.950000000000003</v>
      </c>
      <c r="AD1247" s="11">
        <f t="shared" si="996"/>
        <v>0</v>
      </c>
      <c r="AE1247" s="102"/>
      <c r="AF1247" s="110">
        <v>3</v>
      </c>
      <c r="AG1247" s="42">
        <f t="shared" si="997"/>
        <v>36.950000000000003</v>
      </c>
      <c r="AH1247" s="41"/>
      <c r="AJ1247" s="15">
        <f t="shared" si="998"/>
        <v>36.950000000000003</v>
      </c>
      <c r="AK1247" s="15">
        <f t="shared" si="999"/>
        <v>0</v>
      </c>
      <c r="AL1247" s="15">
        <f t="shared" si="1000"/>
        <v>0</v>
      </c>
      <c r="AM1247" s="15" t="str">
        <f t="shared" si="1001"/>
        <v/>
      </c>
      <c r="AO1247" s="183" t="s">
        <v>59</v>
      </c>
    </row>
    <row r="1248" spans="2:41" s="3" customFormat="1" ht="9.9499999999999993" customHeight="1" x14ac:dyDescent="0.2">
      <c r="B1248" s="94" t="s">
        <v>8</v>
      </c>
      <c r="D1248" s="211"/>
      <c r="E1248" s="61" t="s">
        <v>92</v>
      </c>
      <c r="F1248" s="61"/>
      <c r="G1248" s="23" t="s">
        <v>100</v>
      </c>
      <c r="H1248" s="23"/>
      <c r="I1248" s="23"/>
      <c r="J1248" s="23"/>
      <c r="K1248" s="23" t="s">
        <v>1626</v>
      </c>
      <c r="L1248" s="23"/>
      <c r="M1248" s="23"/>
      <c r="N1248" s="23"/>
      <c r="P1248" s="61" t="s">
        <v>1632</v>
      </c>
      <c r="Q1248" s="73"/>
      <c r="R1248" s="22"/>
      <c r="S1248" s="29">
        <f t="shared" si="992"/>
        <v>26.75</v>
      </c>
      <c r="T1248" s="27" t="s">
        <v>46</v>
      </c>
      <c r="U1248" s="5" t="str">
        <f>+Instructions!$B$3</f>
        <v xml:space="preserve">G </v>
      </c>
      <c r="V1248" s="41"/>
      <c r="W1248" s="45">
        <f>+Instructions!$C$22</f>
        <v>0</v>
      </c>
      <c r="X1248" s="15">
        <f t="shared" si="993"/>
        <v>26.75</v>
      </c>
      <c r="Y1248" s="41"/>
      <c r="Z1248" s="6" t="s">
        <v>1703</v>
      </c>
      <c r="AA1248" s="29">
        <v>26.75</v>
      </c>
      <c r="AB1248" s="49">
        <f t="shared" si="994"/>
        <v>0</v>
      </c>
      <c r="AC1248" s="15">
        <f t="shared" si="995"/>
        <v>26.75</v>
      </c>
      <c r="AD1248" s="11">
        <f t="shared" si="996"/>
        <v>0</v>
      </c>
      <c r="AE1248" s="102"/>
      <c r="AF1248" s="110">
        <v>3</v>
      </c>
      <c r="AG1248" s="42">
        <f t="shared" si="997"/>
        <v>26.75</v>
      </c>
      <c r="AH1248" s="41"/>
      <c r="AJ1248" s="15">
        <f t="shared" si="998"/>
        <v>26.75</v>
      </c>
      <c r="AK1248" s="15">
        <f t="shared" si="999"/>
        <v>0</v>
      </c>
      <c r="AL1248" s="15">
        <f t="shared" si="1000"/>
        <v>0</v>
      </c>
      <c r="AM1248" s="15" t="str">
        <f t="shared" si="1001"/>
        <v/>
      </c>
      <c r="AO1248" s="81" t="s">
        <v>59</v>
      </c>
    </row>
    <row r="1249" spans="2:41" s="3" customFormat="1" ht="9.9499999999999993" customHeight="1" x14ac:dyDescent="0.2">
      <c r="B1249" s="94" t="s">
        <v>8</v>
      </c>
      <c r="D1249" s="211"/>
      <c r="E1249" s="61" t="s">
        <v>92</v>
      </c>
      <c r="F1249" s="61"/>
      <c r="G1249" s="23" t="s">
        <v>100</v>
      </c>
      <c r="H1249" s="23"/>
      <c r="I1249" s="23"/>
      <c r="J1249" s="23"/>
      <c r="K1249" s="23" t="s">
        <v>299</v>
      </c>
      <c r="L1249" s="23"/>
      <c r="M1249" s="23"/>
      <c r="N1249" s="23"/>
      <c r="P1249" s="61" t="s">
        <v>281</v>
      </c>
      <c r="Q1249" s="73"/>
      <c r="R1249" s="22"/>
      <c r="S1249" s="29">
        <f t="shared" si="992"/>
        <v>37.9</v>
      </c>
      <c r="T1249" s="27" t="s">
        <v>46</v>
      </c>
      <c r="U1249" s="5" t="str">
        <f>+Instructions!$B$3</f>
        <v xml:space="preserve">G </v>
      </c>
      <c r="V1249" s="41"/>
      <c r="W1249" s="45">
        <f>+Instructions!$C$22</f>
        <v>0</v>
      </c>
      <c r="X1249" s="15">
        <f t="shared" si="993"/>
        <v>37.9</v>
      </c>
      <c r="Y1249" s="41"/>
      <c r="Z1249" s="6" t="s">
        <v>1705</v>
      </c>
      <c r="AA1249" s="29">
        <v>37.9</v>
      </c>
      <c r="AB1249" s="49">
        <f t="shared" si="994"/>
        <v>0</v>
      </c>
      <c r="AC1249" s="15">
        <f t="shared" si="995"/>
        <v>37.9</v>
      </c>
      <c r="AD1249" s="11">
        <f t="shared" si="996"/>
        <v>0</v>
      </c>
      <c r="AE1249" s="102"/>
      <c r="AF1249" s="110">
        <v>3</v>
      </c>
      <c r="AG1249" s="42">
        <f t="shared" si="997"/>
        <v>37.9</v>
      </c>
      <c r="AH1249" s="41"/>
      <c r="AJ1249" s="15">
        <f t="shared" si="998"/>
        <v>37.9</v>
      </c>
      <c r="AK1249" s="15">
        <f t="shared" si="999"/>
        <v>0</v>
      </c>
      <c r="AL1249" s="15">
        <f t="shared" si="1000"/>
        <v>0</v>
      </c>
      <c r="AM1249" s="15" t="str">
        <f t="shared" si="1001"/>
        <v/>
      </c>
      <c r="AO1249" s="183" t="s">
        <v>59</v>
      </c>
    </row>
    <row r="1250" spans="2:41" s="3" customFormat="1" ht="9.9499999999999993" customHeight="1" x14ac:dyDescent="0.2">
      <c r="B1250" s="94" t="s">
        <v>8</v>
      </c>
      <c r="D1250" s="211"/>
      <c r="E1250" s="61" t="s">
        <v>92</v>
      </c>
      <c r="F1250" s="61"/>
      <c r="G1250" s="23" t="s">
        <v>100</v>
      </c>
      <c r="H1250" s="23"/>
      <c r="I1250" s="23"/>
      <c r="J1250" s="23"/>
      <c r="K1250" s="23" t="s">
        <v>723</v>
      </c>
      <c r="L1250" s="23"/>
      <c r="M1250" s="23"/>
      <c r="N1250" s="23"/>
      <c r="P1250" s="61" t="s">
        <v>724</v>
      </c>
      <c r="Q1250" s="73"/>
      <c r="R1250" s="22"/>
      <c r="S1250" s="29">
        <f t="shared" si="992"/>
        <v>25</v>
      </c>
      <c r="T1250" s="27" t="s">
        <v>46</v>
      </c>
      <c r="U1250" s="5" t="str">
        <f>+Instructions!$B$3</f>
        <v xml:space="preserve">G </v>
      </c>
      <c r="V1250" s="41"/>
      <c r="W1250" s="45">
        <f>+Instructions!$C$22</f>
        <v>0</v>
      </c>
      <c r="X1250" s="15">
        <f t="shared" si="993"/>
        <v>25</v>
      </c>
      <c r="Y1250" s="41"/>
      <c r="Z1250" s="6" t="s">
        <v>1705</v>
      </c>
      <c r="AA1250" s="29">
        <v>25</v>
      </c>
      <c r="AB1250" s="49">
        <f t="shared" si="994"/>
        <v>0</v>
      </c>
      <c r="AC1250" s="15">
        <f t="shared" si="995"/>
        <v>25</v>
      </c>
      <c r="AD1250" s="11">
        <f t="shared" si="996"/>
        <v>0</v>
      </c>
      <c r="AE1250" s="102"/>
      <c r="AF1250" s="110">
        <v>3</v>
      </c>
      <c r="AG1250" s="42">
        <f t="shared" si="997"/>
        <v>25</v>
      </c>
      <c r="AH1250" s="41"/>
      <c r="AJ1250" s="15">
        <f t="shared" si="998"/>
        <v>25</v>
      </c>
      <c r="AK1250" s="15">
        <f t="shared" si="999"/>
        <v>0</v>
      </c>
      <c r="AL1250" s="15">
        <f t="shared" si="1000"/>
        <v>0</v>
      </c>
      <c r="AM1250" s="15" t="str">
        <f t="shared" si="1001"/>
        <v/>
      </c>
      <c r="AO1250" s="183" t="s">
        <v>59</v>
      </c>
    </row>
    <row r="1251" spans="2:41" s="3" customFormat="1" ht="9.9499999999999993" customHeight="1" x14ac:dyDescent="0.2">
      <c r="B1251" s="94" t="s">
        <v>8</v>
      </c>
      <c r="D1251" s="211"/>
      <c r="E1251" s="61" t="s">
        <v>92</v>
      </c>
      <c r="F1251" s="61"/>
      <c r="G1251" s="23" t="s">
        <v>100</v>
      </c>
      <c r="H1251" s="23"/>
      <c r="I1251" s="23"/>
      <c r="J1251" s="23"/>
      <c r="K1251" s="23" t="s">
        <v>300</v>
      </c>
      <c r="L1251" s="23"/>
      <c r="M1251" s="23"/>
      <c r="N1251" s="23"/>
      <c r="P1251" s="61" t="s">
        <v>281</v>
      </c>
      <c r="Q1251" s="73"/>
      <c r="R1251" s="22"/>
      <c r="S1251" s="29">
        <f t="shared" si="992"/>
        <v>34.85</v>
      </c>
      <c r="T1251" s="27" t="s">
        <v>46</v>
      </c>
      <c r="U1251" s="5" t="str">
        <f>+Instructions!$B$3</f>
        <v xml:space="preserve">G </v>
      </c>
      <c r="V1251" s="41"/>
      <c r="W1251" s="45">
        <f>+Instructions!$C$22</f>
        <v>0</v>
      </c>
      <c r="X1251" s="15">
        <f t="shared" si="993"/>
        <v>34.85</v>
      </c>
      <c r="Y1251" s="41"/>
      <c r="Z1251" s="6" t="s">
        <v>1705</v>
      </c>
      <c r="AA1251" s="29">
        <v>34.85</v>
      </c>
      <c r="AB1251" s="49">
        <f t="shared" si="994"/>
        <v>0</v>
      </c>
      <c r="AC1251" s="15">
        <f t="shared" si="995"/>
        <v>34.85</v>
      </c>
      <c r="AD1251" s="11">
        <f t="shared" si="996"/>
        <v>0</v>
      </c>
      <c r="AE1251" s="102"/>
      <c r="AF1251" s="110">
        <v>3</v>
      </c>
      <c r="AG1251" s="42">
        <f t="shared" si="997"/>
        <v>34.85</v>
      </c>
      <c r="AH1251" s="41"/>
      <c r="AJ1251" s="15">
        <f t="shared" si="998"/>
        <v>34.85</v>
      </c>
      <c r="AK1251" s="15">
        <f t="shared" si="999"/>
        <v>0</v>
      </c>
      <c r="AL1251" s="15">
        <f t="shared" si="1000"/>
        <v>0</v>
      </c>
      <c r="AM1251" s="15" t="str">
        <f t="shared" si="1001"/>
        <v/>
      </c>
      <c r="AO1251" s="183" t="s">
        <v>59</v>
      </c>
    </row>
    <row r="1252" spans="2:41" s="3" customFormat="1" ht="9.9499999999999993" customHeight="1" x14ac:dyDescent="0.2">
      <c r="B1252" s="94" t="s">
        <v>8</v>
      </c>
      <c r="D1252" s="211"/>
      <c r="E1252" s="61" t="s">
        <v>92</v>
      </c>
      <c r="F1252" s="61"/>
      <c r="G1252" s="23" t="s">
        <v>100</v>
      </c>
      <c r="H1252" s="23"/>
      <c r="I1252" s="23"/>
      <c r="J1252" s="23"/>
      <c r="K1252" s="23" t="s">
        <v>1631</v>
      </c>
      <c r="L1252" s="23"/>
      <c r="M1252" s="23"/>
      <c r="N1252" s="23"/>
      <c r="P1252" s="61" t="s">
        <v>1634</v>
      </c>
      <c r="Q1252" s="73"/>
      <c r="R1252" s="22"/>
      <c r="S1252" s="29">
        <f t="shared" si="992"/>
        <v>26.75</v>
      </c>
      <c r="T1252" s="27" t="s">
        <v>46</v>
      </c>
      <c r="U1252" s="5" t="str">
        <f>+Instructions!$B$3</f>
        <v xml:space="preserve">G </v>
      </c>
      <c r="V1252" s="41"/>
      <c r="W1252" s="45">
        <f>+Instructions!$C$22</f>
        <v>0</v>
      </c>
      <c r="X1252" s="15">
        <f t="shared" si="993"/>
        <v>26.75</v>
      </c>
      <c r="Y1252" s="41"/>
      <c r="Z1252" s="6" t="s">
        <v>1703</v>
      </c>
      <c r="AA1252" s="29">
        <v>26.75</v>
      </c>
      <c r="AB1252" s="49">
        <f t="shared" si="994"/>
        <v>0</v>
      </c>
      <c r="AC1252" s="15">
        <f t="shared" si="995"/>
        <v>26.75</v>
      </c>
      <c r="AD1252" s="11">
        <f t="shared" si="996"/>
        <v>0</v>
      </c>
      <c r="AE1252" s="102"/>
      <c r="AF1252" s="110">
        <v>3</v>
      </c>
      <c r="AG1252" s="42">
        <f t="shared" si="997"/>
        <v>26.75</v>
      </c>
      <c r="AH1252" s="41"/>
      <c r="AJ1252" s="15">
        <f t="shared" si="998"/>
        <v>26.75</v>
      </c>
      <c r="AK1252" s="15">
        <f t="shared" si="999"/>
        <v>0</v>
      </c>
      <c r="AL1252" s="15">
        <f t="shared" si="1000"/>
        <v>0</v>
      </c>
      <c r="AM1252" s="15" t="str">
        <f t="shared" si="1001"/>
        <v/>
      </c>
      <c r="AO1252" s="81" t="s">
        <v>59</v>
      </c>
    </row>
    <row r="1253" spans="2:41" s="3" customFormat="1" ht="9.9499999999999993" customHeight="1" x14ac:dyDescent="0.2">
      <c r="B1253" s="94" t="s">
        <v>8</v>
      </c>
      <c r="D1253" s="211"/>
      <c r="E1253" s="61" t="s">
        <v>92</v>
      </c>
      <c r="F1253" s="61"/>
      <c r="G1253" s="23" t="s">
        <v>100</v>
      </c>
      <c r="H1253" s="23"/>
      <c r="I1253" s="23"/>
      <c r="J1253" s="23"/>
      <c r="K1253" s="23" t="s">
        <v>1627</v>
      </c>
      <c r="L1253" s="23"/>
      <c r="M1253" s="23"/>
      <c r="N1253" s="23"/>
      <c r="P1253" s="61" t="s">
        <v>629</v>
      </c>
      <c r="Q1253" s="73"/>
      <c r="R1253" s="22"/>
      <c r="S1253" s="29">
        <f t="shared" si="992"/>
        <v>26.75</v>
      </c>
      <c r="T1253" s="27" t="s">
        <v>46</v>
      </c>
      <c r="U1253" s="5" t="str">
        <f>+Instructions!$B$3</f>
        <v xml:space="preserve">G </v>
      </c>
      <c r="V1253" s="41"/>
      <c r="W1253" s="45">
        <f>+Instructions!$C$22</f>
        <v>0</v>
      </c>
      <c r="X1253" s="15">
        <f t="shared" si="993"/>
        <v>26.75</v>
      </c>
      <c r="Y1253" s="41"/>
      <c r="Z1253" s="6" t="s">
        <v>1703</v>
      </c>
      <c r="AA1253" s="29">
        <v>26.75</v>
      </c>
      <c r="AB1253" s="49">
        <f t="shared" si="994"/>
        <v>0</v>
      </c>
      <c r="AC1253" s="15">
        <f t="shared" si="995"/>
        <v>26.75</v>
      </c>
      <c r="AD1253" s="11">
        <f t="shared" si="996"/>
        <v>0</v>
      </c>
      <c r="AE1253" s="102"/>
      <c r="AF1253" s="110">
        <v>3</v>
      </c>
      <c r="AG1253" s="42">
        <f t="shared" si="997"/>
        <v>26.75</v>
      </c>
      <c r="AH1253" s="41"/>
      <c r="AJ1253" s="15">
        <f t="shared" si="998"/>
        <v>26.75</v>
      </c>
      <c r="AK1253" s="15">
        <f t="shared" si="999"/>
        <v>0</v>
      </c>
      <c r="AL1253" s="15">
        <f t="shared" si="1000"/>
        <v>0</v>
      </c>
      <c r="AM1253" s="15" t="str">
        <f t="shared" si="1001"/>
        <v/>
      </c>
      <c r="AO1253" s="81" t="s">
        <v>59</v>
      </c>
    </row>
    <row r="1254" spans="2:41" s="3" customFormat="1" ht="9.9499999999999993" customHeight="1" x14ac:dyDescent="0.2">
      <c r="B1254" s="94" t="s">
        <v>8</v>
      </c>
      <c r="D1254" s="211"/>
      <c r="E1254" s="61" t="s">
        <v>1305</v>
      </c>
      <c r="F1254" s="61"/>
      <c r="G1254" s="23" t="s">
        <v>100</v>
      </c>
      <c r="H1254" s="23"/>
      <c r="I1254" s="23"/>
      <c r="J1254" s="23"/>
      <c r="K1254" s="23" t="s">
        <v>1306</v>
      </c>
      <c r="L1254" s="23"/>
      <c r="M1254" s="23"/>
      <c r="N1254" s="23"/>
      <c r="P1254" s="61" t="s">
        <v>1304</v>
      </c>
      <c r="Q1254" s="73"/>
      <c r="R1254" s="22"/>
      <c r="S1254" s="29">
        <f t="shared" si="992"/>
        <v>22.75</v>
      </c>
      <c r="T1254" s="27" t="s">
        <v>46</v>
      </c>
      <c r="U1254" s="5" t="str">
        <f>+Instructions!$B$3</f>
        <v xml:space="preserve">G </v>
      </c>
      <c r="V1254" s="41"/>
      <c r="W1254" s="45">
        <f>+Instructions!$C$22</f>
        <v>0</v>
      </c>
      <c r="X1254" s="15">
        <f t="shared" si="993"/>
        <v>22.75</v>
      </c>
      <c r="Y1254" s="41"/>
      <c r="Z1254" s="6" t="s">
        <v>1705</v>
      </c>
      <c r="AA1254" s="29">
        <v>22.75</v>
      </c>
      <c r="AB1254" s="49">
        <f t="shared" si="994"/>
        <v>0</v>
      </c>
      <c r="AC1254" s="15">
        <f t="shared" si="995"/>
        <v>22.75</v>
      </c>
      <c r="AD1254" s="11">
        <f t="shared" si="996"/>
        <v>0</v>
      </c>
      <c r="AE1254" s="102"/>
      <c r="AF1254" s="110">
        <v>3</v>
      </c>
      <c r="AG1254" s="42">
        <f t="shared" si="997"/>
        <v>22.75</v>
      </c>
      <c r="AH1254" s="41"/>
      <c r="AJ1254" s="15">
        <f t="shared" si="998"/>
        <v>22.75</v>
      </c>
      <c r="AK1254" s="15">
        <f t="shared" si="999"/>
        <v>0</v>
      </c>
      <c r="AL1254" s="15">
        <f t="shared" si="1000"/>
        <v>0</v>
      </c>
      <c r="AM1254" s="15" t="str">
        <f t="shared" si="1001"/>
        <v/>
      </c>
      <c r="AO1254" s="81" t="s">
        <v>59</v>
      </c>
    </row>
    <row r="1255" spans="2:41" s="3" customFormat="1" ht="9.9499999999999993" customHeight="1" x14ac:dyDescent="0.2">
      <c r="B1255" s="94" t="s">
        <v>8</v>
      </c>
      <c r="D1255" s="211"/>
      <c r="E1255" s="61" t="s">
        <v>92</v>
      </c>
      <c r="F1255" s="61"/>
      <c r="G1255" s="23" t="s">
        <v>100</v>
      </c>
      <c r="H1255" s="23"/>
      <c r="I1255" s="23"/>
      <c r="J1255" s="23"/>
      <c r="K1255" s="23" t="s">
        <v>421</v>
      </c>
      <c r="L1255" s="23"/>
      <c r="M1255" s="23"/>
      <c r="N1255" s="23"/>
      <c r="P1255" s="61" t="s">
        <v>617</v>
      </c>
      <c r="Q1255" s="73"/>
      <c r="R1255" s="22"/>
      <c r="S1255" s="29">
        <f t="shared" si="992"/>
        <v>31.85</v>
      </c>
      <c r="T1255" s="27" t="s">
        <v>46</v>
      </c>
      <c r="U1255" s="5" t="str">
        <f>+Instructions!$B$3</f>
        <v xml:space="preserve">G </v>
      </c>
      <c r="V1255" s="41"/>
      <c r="W1255" s="45">
        <f>+Instructions!$C$22</f>
        <v>0</v>
      </c>
      <c r="X1255" s="15">
        <f t="shared" si="993"/>
        <v>31.85</v>
      </c>
      <c r="Y1255" s="41"/>
      <c r="Z1255" s="6" t="s">
        <v>1705</v>
      </c>
      <c r="AA1255" s="29">
        <v>31.85</v>
      </c>
      <c r="AB1255" s="49">
        <f t="shared" si="994"/>
        <v>0</v>
      </c>
      <c r="AC1255" s="15">
        <f t="shared" si="995"/>
        <v>31.85</v>
      </c>
      <c r="AD1255" s="11">
        <f t="shared" si="996"/>
        <v>0</v>
      </c>
      <c r="AE1255" s="102"/>
      <c r="AF1255" s="110">
        <v>3</v>
      </c>
      <c r="AG1255" s="42">
        <f t="shared" si="997"/>
        <v>31.85</v>
      </c>
      <c r="AH1255" s="41"/>
      <c r="AJ1255" s="15">
        <f t="shared" si="998"/>
        <v>31.85</v>
      </c>
      <c r="AK1255" s="15">
        <f t="shared" si="999"/>
        <v>0</v>
      </c>
      <c r="AL1255" s="15">
        <f t="shared" si="1000"/>
        <v>0</v>
      </c>
      <c r="AM1255" s="15" t="str">
        <f t="shared" si="1001"/>
        <v/>
      </c>
      <c r="AO1255" s="183" t="s">
        <v>59</v>
      </c>
    </row>
    <row r="1256" spans="2:41" s="3" customFormat="1" ht="9.9499999999999993" customHeight="1" x14ac:dyDescent="0.2">
      <c r="B1256" s="94" t="s">
        <v>8</v>
      </c>
      <c r="E1256" s="61" t="s">
        <v>92</v>
      </c>
      <c r="F1256" s="61"/>
      <c r="G1256" s="23" t="s">
        <v>100</v>
      </c>
      <c r="H1256" s="23"/>
      <c r="I1256" s="23"/>
      <c r="J1256" s="23"/>
      <c r="K1256" s="23" t="s">
        <v>422</v>
      </c>
      <c r="L1256" s="23"/>
      <c r="M1256" s="23"/>
      <c r="N1256" s="23"/>
      <c r="P1256" s="61" t="s">
        <v>616</v>
      </c>
      <c r="Q1256" s="73"/>
      <c r="R1256" s="22"/>
      <c r="S1256" s="29">
        <f t="shared" si="992"/>
        <v>31.85</v>
      </c>
      <c r="T1256" s="27" t="s">
        <v>46</v>
      </c>
      <c r="U1256" s="5" t="str">
        <f>+Instructions!$B$3</f>
        <v xml:space="preserve">G </v>
      </c>
      <c r="V1256" s="41"/>
      <c r="W1256" s="45">
        <f>+Instructions!$C$22</f>
        <v>0</v>
      </c>
      <c r="X1256" s="15">
        <f t="shared" si="993"/>
        <v>31.85</v>
      </c>
      <c r="Y1256" s="41"/>
      <c r="Z1256" s="6" t="s">
        <v>1705</v>
      </c>
      <c r="AA1256" s="29">
        <v>31.85</v>
      </c>
      <c r="AB1256" s="49">
        <f t="shared" si="994"/>
        <v>0</v>
      </c>
      <c r="AC1256" s="15">
        <f t="shared" si="995"/>
        <v>31.85</v>
      </c>
      <c r="AD1256" s="11">
        <f t="shared" si="996"/>
        <v>0</v>
      </c>
      <c r="AE1256" s="102"/>
      <c r="AF1256" s="110">
        <v>3</v>
      </c>
      <c r="AG1256" s="42">
        <f t="shared" si="997"/>
        <v>31.85</v>
      </c>
      <c r="AH1256" s="41"/>
      <c r="AJ1256" s="15">
        <f t="shared" si="998"/>
        <v>31.85</v>
      </c>
      <c r="AK1256" s="15">
        <f t="shared" si="999"/>
        <v>0</v>
      </c>
      <c r="AL1256" s="15">
        <f t="shared" si="1000"/>
        <v>0</v>
      </c>
      <c r="AM1256" s="15" t="str">
        <f t="shared" si="1001"/>
        <v/>
      </c>
      <c r="AO1256" s="182" t="s">
        <v>59</v>
      </c>
    </row>
    <row r="1257" spans="2:41" s="3" customFormat="1" ht="9.9499999999999993" customHeight="1" x14ac:dyDescent="0.2">
      <c r="B1257" s="94" t="s">
        <v>8</v>
      </c>
      <c r="D1257" s="211"/>
      <c r="E1257" s="61" t="s">
        <v>234</v>
      </c>
      <c r="F1257" s="61"/>
      <c r="G1257" s="23" t="s">
        <v>100</v>
      </c>
      <c r="H1257" s="23"/>
      <c r="I1257" s="23"/>
      <c r="J1257" s="23"/>
      <c r="K1257" s="23" t="s">
        <v>413</v>
      </c>
      <c r="L1257" s="23"/>
      <c r="M1257" s="23"/>
      <c r="N1257" s="23"/>
      <c r="P1257" s="61" t="s">
        <v>295</v>
      </c>
      <c r="Q1257" s="73" t="s">
        <v>89</v>
      </c>
      <c r="R1257" s="22"/>
      <c r="S1257" s="29">
        <f t="shared" si="992"/>
        <v>37.9</v>
      </c>
      <c r="T1257" s="27" t="s">
        <v>46</v>
      </c>
      <c r="U1257" s="5" t="str">
        <f>+Instructions!$B$3</f>
        <v xml:space="preserve">G </v>
      </c>
      <c r="V1257" s="41"/>
      <c r="W1257" s="45">
        <f>+Instructions!$C$22</f>
        <v>0</v>
      </c>
      <c r="X1257" s="15">
        <f t="shared" si="993"/>
        <v>37.9</v>
      </c>
      <c r="Y1257" s="41"/>
      <c r="Z1257" s="6" t="s">
        <v>1705</v>
      </c>
      <c r="AA1257" s="29">
        <v>37.9</v>
      </c>
      <c r="AB1257" s="49">
        <f t="shared" si="994"/>
        <v>0</v>
      </c>
      <c r="AC1257" s="15">
        <f t="shared" si="995"/>
        <v>37.9</v>
      </c>
      <c r="AD1257" s="11">
        <f t="shared" si="996"/>
        <v>0</v>
      </c>
      <c r="AE1257" s="102"/>
      <c r="AF1257" s="110">
        <v>3</v>
      </c>
      <c r="AG1257" s="42">
        <f t="shared" si="997"/>
        <v>37.9</v>
      </c>
      <c r="AH1257" s="41"/>
      <c r="AJ1257" s="15">
        <f t="shared" si="998"/>
        <v>37.9</v>
      </c>
      <c r="AK1257" s="15">
        <f t="shared" si="999"/>
        <v>0</v>
      </c>
      <c r="AL1257" s="15">
        <f t="shared" si="1000"/>
        <v>0</v>
      </c>
      <c r="AM1257" s="15" t="str">
        <f t="shared" si="1001"/>
        <v/>
      </c>
      <c r="AO1257" s="182" t="s">
        <v>59</v>
      </c>
    </row>
    <row r="1258" spans="2:41" s="3" customFormat="1" ht="9.9499999999999993" customHeight="1" x14ac:dyDescent="0.2">
      <c r="B1258" s="94" t="s">
        <v>8</v>
      </c>
      <c r="D1258" s="211"/>
      <c r="E1258" s="61" t="s">
        <v>626</v>
      </c>
      <c r="F1258" s="61"/>
      <c r="G1258" s="23" t="s">
        <v>100</v>
      </c>
      <c r="H1258" s="23"/>
      <c r="I1258" s="23"/>
      <c r="J1258" s="23"/>
      <c r="K1258" s="23" t="s">
        <v>619</v>
      </c>
      <c r="L1258" s="23"/>
      <c r="M1258" s="23"/>
      <c r="N1258" s="23"/>
      <c r="P1258" s="61" t="s">
        <v>627</v>
      </c>
      <c r="Q1258" s="73"/>
      <c r="R1258" s="22"/>
      <c r="S1258" s="29">
        <f t="shared" si="992"/>
        <v>24.75</v>
      </c>
      <c r="T1258" s="27" t="s">
        <v>46</v>
      </c>
      <c r="U1258" s="5" t="str">
        <f>+Instructions!$B$3</f>
        <v xml:space="preserve">G </v>
      </c>
      <c r="V1258" s="41"/>
      <c r="W1258" s="45">
        <f>+Instructions!$C$22</f>
        <v>0</v>
      </c>
      <c r="X1258" s="15">
        <f t="shared" si="993"/>
        <v>24.75</v>
      </c>
      <c r="Y1258" s="41"/>
      <c r="Z1258" s="6" t="s">
        <v>1705</v>
      </c>
      <c r="AA1258" s="29">
        <v>24.75</v>
      </c>
      <c r="AB1258" s="49">
        <f t="shared" si="994"/>
        <v>0</v>
      </c>
      <c r="AC1258" s="15">
        <f t="shared" si="995"/>
        <v>24.75</v>
      </c>
      <c r="AD1258" s="11">
        <f t="shared" si="996"/>
        <v>0</v>
      </c>
      <c r="AE1258" s="102"/>
      <c r="AF1258" s="110">
        <v>3</v>
      </c>
      <c r="AG1258" s="42">
        <f t="shared" si="997"/>
        <v>24.75</v>
      </c>
      <c r="AH1258" s="41"/>
      <c r="AJ1258" s="15">
        <f t="shared" si="998"/>
        <v>24.75</v>
      </c>
      <c r="AK1258" s="15">
        <f t="shared" si="999"/>
        <v>0</v>
      </c>
      <c r="AL1258" s="15">
        <f t="shared" si="1000"/>
        <v>0</v>
      </c>
      <c r="AM1258" s="15" t="str">
        <f t="shared" si="1001"/>
        <v/>
      </c>
      <c r="AO1258" s="183" t="s">
        <v>59</v>
      </c>
    </row>
    <row r="1259" spans="2:41" s="3" customFormat="1" ht="9.9499999999999993" customHeight="1" x14ac:dyDescent="0.2">
      <c r="B1259" s="94" t="s">
        <v>8</v>
      </c>
      <c r="D1259" s="211"/>
      <c r="E1259" s="61" t="s">
        <v>92</v>
      </c>
      <c r="F1259" s="61"/>
      <c r="G1259" s="23" t="s">
        <v>100</v>
      </c>
      <c r="H1259" s="23"/>
      <c r="I1259" s="23"/>
      <c r="J1259" s="23"/>
      <c r="K1259" s="23" t="s">
        <v>1625</v>
      </c>
      <c r="L1259" s="23"/>
      <c r="M1259" s="23"/>
      <c r="N1259" s="23"/>
      <c r="P1259" s="61" t="s">
        <v>257</v>
      </c>
      <c r="Q1259" s="73"/>
      <c r="R1259" s="22"/>
      <c r="S1259" s="29">
        <f t="shared" si="992"/>
        <v>26.75</v>
      </c>
      <c r="T1259" s="27" t="s">
        <v>46</v>
      </c>
      <c r="U1259" s="5" t="str">
        <f>+Instructions!$B$3</f>
        <v xml:space="preserve">G </v>
      </c>
      <c r="V1259" s="41"/>
      <c r="W1259" s="45">
        <f>+Instructions!$C$22</f>
        <v>0</v>
      </c>
      <c r="X1259" s="15">
        <f t="shared" si="993"/>
        <v>26.75</v>
      </c>
      <c r="Y1259" s="41"/>
      <c r="Z1259" s="6" t="s">
        <v>1703</v>
      </c>
      <c r="AA1259" s="29">
        <v>26.75</v>
      </c>
      <c r="AB1259" s="49">
        <f t="shared" si="994"/>
        <v>0</v>
      </c>
      <c r="AC1259" s="15">
        <f t="shared" si="995"/>
        <v>26.75</v>
      </c>
      <c r="AD1259" s="11">
        <f t="shared" si="996"/>
        <v>0</v>
      </c>
      <c r="AE1259" s="102"/>
      <c r="AF1259" s="110">
        <v>3</v>
      </c>
      <c r="AG1259" s="42">
        <f t="shared" si="997"/>
        <v>26.75</v>
      </c>
      <c r="AH1259" s="41"/>
      <c r="AJ1259" s="15">
        <f t="shared" si="998"/>
        <v>26.75</v>
      </c>
      <c r="AK1259" s="15">
        <f t="shared" si="999"/>
        <v>0</v>
      </c>
      <c r="AL1259" s="15">
        <f t="shared" si="1000"/>
        <v>0</v>
      </c>
      <c r="AM1259" s="15" t="str">
        <f t="shared" si="1001"/>
        <v/>
      </c>
      <c r="AO1259" s="81" t="s">
        <v>59</v>
      </c>
    </row>
    <row r="1260" spans="2:41" s="3" customFormat="1" ht="9.9499999999999993" customHeight="1" x14ac:dyDescent="0.2">
      <c r="B1260" s="94" t="s">
        <v>8</v>
      </c>
      <c r="D1260" s="211"/>
      <c r="E1260" s="61" t="s">
        <v>92</v>
      </c>
      <c r="F1260" s="61"/>
      <c r="G1260" s="23" t="s">
        <v>100</v>
      </c>
      <c r="H1260" s="23"/>
      <c r="I1260" s="23"/>
      <c r="J1260" s="23"/>
      <c r="K1260" s="23" t="s">
        <v>1630</v>
      </c>
      <c r="L1260" s="23"/>
      <c r="M1260" s="23"/>
      <c r="N1260" s="23"/>
      <c r="P1260" s="61" t="s">
        <v>257</v>
      </c>
      <c r="Q1260" s="73"/>
      <c r="R1260" s="22"/>
      <c r="S1260" s="29">
        <f t="shared" si="992"/>
        <v>26.75</v>
      </c>
      <c r="T1260" s="27" t="s">
        <v>46</v>
      </c>
      <c r="U1260" s="5" t="str">
        <f>+Instructions!$B$3</f>
        <v xml:space="preserve">G </v>
      </c>
      <c r="V1260" s="41"/>
      <c r="W1260" s="45">
        <f>+Instructions!$C$22</f>
        <v>0</v>
      </c>
      <c r="X1260" s="15">
        <f t="shared" si="993"/>
        <v>26.75</v>
      </c>
      <c r="Y1260" s="41"/>
      <c r="Z1260" s="6" t="s">
        <v>1703</v>
      </c>
      <c r="AA1260" s="29">
        <v>26.75</v>
      </c>
      <c r="AB1260" s="49">
        <f t="shared" si="994"/>
        <v>0</v>
      </c>
      <c r="AC1260" s="15">
        <f t="shared" si="995"/>
        <v>26.75</v>
      </c>
      <c r="AD1260" s="11">
        <f t="shared" si="996"/>
        <v>0</v>
      </c>
      <c r="AE1260" s="102"/>
      <c r="AF1260" s="110">
        <v>3</v>
      </c>
      <c r="AG1260" s="42">
        <f t="shared" si="997"/>
        <v>26.75</v>
      </c>
      <c r="AH1260" s="41"/>
      <c r="AJ1260" s="15">
        <f t="shared" si="998"/>
        <v>26.75</v>
      </c>
      <c r="AK1260" s="15">
        <f t="shared" si="999"/>
        <v>0</v>
      </c>
      <c r="AL1260" s="15">
        <f t="shared" si="1000"/>
        <v>0</v>
      </c>
      <c r="AM1260" s="15" t="str">
        <f t="shared" si="1001"/>
        <v/>
      </c>
      <c r="AO1260" s="81" t="s">
        <v>59</v>
      </c>
    </row>
    <row r="1261" spans="2:41" s="3" customFormat="1" ht="9.9499999999999993" customHeight="1" x14ac:dyDescent="0.2">
      <c r="B1261" s="94" t="s">
        <v>8</v>
      </c>
      <c r="D1261" s="211"/>
      <c r="E1261" s="61" t="s">
        <v>551</v>
      </c>
      <c r="F1261" s="61"/>
      <c r="G1261" s="23" t="s">
        <v>100</v>
      </c>
      <c r="H1261" s="23"/>
      <c r="I1261" s="23"/>
      <c r="J1261" s="23"/>
      <c r="K1261" s="23" t="s">
        <v>624</v>
      </c>
      <c r="L1261" s="23"/>
      <c r="M1261" s="23"/>
      <c r="N1261" s="23"/>
      <c r="P1261" s="61" t="s">
        <v>630</v>
      </c>
      <c r="Q1261" s="73"/>
      <c r="R1261" s="22"/>
      <c r="S1261" s="29">
        <f t="shared" si="992"/>
        <v>49.5</v>
      </c>
      <c r="T1261" s="27" t="s">
        <v>46</v>
      </c>
      <c r="U1261" s="5" t="str">
        <f>+Instructions!$B$3</f>
        <v xml:space="preserve">G </v>
      </c>
      <c r="V1261" s="41"/>
      <c r="W1261" s="45">
        <f>+Instructions!$C$22</f>
        <v>0</v>
      </c>
      <c r="X1261" s="15">
        <f t="shared" si="993"/>
        <v>49.5</v>
      </c>
      <c r="Y1261" s="41"/>
      <c r="Z1261" s="6" t="s">
        <v>1705</v>
      </c>
      <c r="AA1261" s="29">
        <v>49.5</v>
      </c>
      <c r="AB1261" s="49">
        <f t="shared" si="994"/>
        <v>0</v>
      </c>
      <c r="AC1261" s="15">
        <f t="shared" si="995"/>
        <v>49.5</v>
      </c>
      <c r="AD1261" s="11">
        <f t="shared" si="996"/>
        <v>0</v>
      </c>
      <c r="AE1261" s="102"/>
      <c r="AF1261" s="110">
        <v>3</v>
      </c>
      <c r="AG1261" s="42">
        <f t="shared" si="997"/>
        <v>49.5</v>
      </c>
      <c r="AH1261" s="41"/>
      <c r="AJ1261" s="15">
        <f t="shared" si="998"/>
        <v>49.5</v>
      </c>
      <c r="AK1261" s="15">
        <f t="shared" si="999"/>
        <v>0</v>
      </c>
      <c r="AL1261" s="15">
        <f t="shared" si="1000"/>
        <v>0</v>
      </c>
      <c r="AM1261" s="15" t="str">
        <f t="shared" si="1001"/>
        <v/>
      </c>
      <c r="AO1261" s="183" t="s">
        <v>59</v>
      </c>
    </row>
    <row r="1262" spans="2:41" s="3" customFormat="1" ht="9.9499999999999993" customHeight="1" x14ac:dyDescent="0.2">
      <c r="B1262" s="94" t="s">
        <v>8</v>
      </c>
      <c r="D1262" s="211"/>
      <c r="E1262" s="61" t="s">
        <v>551</v>
      </c>
      <c r="F1262" s="61"/>
      <c r="G1262" s="23" t="s">
        <v>100</v>
      </c>
      <c r="H1262" s="23"/>
      <c r="I1262" s="23"/>
      <c r="J1262" s="23"/>
      <c r="K1262" s="23" t="s">
        <v>623</v>
      </c>
      <c r="L1262" s="23"/>
      <c r="M1262" s="23"/>
      <c r="N1262" s="23"/>
      <c r="P1262" s="61" t="s">
        <v>630</v>
      </c>
      <c r="Q1262" s="73"/>
      <c r="R1262" s="22"/>
      <c r="S1262" s="29">
        <f t="shared" si="992"/>
        <v>52.55</v>
      </c>
      <c r="T1262" s="27" t="s">
        <v>46</v>
      </c>
      <c r="U1262" s="5" t="str">
        <f>+Instructions!$B$3</f>
        <v xml:space="preserve">G </v>
      </c>
      <c r="V1262" s="41"/>
      <c r="W1262" s="45">
        <f>+Instructions!$C$22</f>
        <v>0</v>
      </c>
      <c r="X1262" s="15">
        <f t="shared" si="993"/>
        <v>52.55</v>
      </c>
      <c r="Y1262" s="41"/>
      <c r="Z1262" s="6" t="s">
        <v>1705</v>
      </c>
      <c r="AA1262" s="29">
        <v>52.55</v>
      </c>
      <c r="AB1262" s="49">
        <f t="shared" si="994"/>
        <v>0</v>
      </c>
      <c r="AC1262" s="15">
        <f t="shared" si="995"/>
        <v>52.55</v>
      </c>
      <c r="AD1262" s="11">
        <f t="shared" si="996"/>
        <v>0</v>
      </c>
      <c r="AE1262" s="102"/>
      <c r="AF1262" s="110">
        <v>3</v>
      </c>
      <c r="AG1262" s="42">
        <f t="shared" si="997"/>
        <v>52.55</v>
      </c>
      <c r="AH1262" s="41"/>
      <c r="AJ1262" s="15">
        <f t="shared" si="998"/>
        <v>52.55</v>
      </c>
      <c r="AK1262" s="15">
        <f t="shared" si="999"/>
        <v>0</v>
      </c>
      <c r="AL1262" s="15">
        <f t="shared" si="1000"/>
        <v>0</v>
      </c>
      <c r="AM1262" s="15" t="str">
        <f t="shared" si="1001"/>
        <v/>
      </c>
      <c r="AO1262" s="183" t="s">
        <v>59</v>
      </c>
    </row>
    <row r="1263" spans="2:41" s="3" customFormat="1" ht="3.95" customHeight="1" x14ac:dyDescent="0.2">
      <c r="P1263" s="61"/>
      <c r="Q1263" s="73"/>
      <c r="R1263" s="6"/>
      <c r="S1263" s="29"/>
      <c r="T1263" s="6"/>
      <c r="U1263" s="5"/>
      <c r="V1263" s="41"/>
      <c r="W1263" s="45"/>
      <c r="X1263" s="13"/>
      <c r="Y1263" s="41"/>
      <c r="Z1263" s="29"/>
      <c r="AA1263" s="29"/>
      <c r="AB1263" s="44"/>
      <c r="AC1263" s="15"/>
      <c r="AD1263" s="13"/>
      <c r="AE1263" s="54"/>
      <c r="AF1263" s="105"/>
      <c r="AG1263" s="29"/>
      <c r="AH1263" s="41"/>
      <c r="AJ1263" s="15"/>
      <c r="AK1263" s="15"/>
      <c r="AL1263" s="15"/>
      <c r="AM1263" s="15"/>
      <c r="AO1263" s="24" t="s">
        <v>59</v>
      </c>
    </row>
    <row r="1264" spans="2:41" s="3" customFormat="1" ht="9.9499999999999993" customHeight="1" x14ac:dyDescent="0.2">
      <c r="C1264" s="220" t="s">
        <v>1105</v>
      </c>
      <c r="E1264" s="221"/>
      <c r="K1264" s="3" t="s">
        <v>89</v>
      </c>
      <c r="L1264" s="3" t="s">
        <v>89</v>
      </c>
      <c r="P1264" s="134"/>
      <c r="Q1264" s="6"/>
      <c r="R1264" s="222"/>
      <c r="S1264" s="199"/>
      <c r="T1264" s="10"/>
      <c r="U1264" s="5"/>
      <c r="V1264" s="41"/>
      <c r="W1264" s="58"/>
      <c r="X1264" s="58"/>
      <c r="Y1264" s="41"/>
      <c r="Z1264" s="29"/>
      <c r="AA1264" s="29"/>
      <c r="AB1264" s="44"/>
      <c r="AC1264" s="15"/>
      <c r="AD1264" s="13"/>
      <c r="AE1264" s="54"/>
      <c r="AF1264" s="105"/>
      <c r="AG1264" s="15"/>
      <c r="AH1264" s="41"/>
      <c r="AJ1264" s="15"/>
      <c r="AK1264" s="15"/>
      <c r="AL1264" s="15"/>
      <c r="AM1264" s="15"/>
      <c r="AO1264" s="24" t="s">
        <v>59</v>
      </c>
    </row>
    <row r="1265" spans="2:41" s="3" customFormat="1" ht="3.95" customHeight="1" x14ac:dyDescent="0.2">
      <c r="P1265" s="61"/>
      <c r="Q1265" s="73"/>
      <c r="R1265" s="6"/>
      <c r="S1265" s="29"/>
      <c r="T1265" s="6"/>
      <c r="U1265" s="5"/>
      <c r="V1265" s="41"/>
      <c r="W1265" s="45"/>
      <c r="X1265" s="13"/>
      <c r="Y1265" s="41"/>
      <c r="Z1265" s="29"/>
      <c r="AA1265" s="29"/>
      <c r="AB1265" s="44"/>
      <c r="AC1265" s="15"/>
      <c r="AD1265" s="13"/>
      <c r="AE1265" s="54"/>
      <c r="AF1265" s="105"/>
      <c r="AG1265" s="29"/>
      <c r="AH1265" s="41"/>
      <c r="AJ1265" s="15"/>
      <c r="AK1265" s="15"/>
      <c r="AL1265" s="15"/>
      <c r="AM1265" s="15"/>
      <c r="AO1265" s="182" t="s">
        <v>59</v>
      </c>
    </row>
    <row r="1266" spans="2:41" s="3" customFormat="1" ht="9.9499999999999993" customHeight="1" x14ac:dyDescent="0.2">
      <c r="C1266" s="220" t="s">
        <v>1069</v>
      </c>
      <c r="E1266" s="221"/>
      <c r="K1266" s="3" t="s">
        <v>89</v>
      </c>
      <c r="P1266" s="134"/>
      <c r="Q1266" s="6"/>
      <c r="R1266" s="222" t="s">
        <v>370</v>
      </c>
      <c r="S1266" s="172" t="s">
        <v>1070</v>
      </c>
      <c r="T1266" s="223"/>
      <c r="U1266" s="5"/>
      <c r="V1266" s="41"/>
      <c r="W1266" s="58"/>
      <c r="X1266" s="58"/>
      <c r="Y1266" s="41"/>
      <c r="Z1266" s="29"/>
      <c r="AA1266" s="29"/>
      <c r="AB1266" s="44"/>
      <c r="AC1266" s="15"/>
      <c r="AD1266" s="13"/>
      <c r="AE1266" s="54"/>
      <c r="AF1266" s="105"/>
      <c r="AG1266" s="15"/>
      <c r="AH1266" s="41"/>
      <c r="AJ1266" s="15"/>
      <c r="AK1266" s="15"/>
      <c r="AL1266" s="15"/>
      <c r="AM1266" s="15"/>
      <c r="AO1266" s="182" t="s">
        <v>59</v>
      </c>
    </row>
    <row r="1267" spans="2:41" s="3" customFormat="1" ht="2.85" customHeight="1" x14ac:dyDescent="0.2">
      <c r="P1267" s="61"/>
      <c r="Q1267" s="73"/>
      <c r="R1267" s="6"/>
      <c r="S1267" s="29"/>
      <c r="T1267" s="6"/>
      <c r="U1267" s="5"/>
      <c r="V1267" s="41"/>
      <c r="W1267" s="45"/>
      <c r="X1267" s="13"/>
      <c r="Y1267" s="41"/>
      <c r="Z1267" s="29"/>
      <c r="AA1267" s="29"/>
      <c r="AB1267" s="44"/>
      <c r="AC1267" s="15"/>
      <c r="AD1267" s="13"/>
      <c r="AE1267" s="54"/>
      <c r="AF1267" s="105"/>
      <c r="AG1267" s="29"/>
      <c r="AH1267" s="41"/>
      <c r="AJ1267" s="15"/>
      <c r="AK1267" s="15"/>
      <c r="AL1267" s="15"/>
      <c r="AM1267" s="15"/>
      <c r="AO1267" s="182" t="s">
        <v>59</v>
      </c>
    </row>
    <row r="1268" spans="2:41" s="3" customFormat="1" ht="9.9499999999999993" customHeight="1" x14ac:dyDescent="0.2">
      <c r="C1268" s="133"/>
      <c r="D1268" s="211" t="s">
        <v>10</v>
      </c>
      <c r="E1268" s="224" t="s">
        <v>1073</v>
      </c>
      <c r="F1268" s="224"/>
      <c r="G1268" s="224" t="s">
        <v>1075</v>
      </c>
      <c r="H1268" s="224"/>
      <c r="I1268" s="224"/>
      <c r="J1268" s="224" t="s">
        <v>1077</v>
      </c>
      <c r="K1268" s="224"/>
      <c r="L1268" s="224"/>
      <c r="M1268" s="224"/>
      <c r="N1268" s="224"/>
      <c r="O1268" s="23"/>
      <c r="P1268" s="23"/>
      <c r="Q1268" s="23"/>
      <c r="R1268" s="23"/>
      <c r="S1268" s="23"/>
      <c r="T1268" s="23"/>
      <c r="U1268" s="5"/>
      <c r="V1268" s="41"/>
      <c r="W1268" s="58"/>
      <c r="X1268" s="58"/>
      <c r="Y1268" s="41"/>
      <c r="Z1268" s="29"/>
      <c r="AA1268" s="29"/>
      <c r="AB1268" s="44"/>
      <c r="AC1268" s="15"/>
      <c r="AD1268" s="13"/>
      <c r="AE1268" s="54"/>
      <c r="AF1268" s="105"/>
      <c r="AG1268" s="15"/>
      <c r="AH1268" s="41"/>
      <c r="AJ1268" s="15"/>
      <c r="AK1268" s="15"/>
      <c r="AL1268" s="15"/>
      <c r="AM1268" s="15"/>
      <c r="AO1268" s="182" t="s">
        <v>59</v>
      </c>
    </row>
    <row r="1269" spans="2:41" s="3" customFormat="1" ht="9.9499999999999993" customHeight="1" x14ac:dyDescent="0.2">
      <c r="C1269" s="133"/>
      <c r="D1269" s="211"/>
      <c r="E1269" s="224" t="s">
        <v>1074</v>
      </c>
      <c r="F1269" s="224"/>
      <c r="G1269" s="224" t="s">
        <v>1076</v>
      </c>
      <c r="H1269" s="224"/>
      <c r="I1269" s="224"/>
      <c r="J1269" s="224" t="s">
        <v>1078</v>
      </c>
      <c r="K1269" s="224"/>
      <c r="L1269" s="224"/>
      <c r="M1269" s="224"/>
      <c r="N1269" s="224"/>
      <c r="O1269" s="23"/>
      <c r="P1269" s="23"/>
      <c r="Q1269" s="23"/>
      <c r="R1269" s="23"/>
      <c r="S1269" s="23"/>
      <c r="T1269" s="23"/>
      <c r="U1269" s="5"/>
      <c r="V1269" s="41"/>
      <c r="W1269" s="58"/>
      <c r="X1269" s="58"/>
      <c r="Y1269" s="41"/>
      <c r="Z1269" s="29"/>
      <c r="AA1269" s="29"/>
      <c r="AB1269" s="44"/>
      <c r="AC1269" s="15"/>
      <c r="AD1269" s="13"/>
      <c r="AE1269" s="54"/>
      <c r="AF1269" s="105"/>
      <c r="AG1269" s="15"/>
      <c r="AH1269" s="41"/>
      <c r="AJ1269" s="15"/>
      <c r="AK1269" s="15"/>
      <c r="AL1269" s="15"/>
      <c r="AM1269" s="15"/>
      <c r="AO1269" s="182" t="s">
        <v>59</v>
      </c>
    </row>
    <row r="1270" spans="2:41" s="3" customFormat="1" ht="1.5" customHeight="1" x14ac:dyDescent="0.2">
      <c r="P1270" s="61"/>
      <c r="Q1270" s="73"/>
      <c r="R1270" s="6"/>
      <c r="S1270" s="29"/>
      <c r="T1270" s="6"/>
      <c r="U1270" s="5"/>
      <c r="V1270" s="41"/>
      <c r="W1270" s="45"/>
      <c r="X1270" s="13"/>
      <c r="Y1270" s="41"/>
      <c r="Z1270" s="29"/>
      <c r="AA1270" s="29"/>
      <c r="AB1270" s="44"/>
      <c r="AC1270" s="15"/>
      <c r="AD1270" s="13"/>
      <c r="AE1270" s="54"/>
      <c r="AF1270" s="105"/>
      <c r="AG1270" s="29"/>
      <c r="AH1270" s="41"/>
      <c r="AJ1270" s="15"/>
      <c r="AK1270" s="15"/>
      <c r="AL1270" s="15"/>
      <c r="AM1270" s="15"/>
      <c r="AO1270" s="182" t="s">
        <v>59</v>
      </c>
    </row>
    <row r="1271" spans="2:41" s="3" customFormat="1" ht="9.9499999999999993" customHeight="1" x14ac:dyDescent="0.2">
      <c r="B1271" s="95" t="s">
        <v>55</v>
      </c>
      <c r="D1271" s="211"/>
      <c r="E1271" s="61" t="s">
        <v>108</v>
      </c>
      <c r="F1271" s="61"/>
      <c r="G1271" s="23" t="s">
        <v>48</v>
      </c>
      <c r="H1271" s="23"/>
      <c r="I1271" s="23"/>
      <c r="J1271" s="23"/>
      <c r="K1271" s="23"/>
      <c r="L1271" s="23"/>
      <c r="M1271" s="23"/>
      <c r="N1271" s="23"/>
      <c r="P1271" s="61" t="s">
        <v>916</v>
      </c>
      <c r="Q1271" s="73"/>
      <c r="R1271" s="22"/>
      <c r="S1271" s="29">
        <f>IF(Suggested="Yes",AA1271,AG1271)</f>
        <v>5.15</v>
      </c>
      <c r="T1271" s="27" t="s">
        <v>47</v>
      </c>
      <c r="U1271" s="5" t="str">
        <f>+Instructions!$B$3</f>
        <v xml:space="preserve">G </v>
      </c>
      <c r="V1271" s="41"/>
      <c r="W1271" s="45">
        <f>+Instructions!$C$22</f>
        <v>0</v>
      </c>
      <c r="X1271" s="15">
        <f t="shared" ref="X1271" si="1002">ROUND($AA1271*(1-W1271)+0.004999,2)</f>
        <v>5.15</v>
      </c>
      <c r="Y1271" s="41"/>
      <c r="Z1271" s="6" t="s">
        <v>1705</v>
      </c>
      <c r="AA1271" s="29">
        <v>5.15</v>
      </c>
      <c r="AB1271" s="49">
        <f t="shared" ref="AB1271" si="1003">+W1271</f>
        <v>0</v>
      </c>
      <c r="AC1271" s="15">
        <f t="shared" ref="AC1271" si="1004">+X1271</f>
        <v>5.15</v>
      </c>
      <c r="AD1271" s="11">
        <f t="shared" ref="AD1271" si="1005">(AG1271-AC1271)/AG1271</f>
        <v>0</v>
      </c>
      <c r="AE1271" s="102"/>
      <c r="AF1271" s="109">
        <v>1</v>
      </c>
      <c r="AG1271" s="28">
        <f t="shared" ref="AG1271" si="1006">SUM(AJ1271:AL1271)+AE1271</f>
        <v>5.15</v>
      </c>
      <c r="AH1271" s="41"/>
      <c r="AJ1271" s="15">
        <f t="shared" ref="AJ1271" si="1007">ROUND(AC1271/(1-VLOOKUP(AF1271,Group,2,FALSE)),2)</f>
        <v>5.15</v>
      </c>
      <c r="AK1271" s="15">
        <f t="shared" ref="AK1271" si="1008">IF(VLOOKUP(AF1271,Group,5,FALSE)="YES",VLOOKUP(ROUND(ROUND(AJ1271,1)-AJ1271,2),Round,2,FALSE)+VLOOKUP(AF1271,Group,6,FALSE),0)</f>
        <v>0</v>
      </c>
      <c r="AL1271" s="15">
        <f t="shared" ref="AL1271" si="1009">IF(VLOOKUP(AF1271,Group,7,FALSE)="",0,ROUND(AJ1271-0.04999,1)-AJ1271+AM1271)</f>
        <v>0</v>
      </c>
      <c r="AM1271" s="15" t="str">
        <f t="shared" ref="AM1271" si="1010">IF(VLOOKUP(AF1271,Group,7,FALSE)="","",VLOOKUP(AF1271,Group,7,FALSE))</f>
        <v/>
      </c>
      <c r="AO1271" s="81" t="s">
        <v>59</v>
      </c>
    </row>
    <row r="1272" spans="2:41" s="3" customFormat="1" ht="9.9499999999999993" customHeight="1" x14ac:dyDescent="0.2">
      <c r="B1272" s="95" t="s">
        <v>55</v>
      </c>
      <c r="D1272" s="211"/>
      <c r="E1272" s="61" t="s">
        <v>398</v>
      </c>
      <c r="F1272" s="61"/>
      <c r="G1272" s="23" t="s">
        <v>48</v>
      </c>
      <c r="H1272" s="23"/>
      <c r="I1272" s="23" t="s">
        <v>258</v>
      </c>
      <c r="J1272" s="23"/>
      <c r="K1272" s="23"/>
      <c r="L1272" s="23"/>
      <c r="M1272" s="23"/>
      <c r="N1272" s="23"/>
      <c r="P1272" s="61" t="s">
        <v>1053</v>
      </c>
      <c r="Q1272" s="73"/>
      <c r="R1272" s="22" t="s">
        <v>52</v>
      </c>
      <c r="S1272" s="29">
        <f>IF(Suggested="Yes",AA1272,AG1272)</f>
        <v>6.7</v>
      </c>
      <c r="T1272" s="27" t="s">
        <v>47</v>
      </c>
      <c r="U1272" s="5" t="str">
        <f>+Instructions!$B$3</f>
        <v xml:space="preserve">G </v>
      </c>
      <c r="V1272" s="41"/>
      <c r="W1272" s="45">
        <f>+Instructions!$C$22</f>
        <v>0</v>
      </c>
      <c r="X1272" s="15">
        <f t="shared" ref="X1272" si="1011">ROUND($AA1272*(1-W1272)+0.004999,2)</f>
        <v>6.7</v>
      </c>
      <c r="Y1272" s="41"/>
      <c r="Z1272" s="6" t="s">
        <v>1705</v>
      </c>
      <c r="AA1272" s="29">
        <v>6.7</v>
      </c>
      <c r="AB1272" s="49">
        <f t="shared" ref="AB1272" si="1012">+W1272</f>
        <v>0</v>
      </c>
      <c r="AC1272" s="15">
        <f t="shared" ref="AC1272" si="1013">+X1272</f>
        <v>6.7</v>
      </c>
      <c r="AD1272" s="11">
        <f t="shared" ref="AD1272" si="1014">(AG1272-AC1272)/AG1272</f>
        <v>0</v>
      </c>
      <c r="AE1272" s="102"/>
      <c r="AF1272" s="109">
        <v>1</v>
      </c>
      <c r="AG1272" s="28">
        <f t="shared" ref="AG1272" si="1015">SUM(AJ1272:AL1272)+AE1272</f>
        <v>6.7</v>
      </c>
      <c r="AH1272" s="41"/>
      <c r="AJ1272" s="15">
        <f t="shared" ref="AJ1272" si="1016">ROUND(AC1272/(1-VLOOKUP(AF1272,Group,2,FALSE)),2)</f>
        <v>6.7</v>
      </c>
      <c r="AK1272" s="15">
        <f t="shared" ref="AK1272" si="1017">IF(VLOOKUP(AF1272,Group,5,FALSE)="YES",VLOOKUP(ROUND(ROUND(AJ1272,1)-AJ1272,2),Round,2,FALSE)+VLOOKUP(AF1272,Group,6,FALSE),0)</f>
        <v>0</v>
      </c>
      <c r="AL1272" s="15">
        <f t="shared" ref="AL1272" si="1018">IF(VLOOKUP(AF1272,Group,7,FALSE)="",0,ROUND(AJ1272-0.04999,1)-AJ1272+AM1272)</f>
        <v>0</v>
      </c>
      <c r="AM1272" s="15" t="str">
        <f t="shared" ref="AM1272" si="1019">IF(VLOOKUP(AF1272,Group,7,FALSE)="","",VLOOKUP(AF1272,Group,7,FALSE))</f>
        <v/>
      </c>
      <c r="AO1272" s="81" t="s">
        <v>59</v>
      </c>
    </row>
    <row r="1273" spans="2:41" s="3" customFormat="1" ht="1.5" customHeight="1" x14ac:dyDescent="0.2">
      <c r="P1273" s="61"/>
      <c r="Q1273" s="73"/>
      <c r="R1273" s="6"/>
      <c r="S1273" s="29"/>
      <c r="T1273" s="6"/>
      <c r="U1273" s="5"/>
      <c r="V1273" s="41"/>
      <c r="W1273" s="45"/>
      <c r="X1273" s="13"/>
      <c r="Y1273" s="41"/>
      <c r="Z1273" s="29"/>
      <c r="AA1273" s="29"/>
      <c r="AB1273" s="44"/>
      <c r="AC1273" s="15"/>
      <c r="AD1273" s="13"/>
      <c r="AE1273" s="54"/>
      <c r="AF1273" s="105"/>
      <c r="AG1273" s="29"/>
      <c r="AH1273" s="41"/>
      <c r="AJ1273" s="15"/>
      <c r="AK1273" s="15"/>
      <c r="AL1273" s="15"/>
      <c r="AM1273" s="15"/>
      <c r="AO1273" s="182" t="s">
        <v>59</v>
      </c>
    </row>
    <row r="1274" spans="2:41" s="3" customFormat="1" ht="9.6" customHeight="1" x14ac:dyDescent="0.2">
      <c r="D1274" s="225" t="s">
        <v>113</v>
      </c>
      <c r="E1274" s="226" t="s">
        <v>1638</v>
      </c>
      <c r="F1274" s="129"/>
      <c r="G1274" s="129"/>
      <c r="I1274" s="226"/>
      <c r="J1274" s="227"/>
      <c r="K1274" s="129"/>
      <c r="N1274" s="129"/>
      <c r="O1274" s="130"/>
      <c r="P1274" s="129"/>
      <c r="Q1274" s="131"/>
      <c r="R1274" s="22"/>
      <c r="S1274" s="29"/>
      <c r="T1274" s="27"/>
      <c r="U1274" s="27"/>
      <c r="V1274" s="41"/>
      <c r="W1274" s="45"/>
      <c r="X1274" s="29"/>
      <c r="Y1274" s="41"/>
      <c r="Z1274" s="29"/>
      <c r="AA1274" s="29"/>
      <c r="AB1274" s="49"/>
      <c r="AC1274" s="29"/>
      <c r="AD1274" s="49"/>
      <c r="AE1274" s="62"/>
      <c r="AF1274" s="106"/>
      <c r="AG1274" s="29"/>
      <c r="AH1274" s="41"/>
      <c r="AJ1274" s="29"/>
      <c r="AK1274" s="29"/>
      <c r="AL1274" s="29"/>
      <c r="AM1274" s="29"/>
      <c r="AO1274" s="182" t="s">
        <v>59</v>
      </c>
    </row>
    <row r="1275" spans="2:41" s="3" customFormat="1" ht="9.6" customHeight="1" x14ac:dyDescent="0.2">
      <c r="D1275" s="225"/>
      <c r="E1275" s="226" t="s">
        <v>1386</v>
      </c>
      <c r="F1275" s="129"/>
      <c r="G1275" s="129"/>
      <c r="I1275" s="226"/>
      <c r="J1275" s="227"/>
      <c r="K1275" s="129"/>
      <c r="N1275" s="129"/>
      <c r="O1275" s="130"/>
      <c r="P1275" s="129"/>
      <c r="Q1275" s="131"/>
      <c r="R1275" s="22"/>
      <c r="S1275" s="29"/>
      <c r="T1275" s="27"/>
      <c r="U1275" s="27"/>
      <c r="V1275" s="41"/>
      <c r="W1275" s="45"/>
      <c r="X1275" s="29"/>
      <c r="Y1275" s="41"/>
      <c r="Z1275" s="29"/>
      <c r="AA1275" s="29"/>
      <c r="AB1275" s="49"/>
      <c r="AC1275" s="29"/>
      <c r="AD1275" s="49"/>
      <c r="AE1275" s="62"/>
      <c r="AF1275" s="106"/>
      <c r="AG1275" s="29"/>
      <c r="AH1275" s="41"/>
      <c r="AJ1275" s="29"/>
      <c r="AK1275" s="29"/>
      <c r="AL1275" s="29"/>
      <c r="AM1275" s="29"/>
      <c r="AO1275" s="182" t="s">
        <v>59</v>
      </c>
    </row>
    <row r="1276" spans="2:41" s="3" customFormat="1" ht="3.95" customHeight="1" x14ac:dyDescent="0.2">
      <c r="P1276" s="61"/>
      <c r="Q1276" s="73"/>
      <c r="R1276" s="6"/>
      <c r="S1276" s="29"/>
      <c r="T1276" s="6"/>
      <c r="U1276" s="5"/>
      <c r="V1276" s="41"/>
      <c r="W1276" s="45"/>
      <c r="X1276" s="13"/>
      <c r="Y1276" s="41"/>
      <c r="Z1276" s="29"/>
      <c r="AA1276" s="29"/>
      <c r="AB1276" s="44"/>
      <c r="AC1276" s="15"/>
      <c r="AD1276" s="13"/>
      <c r="AE1276" s="54"/>
      <c r="AF1276" s="105"/>
      <c r="AG1276" s="29"/>
      <c r="AH1276" s="41"/>
      <c r="AJ1276" s="15"/>
      <c r="AK1276" s="15"/>
      <c r="AL1276" s="15"/>
      <c r="AM1276" s="15"/>
      <c r="AO1276" s="182" t="s">
        <v>59</v>
      </c>
    </row>
    <row r="1277" spans="2:41" s="3" customFormat="1" ht="9.9499999999999993" customHeight="1" x14ac:dyDescent="0.2">
      <c r="C1277" s="220" t="s">
        <v>761</v>
      </c>
      <c r="E1277" s="221"/>
      <c r="K1277" s="3" t="s">
        <v>89</v>
      </c>
      <c r="P1277" s="134"/>
      <c r="Q1277" s="6"/>
      <c r="R1277" s="222" t="s">
        <v>370</v>
      </c>
      <c r="S1277" s="172" t="s">
        <v>631</v>
      </c>
      <c r="T1277" s="223"/>
      <c r="U1277" s="5"/>
      <c r="V1277" s="41"/>
      <c r="W1277" s="58"/>
      <c r="X1277" s="58"/>
      <c r="Y1277" s="41"/>
      <c r="Z1277" s="29"/>
      <c r="AA1277" s="29"/>
      <c r="AB1277" s="44"/>
      <c r="AC1277" s="15"/>
      <c r="AD1277" s="13"/>
      <c r="AE1277" s="54"/>
      <c r="AF1277" s="105"/>
      <c r="AG1277" s="15"/>
      <c r="AH1277" s="41"/>
      <c r="AJ1277" s="15"/>
      <c r="AK1277" s="15"/>
      <c r="AL1277" s="15"/>
      <c r="AM1277" s="15"/>
      <c r="AO1277" s="182" t="s">
        <v>59</v>
      </c>
    </row>
    <row r="1278" spans="2:41" s="3" customFormat="1" ht="2.85" customHeight="1" x14ac:dyDescent="0.2">
      <c r="P1278" s="61"/>
      <c r="Q1278" s="73"/>
      <c r="R1278" s="6"/>
      <c r="S1278" s="29"/>
      <c r="T1278" s="6"/>
      <c r="U1278" s="5"/>
      <c r="V1278" s="41"/>
      <c r="W1278" s="45"/>
      <c r="X1278" s="13"/>
      <c r="Y1278" s="41"/>
      <c r="Z1278" s="29"/>
      <c r="AA1278" s="29"/>
      <c r="AB1278" s="44"/>
      <c r="AC1278" s="15"/>
      <c r="AD1278" s="13"/>
      <c r="AE1278" s="54"/>
      <c r="AF1278" s="105"/>
      <c r="AG1278" s="29"/>
      <c r="AH1278" s="41"/>
      <c r="AJ1278" s="15"/>
      <c r="AK1278" s="15"/>
      <c r="AL1278" s="15"/>
      <c r="AM1278" s="15"/>
      <c r="AO1278" s="182" t="s">
        <v>59</v>
      </c>
    </row>
    <row r="1279" spans="2:41" s="3" customFormat="1" ht="9.9499999999999993" customHeight="1" x14ac:dyDescent="0.2">
      <c r="C1279" s="133"/>
      <c r="D1279" s="211" t="s">
        <v>10</v>
      </c>
      <c r="E1279" s="224" t="s">
        <v>632</v>
      </c>
      <c r="F1279" s="224"/>
      <c r="G1279" s="224"/>
      <c r="H1279" s="224"/>
      <c r="I1279" s="224"/>
      <c r="J1279" s="229"/>
      <c r="K1279" s="224"/>
      <c r="L1279" s="224"/>
      <c r="M1279" s="224"/>
      <c r="N1279" s="224"/>
      <c r="O1279" s="23"/>
      <c r="P1279" s="23"/>
      <c r="Q1279" s="23"/>
      <c r="R1279" s="23"/>
      <c r="S1279" s="23"/>
      <c r="T1279" s="23"/>
      <c r="U1279" s="5"/>
      <c r="V1279" s="41"/>
      <c r="W1279" s="58"/>
      <c r="X1279" s="58"/>
      <c r="Y1279" s="41"/>
      <c r="Z1279" s="29"/>
      <c r="AA1279" s="29"/>
      <c r="AB1279" s="44"/>
      <c r="AC1279" s="15"/>
      <c r="AD1279" s="13"/>
      <c r="AE1279" s="54"/>
      <c r="AF1279" s="105"/>
      <c r="AG1279" s="15"/>
      <c r="AH1279" s="41"/>
      <c r="AJ1279" s="15"/>
      <c r="AK1279" s="15"/>
      <c r="AL1279" s="15"/>
      <c r="AM1279" s="15"/>
      <c r="AO1279" s="182" t="s">
        <v>59</v>
      </c>
    </row>
    <row r="1280" spans="2:41" s="3" customFormat="1" ht="1.5" customHeight="1" x14ac:dyDescent="0.2">
      <c r="P1280" s="61"/>
      <c r="Q1280" s="73"/>
      <c r="R1280" s="6"/>
      <c r="S1280" s="29"/>
      <c r="T1280" s="6"/>
      <c r="U1280" s="5"/>
      <c r="V1280" s="41"/>
      <c r="W1280" s="45"/>
      <c r="X1280" s="13"/>
      <c r="Y1280" s="41"/>
      <c r="Z1280" s="29"/>
      <c r="AA1280" s="29"/>
      <c r="AB1280" s="44"/>
      <c r="AC1280" s="15"/>
      <c r="AD1280" s="13"/>
      <c r="AE1280" s="54"/>
      <c r="AF1280" s="105"/>
      <c r="AG1280" s="29"/>
      <c r="AH1280" s="41"/>
      <c r="AJ1280" s="15"/>
      <c r="AK1280" s="15"/>
      <c r="AL1280" s="15"/>
      <c r="AM1280" s="15"/>
      <c r="AO1280" s="182" t="s">
        <v>59</v>
      </c>
    </row>
    <row r="1281" spans="2:41" s="3" customFormat="1" ht="9.9499999999999993" customHeight="1" x14ac:dyDescent="0.2">
      <c r="B1281" s="95" t="s">
        <v>55</v>
      </c>
      <c r="D1281" s="211"/>
      <c r="E1281" s="61" t="s">
        <v>108</v>
      </c>
      <c r="F1281" s="61"/>
      <c r="G1281" s="23" t="s">
        <v>48</v>
      </c>
      <c r="H1281" s="23"/>
      <c r="I1281" s="23" t="s">
        <v>258</v>
      </c>
      <c r="J1281" s="23"/>
      <c r="K1281" s="23" t="s">
        <v>341</v>
      </c>
      <c r="L1281" s="23"/>
      <c r="M1281" s="23"/>
      <c r="N1281" s="23"/>
      <c r="P1281" s="61" t="s">
        <v>607</v>
      </c>
      <c r="Q1281" s="73"/>
      <c r="R1281" s="22"/>
      <c r="S1281" s="29">
        <f>IF(Suggested="Yes",AA1281,AG1281)</f>
        <v>6.7</v>
      </c>
      <c r="T1281" s="27" t="s">
        <v>47</v>
      </c>
      <c r="U1281" s="5" t="str">
        <f>+Instructions!$B$3</f>
        <v xml:space="preserve">G </v>
      </c>
      <c r="V1281" s="41"/>
      <c r="W1281" s="45">
        <f>+Instructions!$C$22</f>
        <v>0</v>
      </c>
      <c r="X1281" s="15">
        <f>ROUND($AA1281*(1-W1281)+0.004999,2)</f>
        <v>6.7</v>
      </c>
      <c r="Y1281" s="41"/>
      <c r="Z1281" s="6" t="s">
        <v>1705</v>
      </c>
      <c r="AA1281" s="29">
        <v>6.7</v>
      </c>
      <c r="AB1281" s="49">
        <f t="shared" ref="AB1281:AC1281" si="1020">+W1281</f>
        <v>0</v>
      </c>
      <c r="AC1281" s="15">
        <f t="shared" si="1020"/>
        <v>6.7</v>
      </c>
      <c r="AD1281" s="11">
        <f>(AG1281-AC1281)/AG1281</f>
        <v>0</v>
      </c>
      <c r="AE1281" s="102"/>
      <c r="AF1281" s="109">
        <v>1</v>
      </c>
      <c r="AG1281" s="28">
        <f>SUM(AJ1281:AL1281)+AE1281</f>
        <v>6.7</v>
      </c>
      <c r="AH1281" s="41"/>
      <c r="AJ1281" s="15">
        <f>ROUND(AC1281/(1-VLOOKUP(AF1281,Group,2,FALSE)),2)</f>
        <v>6.7</v>
      </c>
      <c r="AK1281" s="15">
        <f>IF(VLOOKUP(AF1281,Group,5,FALSE)="YES",VLOOKUP(ROUND(ROUND(AJ1281,1)-AJ1281,2),Round,2,FALSE)+VLOOKUP(AF1281,Group,6,FALSE),0)</f>
        <v>0</v>
      </c>
      <c r="AL1281" s="15">
        <f>IF(VLOOKUP(AF1281,Group,7,FALSE)="",0,ROUND(AJ1281-0.04999,1)-AJ1281+AM1281)</f>
        <v>0</v>
      </c>
      <c r="AM1281" s="15" t="str">
        <f>IF(VLOOKUP(AF1281,Group,7,FALSE)="","",VLOOKUP(AF1281,Group,7,FALSE))</f>
        <v/>
      </c>
      <c r="AO1281" s="183" t="s">
        <v>59</v>
      </c>
    </row>
    <row r="1282" spans="2:41" s="3" customFormat="1" ht="2.85" customHeight="1" x14ac:dyDescent="0.2">
      <c r="P1282" s="61"/>
      <c r="Q1282" s="73"/>
      <c r="R1282" s="6"/>
      <c r="S1282" s="29"/>
      <c r="T1282" s="6"/>
      <c r="U1282" s="5"/>
      <c r="V1282" s="41"/>
      <c r="W1282" s="45"/>
      <c r="X1282" s="13"/>
      <c r="Y1282" s="41"/>
      <c r="Z1282" s="29"/>
      <c r="AA1282" s="29"/>
      <c r="AB1282" s="44"/>
      <c r="AC1282" s="15"/>
      <c r="AD1282" s="13"/>
      <c r="AE1282" s="54"/>
      <c r="AF1282" s="105"/>
      <c r="AG1282" s="29"/>
      <c r="AH1282" s="41"/>
      <c r="AJ1282" s="15"/>
      <c r="AK1282" s="15"/>
      <c r="AL1282" s="15"/>
      <c r="AM1282" s="15"/>
      <c r="AO1282" s="182" t="s">
        <v>59</v>
      </c>
    </row>
    <row r="1283" spans="2:41" s="3" customFormat="1" ht="9.9499999999999993" customHeight="1" x14ac:dyDescent="0.2">
      <c r="B1283" s="95" t="s">
        <v>55</v>
      </c>
      <c r="D1283" s="211"/>
      <c r="E1283" s="61" t="s">
        <v>108</v>
      </c>
      <c r="F1283" s="61"/>
      <c r="G1283" s="23" t="s">
        <v>48</v>
      </c>
      <c r="H1283" s="23"/>
      <c r="I1283" s="23" t="s">
        <v>258</v>
      </c>
      <c r="J1283" s="23"/>
      <c r="K1283" s="23" t="s">
        <v>474</v>
      </c>
      <c r="L1283" s="23"/>
      <c r="M1283" s="23"/>
      <c r="N1283" s="23"/>
      <c r="P1283" s="61" t="s">
        <v>607</v>
      </c>
      <c r="Q1283" s="73"/>
      <c r="R1283" s="22"/>
      <c r="S1283" s="29">
        <f>IF(Suggested="Yes",AA1283,AG1283)</f>
        <v>5.5</v>
      </c>
      <c r="T1283" s="27" t="s">
        <v>47</v>
      </c>
      <c r="U1283" s="5" t="str">
        <f>+Instructions!$B$3</f>
        <v xml:space="preserve">G </v>
      </c>
      <c r="V1283" s="41"/>
      <c r="W1283" s="45">
        <f>+Instructions!$C$22</f>
        <v>0</v>
      </c>
      <c r="X1283" s="15">
        <f>ROUND($AA1283*(1-W1283)+0.004999,2)</f>
        <v>5.5</v>
      </c>
      <c r="Y1283" s="41"/>
      <c r="Z1283" s="6" t="s">
        <v>1705</v>
      </c>
      <c r="AA1283" s="29">
        <v>5.5</v>
      </c>
      <c r="AB1283" s="49">
        <f t="shared" ref="AB1283:AC1283" si="1021">+W1283</f>
        <v>0</v>
      </c>
      <c r="AC1283" s="15">
        <f t="shared" si="1021"/>
        <v>5.5</v>
      </c>
      <c r="AD1283" s="11">
        <f>(AG1283-AC1283)/AG1283</f>
        <v>0</v>
      </c>
      <c r="AE1283" s="102"/>
      <c r="AF1283" s="109">
        <v>1</v>
      </c>
      <c r="AG1283" s="28">
        <f>SUM(AJ1283:AL1283)+AE1283</f>
        <v>5.5</v>
      </c>
      <c r="AH1283" s="41"/>
      <c r="AJ1283" s="15">
        <f>ROUND(AC1283/(1-VLOOKUP(AF1283,Group,2,FALSE)),2)</f>
        <v>5.5</v>
      </c>
      <c r="AK1283" s="15">
        <f>IF(VLOOKUP(AF1283,Group,5,FALSE)="YES",VLOOKUP(ROUND(ROUND(AJ1283,1)-AJ1283,2),Round,2,FALSE)+VLOOKUP(AF1283,Group,6,FALSE),0)</f>
        <v>0</v>
      </c>
      <c r="AL1283" s="15">
        <f>IF(VLOOKUP(AF1283,Group,7,FALSE)="",0,ROUND(AJ1283-0.04999,1)-AJ1283+AM1283)</f>
        <v>0</v>
      </c>
      <c r="AM1283" s="15" t="str">
        <f>IF(VLOOKUP(AF1283,Group,7,FALSE)="","",VLOOKUP(AF1283,Group,7,FALSE))</f>
        <v/>
      </c>
      <c r="AO1283" s="183" t="s">
        <v>59</v>
      </c>
    </row>
    <row r="1284" spans="2:41" s="3" customFormat="1" ht="3.95" customHeight="1" x14ac:dyDescent="0.2">
      <c r="P1284" s="61"/>
      <c r="Q1284" s="73"/>
      <c r="R1284" s="6"/>
      <c r="S1284" s="29"/>
      <c r="T1284" s="6"/>
      <c r="U1284" s="5"/>
      <c r="V1284" s="41"/>
      <c r="W1284" s="45"/>
      <c r="X1284" s="13"/>
      <c r="Y1284" s="41"/>
      <c r="Z1284" s="29"/>
      <c r="AA1284" s="29"/>
      <c r="AB1284" s="44"/>
      <c r="AC1284" s="15"/>
      <c r="AD1284" s="13"/>
      <c r="AE1284" s="54"/>
      <c r="AF1284" s="105"/>
      <c r="AG1284" s="29"/>
      <c r="AH1284" s="41"/>
      <c r="AJ1284" s="15"/>
      <c r="AK1284" s="15"/>
      <c r="AL1284" s="15"/>
      <c r="AM1284" s="15"/>
      <c r="AO1284" s="182" t="s">
        <v>59</v>
      </c>
    </row>
    <row r="1285" spans="2:41" s="3" customFormat="1" ht="9.9499999999999993" customHeight="1" x14ac:dyDescent="0.2">
      <c r="C1285" s="220" t="s">
        <v>1406</v>
      </c>
      <c r="E1285" s="221"/>
      <c r="K1285" s="3" t="s">
        <v>89</v>
      </c>
      <c r="P1285" s="134"/>
      <c r="Q1285" s="6"/>
      <c r="R1285" s="222" t="s">
        <v>370</v>
      </c>
      <c r="S1285" s="172" t="s">
        <v>1407</v>
      </c>
      <c r="T1285" s="223"/>
      <c r="U1285" s="5"/>
      <c r="V1285" s="41"/>
      <c r="W1285" s="58"/>
      <c r="X1285" s="58"/>
      <c r="Y1285" s="41"/>
      <c r="Z1285" s="29"/>
      <c r="AA1285" s="29"/>
      <c r="AB1285" s="44"/>
      <c r="AC1285" s="15"/>
      <c r="AD1285" s="13"/>
      <c r="AE1285" s="54"/>
      <c r="AF1285" s="105"/>
      <c r="AG1285" s="15"/>
      <c r="AH1285" s="41"/>
      <c r="AJ1285" s="15"/>
      <c r="AK1285" s="15"/>
      <c r="AL1285" s="15"/>
      <c r="AM1285" s="15"/>
      <c r="AO1285" s="182" t="s">
        <v>59</v>
      </c>
    </row>
    <row r="1286" spans="2:41" s="3" customFormat="1" ht="2.85" customHeight="1" x14ac:dyDescent="0.2">
      <c r="P1286" s="61"/>
      <c r="Q1286" s="73"/>
      <c r="R1286" s="6"/>
      <c r="S1286" s="29"/>
      <c r="T1286" s="6"/>
      <c r="U1286" s="5"/>
      <c r="V1286" s="41"/>
      <c r="W1286" s="45"/>
      <c r="X1286" s="13"/>
      <c r="Y1286" s="41"/>
      <c r="Z1286" s="29"/>
      <c r="AA1286" s="29"/>
      <c r="AB1286" s="44"/>
      <c r="AC1286" s="15"/>
      <c r="AD1286" s="13"/>
      <c r="AE1286" s="54"/>
      <c r="AF1286" s="105"/>
      <c r="AG1286" s="29"/>
      <c r="AH1286" s="41"/>
      <c r="AJ1286" s="15"/>
      <c r="AK1286" s="15"/>
      <c r="AL1286" s="15"/>
      <c r="AM1286" s="15"/>
      <c r="AO1286" s="182" t="s">
        <v>59</v>
      </c>
    </row>
    <row r="1287" spans="2:41" s="3" customFormat="1" ht="9.9499999999999993" customHeight="1" x14ac:dyDescent="0.2">
      <c r="C1287" s="133"/>
      <c r="D1287" s="211" t="s">
        <v>10</v>
      </c>
      <c r="E1287" s="224" t="s">
        <v>1408</v>
      </c>
      <c r="F1287" s="224"/>
      <c r="G1287" s="224"/>
      <c r="H1287" s="224"/>
      <c r="I1287" s="224"/>
      <c r="J1287" s="229"/>
      <c r="K1287" s="224"/>
      <c r="L1287" s="224"/>
      <c r="M1287" s="224"/>
      <c r="N1287" s="224"/>
      <c r="O1287" s="23"/>
      <c r="P1287" s="23"/>
      <c r="Q1287" s="23"/>
      <c r="R1287" s="23"/>
      <c r="S1287" s="23"/>
      <c r="T1287" s="23"/>
      <c r="U1287" s="5"/>
      <c r="V1287" s="41"/>
      <c r="W1287" s="58"/>
      <c r="X1287" s="58"/>
      <c r="Y1287" s="41"/>
      <c r="Z1287" s="29"/>
      <c r="AA1287" s="29"/>
      <c r="AB1287" s="44"/>
      <c r="AC1287" s="15"/>
      <c r="AD1287" s="13"/>
      <c r="AE1287" s="54"/>
      <c r="AF1287" s="105"/>
      <c r="AG1287" s="15"/>
      <c r="AH1287" s="41"/>
      <c r="AJ1287" s="15"/>
      <c r="AK1287" s="15"/>
      <c r="AL1287" s="15"/>
      <c r="AM1287" s="15"/>
      <c r="AO1287" s="182" t="s">
        <v>59</v>
      </c>
    </row>
    <row r="1288" spans="2:41" s="3" customFormat="1" ht="1.5" customHeight="1" x14ac:dyDescent="0.2">
      <c r="P1288" s="61"/>
      <c r="Q1288" s="73"/>
      <c r="R1288" s="6"/>
      <c r="S1288" s="29"/>
      <c r="T1288" s="6"/>
      <c r="U1288" s="5"/>
      <c r="V1288" s="41"/>
      <c r="W1288" s="45"/>
      <c r="X1288" s="13"/>
      <c r="Y1288" s="41"/>
      <c r="Z1288" s="29"/>
      <c r="AA1288" s="29"/>
      <c r="AB1288" s="44"/>
      <c r="AC1288" s="15"/>
      <c r="AD1288" s="13"/>
      <c r="AE1288" s="54"/>
      <c r="AF1288" s="105"/>
      <c r="AG1288" s="29"/>
      <c r="AH1288" s="41"/>
      <c r="AJ1288" s="15"/>
      <c r="AK1288" s="15"/>
      <c r="AL1288" s="15"/>
      <c r="AM1288" s="15"/>
      <c r="AO1288" s="182" t="s">
        <v>59</v>
      </c>
    </row>
    <row r="1289" spans="2:41" s="3" customFormat="1" ht="9.75" customHeight="1" x14ac:dyDescent="0.2">
      <c r="B1289" s="95" t="s">
        <v>55</v>
      </c>
      <c r="D1289" s="211"/>
      <c r="E1289" s="61" t="s">
        <v>1409</v>
      </c>
      <c r="F1289" s="61"/>
      <c r="G1289" s="23" t="s">
        <v>48</v>
      </c>
      <c r="H1289" s="23"/>
      <c r="I1289" s="23" t="s">
        <v>258</v>
      </c>
      <c r="J1289" s="23"/>
      <c r="K1289" s="23"/>
      <c r="L1289" s="23"/>
      <c r="M1289" s="23" t="s">
        <v>89</v>
      </c>
      <c r="N1289" s="23"/>
      <c r="P1289" s="61" t="s">
        <v>206</v>
      </c>
      <c r="Q1289" s="73"/>
      <c r="R1289" s="22"/>
      <c r="S1289" s="29">
        <f>IF(Suggested="Yes",AA1289,AG1289)</f>
        <v>9.0500000000000007</v>
      </c>
      <c r="T1289" s="27" t="s">
        <v>47</v>
      </c>
      <c r="U1289" s="5" t="str">
        <f>+Instructions!$B$3</f>
        <v xml:space="preserve">G </v>
      </c>
      <c r="V1289" s="41"/>
      <c r="W1289" s="45">
        <f>+Instructions!$C$22</f>
        <v>0</v>
      </c>
      <c r="X1289" s="15">
        <f t="shared" ref="X1289:X1290" si="1022">ROUND($AA1289*(1-W1289)+0.004999,2)</f>
        <v>9.0500000000000007</v>
      </c>
      <c r="Y1289" s="41"/>
      <c r="Z1289" s="6" t="s">
        <v>1705</v>
      </c>
      <c r="AA1289" s="29">
        <v>9.0500000000000007</v>
      </c>
      <c r="AB1289" s="49">
        <f t="shared" ref="AB1289:AB1290" si="1023">+W1289</f>
        <v>0</v>
      </c>
      <c r="AC1289" s="15">
        <f t="shared" ref="AC1289:AC1290" si="1024">+X1289</f>
        <v>9.0500000000000007</v>
      </c>
      <c r="AD1289" s="11">
        <f t="shared" ref="AD1289:AD1290" si="1025">(AG1289-AC1289)/AG1289</f>
        <v>0</v>
      </c>
      <c r="AE1289" s="102"/>
      <c r="AF1289" s="109">
        <v>1</v>
      </c>
      <c r="AG1289" s="28">
        <f t="shared" ref="AG1289:AG1290" si="1026">SUM(AJ1289:AL1289)+AE1289</f>
        <v>9.0500000000000007</v>
      </c>
      <c r="AH1289" s="41"/>
      <c r="AJ1289" s="15">
        <f t="shared" ref="AJ1289:AJ1290" si="1027">ROUND(AC1289/(1-VLOOKUP(AF1289,Group,2,FALSE)),2)</f>
        <v>9.0500000000000007</v>
      </c>
      <c r="AK1289" s="15">
        <f t="shared" ref="AK1289:AK1290" si="1028">IF(VLOOKUP(AF1289,Group,5,FALSE)="YES",VLOOKUP(ROUND(ROUND(AJ1289,1)-AJ1289,2),Round,2,FALSE)+VLOOKUP(AF1289,Group,6,FALSE),0)</f>
        <v>0</v>
      </c>
      <c r="AL1289" s="15">
        <f t="shared" ref="AL1289:AL1290" si="1029">IF(VLOOKUP(AF1289,Group,7,FALSE)="",0,ROUND(AJ1289-0.04999,1)-AJ1289+AM1289)</f>
        <v>0</v>
      </c>
      <c r="AM1289" s="15" t="str">
        <f t="shared" ref="AM1289:AM1290" si="1030">IF(VLOOKUP(AF1289,Group,7,FALSE)="","",VLOOKUP(AF1289,Group,7,FALSE))</f>
        <v/>
      </c>
      <c r="AO1289" s="81" t="s">
        <v>59</v>
      </c>
    </row>
    <row r="1290" spans="2:41" s="3" customFormat="1" ht="9.75" customHeight="1" x14ac:dyDescent="0.2">
      <c r="B1290" s="95" t="s">
        <v>55</v>
      </c>
      <c r="D1290" s="211"/>
      <c r="E1290" s="61" t="s">
        <v>1410</v>
      </c>
      <c r="F1290" s="61"/>
      <c r="G1290" s="23" t="s">
        <v>48</v>
      </c>
      <c r="H1290" s="23"/>
      <c r="I1290" s="23" t="s">
        <v>258</v>
      </c>
      <c r="J1290" s="23"/>
      <c r="K1290" s="23"/>
      <c r="L1290" s="23"/>
      <c r="M1290" s="23"/>
      <c r="N1290" s="23"/>
      <c r="P1290" s="61" t="s">
        <v>107</v>
      </c>
      <c r="Q1290" s="73"/>
      <c r="R1290" s="22"/>
      <c r="S1290" s="29">
        <f>IF(Suggested="Yes",AA1290,AG1290)</f>
        <v>10.6</v>
      </c>
      <c r="T1290" s="27" t="s">
        <v>47</v>
      </c>
      <c r="U1290" s="5" t="str">
        <f>+Instructions!$B$3</f>
        <v xml:space="preserve">G </v>
      </c>
      <c r="V1290" s="41"/>
      <c r="W1290" s="45">
        <f>+Instructions!$C$22</f>
        <v>0</v>
      </c>
      <c r="X1290" s="15">
        <f t="shared" si="1022"/>
        <v>10.6</v>
      </c>
      <c r="Y1290" s="41"/>
      <c r="Z1290" s="6" t="s">
        <v>1705</v>
      </c>
      <c r="AA1290" s="29">
        <v>10.6</v>
      </c>
      <c r="AB1290" s="49">
        <f t="shared" si="1023"/>
        <v>0</v>
      </c>
      <c r="AC1290" s="15">
        <f t="shared" si="1024"/>
        <v>10.6</v>
      </c>
      <c r="AD1290" s="11">
        <f t="shared" si="1025"/>
        <v>0</v>
      </c>
      <c r="AE1290" s="102"/>
      <c r="AF1290" s="109">
        <v>1</v>
      </c>
      <c r="AG1290" s="28">
        <f t="shared" si="1026"/>
        <v>10.6</v>
      </c>
      <c r="AH1290" s="41"/>
      <c r="AJ1290" s="15">
        <f t="shared" si="1027"/>
        <v>10.6</v>
      </c>
      <c r="AK1290" s="15">
        <f t="shared" si="1028"/>
        <v>0</v>
      </c>
      <c r="AL1290" s="15">
        <f t="shared" si="1029"/>
        <v>0</v>
      </c>
      <c r="AM1290" s="15" t="str">
        <f t="shared" si="1030"/>
        <v/>
      </c>
      <c r="AO1290" s="81" t="s">
        <v>59</v>
      </c>
    </row>
    <row r="1291" spans="2:41" s="3" customFormat="1" ht="9.75" customHeight="1" x14ac:dyDescent="0.2">
      <c r="B1291" s="95" t="s">
        <v>55</v>
      </c>
      <c r="D1291" s="211"/>
      <c r="E1291" s="61" t="s">
        <v>1411</v>
      </c>
      <c r="F1291" s="61"/>
      <c r="G1291" s="23" t="s">
        <v>48</v>
      </c>
      <c r="H1291" s="23"/>
      <c r="I1291" s="23" t="s">
        <v>258</v>
      </c>
      <c r="J1291" s="23"/>
      <c r="K1291" s="23"/>
      <c r="L1291" s="23"/>
      <c r="M1291" s="23"/>
      <c r="N1291" s="23"/>
      <c r="P1291" s="61" t="s">
        <v>107</v>
      </c>
      <c r="Q1291" s="73"/>
      <c r="R1291" s="22"/>
      <c r="S1291" s="29">
        <f>IF(Suggested="Yes",AA1291,AG1291)</f>
        <v>12.6</v>
      </c>
      <c r="T1291" s="27" t="s">
        <v>47</v>
      </c>
      <c r="U1291" s="5" t="str">
        <f>+Instructions!$B$3</f>
        <v xml:space="preserve">G </v>
      </c>
      <c r="V1291" s="41"/>
      <c r="W1291" s="45">
        <f>+Instructions!$C$22</f>
        <v>0</v>
      </c>
      <c r="X1291" s="15">
        <f t="shared" ref="X1291:X1293" si="1031">ROUND($AA1291*(1-W1291)+0.004999,2)</f>
        <v>12.6</v>
      </c>
      <c r="Y1291" s="41"/>
      <c r="Z1291" s="6" t="s">
        <v>1705</v>
      </c>
      <c r="AA1291" s="29">
        <v>12.6</v>
      </c>
      <c r="AB1291" s="49">
        <f t="shared" ref="AB1291:AB1293" si="1032">+W1291</f>
        <v>0</v>
      </c>
      <c r="AC1291" s="15">
        <f t="shared" ref="AC1291:AC1293" si="1033">+X1291</f>
        <v>12.6</v>
      </c>
      <c r="AD1291" s="11">
        <f t="shared" ref="AD1291:AD1293" si="1034">(AG1291-AC1291)/AG1291</f>
        <v>0</v>
      </c>
      <c r="AE1291" s="102"/>
      <c r="AF1291" s="109">
        <v>1</v>
      </c>
      <c r="AG1291" s="28">
        <f t="shared" ref="AG1291:AG1293" si="1035">SUM(AJ1291:AL1291)+AE1291</f>
        <v>12.6</v>
      </c>
      <c r="AH1291" s="41"/>
      <c r="AJ1291" s="15">
        <f t="shared" ref="AJ1291:AJ1293" si="1036">ROUND(AC1291/(1-VLOOKUP(AF1291,Group,2,FALSE)),2)</f>
        <v>12.6</v>
      </c>
      <c r="AK1291" s="15">
        <f t="shared" ref="AK1291:AK1293" si="1037">IF(VLOOKUP(AF1291,Group,5,FALSE)="YES",VLOOKUP(ROUND(ROUND(AJ1291,1)-AJ1291,2),Round,2,FALSE)+VLOOKUP(AF1291,Group,6,FALSE),0)</f>
        <v>0</v>
      </c>
      <c r="AL1291" s="15">
        <f t="shared" ref="AL1291:AL1293" si="1038">IF(VLOOKUP(AF1291,Group,7,FALSE)="",0,ROUND(AJ1291-0.04999,1)-AJ1291+AM1291)</f>
        <v>0</v>
      </c>
      <c r="AM1291" s="15" t="str">
        <f t="shared" ref="AM1291:AM1293" si="1039">IF(VLOOKUP(AF1291,Group,7,FALSE)="","",VLOOKUP(AF1291,Group,7,FALSE))</f>
        <v/>
      </c>
      <c r="AO1291" s="81" t="s">
        <v>59</v>
      </c>
    </row>
    <row r="1292" spans="2:41" s="3" customFormat="1" ht="1.5" customHeight="1" x14ac:dyDescent="0.2">
      <c r="P1292" s="61"/>
      <c r="Q1292" s="73"/>
      <c r="R1292" s="6"/>
      <c r="S1292" s="29"/>
      <c r="T1292" s="6"/>
      <c r="U1292" s="5"/>
      <c r="V1292" s="41"/>
      <c r="W1292" s="45"/>
      <c r="X1292" s="13"/>
      <c r="Y1292" s="41"/>
      <c r="Z1292" s="29"/>
      <c r="AA1292" s="29"/>
      <c r="AB1292" s="44"/>
      <c r="AC1292" s="15"/>
      <c r="AD1292" s="13"/>
      <c r="AE1292" s="54"/>
      <c r="AF1292" s="105"/>
      <c r="AG1292" s="29"/>
      <c r="AH1292" s="41"/>
      <c r="AJ1292" s="15"/>
      <c r="AK1292" s="15"/>
      <c r="AL1292" s="15"/>
      <c r="AM1292" s="15"/>
      <c r="AO1292" s="182" t="s">
        <v>59</v>
      </c>
    </row>
    <row r="1293" spans="2:41" s="3" customFormat="1" ht="9.9499999999999993" customHeight="1" x14ac:dyDescent="0.2">
      <c r="B1293" s="94" t="s">
        <v>8</v>
      </c>
      <c r="D1293" s="211"/>
      <c r="E1293" s="61" t="s">
        <v>92</v>
      </c>
      <c r="F1293" s="23"/>
      <c r="G1293" s="23" t="s">
        <v>100</v>
      </c>
      <c r="H1293" s="23"/>
      <c r="I1293" s="23" t="s">
        <v>96</v>
      </c>
      <c r="J1293" s="23"/>
      <c r="K1293" s="23"/>
      <c r="L1293" s="23"/>
      <c r="M1293" s="226" t="s">
        <v>841</v>
      </c>
      <c r="N1293" s="23"/>
      <c r="P1293" s="61" t="s">
        <v>296</v>
      </c>
      <c r="Q1293" s="73"/>
      <c r="R1293" s="22"/>
      <c r="S1293" s="29">
        <f>IF(Suggested="Yes",AA1293,AG1293)</f>
        <v>26</v>
      </c>
      <c r="T1293" s="27" t="s">
        <v>46</v>
      </c>
      <c r="U1293" s="5" t="str">
        <f>+Instructions!$B$3</f>
        <v xml:space="preserve">G </v>
      </c>
      <c r="V1293" s="41"/>
      <c r="W1293" s="45">
        <f>+Instructions!$C$22</f>
        <v>0</v>
      </c>
      <c r="X1293" s="15">
        <f t="shared" si="1031"/>
        <v>26</v>
      </c>
      <c r="Y1293" s="41"/>
      <c r="Z1293" s="6" t="s">
        <v>1703</v>
      </c>
      <c r="AA1293" s="29">
        <v>26</v>
      </c>
      <c r="AB1293" s="49">
        <f t="shared" si="1032"/>
        <v>0</v>
      </c>
      <c r="AC1293" s="15">
        <f t="shared" si="1033"/>
        <v>26</v>
      </c>
      <c r="AD1293" s="11">
        <f t="shared" si="1034"/>
        <v>0</v>
      </c>
      <c r="AE1293" s="102"/>
      <c r="AF1293" s="110">
        <v>3</v>
      </c>
      <c r="AG1293" s="42">
        <f t="shared" si="1035"/>
        <v>26</v>
      </c>
      <c r="AH1293" s="41"/>
      <c r="AJ1293" s="15">
        <f t="shared" si="1036"/>
        <v>26</v>
      </c>
      <c r="AK1293" s="15">
        <f t="shared" si="1037"/>
        <v>0</v>
      </c>
      <c r="AL1293" s="15">
        <f t="shared" si="1038"/>
        <v>0</v>
      </c>
      <c r="AM1293" s="15" t="str">
        <f t="shared" si="1039"/>
        <v/>
      </c>
      <c r="AO1293" s="81" t="s">
        <v>59</v>
      </c>
    </row>
    <row r="1294" spans="2:41" s="3" customFormat="1" ht="1.5" customHeight="1" x14ac:dyDescent="0.2">
      <c r="P1294" s="61"/>
      <c r="Q1294" s="73"/>
      <c r="R1294" s="6"/>
      <c r="S1294" s="29"/>
      <c r="T1294" s="6"/>
      <c r="U1294" s="5"/>
      <c r="V1294" s="41"/>
      <c r="W1294" s="45"/>
      <c r="X1294" s="13"/>
      <c r="Y1294" s="41"/>
      <c r="Z1294" s="29"/>
      <c r="AA1294" s="29"/>
      <c r="AB1294" s="44"/>
      <c r="AC1294" s="15"/>
      <c r="AD1294" s="13"/>
      <c r="AE1294" s="54"/>
      <c r="AF1294" s="105"/>
      <c r="AG1294" s="29"/>
      <c r="AH1294" s="41"/>
      <c r="AJ1294" s="15"/>
      <c r="AK1294" s="15"/>
      <c r="AL1294" s="15"/>
      <c r="AM1294" s="15"/>
      <c r="AO1294" s="24" t="s">
        <v>59</v>
      </c>
    </row>
    <row r="1295" spans="2:41" s="3" customFormat="1" ht="9.75" customHeight="1" x14ac:dyDescent="0.2">
      <c r="B1295" s="95" t="s">
        <v>55</v>
      </c>
      <c r="D1295" s="211"/>
      <c r="E1295" s="61" t="s">
        <v>1466</v>
      </c>
      <c r="F1295" s="61"/>
      <c r="G1295" s="23" t="s">
        <v>48</v>
      </c>
      <c r="H1295" s="23"/>
      <c r="I1295" s="23" t="s">
        <v>258</v>
      </c>
      <c r="J1295" s="23"/>
      <c r="K1295" s="23"/>
      <c r="L1295" s="23"/>
      <c r="M1295" s="23"/>
      <c r="N1295" s="23"/>
      <c r="P1295" s="61" t="s">
        <v>1467</v>
      </c>
      <c r="Q1295" s="73"/>
      <c r="R1295" s="22"/>
      <c r="S1295" s="29">
        <f>IF(Suggested="Yes",AA1295,AG1295)</f>
        <v>15.45</v>
      </c>
      <c r="T1295" s="27" t="s">
        <v>47</v>
      </c>
      <c r="U1295" s="5" t="str">
        <f>+Instructions!$B$3</f>
        <v xml:space="preserve">G </v>
      </c>
      <c r="V1295" s="41"/>
      <c r="W1295" s="45">
        <f>+Instructions!$C$22</f>
        <v>0</v>
      </c>
      <c r="X1295" s="15">
        <f>ROUND($AA1295*(1-W1295)+0.004999,2)</f>
        <v>15.45</v>
      </c>
      <c r="Y1295" s="41"/>
      <c r="Z1295" s="6" t="s">
        <v>1703</v>
      </c>
      <c r="AA1295" s="29">
        <v>15.45</v>
      </c>
      <c r="AB1295" s="49">
        <f>+W1295</f>
        <v>0</v>
      </c>
      <c r="AC1295" s="15">
        <f>+X1295</f>
        <v>15.45</v>
      </c>
      <c r="AD1295" s="11">
        <f>(AG1295-AC1295)/AG1295</f>
        <v>0</v>
      </c>
      <c r="AE1295" s="102"/>
      <c r="AF1295" s="109">
        <v>1</v>
      </c>
      <c r="AG1295" s="28">
        <f>SUM(AJ1295:AL1295)+AE1295</f>
        <v>15.45</v>
      </c>
      <c r="AH1295" s="41"/>
      <c r="AJ1295" s="15">
        <f>ROUND(AC1295/(1-VLOOKUP(AF1295,Group,2,FALSE)),2)</f>
        <v>15.45</v>
      </c>
      <c r="AK1295" s="15">
        <f>IF(VLOOKUP(AF1295,Group,5,FALSE)="YES",VLOOKUP(ROUND(ROUND(AJ1295,1)-AJ1295,2),Round,2,FALSE)+VLOOKUP(AF1295,Group,6,FALSE),0)</f>
        <v>0</v>
      </c>
      <c r="AL1295" s="15">
        <f>IF(VLOOKUP(AF1295,Group,7,FALSE)="",0,ROUND(AJ1295-0.04999,1)-AJ1295+AM1295)</f>
        <v>0</v>
      </c>
      <c r="AM1295" s="15" t="str">
        <f>IF(VLOOKUP(AF1295,Group,7,FALSE)="","",VLOOKUP(AF1295,Group,7,FALSE))</f>
        <v/>
      </c>
      <c r="AO1295" s="81" t="s">
        <v>59</v>
      </c>
    </row>
    <row r="1296" spans="2:41" s="3" customFormat="1" ht="3.95" customHeight="1" x14ac:dyDescent="0.2">
      <c r="P1296" s="61"/>
      <c r="Q1296" s="73"/>
      <c r="R1296" s="6"/>
      <c r="S1296" s="29"/>
      <c r="T1296" s="6"/>
      <c r="U1296" s="5"/>
      <c r="V1296" s="41"/>
      <c r="W1296" s="45"/>
      <c r="X1296" s="13"/>
      <c r="Y1296" s="41"/>
      <c r="Z1296" s="29"/>
      <c r="AA1296" s="29"/>
      <c r="AB1296" s="44"/>
      <c r="AC1296" s="15"/>
      <c r="AD1296" s="13"/>
      <c r="AE1296" s="54"/>
      <c r="AF1296" s="105"/>
      <c r="AG1296" s="29"/>
      <c r="AH1296" s="41"/>
      <c r="AJ1296" s="15"/>
      <c r="AK1296" s="15"/>
      <c r="AL1296" s="15"/>
      <c r="AM1296" s="15"/>
      <c r="AO1296" s="182" t="s">
        <v>59</v>
      </c>
    </row>
    <row r="1297" spans="2:41" s="3" customFormat="1" ht="9.9499999999999993" customHeight="1" x14ac:dyDescent="0.2">
      <c r="C1297" s="220" t="s">
        <v>1315</v>
      </c>
      <c r="E1297" s="221"/>
      <c r="P1297" s="134"/>
      <c r="Q1297" s="6"/>
      <c r="R1297" s="222" t="s">
        <v>370</v>
      </c>
      <c r="S1297" s="172" t="s">
        <v>401</v>
      </c>
      <c r="T1297" s="223"/>
      <c r="U1297" s="5"/>
      <c r="V1297" s="41"/>
      <c r="W1297" s="58"/>
      <c r="X1297" s="58"/>
      <c r="Y1297" s="41"/>
      <c r="Z1297" s="29"/>
      <c r="AA1297" s="29"/>
      <c r="AB1297" s="44"/>
      <c r="AC1297" s="15"/>
      <c r="AD1297" s="13"/>
      <c r="AE1297" s="54"/>
      <c r="AF1297" s="105"/>
      <c r="AG1297" s="15"/>
      <c r="AH1297" s="41"/>
      <c r="AJ1297" s="15"/>
      <c r="AK1297" s="15"/>
      <c r="AL1297" s="15"/>
      <c r="AM1297" s="15"/>
      <c r="AO1297" s="182" t="s">
        <v>59</v>
      </c>
    </row>
    <row r="1298" spans="2:41" s="3" customFormat="1" ht="2.85" customHeight="1" x14ac:dyDescent="0.2">
      <c r="P1298" s="61"/>
      <c r="Q1298" s="73"/>
      <c r="R1298" s="6"/>
      <c r="S1298" s="29"/>
      <c r="T1298" s="6"/>
      <c r="U1298" s="5"/>
      <c r="V1298" s="41"/>
      <c r="W1298" s="45"/>
      <c r="X1298" s="13"/>
      <c r="Y1298" s="41"/>
      <c r="Z1298" s="29"/>
      <c r="AA1298" s="29"/>
      <c r="AB1298" s="44"/>
      <c r="AC1298" s="15"/>
      <c r="AD1298" s="13"/>
      <c r="AE1298" s="54"/>
      <c r="AF1298" s="105"/>
      <c r="AG1298" s="29"/>
      <c r="AH1298" s="41"/>
      <c r="AJ1298" s="15"/>
      <c r="AK1298" s="15"/>
      <c r="AL1298" s="15"/>
      <c r="AM1298" s="15"/>
      <c r="AO1298" s="182" t="s">
        <v>59</v>
      </c>
    </row>
    <row r="1299" spans="2:41" s="3" customFormat="1" ht="9.9499999999999993" customHeight="1" x14ac:dyDescent="0.2">
      <c r="C1299" s="133"/>
      <c r="D1299" s="211" t="s">
        <v>165</v>
      </c>
      <c r="E1299" s="224" t="s">
        <v>1640</v>
      </c>
      <c r="F1299" s="224"/>
      <c r="G1299" s="224"/>
      <c r="H1299" s="224"/>
      <c r="I1299" s="224"/>
      <c r="J1299" s="229"/>
      <c r="K1299" s="224"/>
      <c r="L1299" s="224"/>
      <c r="M1299" s="224"/>
      <c r="N1299" s="224"/>
      <c r="O1299" s="23"/>
      <c r="P1299" s="23"/>
      <c r="Q1299" s="23"/>
      <c r="R1299" s="23"/>
      <c r="S1299" s="23"/>
      <c r="T1299" s="23"/>
      <c r="U1299" s="5"/>
      <c r="V1299" s="41"/>
      <c r="W1299" s="58"/>
      <c r="X1299" s="58"/>
      <c r="Y1299" s="41"/>
      <c r="Z1299" s="29"/>
      <c r="AA1299" s="29"/>
      <c r="AB1299" s="44"/>
      <c r="AC1299" s="15"/>
      <c r="AD1299" s="13"/>
      <c r="AE1299" s="54"/>
      <c r="AF1299" s="105"/>
      <c r="AG1299" s="15"/>
      <c r="AH1299" s="41"/>
      <c r="AJ1299" s="15"/>
      <c r="AK1299" s="15"/>
      <c r="AL1299" s="15"/>
      <c r="AM1299" s="15"/>
      <c r="AO1299" s="182" t="s">
        <v>59</v>
      </c>
    </row>
    <row r="1300" spans="2:41" s="3" customFormat="1" ht="1.5" customHeight="1" x14ac:dyDescent="0.2">
      <c r="P1300" s="61"/>
      <c r="Q1300" s="73"/>
      <c r="R1300" s="6"/>
      <c r="S1300" s="29"/>
      <c r="T1300" s="6"/>
      <c r="U1300" s="5"/>
      <c r="V1300" s="41"/>
      <c r="W1300" s="45"/>
      <c r="X1300" s="13"/>
      <c r="Y1300" s="41"/>
      <c r="Z1300" s="29"/>
      <c r="AA1300" s="29"/>
      <c r="AB1300" s="44"/>
      <c r="AC1300" s="15"/>
      <c r="AD1300" s="13"/>
      <c r="AE1300" s="54"/>
      <c r="AF1300" s="105"/>
      <c r="AG1300" s="29"/>
      <c r="AH1300" s="41"/>
      <c r="AJ1300" s="15"/>
      <c r="AK1300" s="15"/>
      <c r="AL1300" s="15"/>
      <c r="AM1300" s="15"/>
      <c r="AO1300" s="182" t="s">
        <v>59</v>
      </c>
    </row>
    <row r="1301" spans="2:41" s="3" customFormat="1" ht="9.75" customHeight="1" x14ac:dyDescent="0.2">
      <c r="B1301" s="95" t="s">
        <v>55</v>
      </c>
      <c r="D1301" s="211"/>
      <c r="E1301" s="61" t="s">
        <v>398</v>
      </c>
      <c r="F1301" s="61"/>
      <c r="G1301" s="23" t="s">
        <v>48</v>
      </c>
      <c r="H1301" s="23"/>
      <c r="I1301" s="23" t="s">
        <v>258</v>
      </c>
      <c r="J1301" s="23"/>
      <c r="K1301" s="23" t="s">
        <v>341</v>
      </c>
      <c r="L1301" s="23"/>
      <c r="M1301" s="23"/>
      <c r="N1301" s="23"/>
      <c r="P1301" s="61" t="s">
        <v>472</v>
      </c>
      <c r="Q1301" s="73"/>
      <c r="R1301" s="22"/>
      <c r="S1301" s="29">
        <f>IF(Suggested="Yes",AA1301,AG1301)</f>
        <v>9.5</v>
      </c>
      <c r="T1301" s="27" t="s">
        <v>47</v>
      </c>
      <c r="U1301" s="5" t="str">
        <f>+Instructions!$B$3</f>
        <v xml:space="preserve">G </v>
      </c>
      <c r="V1301" s="41"/>
      <c r="W1301" s="45">
        <f>+Instructions!$C$22</f>
        <v>0</v>
      </c>
      <c r="X1301" s="15">
        <f t="shared" ref="X1301" si="1040">ROUND($AA1301*(1-W1301)+0.004999,2)</f>
        <v>9.5</v>
      </c>
      <c r="Y1301" s="41"/>
      <c r="Z1301" s="6" t="s">
        <v>1703</v>
      </c>
      <c r="AA1301" s="29">
        <v>9.5</v>
      </c>
      <c r="AB1301" s="49">
        <f t="shared" ref="AB1301" si="1041">+W1301</f>
        <v>0</v>
      </c>
      <c r="AC1301" s="15">
        <f t="shared" ref="AC1301" si="1042">+X1301</f>
        <v>9.5</v>
      </c>
      <c r="AD1301" s="11">
        <f t="shared" ref="AD1301" si="1043">(AG1301-AC1301)/AG1301</f>
        <v>0</v>
      </c>
      <c r="AE1301" s="102"/>
      <c r="AF1301" s="109">
        <v>1</v>
      </c>
      <c r="AG1301" s="28">
        <f t="shared" ref="AG1301" si="1044">SUM(AJ1301:AL1301)+AE1301</f>
        <v>9.5</v>
      </c>
      <c r="AH1301" s="41"/>
      <c r="AJ1301" s="15">
        <f t="shared" ref="AJ1301" si="1045">ROUND(AC1301/(1-VLOOKUP(AF1301,Group,2,FALSE)),2)</f>
        <v>9.5</v>
      </c>
      <c r="AK1301" s="15">
        <f t="shared" ref="AK1301" si="1046">IF(VLOOKUP(AF1301,Group,5,FALSE)="YES",VLOOKUP(ROUND(ROUND(AJ1301,1)-AJ1301,2),Round,2,FALSE)+VLOOKUP(AF1301,Group,6,FALSE),0)</f>
        <v>0</v>
      </c>
      <c r="AL1301" s="15">
        <f t="shared" ref="AL1301" si="1047">IF(VLOOKUP(AF1301,Group,7,FALSE)="",0,ROUND(AJ1301-0.04999,1)-AJ1301+AM1301)</f>
        <v>0</v>
      </c>
      <c r="AM1301" s="15" t="str">
        <f t="shared" ref="AM1301" si="1048">IF(VLOOKUP(AF1301,Group,7,FALSE)="","",VLOOKUP(AF1301,Group,7,FALSE))</f>
        <v/>
      </c>
      <c r="AO1301" s="81" t="s">
        <v>59</v>
      </c>
    </row>
    <row r="1302" spans="2:41" s="3" customFormat="1" ht="2.85" customHeight="1" x14ac:dyDescent="0.2">
      <c r="P1302" s="61"/>
      <c r="Q1302" s="73"/>
      <c r="R1302" s="6"/>
      <c r="S1302" s="29"/>
      <c r="T1302" s="6"/>
      <c r="U1302" s="5"/>
      <c r="V1302" s="41"/>
      <c r="W1302" s="45"/>
      <c r="X1302" s="13"/>
      <c r="Y1302" s="41"/>
      <c r="Z1302" s="29"/>
      <c r="AA1302" s="29"/>
      <c r="AB1302" s="44"/>
      <c r="AC1302" s="15"/>
      <c r="AD1302" s="13"/>
      <c r="AE1302" s="54"/>
      <c r="AF1302" s="105"/>
      <c r="AG1302" s="29"/>
      <c r="AH1302" s="41"/>
      <c r="AJ1302" s="15"/>
      <c r="AK1302" s="15"/>
      <c r="AL1302" s="15"/>
      <c r="AM1302" s="15"/>
      <c r="AO1302" s="182" t="s">
        <v>59</v>
      </c>
    </row>
    <row r="1303" spans="2:41" s="3" customFormat="1" ht="9.9499999999999993" customHeight="1" x14ac:dyDescent="0.2">
      <c r="C1303" s="133"/>
      <c r="D1303" s="211" t="s">
        <v>165</v>
      </c>
      <c r="E1303" s="224" t="s">
        <v>634</v>
      </c>
      <c r="F1303" s="224"/>
      <c r="G1303" s="224"/>
      <c r="H1303" s="224"/>
      <c r="I1303" s="224"/>
      <c r="J1303" s="229"/>
      <c r="K1303" s="224"/>
      <c r="L1303" s="224"/>
      <c r="M1303" s="224"/>
      <c r="N1303" s="224"/>
      <c r="O1303" s="23"/>
      <c r="P1303" s="23"/>
      <c r="Q1303" s="23"/>
      <c r="R1303" s="23"/>
      <c r="S1303" s="23"/>
      <c r="T1303" s="23"/>
      <c r="U1303" s="5"/>
      <c r="V1303" s="41"/>
      <c r="W1303" s="58"/>
      <c r="X1303" s="58"/>
      <c r="Y1303" s="41"/>
      <c r="Z1303" s="29"/>
      <c r="AA1303" s="29"/>
      <c r="AB1303" s="44"/>
      <c r="AC1303" s="15"/>
      <c r="AD1303" s="13"/>
      <c r="AE1303" s="54"/>
      <c r="AF1303" s="105"/>
      <c r="AG1303" s="15"/>
      <c r="AH1303" s="41"/>
      <c r="AJ1303" s="15"/>
      <c r="AK1303" s="15"/>
      <c r="AL1303" s="15"/>
      <c r="AM1303" s="15"/>
      <c r="AO1303" s="182" t="s">
        <v>59</v>
      </c>
    </row>
    <row r="1304" spans="2:41" s="3" customFormat="1" ht="1.5" customHeight="1" x14ac:dyDescent="0.2">
      <c r="P1304" s="61"/>
      <c r="Q1304" s="73"/>
      <c r="R1304" s="6"/>
      <c r="S1304" s="29"/>
      <c r="T1304" s="6"/>
      <c r="U1304" s="5"/>
      <c r="V1304" s="41"/>
      <c r="W1304" s="45"/>
      <c r="X1304" s="13"/>
      <c r="Y1304" s="41"/>
      <c r="Z1304" s="29"/>
      <c r="AA1304" s="29"/>
      <c r="AB1304" s="44"/>
      <c r="AC1304" s="15"/>
      <c r="AD1304" s="13"/>
      <c r="AE1304" s="54"/>
      <c r="AF1304" s="105"/>
      <c r="AG1304" s="29"/>
      <c r="AH1304" s="41"/>
      <c r="AJ1304" s="15"/>
      <c r="AK1304" s="15"/>
      <c r="AL1304" s="15"/>
      <c r="AM1304" s="15"/>
      <c r="AO1304" s="182" t="s">
        <v>59</v>
      </c>
    </row>
    <row r="1305" spans="2:41" s="3" customFormat="1" ht="9.9499999999999993" customHeight="1" x14ac:dyDescent="0.2">
      <c r="B1305" s="95" t="s">
        <v>55</v>
      </c>
      <c r="D1305" s="211"/>
      <c r="E1305" s="61" t="s">
        <v>398</v>
      </c>
      <c r="F1305" s="61"/>
      <c r="G1305" s="23" t="s">
        <v>48</v>
      </c>
      <c r="H1305" s="23"/>
      <c r="I1305" s="23" t="s">
        <v>258</v>
      </c>
      <c r="J1305" s="23"/>
      <c r="K1305" s="23" t="s">
        <v>341</v>
      </c>
      <c r="L1305" s="23"/>
      <c r="M1305" s="23"/>
      <c r="N1305" s="23"/>
      <c r="P1305" s="61" t="s">
        <v>472</v>
      </c>
      <c r="Q1305" s="73"/>
      <c r="R1305" s="22"/>
      <c r="S1305" s="29">
        <f>IF(Suggested="Yes",AA1305,AG1305)</f>
        <v>9.5</v>
      </c>
      <c r="T1305" s="27" t="s">
        <v>47</v>
      </c>
      <c r="U1305" s="5" t="str">
        <f>+Instructions!$B$3</f>
        <v xml:space="preserve">G </v>
      </c>
      <c r="V1305" s="41"/>
      <c r="W1305" s="45">
        <f>+Instructions!$C$22</f>
        <v>0</v>
      </c>
      <c r="X1305" s="15">
        <f>ROUND($AA1305*(1-W1305)+0.004999,2)</f>
        <v>9.5</v>
      </c>
      <c r="Y1305" s="41"/>
      <c r="Z1305" s="6" t="s">
        <v>1705</v>
      </c>
      <c r="AA1305" s="29">
        <v>9.5</v>
      </c>
      <c r="AB1305" s="49">
        <f>+W1305</f>
        <v>0</v>
      </c>
      <c r="AC1305" s="15">
        <f>+X1305</f>
        <v>9.5</v>
      </c>
      <c r="AD1305" s="11">
        <f>(AG1305-AC1305)/AG1305</f>
        <v>0</v>
      </c>
      <c r="AE1305" s="102"/>
      <c r="AF1305" s="109">
        <v>1</v>
      </c>
      <c r="AG1305" s="28">
        <f>SUM(AJ1305:AL1305)+AE1305</f>
        <v>9.5</v>
      </c>
      <c r="AH1305" s="41"/>
      <c r="AJ1305" s="15">
        <f>ROUND(AC1305/(1-VLOOKUP(AF1305,Group,2,FALSE)),2)</f>
        <v>9.5</v>
      </c>
      <c r="AK1305" s="15">
        <f>IF(VLOOKUP(AF1305,Group,5,FALSE)="YES",VLOOKUP(ROUND(ROUND(AJ1305,1)-AJ1305,2),Round,2,FALSE)+VLOOKUP(AF1305,Group,6,FALSE),0)</f>
        <v>0</v>
      </c>
      <c r="AL1305" s="15">
        <f>IF(VLOOKUP(AF1305,Group,7,FALSE)="",0,ROUND(AJ1305-0.04999,1)-AJ1305+AM1305)</f>
        <v>0</v>
      </c>
      <c r="AM1305" s="15" t="str">
        <f>IF(VLOOKUP(AF1305,Group,7,FALSE)="","",VLOOKUP(AF1305,Group,7,FALSE))</f>
        <v/>
      </c>
      <c r="AO1305" s="183" t="s">
        <v>59</v>
      </c>
    </row>
    <row r="1306" spans="2:41" s="3" customFormat="1" ht="1.5" customHeight="1" x14ac:dyDescent="0.2">
      <c r="C1306" s="3" t="s">
        <v>89</v>
      </c>
      <c r="P1306" s="61"/>
      <c r="Q1306" s="73"/>
      <c r="R1306" s="6"/>
      <c r="S1306" s="29"/>
      <c r="T1306" s="6"/>
      <c r="U1306" s="5"/>
      <c r="V1306" s="41"/>
      <c r="W1306" s="45"/>
      <c r="X1306" s="13"/>
      <c r="Y1306" s="41"/>
      <c r="Z1306" s="29"/>
      <c r="AA1306" s="29"/>
      <c r="AB1306" s="44"/>
      <c r="AC1306" s="15"/>
      <c r="AD1306" s="13"/>
      <c r="AE1306" s="54"/>
      <c r="AF1306" s="105"/>
      <c r="AG1306" s="29"/>
      <c r="AH1306" s="41"/>
      <c r="AJ1306" s="15"/>
      <c r="AK1306" s="15"/>
      <c r="AL1306" s="15"/>
      <c r="AM1306" s="15"/>
      <c r="AO1306" s="182" t="s">
        <v>59</v>
      </c>
    </row>
    <row r="1307" spans="2:41" s="3" customFormat="1" ht="9.9499999999999993" customHeight="1" x14ac:dyDescent="0.2">
      <c r="B1307" s="95" t="s">
        <v>55</v>
      </c>
      <c r="D1307" s="211"/>
      <c r="E1307" s="61" t="s">
        <v>398</v>
      </c>
      <c r="F1307" s="61"/>
      <c r="G1307" s="23" t="s">
        <v>48</v>
      </c>
      <c r="H1307" s="23"/>
      <c r="I1307" s="23" t="s">
        <v>258</v>
      </c>
      <c r="J1307" s="23"/>
      <c r="K1307" s="23" t="s">
        <v>474</v>
      </c>
      <c r="L1307" s="23"/>
      <c r="M1307" s="23"/>
      <c r="N1307" s="23"/>
      <c r="P1307" s="61" t="s">
        <v>472</v>
      </c>
      <c r="Q1307" s="73"/>
      <c r="R1307" s="22"/>
      <c r="S1307" s="29">
        <f>IF(Suggested="Yes",AA1307,AG1307)</f>
        <v>9.5</v>
      </c>
      <c r="T1307" s="27" t="s">
        <v>47</v>
      </c>
      <c r="U1307" s="5" t="str">
        <f>+Instructions!$B$3</f>
        <v xml:space="preserve">G </v>
      </c>
      <c r="V1307" s="41"/>
      <c r="W1307" s="45">
        <f>+Instructions!$C$22</f>
        <v>0</v>
      </c>
      <c r="X1307" s="15">
        <f>ROUND($AA1307*(1-W1307)+0.004999,2)</f>
        <v>9.5</v>
      </c>
      <c r="Y1307" s="41"/>
      <c r="Z1307" s="6" t="s">
        <v>1705</v>
      </c>
      <c r="AA1307" s="29">
        <v>9.5</v>
      </c>
      <c r="AB1307" s="49">
        <f>+W1307</f>
        <v>0</v>
      </c>
      <c r="AC1307" s="15">
        <f>+X1307</f>
        <v>9.5</v>
      </c>
      <c r="AD1307" s="11">
        <f>(AG1307-AC1307)/AG1307</f>
        <v>0</v>
      </c>
      <c r="AE1307" s="102"/>
      <c r="AF1307" s="109">
        <v>1</v>
      </c>
      <c r="AG1307" s="28">
        <f>SUM(AJ1307:AL1307)+AE1307</f>
        <v>9.5</v>
      </c>
      <c r="AH1307" s="41"/>
      <c r="AJ1307" s="15">
        <f>ROUND(AC1307/(1-VLOOKUP(AF1307,Group,2,FALSE)),2)</f>
        <v>9.5</v>
      </c>
      <c r="AK1307" s="15">
        <f>IF(VLOOKUP(AF1307,Group,5,FALSE)="YES",VLOOKUP(ROUND(ROUND(AJ1307,1)-AJ1307,2),Round,2,FALSE)+VLOOKUP(AF1307,Group,6,FALSE),0)</f>
        <v>0</v>
      </c>
      <c r="AL1307" s="15">
        <f>IF(VLOOKUP(AF1307,Group,7,FALSE)="",0,ROUND(AJ1307-0.04999,1)-AJ1307+AM1307)</f>
        <v>0</v>
      </c>
      <c r="AM1307" s="15" t="str">
        <f>IF(VLOOKUP(AF1307,Group,7,FALSE)="","",VLOOKUP(AF1307,Group,7,FALSE))</f>
        <v/>
      </c>
      <c r="AO1307" s="183" t="s">
        <v>59</v>
      </c>
    </row>
    <row r="1308" spans="2:41" s="3" customFormat="1" ht="2.85" customHeight="1" x14ac:dyDescent="0.2">
      <c r="P1308" s="61"/>
      <c r="Q1308" s="73"/>
      <c r="R1308" s="6"/>
      <c r="S1308" s="29"/>
      <c r="T1308" s="6"/>
      <c r="U1308" s="5"/>
      <c r="V1308" s="41"/>
      <c r="W1308" s="45"/>
      <c r="X1308" s="13"/>
      <c r="Y1308" s="41"/>
      <c r="Z1308" s="29"/>
      <c r="AA1308" s="29"/>
      <c r="AB1308" s="44"/>
      <c r="AC1308" s="15"/>
      <c r="AD1308" s="13"/>
      <c r="AE1308" s="54"/>
      <c r="AF1308" s="105"/>
      <c r="AG1308" s="29"/>
      <c r="AH1308" s="41"/>
      <c r="AJ1308" s="15"/>
      <c r="AK1308" s="15"/>
      <c r="AL1308" s="15"/>
      <c r="AM1308" s="15"/>
      <c r="AO1308" s="182" t="s">
        <v>59</v>
      </c>
    </row>
    <row r="1309" spans="2:41" s="3" customFormat="1" ht="9.9499999999999993" customHeight="1" x14ac:dyDescent="0.2">
      <c r="C1309" s="133"/>
      <c r="D1309" s="211" t="s">
        <v>10</v>
      </c>
      <c r="E1309" s="224" t="s">
        <v>635</v>
      </c>
      <c r="F1309" s="224"/>
      <c r="G1309" s="224" t="s">
        <v>636</v>
      </c>
      <c r="I1309" s="224"/>
      <c r="J1309" s="224" t="s">
        <v>638</v>
      </c>
      <c r="M1309" s="224"/>
      <c r="N1309" s="224"/>
      <c r="O1309" s="23"/>
      <c r="P1309" s="23"/>
      <c r="Q1309" s="23"/>
      <c r="R1309" s="23"/>
      <c r="S1309" s="23"/>
      <c r="T1309" s="23"/>
      <c r="U1309" s="5"/>
      <c r="V1309" s="41"/>
      <c r="W1309" s="58"/>
      <c r="X1309" s="58"/>
      <c r="Y1309" s="41"/>
      <c r="Z1309" s="29"/>
      <c r="AA1309" s="29"/>
      <c r="AB1309" s="44"/>
      <c r="AC1309" s="15"/>
      <c r="AD1309" s="13"/>
      <c r="AE1309" s="54"/>
      <c r="AF1309" s="105"/>
      <c r="AG1309" s="15"/>
      <c r="AH1309" s="41"/>
      <c r="AJ1309" s="15"/>
      <c r="AK1309" s="15"/>
      <c r="AL1309" s="15"/>
      <c r="AM1309" s="15"/>
      <c r="AO1309" s="182" t="s">
        <v>59</v>
      </c>
    </row>
    <row r="1310" spans="2:41" s="3" customFormat="1" ht="9.9499999999999993" customHeight="1" x14ac:dyDescent="0.2">
      <c r="C1310" s="133"/>
      <c r="D1310" s="211"/>
      <c r="E1310" s="224" t="s">
        <v>538</v>
      </c>
      <c r="F1310" s="224"/>
      <c r="G1310" s="224" t="s">
        <v>637</v>
      </c>
      <c r="I1310" s="224"/>
      <c r="J1310" s="229"/>
      <c r="K1310" s="224"/>
      <c r="L1310" s="224"/>
      <c r="M1310" s="224"/>
      <c r="N1310" s="224"/>
      <c r="O1310" s="23"/>
      <c r="P1310" s="23"/>
      <c r="Q1310" s="23"/>
      <c r="R1310" s="23"/>
      <c r="S1310" s="23"/>
      <c r="T1310" s="23"/>
      <c r="U1310" s="5"/>
      <c r="V1310" s="41"/>
      <c r="W1310" s="58"/>
      <c r="X1310" s="58"/>
      <c r="Y1310" s="41"/>
      <c r="Z1310" s="29"/>
      <c r="AA1310" s="29"/>
      <c r="AB1310" s="44"/>
      <c r="AC1310" s="15"/>
      <c r="AD1310" s="13"/>
      <c r="AE1310" s="54"/>
      <c r="AF1310" s="105"/>
      <c r="AG1310" s="15"/>
      <c r="AH1310" s="41"/>
      <c r="AJ1310" s="15"/>
      <c r="AK1310" s="15"/>
      <c r="AL1310" s="15"/>
      <c r="AM1310" s="15"/>
      <c r="AO1310" s="182" t="s">
        <v>59</v>
      </c>
    </row>
    <row r="1311" spans="2:41" s="3" customFormat="1" ht="1.5" customHeight="1" x14ac:dyDescent="0.2">
      <c r="P1311" s="61"/>
      <c r="Q1311" s="73"/>
      <c r="R1311" s="6"/>
      <c r="S1311" s="29"/>
      <c r="T1311" s="6"/>
      <c r="U1311" s="5"/>
      <c r="V1311" s="41"/>
      <c r="W1311" s="45"/>
      <c r="X1311" s="13"/>
      <c r="Y1311" s="41"/>
      <c r="Z1311" s="29"/>
      <c r="AA1311" s="29"/>
      <c r="AB1311" s="44"/>
      <c r="AC1311" s="15"/>
      <c r="AD1311" s="13"/>
      <c r="AE1311" s="54"/>
      <c r="AF1311" s="105"/>
      <c r="AG1311" s="29"/>
      <c r="AH1311" s="41"/>
      <c r="AJ1311" s="15"/>
      <c r="AK1311" s="15"/>
      <c r="AL1311" s="15"/>
      <c r="AM1311" s="15"/>
      <c r="AO1311" s="182" t="s">
        <v>59</v>
      </c>
    </row>
    <row r="1312" spans="2:41" s="3" customFormat="1" ht="9.9499999999999993" customHeight="1" x14ac:dyDescent="0.2">
      <c r="B1312" s="95" t="s">
        <v>55</v>
      </c>
      <c r="D1312" s="211"/>
      <c r="E1312" s="61" t="s">
        <v>398</v>
      </c>
      <c r="F1312" s="61"/>
      <c r="G1312" s="23" t="s">
        <v>48</v>
      </c>
      <c r="H1312" s="23"/>
      <c r="I1312" s="23" t="s">
        <v>258</v>
      </c>
      <c r="J1312" s="23"/>
      <c r="K1312" s="23" t="s">
        <v>341</v>
      </c>
      <c r="L1312" s="23"/>
      <c r="M1312" s="23"/>
      <c r="N1312" s="23"/>
      <c r="P1312" s="61" t="s">
        <v>472</v>
      </c>
      <c r="Q1312" s="73"/>
      <c r="R1312" s="22" t="s">
        <v>52</v>
      </c>
      <c r="S1312" s="29">
        <f>IF(Suggested="Yes",AA1312,AG1312)</f>
        <v>9.5</v>
      </c>
      <c r="T1312" s="27" t="s">
        <v>47</v>
      </c>
      <c r="U1312" s="5" t="str">
        <f>+Instructions!$B$3</f>
        <v xml:space="preserve">G </v>
      </c>
      <c r="V1312" s="41"/>
      <c r="W1312" s="45">
        <f>+Instructions!$C$22</f>
        <v>0</v>
      </c>
      <c r="X1312" s="15">
        <f>ROUND($AA1312*(1-W1312)+0.004999,2)</f>
        <v>9.5</v>
      </c>
      <c r="Y1312" s="41"/>
      <c r="Z1312" s="6" t="s">
        <v>1705</v>
      </c>
      <c r="AA1312" s="29">
        <v>9.5</v>
      </c>
      <c r="AB1312" s="49">
        <f>+W1312</f>
        <v>0</v>
      </c>
      <c r="AC1312" s="15">
        <f>+X1312</f>
        <v>9.5</v>
      </c>
      <c r="AD1312" s="11">
        <f>(AG1312-AC1312)/AG1312</f>
        <v>0</v>
      </c>
      <c r="AE1312" s="102"/>
      <c r="AF1312" s="109">
        <v>1</v>
      </c>
      <c r="AG1312" s="28">
        <f>SUM(AJ1312:AL1312)+AE1312</f>
        <v>9.5</v>
      </c>
      <c r="AH1312" s="41"/>
      <c r="AJ1312" s="15">
        <f>ROUND(AC1312/(1-VLOOKUP(AF1312,Group,2,FALSE)),2)</f>
        <v>9.5</v>
      </c>
      <c r="AK1312" s="15">
        <f>IF(VLOOKUP(AF1312,Group,5,FALSE)="YES",VLOOKUP(ROUND(ROUND(AJ1312,1)-AJ1312,2),Round,2,FALSE)+VLOOKUP(AF1312,Group,6,FALSE),0)</f>
        <v>0</v>
      </c>
      <c r="AL1312" s="15">
        <f>IF(VLOOKUP(AF1312,Group,7,FALSE)="",0,ROUND(AJ1312-0.04999,1)-AJ1312+AM1312)</f>
        <v>0</v>
      </c>
      <c r="AM1312" s="15" t="str">
        <f>IF(VLOOKUP(AF1312,Group,7,FALSE)="","",VLOOKUP(AF1312,Group,7,FALSE))</f>
        <v/>
      </c>
      <c r="AO1312" s="183" t="s">
        <v>59</v>
      </c>
    </row>
    <row r="1313" spans="2:41" s="3" customFormat="1" ht="9.9499999999999993" customHeight="1" x14ac:dyDescent="0.2">
      <c r="B1313" s="95" t="s">
        <v>55</v>
      </c>
      <c r="D1313" s="211"/>
      <c r="E1313" s="61" t="s">
        <v>473</v>
      </c>
      <c r="F1313" s="61"/>
      <c r="G1313" s="23" t="s">
        <v>48</v>
      </c>
      <c r="H1313" s="23"/>
      <c r="I1313" s="23" t="s">
        <v>258</v>
      </c>
      <c r="J1313" s="23"/>
      <c r="K1313" s="23" t="s">
        <v>341</v>
      </c>
      <c r="L1313" s="23"/>
      <c r="M1313" s="23"/>
      <c r="N1313" s="23"/>
      <c r="P1313" s="61" t="s">
        <v>475</v>
      </c>
      <c r="Q1313" s="73"/>
      <c r="R1313" s="22"/>
      <c r="S1313" s="29">
        <f>IF(Suggested="Yes",AA1313,AG1313)</f>
        <v>12.45</v>
      </c>
      <c r="T1313" s="27" t="s">
        <v>47</v>
      </c>
      <c r="U1313" s="5" t="str">
        <f>+Instructions!$B$3</f>
        <v xml:space="preserve">G </v>
      </c>
      <c r="V1313" s="41"/>
      <c r="W1313" s="45">
        <f>+Instructions!$C$22</f>
        <v>0</v>
      </c>
      <c r="X1313" s="15">
        <f>ROUND($AA1313*(1-W1313)+0.004999,2)</f>
        <v>12.45</v>
      </c>
      <c r="Y1313" s="41"/>
      <c r="Z1313" s="6" t="s">
        <v>1705</v>
      </c>
      <c r="AA1313" s="29">
        <v>12.45</v>
      </c>
      <c r="AB1313" s="49">
        <f>+W1313</f>
        <v>0</v>
      </c>
      <c r="AC1313" s="15">
        <f>+X1313</f>
        <v>12.45</v>
      </c>
      <c r="AD1313" s="11">
        <f>(AG1313-AC1313)/AG1313</f>
        <v>0</v>
      </c>
      <c r="AE1313" s="102"/>
      <c r="AF1313" s="109">
        <v>1</v>
      </c>
      <c r="AG1313" s="28">
        <f>SUM(AJ1313:AL1313)+AE1313</f>
        <v>12.45</v>
      </c>
      <c r="AH1313" s="41"/>
      <c r="AJ1313" s="15">
        <f>ROUND(AC1313/(1-VLOOKUP(AF1313,Group,2,FALSE)),2)</f>
        <v>12.45</v>
      </c>
      <c r="AK1313" s="15">
        <f>IF(VLOOKUP(AF1313,Group,5,FALSE)="YES",VLOOKUP(ROUND(ROUND(AJ1313,1)-AJ1313,2),Round,2,FALSE)+VLOOKUP(AF1313,Group,6,FALSE),0)</f>
        <v>0</v>
      </c>
      <c r="AL1313" s="15">
        <f>IF(VLOOKUP(AF1313,Group,7,FALSE)="",0,ROUND(AJ1313-0.04999,1)-AJ1313+AM1313)</f>
        <v>0</v>
      </c>
      <c r="AM1313" s="15" t="str">
        <f>IF(VLOOKUP(AF1313,Group,7,FALSE)="","",VLOOKUP(AF1313,Group,7,FALSE))</f>
        <v/>
      </c>
      <c r="AO1313" s="183" t="s">
        <v>59</v>
      </c>
    </row>
    <row r="1314" spans="2:41" s="3" customFormat="1" ht="1.5" customHeight="1" x14ac:dyDescent="0.2">
      <c r="C1314" s="3" t="s">
        <v>89</v>
      </c>
      <c r="P1314" s="61"/>
      <c r="Q1314" s="73"/>
      <c r="R1314" s="6"/>
      <c r="S1314" s="29"/>
      <c r="T1314" s="6"/>
      <c r="U1314" s="5"/>
      <c r="V1314" s="41"/>
      <c r="W1314" s="45"/>
      <c r="X1314" s="13"/>
      <c r="Y1314" s="41"/>
      <c r="Z1314" s="29"/>
      <c r="AA1314" s="29"/>
      <c r="AB1314" s="44"/>
      <c r="AC1314" s="15"/>
      <c r="AD1314" s="13"/>
      <c r="AE1314" s="54"/>
      <c r="AF1314" s="105"/>
      <c r="AG1314" s="29"/>
      <c r="AH1314" s="41"/>
      <c r="AJ1314" s="15"/>
      <c r="AK1314" s="15"/>
      <c r="AL1314" s="15"/>
      <c r="AM1314" s="15"/>
      <c r="AO1314" s="182" t="s">
        <v>59</v>
      </c>
    </row>
    <row r="1315" spans="2:41" s="3" customFormat="1" ht="9.9499999999999993" customHeight="1" x14ac:dyDescent="0.2">
      <c r="B1315" s="95" t="s">
        <v>55</v>
      </c>
      <c r="D1315" s="211"/>
      <c r="E1315" s="61" t="s">
        <v>398</v>
      </c>
      <c r="F1315" s="61"/>
      <c r="G1315" s="23" t="s">
        <v>48</v>
      </c>
      <c r="H1315" s="23"/>
      <c r="I1315" s="23" t="s">
        <v>258</v>
      </c>
      <c r="J1315" s="23"/>
      <c r="K1315" s="23" t="s">
        <v>474</v>
      </c>
      <c r="L1315" s="23"/>
      <c r="M1315" s="23"/>
      <c r="N1315" s="23"/>
      <c r="P1315" s="61" t="s">
        <v>472</v>
      </c>
      <c r="Q1315" s="73"/>
      <c r="R1315" s="22" t="s">
        <v>52</v>
      </c>
      <c r="S1315" s="29">
        <f>IF(Suggested="Yes",AA1315,AG1315)</f>
        <v>9.5</v>
      </c>
      <c r="T1315" s="27" t="s">
        <v>47</v>
      </c>
      <c r="U1315" s="5" t="str">
        <f>+Instructions!$B$3</f>
        <v xml:space="preserve">G </v>
      </c>
      <c r="V1315" s="41"/>
      <c r="W1315" s="45">
        <f>+Instructions!$C$22</f>
        <v>0</v>
      </c>
      <c r="X1315" s="15">
        <f>ROUND($AA1315*(1-W1315)+0.004999,2)</f>
        <v>9.5</v>
      </c>
      <c r="Y1315" s="41"/>
      <c r="Z1315" s="6" t="s">
        <v>1705</v>
      </c>
      <c r="AA1315" s="29">
        <v>9.5</v>
      </c>
      <c r="AB1315" s="49">
        <f>+W1315</f>
        <v>0</v>
      </c>
      <c r="AC1315" s="15">
        <f>+X1315</f>
        <v>9.5</v>
      </c>
      <c r="AD1315" s="11">
        <f>(AG1315-AC1315)/AG1315</f>
        <v>0</v>
      </c>
      <c r="AE1315" s="102"/>
      <c r="AF1315" s="109">
        <v>1</v>
      </c>
      <c r="AG1315" s="28">
        <f>SUM(AJ1315:AL1315)+AE1315</f>
        <v>9.5</v>
      </c>
      <c r="AH1315" s="41"/>
      <c r="AJ1315" s="15">
        <f>ROUND(AC1315/(1-VLOOKUP(AF1315,Group,2,FALSE)),2)</f>
        <v>9.5</v>
      </c>
      <c r="AK1315" s="15">
        <f>IF(VLOOKUP(AF1315,Group,5,FALSE)="YES",VLOOKUP(ROUND(ROUND(AJ1315,1)-AJ1315,2),Round,2,FALSE)+VLOOKUP(AF1315,Group,6,FALSE),0)</f>
        <v>0</v>
      </c>
      <c r="AL1315" s="15">
        <f>IF(VLOOKUP(AF1315,Group,7,FALSE)="",0,ROUND(AJ1315-0.04999,1)-AJ1315+AM1315)</f>
        <v>0</v>
      </c>
      <c r="AM1315" s="15" t="str">
        <f>IF(VLOOKUP(AF1315,Group,7,FALSE)="","",VLOOKUP(AF1315,Group,7,FALSE))</f>
        <v/>
      </c>
      <c r="AO1315" s="183" t="s">
        <v>59</v>
      </c>
    </row>
    <row r="1316" spans="2:41" s="3" customFormat="1" ht="9.9499999999999993" customHeight="1" x14ac:dyDescent="0.2">
      <c r="B1316" s="95" t="s">
        <v>55</v>
      </c>
      <c r="D1316" s="211"/>
      <c r="E1316" s="61" t="s">
        <v>473</v>
      </c>
      <c r="F1316" s="61"/>
      <c r="G1316" s="23" t="s">
        <v>48</v>
      </c>
      <c r="H1316" s="23"/>
      <c r="I1316" s="23" t="s">
        <v>258</v>
      </c>
      <c r="J1316" s="23"/>
      <c r="K1316" s="23" t="s">
        <v>474</v>
      </c>
      <c r="L1316" s="23"/>
      <c r="M1316" s="23"/>
      <c r="N1316" s="23"/>
      <c r="P1316" s="61" t="s">
        <v>475</v>
      </c>
      <c r="Q1316" s="73"/>
      <c r="R1316" s="22"/>
      <c r="S1316" s="29">
        <f>IF(Suggested="Yes",AA1316,AG1316)</f>
        <v>12.45</v>
      </c>
      <c r="T1316" s="27" t="s">
        <v>47</v>
      </c>
      <c r="U1316" s="5" t="str">
        <f>+Instructions!$B$3</f>
        <v xml:space="preserve">G </v>
      </c>
      <c r="V1316" s="41"/>
      <c r="W1316" s="45">
        <f>+Instructions!$C$22</f>
        <v>0</v>
      </c>
      <c r="X1316" s="15">
        <f>ROUND($AA1316*(1-W1316)+0.004999,2)</f>
        <v>12.45</v>
      </c>
      <c r="Y1316" s="41"/>
      <c r="Z1316" s="6" t="s">
        <v>1705</v>
      </c>
      <c r="AA1316" s="29">
        <v>12.45</v>
      </c>
      <c r="AB1316" s="49">
        <f>+W1316</f>
        <v>0</v>
      </c>
      <c r="AC1316" s="15">
        <f>+X1316</f>
        <v>12.45</v>
      </c>
      <c r="AD1316" s="11">
        <f>(AG1316-AC1316)/AG1316</f>
        <v>0</v>
      </c>
      <c r="AE1316" s="102"/>
      <c r="AF1316" s="109">
        <v>1</v>
      </c>
      <c r="AG1316" s="28">
        <f>SUM(AJ1316:AL1316)+AE1316</f>
        <v>12.45</v>
      </c>
      <c r="AH1316" s="41"/>
      <c r="AJ1316" s="15">
        <f>ROUND(AC1316/(1-VLOOKUP(AF1316,Group,2,FALSE)),2)</f>
        <v>12.45</v>
      </c>
      <c r="AK1316" s="15">
        <f>IF(VLOOKUP(AF1316,Group,5,FALSE)="YES",VLOOKUP(ROUND(ROUND(AJ1316,1)-AJ1316,2),Round,2,FALSE)+VLOOKUP(AF1316,Group,6,FALSE),0)</f>
        <v>0</v>
      </c>
      <c r="AL1316" s="15">
        <f>IF(VLOOKUP(AF1316,Group,7,FALSE)="",0,ROUND(AJ1316-0.04999,1)-AJ1316+AM1316)</f>
        <v>0</v>
      </c>
      <c r="AM1316" s="15" t="str">
        <f>IF(VLOOKUP(AF1316,Group,7,FALSE)="","",VLOOKUP(AF1316,Group,7,FALSE))</f>
        <v/>
      </c>
      <c r="AO1316" s="183" t="s">
        <v>59</v>
      </c>
    </row>
    <row r="1317" spans="2:41" s="3" customFormat="1" ht="2.85" customHeight="1" x14ac:dyDescent="0.2">
      <c r="P1317" s="61"/>
      <c r="Q1317" s="73"/>
      <c r="R1317" s="6"/>
      <c r="S1317" s="29"/>
      <c r="T1317" s="6"/>
      <c r="U1317" s="5"/>
      <c r="V1317" s="41"/>
      <c r="W1317" s="45"/>
      <c r="X1317" s="13"/>
      <c r="Y1317" s="41"/>
      <c r="Z1317" s="29"/>
      <c r="AA1317" s="29"/>
      <c r="AB1317" s="44"/>
      <c r="AC1317" s="15"/>
      <c r="AD1317" s="13"/>
      <c r="AE1317" s="54"/>
      <c r="AF1317" s="105"/>
      <c r="AG1317" s="29"/>
      <c r="AH1317" s="41"/>
      <c r="AJ1317" s="15"/>
      <c r="AK1317" s="15"/>
      <c r="AL1317" s="15"/>
      <c r="AM1317" s="15"/>
      <c r="AO1317" s="182" t="s">
        <v>59</v>
      </c>
    </row>
    <row r="1318" spans="2:41" s="3" customFormat="1" ht="9.9499999999999993" customHeight="1" x14ac:dyDescent="0.2">
      <c r="C1318" s="133"/>
      <c r="D1318" s="211" t="s">
        <v>165</v>
      </c>
      <c r="E1318" s="224" t="s">
        <v>528</v>
      </c>
      <c r="F1318" s="224"/>
      <c r="G1318" s="224"/>
      <c r="H1318" s="224"/>
      <c r="I1318" s="224"/>
      <c r="J1318" s="229"/>
      <c r="K1318" s="224"/>
      <c r="L1318" s="224"/>
      <c r="M1318" s="224"/>
      <c r="N1318" s="224"/>
      <c r="O1318" s="23"/>
      <c r="P1318" s="23"/>
      <c r="Q1318" s="23"/>
      <c r="R1318" s="23"/>
      <c r="S1318" s="23"/>
      <c r="T1318" s="23"/>
      <c r="U1318" s="5"/>
      <c r="V1318" s="41"/>
      <c r="W1318" s="58"/>
      <c r="X1318" s="58"/>
      <c r="Y1318" s="41"/>
      <c r="Z1318" s="29"/>
      <c r="AA1318" s="29"/>
      <c r="AB1318" s="44"/>
      <c r="AC1318" s="15"/>
      <c r="AD1318" s="13"/>
      <c r="AE1318" s="54"/>
      <c r="AF1318" s="105"/>
      <c r="AG1318" s="15"/>
      <c r="AH1318" s="41"/>
      <c r="AJ1318" s="15"/>
      <c r="AK1318" s="15"/>
      <c r="AL1318" s="15"/>
      <c r="AM1318" s="15"/>
      <c r="AO1318" s="182" t="s">
        <v>59</v>
      </c>
    </row>
    <row r="1319" spans="2:41" s="3" customFormat="1" ht="1.5" customHeight="1" x14ac:dyDescent="0.2">
      <c r="C1319" s="3" t="s">
        <v>89</v>
      </c>
      <c r="P1319" s="61"/>
      <c r="Q1319" s="73"/>
      <c r="R1319" s="6"/>
      <c r="S1319" s="29"/>
      <c r="T1319" s="6"/>
      <c r="U1319" s="5"/>
      <c r="V1319" s="41"/>
      <c r="W1319" s="45"/>
      <c r="X1319" s="13"/>
      <c r="Y1319" s="41"/>
      <c r="Z1319" s="29"/>
      <c r="AA1319" s="29"/>
      <c r="AB1319" s="44"/>
      <c r="AC1319" s="15"/>
      <c r="AD1319" s="13"/>
      <c r="AE1319" s="54"/>
      <c r="AF1319" s="105"/>
      <c r="AG1319" s="29"/>
      <c r="AH1319" s="41"/>
      <c r="AJ1319" s="15"/>
      <c r="AK1319" s="15"/>
      <c r="AL1319" s="15"/>
      <c r="AM1319" s="15"/>
      <c r="AO1319" s="182" t="s">
        <v>59</v>
      </c>
    </row>
    <row r="1320" spans="2:41" s="3" customFormat="1" ht="9.9499999999999993" customHeight="1" x14ac:dyDescent="0.2">
      <c r="B1320" s="95" t="s">
        <v>55</v>
      </c>
      <c r="D1320" s="211"/>
      <c r="E1320" s="61" t="s">
        <v>398</v>
      </c>
      <c r="F1320" s="61"/>
      <c r="G1320" s="23" t="s">
        <v>48</v>
      </c>
      <c r="H1320" s="23"/>
      <c r="I1320" s="23" t="s">
        <v>258</v>
      </c>
      <c r="J1320" s="23"/>
      <c r="K1320" s="23" t="s">
        <v>341</v>
      </c>
      <c r="L1320" s="23"/>
      <c r="M1320" s="23"/>
      <c r="N1320" s="23"/>
      <c r="P1320" s="61" t="s">
        <v>472</v>
      </c>
      <c r="Q1320" s="73"/>
      <c r="R1320" s="22"/>
      <c r="S1320" s="29">
        <f>IF(Suggested="Yes",AA1320,AG1320)</f>
        <v>9.5</v>
      </c>
      <c r="T1320" s="27" t="s">
        <v>47</v>
      </c>
      <c r="U1320" s="5" t="str">
        <f>+Instructions!$B$3</f>
        <v xml:space="preserve">G </v>
      </c>
      <c r="V1320" s="41"/>
      <c r="W1320" s="45">
        <f>+Instructions!$C$22</f>
        <v>0</v>
      </c>
      <c r="X1320" s="15">
        <f>ROUND($AA1320*(1-W1320)+0.004999,2)</f>
        <v>9.5</v>
      </c>
      <c r="Y1320" s="41"/>
      <c r="Z1320" s="6" t="s">
        <v>1705</v>
      </c>
      <c r="AA1320" s="29">
        <v>9.5</v>
      </c>
      <c r="AB1320" s="49">
        <f>+W1320</f>
        <v>0</v>
      </c>
      <c r="AC1320" s="15">
        <f>+X1320</f>
        <v>9.5</v>
      </c>
      <c r="AD1320" s="11">
        <f>(AG1320-AC1320)/AG1320</f>
        <v>0</v>
      </c>
      <c r="AE1320" s="102"/>
      <c r="AF1320" s="109">
        <v>1</v>
      </c>
      <c r="AG1320" s="28">
        <f>SUM(AJ1320:AL1320)+AE1320</f>
        <v>9.5</v>
      </c>
      <c r="AH1320" s="41"/>
      <c r="AJ1320" s="15">
        <f>ROUND(AC1320/(1-VLOOKUP(AF1320,Group,2,FALSE)),2)</f>
        <v>9.5</v>
      </c>
      <c r="AK1320" s="15">
        <f>IF(VLOOKUP(AF1320,Group,5,FALSE)="YES",VLOOKUP(ROUND(ROUND(AJ1320,1)-AJ1320,2),Round,2,FALSE)+VLOOKUP(AF1320,Group,6,FALSE),0)</f>
        <v>0</v>
      </c>
      <c r="AL1320" s="15">
        <f>IF(VLOOKUP(AF1320,Group,7,FALSE)="",0,ROUND(AJ1320-0.04999,1)-AJ1320+AM1320)</f>
        <v>0</v>
      </c>
      <c r="AM1320" s="15" t="str">
        <f>IF(VLOOKUP(AF1320,Group,7,FALSE)="","",VLOOKUP(AF1320,Group,7,FALSE))</f>
        <v/>
      </c>
      <c r="AO1320" s="183" t="s">
        <v>59</v>
      </c>
    </row>
    <row r="1321" spans="2:41" s="3" customFormat="1" ht="9.9499999999999993" customHeight="1" x14ac:dyDescent="0.2">
      <c r="B1321" s="95" t="s">
        <v>55</v>
      </c>
      <c r="D1321" s="211"/>
      <c r="E1321" s="61" t="s">
        <v>473</v>
      </c>
      <c r="F1321" s="61"/>
      <c r="G1321" s="23" t="s">
        <v>48</v>
      </c>
      <c r="H1321" s="23"/>
      <c r="I1321" s="23" t="s">
        <v>258</v>
      </c>
      <c r="J1321" s="23"/>
      <c r="K1321" s="23" t="s">
        <v>341</v>
      </c>
      <c r="L1321" s="23"/>
      <c r="M1321" s="23"/>
      <c r="N1321" s="23"/>
      <c r="P1321" s="61" t="s">
        <v>475</v>
      </c>
      <c r="Q1321" s="73"/>
      <c r="R1321" s="22"/>
      <c r="S1321" s="29">
        <f>IF(Suggested="Yes",AA1321,AG1321)</f>
        <v>12.45</v>
      </c>
      <c r="T1321" s="27" t="s">
        <v>47</v>
      </c>
      <c r="U1321" s="5" t="str">
        <f>+Instructions!$B$3</f>
        <v xml:space="preserve">G </v>
      </c>
      <c r="V1321" s="41"/>
      <c r="W1321" s="45">
        <f>+Instructions!$C$22</f>
        <v>0</v>
      </c>
      <c r="X1321" s="15">
        <f>ROUND($AA1321*(1-W1321)+0.004999,2)</f>
        <v>12.45</v>
      </c>
      <c r="Y1321" s="41"/>
      <c r="Z1321" s="6" t="s">
        <v>1705</v>
      </c>
      <c r="AA1321" s="29">
        <v>12.45</v>
      </c>
      <c r="AB1321" s="49">
        <f>+W1321</f>
        <v>0</v>
      </c>
      <c r="AC1321" s="15">
        <f>+X1321</f>
        <v>12.45</v>
      </c>
      <c r="AD1321" s="11">
        <f>(AG1321-AC1321)/AG1321</f>
        <v>0</v>
      </c>
      <c r="AE1321" s="102"/>
      <c r="AF1321" s="109">
        <v>1</v>
      </c>
      <c r="AG1321" s="28">
        <f>SUM(AJ1321:AL1321)+AE1321</f>
        <v>12.45</v>
      </c>
      <c r="AH1321" s="41"/>
      <c r="AJ1321" s="15">
        <f>ROUND(AC1321/(1-VLOOKUP(AF1321,Group,2,FALSE)),2)</f>
        <v>12.45</v>
      </c>
      <c r="AK1321" s="15">
        <f>IF(VLOOKUP(AF1321,Group,5,FALSE)="YES",VLOOKUP(ROUND(ROUND(AJ1321,1)-AJ1321,2),Round,2,FALSE)+VLOOKUP(AF1321,Group,6,FALSE),0)</f>
        <v>0</v>
      </c>
      <c r="AL1321" s="15">
        <f>IF(VLOOKUP(AF1321,Group,7,FALSE)="",0,ROUND(AJ1321-0.04999,1)-AJ1321+AM1321)</f>
        <v>0</v>
      </c>
      <c r="AM1321" s="15" t="str">
        <f>IF(VLOOKUP(AF1321,Group,7,FALSE)="","",VLOOKUP(AF1321,Group,7,FALSE))</f>
        <v/>
      </c>
      <c r="AO1321" s="183" t="s">
        <v>59</v>
      </c>
    </row>
    <row r="1322" spans="2:41" s="3" customFormat="1" ht="1.5" customHeight="1" x14ac:dyDescent="0.2">
      <c r="P1322" s="61"/>
      <c r="Q1322" s="73"/>
      <c r="R1322" s="6"/>
      <c r="S1322" s="29"/>
      <c r="T1322" s="6"/>
      <c r="U1322" s="5"/>
      <c r="V1322" s="41"/>
      <c r="W1322" s="45"/>
      <c r="X1322" s="13"/>
      <c r="Y1322" s="41"/>
      <c r="Z1322" s="29"/>
      <c r="AA1322" s="29"/>
      <c r="AB1322" s="44"/>
      <c r="AC1322" s="15"/>
      <c r="AD1322" s="13"/>
      <c r="AE1322" s="54"/>
      <c r="AF1322" s="105"/>
      <c r="AG1322" s="29"/>
      <c r="AH1322" s="41"/>
      <c r="AJ1322" s="15"/>
      <c r="AK1322" s="15"/>
      <c r="AL1322" s="15"/>
      <c r="AM1322" s="15"/>
      <c r="AO1322" s="182" t="s">
        <v>59</v>
      </c>
    </row>
    <row r="1323" spans="2:41" s="3" customFormat="1" ht="9.9499999999999993" customHeight="1" x14ac:dyDescent="0.2">
      <c r="B1323" s="95" t="s">
        <v>55</v>
      </c>
      <c r="D1323" s="211"/>
      <c r="E1323" s="61" t="s">
        <v>398</v>
      </c>
      <c r="F1323" s="61"/>
      <c r="G1323" s="23" t="s">
        <v>48</v>
      </c>
      <c r="H1323" s="23"/>
      <c r="I1323" s="23" t="s">
        <v>258</v>
      </c>
      <c r="J1323" s="23"/>
      <c r="K1323" s="23" t="s">
        <v>474</v>
      </c>
      <c r="L1323" s="23"/>
      <c r="M1323" s="23"/>
      <c r="N1323" s="23"/>
      <c r="P1323" s="61" t="s">
        <v>472</v>
      </c>
      <c r="Q1323" s="73"/>
      <c r="R1323" s="22"/>
      <c r="S1323" s="29">
        <f>IF(Suggested="Yes",AA1323,AG1323)</f>
        <v>9.5</v>
      </c>
      <c r="T1323" s="27" t="s">
        <v>47</v>
      </c>
      <c r="U1323" s="5" t="str">
        <f>+Instructions!$B$3</f>
        <v xml:space="preserve">G </v>
      </c>
      <c r="V1323" s="41"/>
      <c r="W1323" s="45">
        <f>+Instructions!$C$22</f>
        <v>0</v>
      </c>
      <c r="X1323" s="15">
        <f>ROUND($AA1323*(1-W1323)+0.004999,2)</f>
        <v>9.5</v>
      </c>
      <c r="Y1323" s="41"/>
      <c r="Z1323" s="6" t="s">
        <v>1705</v>
      </c>
      <c r="AA1323" s="29">
        <v>9.5</v>
      </c>
      <c r="AB1323" s="49">
        <f>+W1323</f>
        <v>0</v>
      </c>
      <c r="AC1323" s="15">
        <f>+X1323</f>
        <v>9.5</v>
      </c>
      <c r="AD1323" s="11">
        <f>(AG1323-AC1323)/AG1323</f>
        <v>0</v>
      </c>
      <c r="AE1323" s="102"/>
      <c r="AF1323" s="109">
        <v>1</v>
      </c>
      <c r="AG1323" s="28">
        <f>SUM(AJ1323:AL1323)+AE1323</f>
        <v>9.5</v>
      </c>
      <c r="AH1323" s="41"/>
      <c r="AJ1323" s="15">
        <f>ROUND(AC1323/(1-VLOOKUP(AF1323,Group,2,FALSE)),2)</f>
        <v>9.5</v>
      </c>
      <c r="AK1323" s="15">
        <f>IF(VLOOKUP(AF1323,Group,5,FALSE)="YES",VLOOKUP(ROUND(ROUND(AJ1323,1)-AJ1323,2),Round,2,FALSE)+VLOOKUP(AF1323,Group,6,FALSE),0)</f>
        <v>0</v>
      </c>
      <c r="AL1323" s="15">
        <f>IF(VLOOKUP(AF1323,Group,7,FALSE)="",0,ROUND(AJ1323-0.04999,1)-AJ1323+AM1323)</f>
        <v>0</v>
      </c>
      <c r="AM1323" s="15" t="str">
        <f>IF(VLOOKUP(AF1323,Group,7,FALSE)="","",VLOOKUP(AF1323,Group,7,FALSE))</f>
        <v/>
      </c>
      <c r="AO1323" s="183" t="s">
        <v>59</v>
      </c>
    </row>
    <row r="1324" spans="2:41" s="3" customFormat="1" ht="9.9499999999999993" customHeight="1" x14ac:dyDescent="0.2">
      <c r="B1324" s="95" t="s">
        <v>55</v>
      </c>
      <c r="D1324" s="211"/>
      <c r="E1324" s="61" t="s">
        <v>473</v>
      </c>
      <c r="F1324" s="61"/>
      <c r="G1324" s="23" t="s">
        <v>48</v>
      </c>
      <c r="H1324" s="23"/>
      <c r="I1324" s="23" t="s">
        <v>258</v>
      </c>
      <c r="J1324" s="23"/>
      <c r="K1324" s="23" t="s">
        <v>474</v>
      </c>
      <c r="L1324" s="23"/>
      <c r="M1324" s="23"/>
      <c r="N1324" s="23"/>
      <c r="P1324" s="61" t="s">
        <v>475</v>
      </c>
      <c r="Q1324" s="73"/>
      <c r="R1324" s="22"/>
      <c r="S1324" s="29">
        <f>IF(Suggested="Yes",AA1324,AG1324)</f>
        <v>12.45</v>
      </c>
      <c r="T1324" s="27" t="s">
        <v>47</v>
      </c>
      <c r="U1324" s="5" t="str">
        <f>+Instructions!$B$3</f>
        <v xml:space="preserve">G </v>
      </c>
      <c r="V1324" s="41"/>
      <c r="W1324" s="45">
        <f>+Instructions!$C$22</f>
        <v>0</v>
      </c>
      <c r="X1324" s="15">
        <f>ROUND($AA1324*(1-W1324)+0.004999,2)</f>
        <v>12.45</v>
      </c>
      <c r="Y1324" s="41"/>
      <c r="Z1324" s="6" t="s">
        <v>1705</v>
      </c>
      <c r="AA1324" s="29">
        <v>12.45</v>
      </c>
      <c r="AB1324" s="49">
        <f>+W1324</f>
        <v>0</v>
      </c>
      <c r="AC1324" s="15">
        <f>+X1324</f>
        <v>12.45</v>
      </c>
      <c r="AD1324" s="11">
        <f>(AG1324-AC1324)/AG1324</f>
        <v>0</v>
      </c>
      <c r="AE1324" s="102"/>
      <c r="AF1324" s="109">
        <v>1</v>
      </c>
      <c r="AG1324" s="28">
        <f>SUM(AJ1324:AL1324)+AE1324</f>
        <v>12.45</v>
      </c>
      <c r="AH1324" s="41"/>
      <c r="AJ1324" s="15">
        <f>ROUND(AC1324/(1-VLOOKUP(AF1324,Group,2,FALSE)),2)</f>
        <v>12.45</v>
      </c>
      <c r="AK1324" s="15">
        <f>IF(VLOOKUP(AF1324,Group,5,FALSE)="YES",VLOOKUP(ROUND(ROUND(AJ1324,1)-AJ1324,2),Round,2,FALSE)+VLOOKUP(AF1324,Group,6,FALSE),0)</f>
        <v>0</v>
      </c>
      <c r="AL1324" s="15">
        <f>IF(VLOOKUP(AF1324,Group,7,FALSE)="",0,ROUND(AJ1324-0.04999,1)-AJ1324+AM1324)</f>
        <v>0</v>
      </c>
      <c r="AM1324" s="15" t="str">
        <f>IF(VLOOKUP(AF1324,Group,7,FALSE)="","",VLOOKUP(AF1324,Group,7,FALSE))</f>
        <v/>
      </c>
      <c r="AO1324" s="183" t="s">
        <v>59</v>
      </c>
    </row>
    <row r="1325" spans="2:41" s="3" customFormat="1" ht="1.5" customHeight="1" x14ac:dyDescent="0.2">
      <c r="P1325" s="61"/>
      <c r="Q1325" s="73"/>
      <c r="R1325" s="6"/>
      <c r="S1325" s="29"/>
      <c r="T1325" s="6"/>
      <c r="U1325" s="5"/>
      <c r="V1325" s="41"/>
      <c r="W1325" s="45"/>
      <c r="X1325" s="13"/>
      <c r="Y1325" s="41"/>
      <c r="Z1325" s="29"/>
      <c r="AA1325" s="29"/>
      <c r="AB1325" s="44"/>
      <c r="AC1325" s="15"/>
      <c r="AD1325" s="13"/>
      <c r="AE1325" s="54"/>
      <c r="AF1325" s="105"/>
      <c r="AG1325" s="29"/>
      <c r="AH1325" s="41"/>
      <c r="AJ1325" s="15"/>
      <c r="AK1325" s="15"/>
      <c r="AL1325" s="15"/>
      <c r="AM1325" s="15"/>
      <c r="AO1325" s="182" t="s">
        <v>59</v>
      </c>
    </row>
    <row r="1326" spans="2:41" s="3" customFormat="1" ht="9.9499999999999993" customHeight="1" x14ac:dyDescent="0.2">
      <c r="B1326" s="95" t="s">
        <v>55</v>
      </c>
      <c r="D1326" s="211"/>
      <c r="E1326" s="61" t="s">
        <v>473</v>
      </c>
      <c r="F1326" s="61"/>
      <c r="G1326" s="23" t="s">
        <v>48</v>
      </c>
      <c r="H1326" s="23"/>
      <c r="I1326" s="23" t="s">
        <v>258</v>
      </c>
      <c r="J1326" s="23"/>
      <c r="K1326" s="23" t="s">
        <v>655</v>
      </c>
      <c r="L1326" s="23"/>
      <c r="M1326" s="23"/>
      <c r="N1326" s="23"/>
      <c r="P1326" s="61" t="s">
        <v>475</v>
      </c>
      <c r="Q1326" s="73"/>
      <c r="R1326" s="22"/>
      <c r="S1326" s="29">
        <f>IF(Suggested="Yes",AA1326,AG1326)</f>
        <v>12.45</v>
      </c>
      <c r="T1326" s="27" t="s">
        <v>47</v>
      </c>
      <c r="U1326" s="5" t="str">
        <f>+Instructions!$B$3</f>
        <v xml:space="preserve">G </v>
      </c>
      <c r="V1326" s="41"/>
      <c r="W1326" s="45">
        <f>+Instructions!$C$22</f>
        <v>0</v>
      </c>
      <c r="X1326" s="15">
        <f>ROUND($AA1326*(1-W1326)+0.004999,2)</f>
        <v>12.45</v>
      </c>
      <c r="Y1326" s="41"/>
      <c r="Z1326" s="6" t="s">
        <v>1705</v>
      </c>
      <c r="AA1326" s="29">
        <v>12.45</v>
      </c>
      <c r="AB1326" s="49">
        <f>+W1326</f>
        <v>0</v>
      </c>
      <c r="AC1326" s="15">
        <f>+X1326</f>
        <v>12.45</v>
      </c>
      <c r="AD1326" s="11">
        <f>(AG1326-AC1326)/AG1326</f>
        <v>0</v>
      </c>
      <c r="AE1326" s="102"/>
      <c r="AF1326" s="109">
        <v>1</v>
      </c>
      <c r="AG1326" s="28">
        <f>SUM(AJ1326:AL1326)+AE1326</f>
        <v>12.45</v>
      </c>
      <c r="AH1326" s="41"/>
      <c r="AJ1326" s="15">
        <f>ROUND(AC1326/(1-VLOOKUP(AF1326,Group,2,FALSE)),2)</f>
        <v>12.45</v>
      </c>
      <c r="AK1326" s="15">
        <f>IF(VLOOKUP(AF1326,Group,5,FALSE)="YES",VLOOKUP(ROUND(ROUND(AJ1326,1)-AJ1326,2),Round,2,FALSE)+VLOOKUP(AF1326,Group,6,FALSE),0)</f>
        <v>0</v>
      </c>
      <c r="AL1326" s="15">
        <f>IF(VLOOKUP(AF1326,Group,7,FALSE)="",0,ROUND(AJ1326-0.04999,1)-AJ1326+AM1326)</f>
        <v>0</v>
      </c>
      <c r="AM1326" s="15" t="str">
        <f>IF(VLOOKUP(AF1326,Group,7,FALSE)="","",VLOOKUP(AF1326,Group,7,FALSE))</f>
        <v/>
      </c>
      <c r="AO1326" s="183" t="s">
        <v>59</v>
      </c>
    </row>
    <row r="1327" spans="2:41" s="3" customFormat="1" ht="2.85" customHeight="1" x14ac:dyDescent="0.2">
      <c r="P1327" s="61"/>
      <c r="Q1327" s="73"/>
      <c r="R1327" s="6"/>
      <c r="S1327" s="29"/>
      <c r="T1327" s="6"/>
      <c r="U1327" s="5"/>
      <c r="V1327" s="41"/>
      <c r="W1327" s="45"/>
      <c r="X1327" s="13"/>
      <c r="Y1327" s="41"/>
      <c r="Z1327" s="29"/>
      <c r="AA1327" s="29"/>
      <c r="AB1327" s="44"/>
      <c r="AC1327" s="15"/>
      <c r="AD1327" s="13"/>
      <c r="AE1327" s="54"/>
      <c r="AF1327" s="105"/>
      <c r="AG1327" s="29"/>
      <c r="AH1327" s="41"/>
      <c r="AJ1327" s="15"/>
      <c r="AK1327" s="15"/>
      <c r="AL1327" s="15"/>
      <c r="AM1327" s="15"/>
      <c r="AO1327" s="182" t="s">
        <v>59</v>
      </c>
    </row>
    <row r="1328" spans="2:41" s="3" customFormat="1" ht="9.9499999999999993" customHeight="1" x14ac:dyDescent="0.2">
      <c r="C1328" s="133"/>
      <c r="D1328" s="211" t="s">
        <v>165</v>
      </c>
      <c r="E1328" s="224" t="s">
        <v>1079</v>
      </c>
      <c r="F1328" s="224"/>
      <c r="G1328" s="224"/>
      <c r="H1328" s="224"/>
      <c r="I1328" s="224"/>
      <c r="J1328" s="229"/>
      <c r="K1328" s="224"/>
      <c r="L1328" s="224"/>
      <c r="M1328" s="224"/>
      <c r="N1328" s="224"/>
      <c r="O1328" s="23"/>
      <c r="P1328" s="23"/>
      <c r="Q1328" s="23"/>
      <c r="R1328" s="23"/>
      <c r="S1328" s="23"/>
      <c r="T1328" s="23"/>
      <c r="U1328" s="5"/>
      <c r="V1328" s="41"/>
      <c r="W1328" s="58"/>
      <c r="X1328" s="58"/>
      <c r="Y1328" s="41"/>
      <c r="Z1328" s="29"/>
      <c r="AA1328" s="29"/>
      <c r="AB1328" s="44"/>
      <c r="AC1328" s="15"/>
      <c r="AD1328" s="13"/>
      <c r="AE1328" s="54"/>
      <c r="AF1328" s="105"/>
      <c r="AG1328" s="15"/>
      <c r="AH1328" s="41"/>
      <c r="AJ1328" s="15"/>
      <c r="AK1328" s="15"/>
      <c r="AL1328" s="15"/>
      <c r="AM1328" s="15"/>
      <c r="AO1328" s="182" t="s">
        <v>59</v>
      </c>
    </row>
    <row r="1329" spans="2:41" s="3" customFormat="1" ht="1.5" customHeight="1" x14ac:dyDescent="0.2">
      <c r="C1329" s="3" t="s">
        <v>89</v>
      </c>
      <c r="P1329" s="61"/>
      <c r="Q1329" s="73"/>
      <c r="R1329" s="6"/>
      <c r="S1329" s="29"/>
      <c r="T1329" s="6"/>
      <c r="U1329" s="5"/>
      <c r="V1329" s="41"/>
      <c r="W1329" s="45"/>
      <c r="X1329" s="13"/>
      <c r="Y1329" s="41"/>
      <c r="Z1329" s="29"/>
      <c r="AA1329" s="29"/>
      <c r="AB1329" s="44"/>
      <c r="AC1329" s="15"/>
      <c r="AD1329" s="13"/>
      <c r="AE1329" s="54"/>
      <c r="AF1329" s="105"/>
      <c r="AG1329" s="29"/>
      <c r="AH1329" s="41"/>
      <c r="AJ1329" s="15"/>
      <c r="AK1329" s="15"/>
      <c r="AL1329" s="15"/>
      <c r="AM1329" s="15"/>
      <c r="AO1329" s="182" t="s">
        <v>59</v>
      </c>
    </row>
    <row r="1330" spans="2:41" s="3" customFormat="1" ht="9.9499999999999993" customHeight="1" x14ac:dyDescent="0.2">
      <c r="B1330" s="95" t="s">
        <v>55</v>
      </c>
      <c r="D1330" s="211"/>
      <c r="E1330" s="61" t="s">
        <v>473</v>
      </c>
      <c r="F1330" s="61"/>
      <c r="G1330" s="23" t="s">
        <v>48</v>
      </c>
      <c r="H1330" s="23"/>
      <c r="I1330" s="23" t="s">
        <v>258</v>
      </c>
      <c r="J1330" s="23"/>
      <c r="K1330" s="23" t="s">
        <v>341</v>
      </c>
      <c r="L1330" s="23"/>
      <c r="M1330" s="23"/>
      <c r="N1330" s="23"/>
      <c r="P1330" s="61" t="s">
        <v>475</v>
      </c>
      <c r="Q1330" s="73"/>
      <c r="R1330" s="22"/>
      <c r="S1330" s="29">
        <f>IF(Suggested="Yes",AA1330,AG1330)</f>
        <v>12.45</v>
      </c>
      <c r="T1330" s="27" t="s">
        <v>47</v>
      </c>
      <c r="U1330" s="5" t="str">
        <f>+Instructions!$B$3</f>
        <v xml:space="preserve">G </v>
      </c>
      <c r="V1330" s="41"/>
      <c r="W1330" s="45">
        <f>+Instructions!$C$22</f>
        <v>0</v>
      </c>
      <c r="X1330" s="15">
        <f>ROUND($AA1330*(1-W1330)+0.004999,2)</f>
        <v>12.45</v>
      </c>
      <c r="Y1330" s="41"/>
      <c r="Z1330" s="6" t="s">
        <v>1705</v>
      </c>
      <c r="AA1330" s="29">
        <v>12.45</v>
      </c>
      <c r="AB1330" s="49">
        <f>+W1330</f>
        <v>0</v>
      </c>
      <c r="AC1330" s="15">
        <f>+X1330</f>
        <v>12.45</v>
      </c>
      <c r="AD1330" s="11">
        <f>(AG1330-AC1330)/AG1330</f>
        <v>0</v>
      </c>
      <c r="AE1330" s="102"/>
      <c r="AF1330" s="109">
        <v>1</v>
      </c>
      <c r="AG1330" s="28">
        <f>SUM(AJ1330:AL1330)+AE1330</f>
        <v>12.45</v>
      </c>
      <c r="AH1330" s="41"/>
      <c r="AJ1330" s="15">
        <f>ROUND(AC1330/(1-VLOOKUP(AF1330,Group,2,FALSE)),2)</f>
        <v>12.45</v>
      </c>
      <c r="AK1330" s="15">
        <f>IF(VLOOKUP(AF1330,Group,5,FALSE)="YES",VLOOKUP(ROUND(ROUND(AJ1330,1)-AJ1330,2),Round,2,FALSE)+VLOOKUP(AF1330,Group,6,FALSE),0)</f>
        <v>0</v>
      </c>
      <c r="AL1330" s="15">
        <f>IF(VLOOKUP(AF1330,Group,7,FALSE)="",0,ROUND(AJ1330-0.04999,1)-AJ1330+AM1330)</f>
        <v>0</v>
      </c>
      <c r="AM1330" s="15" t="str">
        <f>IF(VLOOKUP(AF1330,Group,7,FALSE)="","",VLOOKUP(AF1330,Group,7,FALSE))</f>
        <v/>
      </c>
      <c r="AO1330" s="183" t="s">
        <v>59</v>
      </c>
    </row>
    <row r="1331" spans="2:41" s="3" customFormat="1" ht="1.5" customHeight="1" x14ac:dyDescent="0.2">
      <c r="P1331" s="61"/>
      <c r="Q1331" s="73"/>
      <c r="R1331" s="6"/>
      <c r="S1331" s="29"/>
      <c r="T1331" s="6"/>
      <c r="U1331" s="5"/>
      <c r="V1331" s="41"/>
      <c r="W1331" s="45"/>
      <c r="X1331" s="13"/>
      <c r="Y1331" s="41"/>
      <c r="Z1331" s="29"/>
      <c r="AA1331" s="29"/>
      <c r="AB1331" s="44"/>
      <c r="AC1331" s="15"/>
      <c r="AD1331" s="13"/>
      <c r="AE1331" s="54"/>
      <c r="AF1331" s="105"/>
      <c r="AG1331" s="29"/>
      <c r="AH1331" s="41"/>
      <c r="AJ1331" s="15"/>
      <c r="AK1331" s="15"/>
      <c r="AL1331" s="15"/>
      <c r="AM1331" s="15"/>
      <c r="AO1331" s="182" t="s">
        <v>59</v>
      </c>
    </row>
    <row r="1332" spans="2:41" s="3" customFormat="1" ht="9.9499999999999993" customHeight="1" x14ac:dyDescent="0.2">
      <c r="B1332" s="95" t="s">
        <v>55</v>
      </c>
      <c r="D1332" s="211"/>
      <c r="E1332" s="61" t="s">
        <v>473</v>
      </c>
      <c r="F1332" s="61"/>
      <c r="G1332" s="23" t="s">
        <v>48</v>
      </c>
      <c r="H1332" s="23"/>
      <c r="I1332" s="23" t="s">
        <v>258</v>
      </c>
      <c r="J1332" s="23"/>
      <c r="K1332" s="23" t="s">
        <v>474</v>
      </c>
      <c r="L1332" s="23"/>
      <c r="M1332" s="23"/>
      <c r="N1332" s="23"/>
      <c r="P1332" s="61" t="s">
        <v>475</v>
      </c>
      <c r="Q1332" s="73"/>
      <c r="R1332" s="22"/>
      <c r="S1332" s="29">
        <f>IF(Suggested="Yes",AA1332,AG1332)</f>
        <v>12.45</v>
      </c>
      <c r="T1332" s="27" t="s">
        <v>47</v>
      </c>
      <c r="U1332" s="5" t="str">
        <f>+Instructions!$B$3</f>
        <v xml:space="preserve">G </v>
      </c>
      <c r="V1332" s="41"/>
      <c r="W1332" s="45">
        <f>+Instructions!$C$22</f>
        <v>0</v>
      </c>
      <c r="X1332" s="15">
        <f>ROUND($AA1332*(1-W1332)+0.004999,2)</f>
        <v>12.45</v>
      </c>
      <c r="Y1332" s="41"/>
      <c r="Z1332" s="6" t="s">
        <v>1705</v>
      </c>
      <c r="AA1332" s="29">
        <v>12.45</v>
      </c>
      <c r="AB1332" s="49">
        <f>+W1332</f>
        <v>0</v>
      </c>
      <c r="AC1332" s="15">
        <f>+X1332</f>
        <v>12.45</v>
      </c>
      <c r="AD1332" s="11">
        <f>(AG1332-AC1332)/AG1332</f>
        <v>0</v>
      </c>
      <c r="AE1332" s="102"/>
      <c r="AF1332" s="109">
        <v>1</v>
      </c>
      <c r="AG1332" s="28">
        <f>SUM(AJ1332:AL1332)+AE1332</f>
        <v>12.45</v>
      </c>
      <c r="AH1332" s="41"/>
      <c r="AJ1332" s="15">
        <f>ROUND(AC1332/(1-VLOOKUP(AF1332,Group,2,FALSE)),2)</f>
        <v>12.45</v>
      </c>
      <c r="AK1332" s="15">
        <f>IF(VLOOKUP(AF1332,Group,5,FALSE)="YES",VLOOKUP(ROUND(ROUND(AJ1332,1)-AJ1332,2),Round,2,FALSE)+VLOOKUP(AF1332,Group,6,FALSE),0)</f>
        <v>0</v>
      </c>
      <c r="AL1332" s="15">
        <f>IF(VLOOKUP(AF1332,Group,7,FALSE)="",0,ROUND(AJ1332-0.04999,1)-AJ1332+AM1332)</f>
        <v>0</v>
      </c>
      <c r="AM1332" s="15" t="str">
        <f>IF(VLOOKUP(AF1332,Group,7,FALSE)="","",VLOOKUP(AF1332,Group,7,FALSE))</f>
        <v/>
      </c>
      <c r="AO1332" s="183" t="s">
        <v>59</v>
      </c>
    </row>
    <row r="1333" spans="2:41" s="3" customFormat="1" ht="1.5" customHeight="1" x14ac:dyDescent="0.2">
      <c r="P1333" s="61"/>
      <c r="Q1333" s="73"/>
      <c r="R1333" s="6"/>
      <c r="S1333" s="29"/>
      <c r="T1333" s="6"/>
      <c r="U1333" s="5"/>
      <c r="V1333" s="41"/>
      <c r="W1333" s="45"/>
      <c r="X1333" s="13"/>
      <c r="Y1333" s="41"/>
      <c r="Z1333" s="29"/>
      <c r="AA1333" s="29"/>
      <c r="AB1333" s="44"/>
      <c r="AC1333" s="15"/>
      <c r="AD1333" s="13"/>
      <c r="AE1333" s="54"/>
      <c r="AF1333" s="105"/>
      <c r="AG1333" s="29"/>
      <c r="AH1333" s="41"/>
      <c r="AJ1333" s="15"/>
      <c r="AK1333" s="15"/>
      <c r="AL1333" s="15"/>
      <c r="AM1333" s="15"/>
      <c r="AO1333" s="182" t="s">
        <v>59</v>
      </c>
    </row>
    <row r="1334" spans="2:41" s="3" customFormat="1" ht="9.9499999999999993" customHeight="1" x14ac:dyDescent="0.2">
      <c r="B1334" s="95" t="s">
        <v>55</v>
      </c>
      <c r="D1334" s="211"/>
      <c r="E1334" s="61" t="s">
        <v>473</v>
      </c>
      <c r="F1334" s="61"/>
      <c r="G1334" s="23" t="s">
        <v>48</v>
      </c>
      <c r="H1334" s="23"/>
      <c r="I1334" s="23" t="s">
        <v>258</v>
      </c>
      <c r="J1334" s="23"/>
      <c r="K1334" s="23" t="s">
        <v>655</v>
      </c>
      <c r="L1334" s="23"/>
      <c r="M1334" s="23"/>
      <c r="N1334" s="23"/>
      <c r="P1334" s="61" t="s">
        <v>475</v>
      </c>
      <c r="Q1334" s="73"/>
      <c r="R1334" s="22"/>
      <c r="S1334" s="29">
        <f>IF(Suggested="Yes",AA1334,AG1334)</f>
        <v>12.45</v>
      </c>
      <c r="T1334" s="27" t="s">
        <v>47</v>
      </c>
      <c r="U1334" s="5" t="str">
        <f>+Instructions!$B$3</f>
        <v xml:space="preserve">G </v>
      </c>
      <c r="V1334" s="41"/>
      <c r="W1334" s="45">
        <f>+Instructions!$C$22</f>
        <v>0</v>
      </c>
      <c r="X1334" s="15">
        <f>ROUND($AA1334*(1-W1334)+0.004999,2)</f>
        <v>12.45</v>
      </c>
      <c r="Y1334" s="41"/>
      <c r="Z1334" s="6" t="s">
        <v>1705</v>
      </c>
      <c r="AA1334" s="29">
        <v>12.45</v>
      </c>
      <c r="AB1334" s="49">
        <f>+W1334</f>
        <v>0</v>
      </c>
      <c r="AC1334" s="15">
        <f>+X1334</f>
        <v>12.45</v>
      </c>
      <c r="AD1334" s="11">
        <f>(AG1334-AC1334)/AG1334</f>
        <v>0</v>
      </c>
      <c r="AE1334" s="102"/>
      <c r="AF1334" s="109">
        <v>1</v>
      </c>
      <c r="AG1334" s="28">
        <f>SUM(AJ1334:AL1334)+AE1334</f>
        <v>12.45</v>
      </c>
      <c r="AH1334" s="41"/>
      <c r="AJ1334" s="15">
        <f>ROUND(AC1334/(1-VLOOKUP(AF1334,Group,2,FALSE)),2)</f>
        <v>12.45</v>
      </c>
      <c r="AK1334" s="15">
        <f>IF(VLOOKUP(AF1334,Group,5,FALSE)="YES",VLOOKUP(ROUND(ROUND(AJ1334,1)-AJ1334,2),Round,2,FALSE)+VLOOKUP(AF1334,Group,6,FALSE),0)</f>
        <v>0</v>
      </c>
      <c r="AL1334" s="15">
        <f>IF(VLOOKUP(AF1334,Group,7,FALSE)="",0,ROUND(AJ1334-0.04999,1)-AJ1334+AM1334)</f>
        <v>0</v>
      </c>
      <c r="AM1334" s="15" t="str">
        <f>IF(VLOOKUP(AF1334,Group,7,FALSE)="","",VLOOKUP(AF1334,Group,7,FALSE))</f>
        <v/>
      </c>
      <c r="AO1334" s="183" t="s">
        <v>59</v>
      </c>
    </row>
    <row r="1335" spans="2:41" s="3" customFormat="1" ht="1.5" customHeight="1" x14ac:dyDescent="0.2">
      <c r="P1335" s="61"/>
      <c r="Q1335" s="73"/>
      <c r="R1335" s="6"/>
      <c r="S1335" s="29"/>
      <c r="T1335" s="6"/>
      <c r="U1335" s="5"/>
      <c r="V1335" s="41"/>
      <c r="W1335" s="45"/>
      <c r="X1335" s="13"/>
      <c r="Y1335" s="41"/>
      <c r="Z1335" s="29"/>
      <c r="AA1335" s="29"/>
      <c r="AB1335" s="44"/>
      <c r="AC1335" s="15"/>
      <c r="AD1335" s="13"/>
      <c r="AE1335" s="54"/>
      <c r="AF1335" s="105"/>
      <c r="AG1335" s="29"/>
      <c r="AH1335" s="41"/>
      <c r="AJ1335" s="15"/>
      <c r="AK1335" s="15"/>
      <c r="AL1335" s="15"/>
      <c r="AM1335" s="15"/>
      <c r="AO1335" s="182" t="s">
        <v>59</v>
      </c>
    </row>
    <row r="1336" spans="2:41" s="3" customFormat="1" ht="10.5" customHeight="1" x14ac:dyDescent="0.2">
      <c r="C1336" s="230" t="s">
        <v>184</v>
      </c>
      <c r="N1336" s="3" t="s">
        <v>89</v>
      </c>
      <c r="P1336" s="61"/>
      <c r="Q1336" s="73"/>
      <c r="R1336" s="6"/>
      <c r="S1336" s="29"/>
      <c r="T1336" s="6"/>
      <c r="U1336" s="27"/>
      <c r="V1336" s="41"/>
      <c r="W1336" s="45"/>
      <c r="X1336" s="13"/>
      <c r="Y1336" s="41"/>
      <c r="Z1336" s="29"/>
      <c r="AA1336" s="29"/>
      <c r="AB1336" s="44"/>
      <c r="AC1336" s="29"/>
      <c r="AD1336" s="13"/>
      <c r="AE1336" s="62"/>
      <c r="AF1336" s="106"/>
      <c r="AG1336" s="29"/>
      <c r="AH1336" s="41"/>
      <c r="AJ1336" s="29"/>
      <c r="AK1336" s="29"/>
      <c r="AL1336" s="29"/>
      <c r="AM1336" s="29"/>
      <c r="AO1336" s="182"/>
    </row>
    <row r="1337" spans="2:41" s="3" customFormat="1" ht="9.75" customHeight="1" x14ac:dyDescent="0.2">
      <c r="C1337" s="220" t="s">
        <v>1683</v>
      </c>
      <c r="E1337" s="221"/>
      <c r="P1337" s="134"/>
      <c r="Q1337" s="6"/>
      <c r="R1337" s="222" t="s">
        <v>370</v>
      </c>
      <c r="S1337" s="172" t="s">
        <v>401</v>
      </c>
      <c r="T1337" s="223"/>
      <c r="U1337" s="5"/>
      <c r="V1337" s="41"/>
      <c r="W1337" s="58"/>
      <c r="X1337" s="58"/>
      <c r="Y1337" s="41"/>
      <c r="Z1337" s="29"/>
      <c r="AA1337" s="29"/>
      <c r="AB1337" s="44"/>
      <c r="AC1337" s="15"/>
      <c r="AD1337" s="13"/>
      <c r="AE1337" s="54"/>
      <c r="AF1337" s="105"/>
      <c r="AG1337" s="15"/>
      <c r="AH1337" s="41"/>
      <c r="AJ1337" s="15"/>
      <c r="AK1337" s="15"/>
      <c r="AL1337" s="15"/>
      <c r="AM1337" s="15"/>
      <c r="AO1337" s="182" t="s">
        <v>59</v>
      </c>
    </row>
    <row r="1338" spans="2:41" s="3" customFormat="1" ht="2.85" customHeight="1" x14ac:dyDescent="0.2">
      <c r="P1338" s="61"/>
      <c r="Q1338" s="73"/>
      <c r="R1338" s="6"/>
      <c r="S1338" s="29"/>
      <c r="T1338" s="6"/>
      <c r="U1338" s="5"/>
      <c r="V1338" s="41"/>
      <c r="W1338" s="45"/>
      <c r="X1338" s="13"/>
      <c r="Y1338" s="41"/>
      <c r="Z1338" s="29"/>
      <c r="AA1338" s="29"/>
      <c r="AB1338" s="44"/>
      <c r="AC1338" s="15"/>
      <c r="AD1338" s="13"/>
      <c r="AE1338" s="54"/>
      <c r="AF1338" s="105"/>
      <c r="AG1338" s="29"/>
      <c r="AH1338" s="41"/>
      <c r="AJ1338" s="15"/>
      <c r="AK1338" s="15"/>
      <c r="AL1338" s="15"/>
      <c r="AM1338" s="15"/>
      <c r="AO1338" s="182" t="s">
        <v>59</v>
      </c>
    </row>
    <row r="1339" spans="2:41" s="3" customFormat="1" ht="9.9499999999999993" customHeight="1" x14ac:dyDescent="0.2">
      <c r="C1339" s="133"/>
      <c r="D1339" s="211" t="s">
        <v>10</v>
      </c>
      <c r="E1339" s="224" t="s">
        <v>731</v>
      </c>
      <c r="F1339" s="224"/>
      <c r="G1339" s="224"/>
      <c r="H1339" s="224"/>
      <c r="I1339" s="224"/>
      <c r="J1339" s="229"/>
      <c r="K1339" s="224"/>
      <c r="L1339" s="224"/>
      <c r="M1339" s="224"/>
      <c r="N1339" s="224"/>
      <c r="O1339" s="23"/>
      <c r="P1339" s="23"/>
      <c r="Q1339" s="23"/>
      <c r="R1339" s="23"/>
      <c r="S1339" s="23"/>
      <c r="T1339" s="23"/>
      <c r="U1339" s="5"/>
      <c r="V1339" s="41"/>
      <c r="W1339" s="58"/>
      <c r="X1339" s="58"/>
      <c r="Y1339" s="41"/>
      <c r="Z1339" s="29"/>
      <c r="AA1339" s="29"/>
      <c r="AB1339" s="44"/>
      <c r="AC1339" s="15"/>
      <c r="AD1339" s="13"/>
      <c r="AE1339" s="54"/>
      <c r="AF1339" s="105"/>
      <c r="AG1339" s="15"/>
      <c r="AH1339" s="41"/>
      <c r="AJ1339" s="15"/>
      <c r="AK1339" s="15"/>
      <c r="AL1339" s="15"/>
      <c r="AM1339" s="15"/>
      <c r="AO1339" s="182" t="s">
        <v>59</v>
      </c>
    </row>
    <row r="1340" spans="2:41" s="3" customFormat="1" ht="1.5" customHeight="1" x14ac:dyDescent="0.2">
      <c r="C1340" s="3" t="s">
        <v>89</v>
      </c>
      <c r="P1340" s="61"/>
      <c r="Q1340" s="73"/>
      <c r="R1340" s="6"/>
      <c r="S1340" s="29"/>
      <c r="T1340" s="6"/>
      <c r="U1340" s="5"/>
      <c r="V1340" s="41"/>
      <c r="W1340" s="45"/>
      <c r="X1340" s="13"/>
      <c r="Y1340" s="41"/>
      <c r="Z1340" s="29"/>
      <c r="AA1340" s="29"/>
      <c r="AB1340" s="44"/>
      <c r="AC1340" s="15"/>
      <c r="AD1340" s="13"/>
      <c r="AE1340" s="54"/>
      <c r="AF1340" s="105"/>
      <c r="AG1340" s="29"/>
      <c r="AH1340" s="41"/>
      <c r="AJ1340" s="15"/>
      <c r="AK1340" s="15"/>
      <c r="AL1340" s="15"/>
      <c r="AM1340" s="15"/>
      <c r="AO1340" s="182" t="s">
        <v>59</v>
      </c>
    </row>
    <row r="1341" spans="2:41" s="3" customFormat="1" ht="9.9499999999999993" customHeight="1" x14ac:dyDescent="0.2">
      <c r="B1341" s="95" t="s">
        <v>55</v>
      </c>
      <c r="D1341" s="211"/>
      <c r="E1341" s="61" t="s">
        <v>473</v>
      </c>
      <c r="F1341" s="61"/>
      <c r="G1341" s="23" t="s">
        <v>48</v>
      </c>
      <c r="H1341" s="23"/>
      <c r="I1341" s="23" t="s">
        <v>258</v>
      </c>
      <c r="J1341" s="23"/>
      <c r="K1341" s="23" t="s">
        <v>341</v>
      </c>
      <c r="L1341" s="23"/>
      <c r="M1341" s="23"/>
      <c r="N1341" s="23"/>
      <c r="P1341" s="61" t="s">
        <v>475</v>
      </c>
      <c r="Q1341" s="73"/>
      <c r="R1341" s="22"/>
      <c r="S1341" s="29">
        <f>IF(Suggested="Yes",AA1341,AG1341)</f>
        <v>12.45</v>
      </c>
      <c r="T1341" s="27" t="s">
        <v>47</v>
      </c>
      <c r="U1341" s="5" t="str">
        <f>+Instructions!$B$3</f>
        <v xml:space="preserve">G </v>
      </c>
      <c r="V1341" s="41"/>
      <c r="W1341" s="45">
        <f>+Instructions!$C$22</f>
        <v>0</v>
      </c>
      <c r="X1341" s="15">
        <f>ROUND($AA1341*(1-W1341)+0.004999,2)</f>
        <v>12.45</v>
      </c>
      <c r="Y1341" s="41"/>
      <c r="Z1341" s="6" t="s">
        <v>1705</v>
      </c>
      <c r="AA1341" s="29">
        <v>12.45</v>
      </c>
      <c r="AB1341" s="49">
        <f>+W1341</f>
        <v>0</v>
      </c>
      <c r="AC1341" s="15">
        <f>+X1341</f>
        <v>12.45</v>
      </c>
      <c r="AD1341" s="11">
        <f>(AG1341-AC1341)/AG1341</f>
        <v>0</v>
      </c>
      <c r="AE1341" s="102"/>
      <c r="AF1341" s="109">
        <v>1</v>
      </c>
      <c r="AG1341" s="28">
        <f>SUM(AJ1341:AL1341)+AE1341</f>
        <v>12.45</v>
      </c>
      <c r="AH1341" s="41"/>
      <c r="AJ1341" s="15">
        <f>ROUND(AC1341/(1-VLOOKUP(AF1341,Group,2,FALSE)),2)</f>
        <v>12.45</v>
      </c>
      <c r="AK1341" s="15">
        <f>IF(VLOOKUP(AF1341,Group,5,FALSE)="YES",VLOOKUP(ROUND(ROUND(AJ1341,1)-AJ1341,2),Round,2,FALSE)+VLOOKUP(AF1341,Group,6,FALSE),0)</f>
        <v>0</v>
      </c>
      <c r="AL1341" s="15">
        <f>IF(VLOOKUP(AF1341,Group,7,FALSE)="",0,ROUND(AJ1341-0.04999,1)-AJ1341+AM1341)</f>
        <v>0</v>
      </c>
      <c r="AM1341" s="15" t="str">
        <f>IF(VLOOKUP(AF1341,Group,7,FALSE)="","",VLOOKUP(AF1341,Group,7,FALSE))</f>
        <v/>
      </c>
      <c r="AO1341" s="183" t="s">
        <v>59</v>
      </c>
    </row>
    <row r="1342" spans="2:41" s="3" customFormat="1" ht="1.5" customHeight="1" x14ac:dyDescent="0.2">
      <c r="P1342" s="61"/>
      <c r="Q1342" s="73"/>
      <c r="R1342" s="6"/>
      <c r="S1342" s="29"/>
      <c r="T1342" s="6"/>
      <c r="U1342" s="5"/>
      <c r="V1342" s="41"/>
      <c r="W1342" s="45"/>
      <c r="X1342" s="13"/>
      <c r="Y1342" s="41"/>
      <c r="Z1342" s="29"/>
      <c r="AA1342" s="29"/>
      <c r="AB1342" s="44"/>
      <c r="AC1342" s="15"/>
      <c r="AD1342" s="13"/>
      <c r="AE1342" s="54"/>
      <c r="AF1342" s="105"/>
      <c r="AG1342" s="29"/>
      <c r="AH1342" s="41"/>
      <c r="AJ1342" s="15"/>
      <c r="AK1342" s="15"/>
      <c r="AL1342" s="15"/>
      <c r="AM1342" s="15"/>
      <c r="AO1342" s="182" t="s">
        <v>59</v>
      </c>
    </row>
    <row r="1343" spans="2:41" s="3" customFormat="1" ht="9.9499999999999993" customHeight="1" x14ac:dyDescent="0.2">
      <c r="B1343" s="95" t="s">
        <v>55</v>
      </c>
      <c r="D1343" s="211"/>
      <c r="E1343" s="61" t="s">
        <v>473</v>
      </c>
      <c r="F1343" s="61"/>
      <c r="G1343" s="23" t="s">
        <v>48</v>
      </c>
      <c r="H1343" s="23"/>
      <c r="I1343" s="23" t="s">
        <v>258</v>
      </c>
      <c r="J1343" s="23"/>
      <c r="K1343" s="23" t="s">
        <v>474</v>
      </c>
      <c r="L1343" s="23"/>
      <c r="M1343" s="23"/>
      <c r="N1343" s="23"/>
      <c r="P1343" s="61" t="s">
        <v>475</v>
      </c>
      <c r="Q1343" s="73"/>
      <c r="R1343" s="22" t="s">
        <v>172</v>
      </c>
      <c r="S1343" s="29">
        <f>IF(Suggested="Yes",AA1343,AG1343)</f>
        <v>12.45</v>
      </c>
      <c r="T1343" s="27" t="s">
        <v>47</v>
      </c>
      <c r="U1343" s="5" t="str">
        <f>+Instructions!$B$3</f>
        <v xml:space="preserve">G </v>
      </c>
      <c r="V1343" s="41"/>
      <c r="W1343" s="45">
        <f>+Instructions!$C$22</f>
        <v>0</v>
      </c>
      <c r="X1343" s="15">
        <f>ROUND($AA1343*(1-W1343)+0.004999,2)</f>
        <v>12.45</v>
      </c>
      <c r="Y1343" s="41"/>
      <c r="Z1343" s="6" t="s">
        <v>1705</v>
      </c>
      <c r="AA1343" s="29">
        <v>12.45</v>
      </c>
      <c r="AB1343" s="49">
        <f>+W1343</f>
        <v>0</v>
      </c>
      <c r="AC1343" s="15">
        <f>+X1343</f>
        <v>12.45</v>
      </c>
      <c r="AD1343" s="11">
        <f>(AG1343-AC1343)/AG1343</f>
        <v>0</v>
      </c>
      <c r="AE1343" s="102"/>
      <c r="AF1343" s="109">
        <v>1</v>
      </c>
      <c r="AG1343" s="28">
        <f>SUM(AJ1343:AL1343)+AE1343</f>
        <v>12.45</v>
      </c>
      <c r="AH1343" s="41"/>
      <c r="AJ1343" s="15">
        <f>ROUND(AC1343/(1-VLOOKUP(AF1343,Group,2,FALSE)),2)</f>
        <v>12.45</v>
      </c>
      <c r="AK1343" s="15">
        <f>IF(VLOOKUP(AF1343,Group,5,FALSE)="YES",VLOOKUP(ROUND(ROUND(AJ1343,1)-AJ1343,2),Round,2,FALSE)+VLOOKUP(AF1343,Group,6,FALSE),0)</f>
        <v>0</v>
      </c>
      <c r="AL1343" s="15">
        <f>IF(VLOOKUP(AF1343,Group,7,FALSE)="",0,ROUND(AJ1343-0.04999,1)-AJ1343+AM1343)</f>
        <v>0</v>
      </c>
      <c r="AM1343" s="15" t="str">
        <f>IF(VLOOKUP(AF1343,Group,7,FALSE)="","",VLOOKUP(AF1343,Group,7,FALSE))</f>
        <v/>
      </c>
      <c r="AO1343" s="81" t="s">
        <v>59</v>
      </c>
    </row>
    <row r="1344" spans="2:41" s="3" customFormat="1" ht="2.85" customHeight="1" x14ac:dyDescent="0.2">
      <c r="P1344" s="61"/>
      <c r="Q1344" s="73"/>
      <c r="R1344" s="6"/>
      <c r="S1344" s="29"/>
      <c r="T1344" s="6"/>
      <c r="U1344" s="5"/>
      <c r="V1344" s="41"/>
      <c r="W1344" s="45"/>
      <c r="X1344" s="13"/>
      <c r="Y1344" s="41"/>
      <c r="Z1344" s="29"/>
      <c r="AA1344" s="29"/>
      <c r="AB1344" s="44"/>
      <c r="AC1344" s="15"/>
      <c r="AD1344" s="13"/>
      <c r="AE1344" s="54"/>
      <c r="AF1344" s="105"/>
      <c r="AG1344" s="29"/>
      <c r="AH1344" s="41"/>
      <c r="AJ1344" s="15"/>
      <c r="AK1344" s="15"/>
      <c r="AL1344" s="15"/>
      <c r="AM1344" s="15"/>
      <c r="AO1344" s="182" t="s">
        <v>59</v>
      </c>
    </row>
    <row r="1345" spans="2:41" s="3" customFormat="1" ht="9.9499999999999993" customHeight="1" x14ac:dyDescent="0.2">
      <c r="C1345" s="133"/>
      <c r="D1345" s="211" t="s">
        <v>10</v>
      </c>
      <c r="E1345" s="224" t="s">
        <v>1416</v>
      </c>
      <c r="F1345" s="224"/>
      <c r="G1345" s="224"/>
      <c r="H1345" s="224"/>
      <c r="I1345" s="224"/>
      <c r="J1345" s="229"/>
      <c r="K1345" s="224"/>
      <c r="L1345" s="224"/>
      <c r="M1345" s="224"/>
      <c r="N1345" s="224"/>
      <c r="O1345" s="23"/>
      <c r="P1345" s="23"/>
      <c r="Q1345" s="23"/>
      <c r="R1345" s="23"/>
      <c r="S1345" s="23"/>
      <c r="T1345" s="23"/>
      <c r="U1345" s="5"/>
      <c r="V1345" s="41"/>
      <c r="W1345" s="58"/>
      <c r="X1345" s="58"/>
      <c r="Y1345" s="41"/>
      <c r="Z1345" s="29"/>
      <c r="AA1345" s="29"/>
      <c r="AB1345" s="44"/>
      <c r="AC1345" s="15"/>
      <c r="AD1345" s="13"/>
      <c r="AE1345" s="54"/>
      <c r="AF1345" s="105"/>
      <c r="AG1345" s="15"/>
      <c r="AH1345" s="41"/>
      <c r="AJ1345" s="15"/>
      <c r="AK1345" s="15"/>
      <c r="AL1345" s="15"/>
      <c r="AM1345" s="15"/>
      <c r="AO1345" s="182" t="s">
        <v>59</v>
      </c>
    </row>
    <row r="1346" spans="2:41" s="3" customFormat="1" ht="1.5" customHeight="1" x14ac:dyDescent="0.2">
      <c r="C1346" s="3" t="s">
        <v>89</v>
      </c>
      <c r="P1346" s="61"/>
      <c r="Q1346" s="73"/>
      <c r="R1346" s="6"/>
      <c r="S1346" s="29"/>
      <c r="T1346" s="6"/>
      <c r="U1346" s="5"/>
      <c r="V1346" s="41"/>
      <c r="W1346" s="45"/>
      <c r="X1346" s="13"/>
      <c r="Y1346" s="41"/>
      <c r="Z1346" s="29"/>
      <c r="AA1346" s="29"/>
      <c r="AB1346" s="44"/>
      <c r="AC1346" s="15"/>
      <c r="AD1346" s="13"/>
      <c r="AE1346" s="54"/>
      <c r="AF1346" s="105"/>
      <c r="AG1346" s="29"/>
      <c r="AH1346" s="41"/>
      <c r="AJ1346" s="15"/>
      <c r="AK1346" s="15"/>
      <c r="AL1346" s="15"/>
      <c r="AM1346" s="15"/>
      <c r="AO1346" s="182" t="s">
        <v>59</v>
      </c>
    </row>
    <row r="1347" spans="2:41" s="3" customFormat="1" ht="9.9499999999999993" customHeight="1" x14ac:dyDescent="0.2">
      <c r="B1347" s="95" t="s">
        <v>55</v>
      </c>
      <c r="D1347" s="211"/>
      <c r="E1347" s="61" t="s">
        <v>473</v>
      </c>
      <c r="F1347" s="61"/>
      <c r="G1347" s="23" t="s">
        <v>48</v>
      </c>
      <c r="H1347" s="23"/>
      <c r="I1347" s="23" t="s">
        <v>258</v>
      </c>
      <c r="J1347" s="23"/>
      <c r="K1347" s="23" t="s">
        <v>341</v>
      </c>
      <c r="L1347" s="23"/>
      <c r="M1347" s="23"/>
      <c r="N1347" s="23"/>
      <c r="P1347" s="61" t="s">
        <v>475</v>
      </c>
      <c r="Q1347" s="73"/>
      <c r="R1347" s="22"/>
      <c r="S1347" s="29">
        <f>IF(Suggested="Yes",AA1347,AG1347)</f>
        <v>12.45</v>
      </c>
      <c r="T1347" s="27" t="s">
        <v>47</v>
      </c>
      <c r="U1347" s="5" t="str">
        <f>+Instructions!$B$3</f>
        <v xml:space="preserve">G </v>
      </c>
      <c r="V1347" s="41"/>
      <c r="W1347" s="45">
        <f>+Instructions!$C$22</f>
        <v>0</v>
      </c>
      <c r="X1347" s="15">
        <f>ROUND($AA1347*(1-W1347)+0.004999,2)</f>
        <v>12.45</v>
      </c>
      <c r="Y1347" s="41"/>
      <c r="Z1347" s="6" t="s">
        <v>1705</v>
      </c>
      <c r="AA1347" s="29">
        <v>12.45</v>
      </c>
      <c r="AB1347" s="49">
        <f>+W1347</f>
        <v>0</v>
      </c>
      <c r="AC1347" s="15">
        <f>+X1347</f>
        <v>12.45</v>
      </c>
      <c r="AD1347" s="11">
        <f>(AG1347-AC1347)/AG1347</f>
        <v>0</v>
      </c>
      <c r="AE1347" s="102"/>
      <c r="AF1347" s="109">
        <v>1</v>
      </c>
      <c r="AG1347" s="28">
        <f>SUM(AJ1347:AL1347)+AE1347</f>
        <v>12.45</v>
      </c>
      <c r="AH1347" s="41"/>
      <c r="AJ1347" s="15">
        <f>ROUND(AC1347/(1-VLOOKUP(AF1347,Group,2,FALSE)),2)</f>
        <v>12.45</v>
      </c>
      <c r="AK1347" s="15">
        <f>IF(VLOOKUP(AF1347,Group,5,FALSE)="YES",VLOOKUP(ROUND(ROUND(AJ1347,1)-AJ1347,2),Round,2,FALSE)+VLOOKUP(AF1347,Group,6,FALSE),0)</f>
        <v>0</v>
      </c>
      <c r="AL1347" s="15">
        <f>IF(VLOOKUP(AF1347,Group,7,FALSE)="",0,ROUND(AJ1347-0.04999,1)-AJ1347+AM1347)</f>
        <v>0</v>
      </c>
      <c r="AM1347" s="15" t="str">
        <f>IF(VLOOKUP(AF1347,Group,7,FALSE)="","",VLOOKUP(AF1347,Group,7,FALSE))</f>
        <v/>
      </c>
      <c r="AO1347" s="183" t="s">
        <v>59</v>
      </c>
    </row>
    <row r="1348" spans="2:41" s="3" customFormat="1" ht="1.5" customHeight="1" x14ac:dyDescent="0.2">
      <c r="P1348" s="61"/>
      <c r="Q1348" s="73"/>
      <c r="R1348" s="6"/>
      <c r="S1348" s="29"/>
      <c r="T1348" s="6"/>
      <c r="U1348" s="5"/>
      <c r="V1348" s="41"/>
      <c r="W1348" s="45"/>
      <c r="X1348" s="13"/>
      <c r="Y1348" s="41"/>
      <c r="Z1348" s="29"/>
      <c r="AA1348" s="29"/>
      <c r="AB1348" s="44"/>
      <c r="AC1348" s="15"/>
      <c r="AD1348" s="13"/>
      <c r="AE1348" s="54"/>
      <c r="AF1348" s="105"/>
      <c r="AG1348" s="29"/>
      <c r="AH1348" s="41"/>
      <c r="AJ1348" s="15"/>
      <c r="AK1348" s="15"/>
      <c r="AL1348" s="15"/>
      <c r="AM1348" s="15"/>
      <c r="AO1348" s="182" t="s">
        <v>59</v>
      </c>
    </row>
    <row r="1349" spans="2:41" s="3" customFormat="1" ht="9.75" customHeight="1" x14ac:dyDescent="0.2">
      <c r="D1349" s="225" t="s">
        <v>179</v>
      </c>
      <c r="E1349" s="226" t="s">
        <v>1415</v>
      </c>
      <c r="F1349" s="129"/>
      <c r="G1349" s="129"/>
      <c r="I1349" s="226"/>
      <c r="J1349" s="226" t="s">
        <v>1414</v>
      </c>
      <c r="K1349" s="129"/>
      <c r="N1349" s="129"/>
      <c r="O1349" s="130"/>
      <c r="P1349" s="129"/>
      <c r="Q1349" s="131"/>
      <c r="R1349" s="22"/>
      <c r="S1349" s="29"/>
      <c r="T1349" s="27"/>
      <c r="U1349" s="27"/>
      <c r="V1349" s="41"/>
      <c r="W1349" s="45"/>
      <c r="X1349" s="29"/>
      <c r="Y1349" s="41"/>
      <c r="Z1349" s="29"/>
      <c r="AA1349" s="29"/>
      <c r="AB1349" s="49"/>
      <c r="AC1349" s="29"/>
      <c r="AD1349" s="49"/>
      <c r="AE1349" s="62"/>
      <c r="AF1349" s="106"/>
      <c r="AG1349" s="29"/>
      <c r="AH1349" s="41"/>
      <c r="AJ1349" s="29"/>
      <c r="AK1349" s="29"/>
      <c r="AL1349" s="29"/>
      <c r="AM1349" s="29"/>
      <c r="AO1349" s="182" t="s">
        <v>59</v>
      </c>
    </row>
    <row r="1350" spans="2:41" s="3" customFormat="1" ht="3.95" customHeight="1" x14ac:dyDescent="0.2">
      <c r="P1350" s="61"/>
      <c r="Q1350" s="73"/>
      <c r="R1350" s="6"/>
      <c r="S1350" s="29"/>
      <c r="T1350" s="6"/>
      <c r="U1350" s="5"/>
      <c r="V1350" s="41"/>
      <c r="W1350" s="45"/>
      <c r="X1350" s="13"/>
      <c r="Y1350" s="41"/>
      <c r="Z1350" s="29"/>
      <c r="AA1350" s="29"/>
      <c r="AB1350" s="44"/>
      <c r="AC1350" s="15"/>
      <c r="AD1350" s="13"/>
      <c r="AE1350" s="54"/>
      <c r="AF1350" s="105"/>
      <c r="AG1350" s="29"/>
      <c r="AH1350" s="41"/>
      <c r="AJ1350" s="15"/>
      <c r="AK1350" s="15"/>
      <c r="AL1350" s="15"/>
      <c r="AM1350" s="15"/>
      <c r="AO1350" s="182" t="s">
        <v>59</v>
      </c>
    </row>
    <row r="1351" spans="2:41" s="3" customFormat="1" ht="9.9499999999999993" customHeight="1" x14ac:dyDescent="0.2">
      <c r="C1351" s="220" t="s">
        <v>586</v>
      </c>
      <c r="E1351" s="221"/>
      <c r="P1351" s="134"/>
      <c r="Q1351" s="6"/>
      <c r="R1351" s="222" t="s">
        <v>370</v>
      </c>
      <c r="S1351" s="172" t="s">
        <v>587</v>
      </c>
      <c r="T1351" s="223"/>
      <c r="U1351" s="5"/>
      <c r="V1351" s="41"/>
      <c r="W1351" s="58"/>
      <c r="X1351" s="58"/>
      <c r="Y1351" s="41"/>
      <c r="Z1351" s="29"/>
      <c r="AA1351" s="29"/>
      <c r="AB1351" s="44"/>
      <c r="AC1351" s="15"/>
      <c r="AD1351" s="13"/>
      <c r="AE1351" s="54"/>
      <c r="AF1351" s="105"/>
      <c r="AG1351" s="15"/>
      <c r="AH1351" s="41"/>
      <c r="AJ1351" s="15"/>
      <c r="AK1351" s="15"/>
      <c r="AL1351" s="15"/>
      <c r="AM1351" s="15"/>
      <c r="AO1351" s="182" t="s">
        <v>59</v>
      </c>
    </row>
    <row r="1352" spans="2:41" s="3" customFormat="1" ht="2.4500000000000002" customHeight="1" x14ac:dyDescent="0.2">
      <c r="P1352" s="61"/>
      <c r="Q1352" s="73"/>
      <c r="R1352" s="6"/>
      <c r="S1352" s="29"/>
      <c r="T1352" s="6"/>
      <c r="U1352" s="5"/>
      <c r="V1352" s="41"/>
      <c r="W1352" s="45"/>
      <c r="X1352" s="13"/>
      <c r="Y1352" s="41"/>
      <c r="Z1352" s="29"/>
      <c r="AA1352" s="29"/>
      <c r="AB1352" s="44"/>
      <c r="AC1352" s="15"/>
      <c r="AD1352" s="13"/>
      <c r="AE1352" s="54"/>
      <c r="AF1352" s="105"/>
      <c r="AG1352" s="29"/>
      <c r="AH1352" s="41"/>
      <c r="AJ1352" s="15"/>
      <c r="AK1352" s="15"/>
      <c r="AL1352" s="15"/>
      <c r="AM1352" s="15"/>
      <c r="AO1352" s="182" t="s">
        <v>59</v>
      </c>
    </row>
    <row r="1353" spans="2:41" s="3" customFormat="1" ht="9.9499999999999993" customHeight="1" x14ac:dyDescent="0.2">
      <c r="C1353" s="133"/>
      <c r="D1353" s="211" t="s">
        <v>10</v>
      </c>
      <c r="E1353" s="224" t="s">
        <v>588</v>
      </c>
      <c r="F1353" s="224"/>
      <c r="G1353" s="224"/>
      <c r="H1353" s="224"/>
      <c r="I1353" s="224"/>
      <c r="J1353" s="224"/>
      <c r="K1353" s="224"/>
      <c r="L1353" s="224"/>
      <c r="M1353" s="224"/>
      <c r="N1353" s="224"/>
      <c r="O1353" s="23"/>
      <c r="P1353" s="23"/>
      <c r="Q1353" s="23"/>
      <c r="R1353" s="23"/>
      <c r="S1353" s="29"/>
      <c r="T1353" s="23"/>
      <c r="U1353" s="5"/>
      <c r="V1353" s="41"/>
      <c r="W1353" s="58"/>
      <c r="X1353" s="58"/>
      <c r="Y1353" s="41"/>
      <c r="Z1353" s="29"/>
      <c r="AA1353" s="29"/>
      <c r="AB1353" s="44"/>
      <c r="AC1353" s="15"/>
      <c r="AD1353" s="13"/>
      <c r="AE1353" s="54"/>
      <c r="AF1353" s="105"/>
      <c r="AG1353" s="15"/>
      <c r="AH1353" s="41"/>
      <c r="AJ1353" s="15"/>
      <c r="AK1353" s="15"/>
      <c r="AL1353" s="15"/>
      <c r="AM1353" s="15"/>
      <c r="AO1353" s="182" t="s">
        <v>59</v>
      </c>
    </row>
    <row r="1354" spans="2:41" s="3" customFormat="1" ht="1.5" customHeight="1" x14ac:dyDescent="0.2">
      <c r="P1354" s="61"/>
      <c r="Q1354" s="73"/>
      <c r="R1354" s="6"/>
      <c r="S1354" s="29"/>
      <c r="T1354" s="6"/>
      <c r="U1354" s="5"/>
      <c r="V1354" s="41"/>
      <c r="W1354" s="45"/>
      <c r="X1354" s="13"/>
      <c r="Y1354" s="41"/>
      <c r="Z1354" s="29"/>
      <c r="AA1354" s="29"/>
      <c r="AB1354" s="44"/>
      <c r="AC1354" s="15"/>
      <c r="AD1354" s="13"/>
      <c r="AE1354" s="54"/>
      <c r="AF1354" s="105"/>
      <c r="AG1354" s="29"/>
      <c r="AH1354" s="41"/>
      <c r="AJ1354" s="15"/>
      <c r="AK1354" s="15"/>
      <c r="AL1354" s="15"/>
      <c r="AM1354" s="15"/>
      <c r="AO1354" s="182" t="s">
        <v>59</v>
      </c>
    </row>
    <row r="1355" spans="2:41" s="3" customFormat="1" ht="9.9499999999999993" customHeight="1" x14ac:dyDescent="0.2">
      <c r="B1355" s="95" t="s">
        <v>55</v>
      </c>
      <c r="D1355" s="211"/>
      <c r="E1355" s="61" t="s">
        <v>589</v>
      </c>
      <c r="F1355" s="61"/>
      <c r="G1355" s="23" t="s">
        <v>48</v>
      </c>
      <c r="H1355" s="23"/>
      <c r="I1355" s="23"/>
      <c r="J1355" s="23"/>
      <c r="K1355" s="23"/>
      <c r="L1355" s="23"/>
      <c r="M1355" s="23"/>
      <c r="N1355" s="23"/>
      <c r="P1355" s="61" t="s">
        <v>394</v>
      </c>
      <c r="Q1355" s="73"/>
      <c r="R1355" s="22"/>
      <c r="S1355" s="29">
        <f>IF(Suggested="Yes",AA1355,AG1355)</f>
        <v>13.15</v>
      </c>
      <c r="T1355" s="27" t="s">
        <v>47</v>
      </c>
      <c r="U1355" s="5" t="str">
        <f>+Instructions!$B$3</f>
        <v xml:space="preserve">G </v>
      </c>
      <c r="V1355" s="41"/>
      <c r="W1355" s="45">
        <f>+Instructions!$C$22</f>
        <v>0</v>
      </c>
      <c r="X1355" s="15">
        <f>ROUND($AA1355*(1-W1355)+0.004999,2)</f>
        <v>13.15</v>
      </c>
      <c r="Y1355" s="41"/>
      <c r="Z1355" s="6" t="s">
        <v>1705</v>
      </c>
      <c r="AA1355" s="29">
        <v>13.15</v>
      </c>
      <c r="AB1355" s="49">
        <f>+W1355</f>
        <v>0</v>
      </c>
      <c r="AC1355" s="15">
        <f>+X1355</f>
        <v>13.15</v>
      </c>
      <c r="AD1355" s="11">
        <f>(AG1355-AC1355)/AG1355</f>
        <v>0</v>
      </c>
      <c r="AE1355" s="102"/>
      <c r="AF1355" s="109">
        <v>1</v>
      </c>
      <c r="AG1355" s="28">
        <f>SUM(AJ1355:AL1355)+AE1355</f>
        <v>13.15</v>
      </c>
      <c r="AH1355" s="41"/>
      <c r="AJ1355" s="15">
        <f>ROUND(AC1355/(1-VLOOKUP(AF1355,Group,2,FALSE)),2)</f>
        <v>13.15</v>
      </c>
      <c r="AK1355" s="15">
        <f>IF(VLOOKUP(AF1355,Group,5,FALSE)="YES",VLOOKUP(ROUND(ROUND(AJ1355,1)-AJ1355,2),Round,2,FALSE)+VLOOKUP(AF1355,Group,6,FALSE),0)</f>
        <v>0</v>
      </c>
      <c r="AL1355" s="15">
        <f>IF(VLOOKUP(AF1355,Group,7,FALSE)="",0,ROUND(AJ1355-0.04999,1)-AJ1355+AM1355)</f>
        <v>0</v>
      </c>
      <c r="AM1355" s="15" t="str">
        <f>IF(VLOOKUP(AF1355,Group,7,FALSE)="","",VLOOKUP(AF1355,Group,7,FALSE))</f>
        <v/>
      </c>
      <c r="AO1355" s="183" t="s">
        <v>59</v>
      </c>
    </row>
    <row r="1356" spans="2:41" s="3" customFormat="1" ht="9.9499999999999993" customHeight="1" x14ac:dyDescent="0.2">
      <c r="B1356" s="95" t="s">
        <v>55</v>
      </c>
      <c r="D1356" s="211"/>
      <c r="E1356" s="61" t="s">
        <v>590</v>
      </c>
      <c r="F1356" s="61"/>
      <c r="G1356" s="23" t="s">
        <v>48</v>
      </c>
      <c r="H1356" s="23"/>
      <c r="I1356" s="23"/>
      <c r="J1356" s="23"/>
      <c r="K1356" s="23"/>
      <c r="L1356" s="23"/>
      <c r="M1356" s="23"/>
      <c r="N1356" s="23"/>
      <c r="P1356" s="61" t="s">
        <v>394</v>
      </c>
      <c r="Q1356" s="73"/>
      <c r="R1356" s="22"/>
      <c r="S1356" s="29">
        <f>IF(Suggested="Yes",AA1356,AG1356)</f>
        <v>11.8</v>
      </c>
      <c r="T1356" s="27" t="s">
        <v>47</v>
      </c>
      <c r="U1356" s="5" t="str">
        <f>+Instructions!$B$3</f>
        <v xml:space="preserve">G </v>
      </c>
      <c r="V1356" s="41"/>
      <c r="W1356" s="45">
        <f>+Instructions!$C$22</f>
        <v>0</v>
      </c>
      <c r="X1356" s="15">
        <f>ROUND($AA1356*(1-W1356)+0.004999,2)</f>
        <v>11.8</v>
      </c>
      <c r="Y1356" s="41"/>
      <c r="Z1356" s="6" t="s">
        <v>1705</v>
      </c>
      <c r="AA1356" s="29">
        <v>11.8</v>
      </c>
      <c r="AB1356" s="49">
        <f>+W1356</f>
        <v>0</v>
      </c>
      <c r="AC1356" s="15">
        <f>+X1356</f>
        <v>11.8</v>
      </c>
      <c r="AD1356" s="11">
        <f>(AG1356-AC1356)/AG1356</f>
        <v>0</v>
      </c>
      <c r="AE1356" s="102"/>
      <c r="AF1356" s="109">
        <v>1</v>
      </c>
      <c r="AG1356" s="28">
        <f>SUM(AJ1356:AL1356)+AE1356</f>
        <v>11.8</v>
      </c>
      <c r="AH1356" s="41"/>
      <c r="AJ1356" s="15">
        <f>ROUND(AC1356/(1-VLOOKUP(AF1356,Group,2,FALSE)),2)</f>
        <v>11.8</v>
      </c>
      <c r="AK1356" s="15">
        <f>IF(VLOOKUP(AF1356,Group,5,FALSE)="YES",VLOOKUP(ROUND(ROUND(AJ1356,1)-AJ1356,2),Round,2,FALSE)+VLOOKUP(AF1356,Group,6,FALSE),0)</f>
        <v>0</v>
      </c>
      <c r="AL1356" s="15">
        <f>IF(VLOOKUP(AF1356,Group,7,FALSE)="",0,ROUND(AJ1356-0.04999,1)-AJ1356+AM1356)</f>
        <v>0</v>
      </c>
      <c r="AM1356" s="15" t="str">
        <f>IF(VLOOKUP(AF1356,Group,7,FALSE)="","",VLOOKUP(AF1356,Group,7,FALSE))</f>
        <v/>
      </c>
      <c r="AO1356" s="183" t="s">
        <v>59</v>
      </c>
    </row>
    <row r="1357" spans="2:41" s="3" customFormat="1" ht="1.5" customHeight="1" x14ac:dyDescent="0.2">
      <c r="P1357" s="61"/>
      <c r="Q1357" s="73"/>
      <c r="R1357" s="6"/>
      <c r="S1357" s="29"/>
      <c r="T1357" s="6"/>
      <c r="U1357" s="5"/>
      <c r="V1357" s="41"/>
      <c r="W1357" s="45"/>
      <c r="X1357" s="13"/>
      <c r="Y1357" s="41"/>
      <c r="Z1357" s="29"/>
      <c r="AA1357" s="29"/>
      <c r="AB1357" s="44"/>
      <c r="AC1357" s="15"/>
      <c r="AD1357" s="13"/>
      <c r="AE1357" s="54"/>
      <c r="AF1357" s="105"/>
      <c r="AG1357" s="29"/>
      <c r="AH1357" s="41"/>
      <c r="AJ1357" s="15"/>
      <c r="AK1357" s="15"/>
      <c r="AL1357" s="15"/>
      <c r="AM1357" s="15"/>
      <c r="AO1357" s="182" t="s">
        <v>59</v>
      </c>
    </row>
    <row r="1358" spans="2:41" s="3" customFormat="1" ht="9.9499999999999993" customHeight="1" x14ac:dyDescent="0.2">
      <c r="B1358" s="96" t="s">
        <v>45</v>
      </c>
      <c r="D1358" s="211"/>
      <c r="E1358" s="61" t="s">
        <v>589</v>
      </c>
      <c r="F1358" s="61"/>
      <c r="G1358" s="23" t="s">
        <v>97</v>
      </c>
      <c r="H1358" s="23"/>
      <c r="J1358" s="23"/>
      <c r="K1358" s="23"/>
      <c r="L1358" s="23"/>
      <c r="M1358" s="23"/>
      <c r="N1358" s="23"/>
      <c r="P1358" s="61"/>
      <c r="Q1358" s="73"/>
      <c r="R1358" s="22"/>
      <c r="S1358" s="29">
        <f>IF(Suggested="Yes",AA1358,AG1358)</f>
        <v>12.95</v>
      </c>
      <c r="T1358" s="27" t="s">
        <v>46</v>
      </c>
      <c r="U1358" s="5" t="str">
        <f>+Instructions!$B$3</f>
        <v xml:space="preserve">G </v>
      </c>
      <c r="V1358" s="41"/>
      <c r="W1358" s="45">
        <f>+Instructions!$C$22</f>
        <v>0</v>
      </c>
      <c r="X1358" s="29">
        <f>ROUND($AA1358*(1-W1358)+0.004999,2)</f>
        <v>12.95</v>
      </c>
      <c r="Y1358" s="41"/>
      <c r="Z1358" s="6" t="s">
        <v>1705</v>
      </c>
      <c r="AA1358" s="29">
        <v>12.95</v>
      </c>
      <c r="AB1358" s="49">
        <f>+W1358</f>
        <v>0</v>
      </c>
      <c r="AC1358" s="29">
        <f>+X1358</f>
        <v>12.95</v>
      </c>
      <c r="AD1358" s="49">
        <f>(AG1358-AC1358)/AG1358</f>
        <v>0</v>
      </c>
      <c r="AE1358" s="102"/>
      <c r="AF1358" s="111">
        <v>2</v>
      </c>
      <c r="AG1358" s="33">
        <f>SUM(AJ1358:AL1358)+AE1358</f>
        <v>12.95</v>
      </c>
      <c r="AH1358" s="41"/>
      <c r="AJ1358" s="15">
        <f>ROUND(AC1358/(1-VLOOKUP(AF1358,Group,2,FALSE)),2)</f>
        <v>12.95</v>
      </c>
      <c r="AK1358" s="15">
        <f>IF(VLOOKUP(AF1358,Group,5,FALSE)="YES",VLOOKUP(ROUND(ROUND(AJ1358,1)-AJ1358,2),Round,2,FALSE)+VLOOKUP(AF1358,Group,6,FALSE),0)</f>
        <v>0</v>
      </c>
      <c r="AL1358" s="15">
        <f>IF(VLOOKUP(AF1358,Group,7,FALSE)="",0,ROUND(AJ1358-0.04999,1)-AJ1358+AM1358)</f>
        <v>0</v>
      </c>
      <c r="AM1358" s="15" t="str">
        <f>IF(VLOOKUP(AF1358,Group,7,FALSE)="","",VLOOKUP(AF1358,Group,7,FALSE))</f>
        <v/>
      </c>
      <c r="AO1358" s="183" t="s">
        <v>59</v>
      </c>
    </row>
    <row r="1359" spans="2:41" s="3" customFormat="1" ht="9.9499999999999993" customHeight="1" x14ac:dyDescent="0.2">
      <c r="B1359" s="96" t="s">
        <v>45</v>
      </c>
      <c r="D1359" s="211"/>
      <c r="E1359" s="61" t="s">
        <v>590</v>
      </c>
      <c r="F1359" s="61"/>
      <c r="G1359" s="23" t="s">
        <v>97</v>
      </c>
      <c r="H1359" s="23"/>
      <c r="J1359" s="23"/>
      <c r="K1359" s="23"/>
      <c r="L1359" s="23"/>
      <c r="M1359" s="23"/>
      <c r="N1359" s="23"/>
      <c r="P1359" s="61"/>
      <c r="Q1359" s="73"/>
      <c r="R1359" s="22" t="s">
        <v>52</v>
      </c>
      <c r="S1359" s="29">
        <f>IF(Suggested="Yes",AA1359,AG1359)</f>
        <v>13.05</v>
      </c>
      <c r="T1359" s="27" t="s">
        <v>46</v>
      </c>
      <c r="U1359" s="5" t="str">
        <f>+Instructions!$B$3</f>
        <v xml:space="preserve">G </v>
      </c>
      <c r="V1359" s="41"/>
      <c r="W1359" s="45">
        <f>+Instructions!$C$22</f>
        <v>0</v>
      </c>
      <c r="X1359" s="29">
        <f>ROUND($AA1359*(1-W1359)+0.004999,2)</f>
        <v>13.05</v>
      </c>
      <c r="Y1359" s="41"/>
      <c r="Z1359" s="6" t="s">
        <v>1705</v>
      </c>
      <c r="AA1359" s="29">
        <v>13.05</v>
      </c>
      <c r="AB1359" s="49">
        <f>+W1359</f>
        <v>0</v>
      </c>
      <c r="AC1359" s="29">
        <f>+X1359</f>
        <v>13.05</v>
      </c>
      <c r="AD1359" s="49">
        <f>(AG1359-AC1359)/AG1359</f>
        <v>0</v>
      </c>
      <c r="AE1359" s="102"/>
      <c r="AF1359" s="111">
        <v>2</v>
      </c>
      <c r="AG1359" s="33">
        <f>SUM(AJ1359:AL1359)+AE1359</f>
        <v>13.05</v>
      </c>
      <c r="AH1359" s="41"/>
      <c r="AJ1359" s="15">
        <f>ROUND(AC1359/(1-VLOOKUP(AF1359,Group,2,FALSE)),2)</f>
        <v>13.05</v>
      </c>
      <c r="AK1359" s="15">
        <f>IF(VLOOKUP(AF1359,Group,5,FALSE)="YES",VLOOKUP(ROUND(ROUND(AJ1359,1)-AJ1359,2),Round,2,FALSE)+VLOOKUP(AF1359,Group,6,FALSE),0)</f>
        <v>0</v>
      </c>
      <c r="AL1359" s="15">
        <f>IF(VLOOKUP(AF1359,Group,7,FALSE)="",0,ROUND(AJ1359-0.04999,1)-AJ1359+AM1359)</f>
        <v>0</v>
      </c>
      <c r="AM1359" s="15" t="str">
        <f>IF(VLOOKUP(AF1359,Group,7,FALSE)="","",VLOOKUP(AF1359,Group,7,FALSE))</f>
        <v/>
      </c>
      <c r="AO1359" s="183" t="s">
        <v>59</v>
      </c>
    </row>
    <row r="1360" spans="2:41" s="3" customFormat="1" ht="2.4500000000000002" customHeight="1" x14ac:dyDescent="0.2">
      <c r="P1360" s="61"/>
      <c r="Q1360" s="73"/>
      <c r="R1360" s="6"/>
      <c r="S1360" s="29"/>
      <c r="T1360" s="6"/>
      <c r="U1360" s="5"/>
      <c r="V1360" s="41"/>
      <c r="W1360" s="45"/>
      <c r="X1360" s="13"/>
      <c r="Y1360" s="41"/>
      <c r="Z1360" s="29"/>
      <c r="AA1360" s="29"/>
      <c r="AB1360" s="44"/>
      <c r="AC1360" s="15"/>
      <c r="AD1360" s="13"/>
      <c r="AE1360" s="54"/>
      <c r="AF1360" s="105"/>
      <c r="AG1360" s="29"/>
      <c r="AH1360" s="41"/>
      <c r="AJ1360" s="15"/>
      <c r="AK1360" s="15"/>
      <c r="AL1360" s="15"/>
      <c r="AM1360" s="15"/>
      <c r="AO1360" s="182" t="s">
        <v>59</v>
      </c>
    </row>
    <row r="1361" spans="2:41" s="3" customFormat="1" ht="9.9499999999999993" customHeight="1" x14ac:dyDescent="0.2">
      <c r="C1361" s="133"/>
      <c r="D1361" s="211" t="s">
        <v>10</v>
      </c>
      <c r="E1361" s="224" t="s">
        <v>591</v>
      </c>
      <c r="F1361" s="224"/>
      <c r="G1361" s="224"/>
      <c r="H1361" s="224"/>
      <c r="I1361" s="224"/>
      <c r="J1361" s="224"/>
      <c r="K1361" s="224"/>
      <c r="L1361" s="224"/>
      <c r="M1361" s="224"/>
      <c r="N1361" s="224"/>
      <c r="O1361" s="23"/>
      <c r="P1361" s="23"/>
      <c r="Q1361" s="23"/>
      <c r="R1361" s="23"/>
      <c r="S1361" s="29"/>
      <c r="T1361" s="23"/>
      <c r="U1361" s="5"/>
      <c r="V1361" s="41"/>
      <c r="W1361" s="58"/>
      <c r="X1361" s="58"/>
      <c r="Y1361" s="41"/>
      <c r="Z1361" s="29"/>
      <c r="AA1361" s="29"/>
      <c r="AB1361" s="44"/>
      <c r="AC1361" s="15"/>
      <c r="AD1361" s="13"/>
      <c r="AE1361" s="54"/>
      <c r="AF1361" s="105"/>
      <c r="AG1361" s="15"/>
      <c r="AH1361" s="41"/>
      <c r="AJ1361" s="15"/>
      <c r="AK1361" s="15"/>
      <c r="AL1361" s="15"/>
      <c r="AM1361" s="15"/>
      <c r="AO1361" s="182" t="s">
        <v>59</v>
      </c>
    </row>
    <row r="1362" spans="2:41" s="3" customFormat="1" ht="1.5" customHeight="1" x14ac:dyDescent="0.2">
      <c r="P1362" s="61"/>
      <c r="Q1362" s="73"/>
      <c r="R1362" s="6"/>
      <c r="S1362" s="29"/>
      <c r="T1362" s="6"/>
      <c r="U1362" s="5"/>
      <c r="V1362" s="41"/>
      <c r="W1362" s="45"/>
      <c r="X1362" s="13"/>
      <c r="Y1362" s="41"/>
      <c r="Z1362" s="29"/>
      <c r="AA1362" s="29"/>
      <c r="AB1362" s="44"/>
      <c r="AC1362" s="15"/>
      <c r="AD1362" s="13"/>
      <c r="AE1362" s="54"/>
      <c r="AF1362" s="105"/>
      <c r="AG1362" s="29"/>
      <c r="AH1362" s="41"/>
      <c r="AJ1362" s="15"/>
      <c r="AK1362" s="15"/>
      <c r="AL1362" s="15"/>
      <c r="AM1362" s="15"/>
      <c r="AO1362" s="182" t="s">
        <v>59</v>
      </c>
    </row>
    <row r="1363" spans="2:41" s="3" customFormat="1" ht="9.9499999999999993" customHeight="1" x14ac:dyDescent="0.2">
      <c r="B1363" s="95" t="s">
        <v>55</v>
      </c>
      <c r="D1363" s="211"/>
      <c r="E1363" s="61" t="s">
        <v>589</v>
      </c>
      <c r="F1363" s="61"/>
      <c r="G1363" s="23" t="s">
        <v>48</v>
      </c>
      <c r="H1363" s="23"/>
      <c r="I1363" s="23"/>
      <c r="J1363" s="23"/>
      <c r="K1363" s="23"/>
      <c r="L1363" s="23"/>
      <c r="M1363" s="23"/>
      <c r="N1363" s="23"/>
      <c r="P1363" s="61" t="s">
        <v>394</v>
      </c>
      <c r="Q1363" s="73"/>
      <c r="R1363" s="22"/>
      <c r="S1363" s="29">
        <f>IF(Suggested="Yes",AA1363,AG1363)</f>
        <v>14.65</v>
      </c>
      <c r="T1363" s="27" t="s">
        <v>47</v>
      </c>
      <c r="U1363" s="5" t="str">
        <f>+Instructions!$B$3</f>
        <v xml:space="preserve">G </v>
      </c>
      <c r="V1363" s="41"/>
      <c r="W1363" s="45">
        <f>+Instructions!$C$22</f>
        <v>0</v>
      </c>
      <c r="X1363" s="15">
        <f>ROUND($AA1363*(1-W1363)+0.004999,2)</f>
        <v>14.65</v>
      </c>
      <c r="Y1363" s="41"/>
      <c r="Z1363" s="6" t="s">
        <v>1705</v>
      </c>
      <c r="AA1363" s="29">
        <v>14.65</v>
      </c>
      <c r="AB1363" s="49">
        <f>+W1363</f>
        <v>0</v>
      </c>
      <c r="AC1363" s="15">
        <f>+X1363</f>
        <v>14.65</v>
      </c>
      <c r="AD1363" s="11">
        <f>(AG1363-AC1363)/AG1363</f>
        <v>0</v>
      </c>
      <c r="AE1363" s="102"/>
      <c r="AF1363" s="109">
        <v>1</v>
      </c>
      <c r="AG1363" s="28">
        <f>SUM(AJ1363:AL1363)+AE1363</f>
        <v>14.65</v>
      </c>
      <c r="AH1363" s="41"/>
      <c r="AJ1363" s="15">
        <f>ROUND(AC1363/(1-VLOOKUP(AF1363,Group,2,FALSE)),2)</f>
        <v>14.65</v>
      </c>
      <c r="AK1363" s="15">
        <f>IF(VLOOKUP(AF1363,Group,5,FALSE)="YES",VLOOKUP(ROUND(ROUND(AJ1363,1)-AJ1363,2),Round,2,FALSE)+VLOOKUP(AF1363,Group,6,FALSE),0)</f>
        <v>0</v>
      </c>
      <c r="AL1363" s="15">
        <f>IF(VLOOKUP(AF1363,Group,7,FALSE)="",0,ROUND(AJ1363-0.04999,1)-AJ1363+AM1363)</f>
        <v>0</v>
      </c>
      <c r="AM1363" s="15" t="str">
        <f>IF(VLOOKUP(AF1363,Group,7,FALSE)="","",VLOOKUP(AF1363,Group,7,FALSE))</f>
        <v/>
      </c>
      <c r="AO1363" s="183" t="s">
        <v>59</v>
      </c>
    </row>
    <row r="1364" spans="2:41" s="3" customFormat="1" ht="9.9499999999999993" customHeight="1" x14ac:dyDescent="0.2">
      <c r="B1364" s="95" t="s">
        <v>55</v>
      </c>
      <c r="D1364" s="211"/>
      <c r="E1364" s="61" t="s">
        <v>590</v>
      </c>
      <c r="F1364" s="61"/>
      <c r="G1364" s="23" t="s">
        <v>48</v>
      </c>
      <c r="H1364" s="23"/>
      <c r="I1364" s="23"/>
      <c r="J1364" s="23"/>
      <c r="K1364" s="23"/>
      <c r="L1364" s="23"/>
      <c r="M1364" s="23"/>
      <c r="N1364" s="23"/>
      <c r="P1364" s="61" t="s">
        <v>394</v>
      </c>
      <c r="Q1364" s="73"/>
      <c r="R1364" s="22"/>
      <c r="S1364" s="29">
        <f>IF(Suggested="Yes",AA1364,AG1364)</f>
        <v>11.8</v>
      </c>
      <c r="T1364" s="27" t="s">
        <v>47</v>
      </c>
      <c r="U1364" s="5" t="str">
        <f>+Instructions!$B$3</f>
        <v xml:space="preserve">G </v>
      </c>
      <c r="V1364" s="41"/>
      <c r="W1364" s="45">
        <f>+Instructions!$C$22</f>
        <v>0</v>
      </c>
      <c r="X1364" s="15">
        <f>ROUND($AA1364*(1-W1364)+0.004999,2)</f>
        <v>11.8</v>
      </c>
      <c r="Y1364" s="41"/>
      <c r="Z1364" s="6" t="s">
        <v>1705</v>
      </c>
      <c r="AA1364" s="29">
        <v>11.8</v>
      </c>
      <c r="AB1364" s="49">
        <f>+W1364</f>
        <v>0</v>
      </c>
      <c r="AC1364" s="15">
        <f>+X1364</f>
        <v>11.8</v>
      </c>
      <c r="AD1364" s="11">
        <f>(AG1364-AC1364)/AG1364</f>
        <v>0</v>
      </c>
      <c r="AE1364" s="102"/>
      <c r="AF1364" s="109">
        <v>1</v>
      </c>
      <c r="AG1364" s="28">
        <f>SUM(AJ1364:AL1364)+AE1364</f>
        <v>11.8</v>
      </c>
      <c r="AH1364" s="41"/>
      <c r="AJ1364" s="15">
        <f>ROUND(AC1364/(1-VLOOKUP(AF1364,Group,2,FALSE)),2)</f>
        <v>11.8</v>
      </c>
      <c r="AK1364" s="15">
        <f>IF(VLOOKUP(AF1364,Group,5,FALSE)="YES",VLOOKUP(ROUND(ROUND(AJ1364,1)-AJ1364,2),Round,2,FALSE)+VLOOKUP(AF1364,Group,6,FALSE),0)</f>
        <v>0</v>
      </c>
      <c r="AL1364" s="15">
        <f>IF(VLOOKUP(AF1364,Group,7,FALSE)="",0,ROUND(AJ1364-0.04999,1)-AJ1364+AM1364)</f>
        <v>0</v>
      </c>
      <c r="AM1364" s="15" t="str">
        <f>IF(VLOOKUP(AF1364,Group,7,FALSE)="","",VLOOKUP(AF1364,Group,7,FALSE))</f>
        <v/>
      </c>
      <c r="AO1364" s="183" t="s">
        <v>59</v>
      </c>
    </row>
    <row r="1365" spans="2:41" s="3" customFormat="1" ht="1.5" customHeight="1" x14ac:dyDescent="0.2">
      <c r="P1365" s="61"/>
      <c r="Q1365" s="73"/>
      <c r="R1365" s="6"/>
      <c r="S1365" s="29"/>
      <c r="T1365" s="6"/>
      <c r="U1365" s="5"/>
      <c r="V1365" s="41"/>
      <c r="W1365" s="45"/>
      <c r="X1365" s="13"/>
      <c r="Y1365" s="41"/>
      <c r="Z1365" s="29"/>
      <c r="AA1365" s="29"/>
      <c r="AB1365" s="44"/>
      <c r="AC1365" s="15"/>
      <c r="AD1365" s="13"/>
      <c r="AE1365" s="54"/>
      <c r="AF1365" s="105"/>
      <c r="AG1365" s="29"/>
      <c r="AH1365" s="41"/>
      <c r="AJ1365" s="15"/>
      <c r="AK1365" s="15"/>
      <c r="AL1365" s="15"/>
      <c r="AM1365" s="15"/>
      <c r="AO1365" s="182" t="s">
        <v>59</v>
      </c>
    </row>
    <row r="1366" spans="2:41" s="3" customFormat="1" ht="9.9499999999999993" customHeight="1" x14ac:dyDescent="0.2">
      <c r="B1366" s="96" t="s">
        <v>45</v>
      </c>
      <c r="D1366" s="211"/>
      <c r="E1366" s="61" t="s">
        <v>589</v>
      </c>
      <c r="F1366" s="61"/>
      <c r="G1366" s="23" t="s">
        <v>97</v>
      </c>
      <c r="H1366" s="23"/>
      <c r="J1366" s="23"/>
      <c r="K1366" s="23"/>
      <c r="L1366" s="23"/>
      <c r="M1366" s="23"/>
      <c r="N1366" s="23"/>
      <c r="P1366" s="61"/>
      <c r="Q1366" s="73"/>
      <c r="R1366" s="22"/>
      <c r="S1366" s="29">
        <f>IF(Suggested="Yes",AA1366,AG1366)</f>
        <v>14.5</v>
      </c>
      <c r="T1366" s="27" t="s">
        <v>46</v>
      </c>
      <c r="U1366" s="5" t="str">
        <f>+Instructions!$B$3</f>
        <v xml:space="preserve">G </v>
      </c>
      <c r="V1366" s="41"/>
      <c r="W1366" s="45">
        <f>+Instructions!$C$22</f>
        <v>0</v>
      </c>
      <c r="X1366" s="29">
        <f>ROUND($AA1366*(1-W1366)+0.004999,2)</f>
        <v>14.5</v>
      </c>
      <c r="Y1366" s="41"/>
      <c r="Z1366" s="6" t="s">
        <v>1705</v>
      </c>
      <c r="AA1366" s="29">
        <v>14.5</v>
      </c>
      <c r="AB1366" s="49">
        <f>+W1366</f>
        <v>0</v>
      </c>
      <c r="AC1366" s="29">
        <f>+X1366</f>
        <v>14.5</v>
      </c>
      <c r="AD1366" s="49">
        <f>(AG1366-AC1366)/AG1366</f>
        <v>0</v>
      </c>
      <c r="AE1366" s="102"/>
      <c r="AF1366" s="111">
        <v>2</v>
      </c>
      <c r="AG1366" s="33">
        <f>SUM(AJ1366:AL1366)+AE1366</f>
        <v>14.5</v>
      </c>
      <c r="AH1366" s="41"/>
      <c r="AJ1366" s="15">
        <f>ROUND(AC1366/(1-VLOOKUP(AF1366,Group,2,FALSE)),2)</f>
        <v>14.5</v>
      </c>
      <c r="AK1366" s="15">
        <f>IF(VLOOKUP(AF1366,Group,5,FALSE)="YES",VLOOKUP(ROUND(ROUND(AJ1366,1)-AJ1366,2),Round,2,FALSE)+VLOOKUP(AF1366,Group,6,FALSE),0)</f>
        <v>0</v>
      </c>
      <c r="AL1366" s="15">
        <f>IF(VLOOKUP(AF1366,Group,7,FALSE)="",0,ROUND(AJ1366-0.04999,1)-AJ1366+AM1366)</f>
        <v>0</v>
      </c>
      <c r="AM1366" s="15" t="str">
        <f>IF(VLOOKUP(AF1366,Group,7,FALSE)="","",VLOOKUP(AF1366,Group,7,FALSE))</f>
        <v/>
      </c>
      <c r="AO1366" s="183" t="s">
        <v>59</v>
      </c>
    </row>
    <row r="1367" spans="2:41" s="3" customFormat="1" ht="1.5" customHeight="1" x14ac:dyDescent="0.2">
      <c r="P1367" s="61"/>
      <c r="Q1367" s="73"/>
      <c r="R1367" s="6"/>
      <c r="S1367" s="29"/>
      <c r="T1367" s="6"/>
      <c r="U1367" s="5"/>
      <c r="V1367" s="41"/>
      <c r="W1367" s="45"/>
      <c r="X1367" s="13"/>
      <c r="Y1367" s="41"/>
      <c r="Z1367" s="29"/>
      <c r="AA1367" s="29"/>
      <c r="AB1367" s="44"/>
      <c r="AC1367" s="15"/>
      <c r="AD1367" s="13"/>
      <c r="AE1367" s="54"/>
      <c r="AF1367" s="105"/>
      <c r="AG1367" s="29"/>
      <c r="AH1367" s="41"/>
      <c r="AJ1367" s="15"/>
      <c r="AK1367" s="15"/>
      <c r="AL1367" s="15"/>
      <c r="AM1367" s="15"/>
      <c r="AO1367" s="182" t="s">
        <v>59</v>
      </c>
    </row>
    <row r="1368" spans="2:41" s="3" customFormat="1" ht="9.75" customHeight="1" x14ac:dyDescent="0.2">
      <c r="D1368" s="225" t="s">
        <v>113</v>
      </c>
      <c r="E1368" s="226" t="s">
        <v>735</v>
      </c>
      <c r="F1368" s="129"/>
      <c r="G1368" s="129"/>
      <c r="H1368" s="129"/>
      <c r="I1368" s="226"/>
      <c r="K1368" s="226"/>
      <c r="L1368" s="129"/>
      <c r="N1368" s="129"/>
      <c r="O1368" s="130"/>
      <c r="P1368" s="129"/>
      <c r="Q1368" s="131"/>
      <c r="R1368" s="22"/>
      <c r="S1368" s="29"/>
      <c r="T1368" s="27"/>
      <c r="U1368" s="27"/>
      <c r="V1368" s="41"/>
      <c r="W1368" s="45"/>
      <c r="X1368" s="29"/>
      <c r="Y1368" s="41"/>
      <c r="Z1368" s="29"/>
      <c r="AA1368" s="29"/>
      <c r="AB1368" s="49"/>
      <c r="AC1368" s="29"/>
      <c r="AD1368" s="49"/>
      <c r="AE1368" s="62"/>
      <c r="AF1368" s="106"/>
      <c r="AG1368" s="29"/>
      <c r="AH1368" s="41"/>
      <c r="AJ1368" s="29"/>
      <c r="AK1368" s="29"/>
      <c r="AL1368" s="29"/>
      <c r="AM1368" s="29"/>
      <c r="AO1368" s="182" t="s">
        <v>59</v>
      </c>
    </row>
    <row r="1369" spans="2:41" s="3" customFormat="1" ht="3.95" customHeight="1" x14ac:dyDescent="0.2">
      <c r="P1369" s="61"/>
      <c r="Q1369" s="73"/>
      <c r="R1369" s="6"/>
      <c r="S1369" s="29"/>
      <c r="T1369" s="6"/>
      <c r="U1369" s="5"/>
      <c r="V1369" s="41"/>
      <c r="W1369" s="45"/>
      <c r="X1369" s="13"/>
      <c r="Y1369" s="41"/>
      <c r="Z1369" s="29"/>
      <c r="AA1369" s="29"/>
      <c r="AB1369" s="44"/>
      <c r="AC1369" s="15"/>
      <c r="AD1369" s="13"/>
      <c r="AE1369" s="54"/>
      <c r="AF1369" s="105"/>
      <c r="AG1369" s="29"/>
      <c r="AH1369" s="41"/>
      <c r="AJ1369" s="15"/>
      <c r="AK1369" s="15"/>
      <c r="AL1369" s="15"/>
      <c r="AM1369" s="15"/>
      <c r="AO1369" s="182" t="s">
        <v>59</v>
      </c>
    </row>
    <row r="1370" spans="2:41" s="3" customFormat="1" ht="9.9499999999999993" customHeight="1" x14ac:dyDescent="0.2">
      <c r="C1370" s="220" t="s">
        <v>639</v>
      </c>
      <c r="E1370" s="221"/>
      <c r="P1370" s="134"/>
      <c r="Q1370" s="6"/>
      <c r="R1370" s="222" t="s">
        <v>370</v>
      </c>
      <c r="S1370" s="172" t="s">
        <v>379</v>
      </c>
      <c r="T1370" s="223"/>
      <c r="U1370" s="5"/>
      <c r="V1370" s="41"/>
      <c r="W1370" s="58"/>
      <c r="X1370" s="58"/>
      <c r="Y1370" s="41"/>
      <c r="Z1370" s="29"/>
      <c r="AA1370" s="29"/>
      <c r="AB1370" s="44"/>
      <c r="AC1370" s="15"/>
      <c r="AD1370" s="13"/>
      <c r="AE1370" s="54"/>
      <c r="AF1370" s="105"/>
      <c r="AG1370" s="15"/>
      <c r="AH1370" s="41"/>
      <c r="AJ1370" s="15"/>
      <c r="AK1370" s="15"/>
      <c r="AL1370" s="15"/>
      <c r="AM1370" s="15"/>
      <c r="AO1370" s="182" t="s">
        <v>59</v>
      </c>
    </row>
    <row r="1371" spans="2:41" s="3" customFormat="1" ht="2.4500000000000002" customHeight="1" x14ac:dyDescent="0.2">
      <c r="P1371" s="61"/>
      <c r="Q1371" s="73"/>
      <c r="R1371" s="6"/>
      <c r="S1371" s="29"/>
      <c r="T1371" s="6"/>
      <c r="U1371" s="5"/>
      <c r="V1371" s="41"/>
      <c r="W1371" s="45"/>
      <c r="X1371" s="13"/>
      <c r="Y1371" s="41"/>
      <c r="Z1371" s="29"/>
      <c r="AA1371" s="29"/>
      <c r="AB1371" s="44"/>
      <c r="AC1371" s="15"/>
      <c r="AD1371" s="13"/>
      <c r="AE1371" s="54"/>
      <c r="AF1371" s="105"/>
      <c r="AG1371" s="29"/>
      <c r="AH1371" s="41"/>
      <c r="AJ1371" s="15"/>
      <c r="AK1371" s="15"/>
      <c r="AL1371" s="15"/>
      <c r="AM1371" s="15"/>
      <c r="AO1371" s="182" t="s">
        <v>59</v>
      </c>
    </row>
    <row r="1372" spans="2:41" s="3" customFormat="1" ht="9.9499999999999993" customHeight="1" x14ac:dyDescent="0.2">
      <c r="C1372" s="133"/>
      <c r="D1372" s="211" t="s">
        <v>165</v>
      </c>
      <c r="E1372" s="224" t="s">
        <v>356</v>
      </c>
      <c r="F1372" s="224"/>
      <c r="G1372" s="224"/>
      <c r="H1372" s="224"/>
      <c r="I1372" s="224"/>
      <c r="J1372" s="229"/>
      <c r="K1372" s="224"/>
      <c r="L1372" s="224"/>
      <c r="M1372" s="224"/>
      <c r="N1372" s="224"/>
      <c r="O1372" s="23"/>
      <c r="P1372" s="23"/>
      <c r="Q1372" s="23"/>
      <c r="R1372" s="23"/>
      <c r="S1372" s="23"/>
      <c r="T1372" s="23"/>
      <c r="U1372" s="5"/>
      <c r="V1372" s="41"/>
      <c r="W1372" s="58"/>
      <c r="X1372" s="58"/>
      <c r="Y1372" s="41"/>
      <c r="Z1372" s="29"/>
      <c r="AA1372" s="29"/>
      <c r="AB1372" s="44"/>
      <c r="AC1372" s="15"/>
      <c r="AD1372" s="13"/>
      <c r="AE1372" s="54"/>
      <c r="AF1372" s="105"/>
      <c r="AG1372" s="15"/>
      <c r="AH1372" s="41"/>
      <c r="AJ1372" s="15"/>
      <c r="AK1372" s="15"/>
      <c r="AL1372" s="15"/>
      <c r="AM1372" s="15"/>
      <c r="AO1372" s="182" t="s">
        <v>59</v>
      </c>
    </row>
    <row r="1373" spans="2:41" s="3" customFormat="1" ht="1.5" customHeight="1" x14ac:dyDescent="0.2">
      <c r="P1373" s="61"/>
      <c r="Q1373" s="73"/>
      <c r="R1373" s="6"/>
      <c r="S1373" s="29"/>
      <c r="T1373" s="6"/>
      <c r="U1373" s="5"/>
      <c r="V1373" s="41"/>
      <c r="W1373" s="45"/>
      <c r="X1373" s="13"/>
      <c r="Y1373" s="41"/>
      <c r="Z1373" s="29"/>
      <c r="AA1373" s="29"/>
      <c r="AB1373" s="44"/>
      <c r="AC1373" s="15"/>
      <c r="AD1373" s="13"/>
      <c r="AE1373" s="54"/>
      <c r="AF1373" s="105"/>
      <c r="AG1373" s="29"/>
      <c r="AH1373" s="41"/>
      <c r="AJ1373" s="15"/>
      <c r="AK1373" s="15"/>
      <c r="AL1373" s="15"/>
      <c r="AM1373" s="15"/>
      <c r="AO1373" s="182" t="s">
        <v>59</v>
      </c>
    </row>
    <row r="1374" spans="2:41" s="3" customFormat="1" ht="9.9499999999999993" customHeight="1" x14ac:dyDescent="0.2">
      <c r="B1374" s="95" t="s">
        <v>55</v>
      </c>
      <c r="D1374" s="211" t="s">
        <v>63</v>
      </c>
      <c r="E1374" s="61" t="s">
        <v>108</v>
      </c>
      <c r="F1374" s="61"/>
      <c r="G1374" s="23" t="s">
        <v>48</v>
      </c>
      <c r="H1374" s="23"/>
      <c r="I1374" s="23" t="s">
        <v>258</v>
      </c>
      <c r="J1374" s="23"/>
      <c r="K1374" s="23" t="s">
        <v>341</v>
      </c>
      <c r="L1374" s="23"/>
      <c r="M1374" s="23"/>
      <c r="N1374" s="23"/>
      <c r="P1374" s="61" t="s">
        <v>607</v>
      </c>
      <c r="Q1374" s="73"/>
      <c r="R1374" s="22"/>
      <c r="S1374" s="29">
        <f>IF(Suggested="Yes",AA1374,AG1374)</f>
        <v>7.25</v>
      </c>
      <c r="T1374" s="27" t="s">
        <v>47</v>
      </c>
      <c r="U1374" s="5" t="str">
        <f>+Instructions!$B$3</f>
        <v xml:space="preserve">G </v>
      </c>
      <c r="V1374" s="41"/>
      <c r="W1374" s="45">
        <f>+Instructions!$C$22</f>
        <v>0</v>
      </c>
      <c r="X1374" s="15">
        <f>ROUND($AA1374*(1-W1374)+0.004999,2)</f>
        <v>7.25</v>
      </c>
      <c r="Y1374" s="41"/>
      <c r="Z1374" s="6" t="s">
        <v>1705</v>
      </c>
      <c r="AA1374" s="29">
        <v>7.25</v>
      </c>
      <c r="AB1374" s="49">
        <f t="shared" ref="AB1374:AC1377" si="1049">+W1374</f>
        <v>0</v>
      </c>
      <c r="AC1374" s="15">
        <f t="shared" si="1049"/>
        <v>7.25</v>
      </c>
      <c r="AD1374" s="11">
        <f>(AG1374-AC1374)/AG1374</f>
        <v>0</v>
      </c>
      <c r="AE1374" s="102"/>
      <c r="AF1374" s="109">
        <v>1</v>
      </c>
      <c r="AG1374" s="28">
        <f>SUM(AJ1374:AL1374)+AE1374</f>
        <v>7.25</v>
      </c>
      <c r="AH1374" s="41"/>
      <c r="AJ1374" s="15">
        <f>ROUND(AC1374/(1-VLOOKUP(AF1374,Group,2,FALSE)),2)</f>
        <v>7.25</v>
      </c>
      <c r="AK1374" s="15">
        <f>IF(VLOOKUP(AF1374,Group,5,FALSE)="YES",VLOOKUP(ROUND(ROUND(AJ1374,1)-AJ1374,2),Round,2,FALSE)+VLOOKUP(AF1374,Group,6,FALSE),0)</f>
        <v>0</v>
      </c>
      <c r="AL1374" s="15">
        <f>IF(VLOOKUP(AF1374,Group,7,FALSE)="",0,ROUND(AJ1374-0.04999,1)-AJ1374+AM1374)</f>
        <v>0</v>
      </c>
      <c r="AM1374" s="15" t="str">
        <f>IF(VLOOKUP(AF1374,Group,7,FALSE)="","",VLOOKUP(AF1374,Group,7,FALSE))</f>
        <v/>
      </c>
      <c r="AO1374" s="183" t="s">
        <v>59</v>
      </c>
    </row>
    <row r="1375" spans="2:41" s="3" customFormat="1" ht="9.9499999999999993" customHeight="1" x14ac:dyDescent="0.2">
      <c r="B1375" s="95" t="s">
        <v>55</v>
      </c>
      <c r="D1375" s="211"/>
      <c r="E1375" s="61" t="s">
        <v>106</v>
      </c>
      <c r="F1375" s="61"/>
      <c r="G1375" s="23" t="s">
        <v>48</v>
      </c>
      <c r="H1375" s="23"/>
      <c r="I1375" s="23" t="s">
        <v>258</v>
      </c>
      <c r="J1375" s="23"/>
      <c r="K1375" s="23" t="s">
        <v>341</v>
      </c>
      <c r="L1375" s="23"/>
      <c r="M1375" s="23"/>
      <c r="N1375" s="23"/>
      <c r="P1375" s="61" t="s">
        <v>608</v>
      </c>
      <c r="Q1375" s="73"/>
      <c r="R1375" s="22"/>
      <c r="S1375" s="29">
        <f>IF(Suggested="Yes",AA1375,AG1375)</f>
        <v>7.3</v>
      </c>
      <c r="T1375" s="27" t="s">
        <v>47</v>
      </c>
      <c r="U1375" s="5" t="str">
        <f>+Instructions!$B$3</f>
        <v xml:space="preserve">G </v>
      </c>
      <c r="V1375" s="41"/>
      <c r="W1375" s="45">
        <f>+Instructions!$C$22</f>
        <v>0</v>
      </c>
      <c r="X1375" s="15">
        <f>ROUND($AA1375*(1-W1375)+0.004999,2)</f>
        <v>7.3</v>
      </c>
      <c r="Y1375" s="41"/>
      <c r="Z1375" s="6" t="s">
        <v>1705</v>
      </c>
      <c r="AA1375" s="29">
        <v>7.3</v>
      </c>
      <c r="AB1375" s="49">
        <f t="shared" si="1049"/>
        <v>0</v>
      </c>
      <c r="AC1375" s="15">
        <f t="shared" si="1049"/>
        <v>7.3</v>
      </c>
      <c r="AD1375" s="11">
        <f>(AG1375-AC1375)/AG1375</f>
        <v>0</v>
      </c>
      <c r="AE1375" s="102"/>
      <c r="AF1375" s="109">
        <v>1</v>
      </c>
      <c r="AG1375" s="28">
        <f>SUM(AJ1375:AL1375)+AE1375</f>
        <v>7.3</v>
      </c>
      <c r="AH1375" s="41"/>
      <c r="AJ1375" s="15">
        <f>ROUND(AC1375/(1-VLOOKUP(AF1375,Group,2,FALSE)),2)</f>
        <v>7.3</v>
      </c>
      <c r="AK1375" s="15">
        <f>IF(VLOOKUP(AF1375,Group,5,FALSE)="YES",VLOOKUP(ROUND(ROUND(AJ1375,1)-AJ1375,2),Round,2,FALSE)+VLOOKUP(AF1375,Group,6,FALSE),0)</f>
        <v>0</v>
      </c>
      <c r="AL1375" s="15">
        <f>IF(VLOOKUP(AF1375,Group,7,FALSE)="",0,ROUND(AJ1375-0.04999,1)-AJ1375+AM1375)</f>
        <v>0</v>
      </c>
      <c r="AM1375" s="15" t="str">
        <f>IF(VLOOKUP(AF1375,Group,7,FALSE)="","",VLOOKUP(AF1375,Group,7,FALSE))</f>
        <v/>
      </c>
      <c r="AO1375" s="183" t="s">
        <v>59</v>
      </c>
    </row>
    <row r="1376" spans="2:41" s="3" customFormat="1" ht="9.9499999999999993" customHeight="1" x14ac:dyDescent="0.2">
      <c r="B1376" s="95" t="s">
        <v>55</v>
      </c>
      <c r="D1376" s="211"/>
      <c r="E1376" s="61" t="s">
        <v>476</v>
      </c>
      <c r="F1376" s="61"/>
      <c r="G1376" s="23" t="s">
        <v>48</v>
      </c>
      <c r="H1376" s="23"/>
      <c r="I1376" s="23" t="s">
        <v>258</v>
      </c>
      <c r="J1376" s="23"/>
      <c r="K1376" s="23" t="s">
        <v>341</v>
      </c>
      <c r="L1376" s="23"/>
      <c r="M1376" s="23"/>
      <c r="N1376" s="23"/>
      <c r="P1376" s="61" t="s">
        <v>961</v>
      </c>
      <c r="Q1376" s="73"/>
      <c r="R1376" s="22"/>
      <c r="S1376" s="29">
        <f>IF(Suggested="Yes",AA1376,AG1376)</f>
        <v>8.6</v>
      </c>
      <c r="T1376" s="27" t="s">
        <v>47</v>
      </c>
      <c r="U1376" s="5" t="str">
        <f>+Instructions!$B$3</f>
        <v xml:space="preserve">G </v>
      </c>
      <c r="V1376" s="41"/>
      <c r="W1376" s="45">
        <f>+Instructions!$C$22</f>
        <v>0</v>
      </c>
      <c r="X1376" s="15">
        <f>ROUND($AA1376*(1-W1376)+0.004999,2)</f>
        <v>8.6</v>
      </c>
      <c r="Y1376" s="41"/>
      <c r="Z1376" s="6" t="s">
        <v>1705</v>
      </c>
      <c r="AA1376" s="29">
        <v>8.6</v>
      </c>
      <c r="AB1376" s="49">
        <f t="shared" si="1049"/>
        <v>0</v>
      </c>
      <c r="AC1376" s="15">
        <f t="shared" si="1049"/>
        <v>8.6</v>
      </c>
      <c r="AD1376" s="11">
        <f>(AG1376-AC1376)/AG1376</f>
        <v>0</v>
      </c>
      <c r="AE1376" s="102"/>
      <c r="AF1376" s="109">
        <v>1</v>
      </c>
      <c r="AG1376" s="28">
        <f>SUM(AJ1376:AL1376)+AE1376</f>
        <v>8.6</v>
      </c>
      <c r="AH1376" s="41"/>
      <c r="AJ1376" s="15">
        <f>ROUND(AC1376/(1-VLOOKUP(AF1376,Group,2,FALSE)),2)</f>
        <v>8.6</v>
      </c>
      <c r="AK1376" s="15">
        <f>IF(VLOOKUP(AF1376,Group,5,FALSE)="YES",VLOOKUP(ROUND(ROUND(AJ1376,1)-AJ1376,2),Round,2,FALSE)+VLOOKUP(AF1376,Group,6,FALSE),0)</f>
        <v>0</v>
      </c>
      <c r="AL1376" s="15">
        <f>IF(VLOOKUP(AF1376,Group,7,FALSE)="",0,ROUND(AJ1376-0.04999,1)-AJ1376+AM1376)</f>
        <v>0</v>
      </c>
      <c r="AM1376" s="15" t="str">
        <f>IF(VLOOKUP(AF1376,Group,7,FALSE)="","",VLOOKUP(AF1376,Group,7,FALSE))</f>
        <v/>
      </c>
      <c r="AO1376" s="183" t="s">
        <v>59</v>
      </c>
    </row>
    <row r="1377" spans="2:41" s="3" customFormat="1" ht="9.9499999999999993" customHeight="1" x14ac:dyDescent="0.2">
      <c r="B1377" s="95" t="s">
        <v>55</v>
      </c>
      <c r="D1377" s="211"/>
      <c r="E1377" s="61" t="s">
        <v>398</v>
      </c>
      <c r="F1377" s="61"/>
      <c r="G1377" s="23" t="s">
        <v>48</v>
      </c>
      <c r="H1377" s="23"/>
      <c r="I1377" s="23" t="s">
        <v>258</v>
      </c>
      <c r="J1377" s="23"/>
      <c r="K1377" s="23" t="s">
        <v>341</v>
      </c>
      <c r="L1377" s="23"/>
      <c r="M1377" s="23"/>
      <c r="N1377" s="23"/>
      <c r="P1377" s="61" t="s">
        <v>1316</v>
      </c>
      <c r="Q1377" s="73"/>
      <c r="R1377" s="22" t="s">
        <v>52</v>
      </c>
      <c r="S1377" s="29">
        <f>IF(Suggested="Yes",AA1377,AG1377)</f>
        <v>8.65</v>
      </c>
      <c r="T1377" s="27" t="s">
        <v>47</v>
      </c>
      <c r="U1377" s="5" t="str">
        <f>+Instructions!$B$3</f>
        <v xml:space="preserve">G </v>
      </c>
      <c r="V1377" s="41"/>
      <c r="W1377" s="45">
        <f>+Instructions!$C$22</f>
        <v>0</v>
      </c>
      <c r="X1377" s="15">
        <f>ROUND($AA1377*(1-W1377)+0.004999,2)</f>
        <v>8.65</v>
      </c>
      <c r="Y1377" s="41"/>
      <c r="Z1377" s="6" t="s">
        <v>1704</v>
      </c>
      <c r="AA1377" s="29">
        <v>8.65</v>
      </c>
      <c r="AB1377" s="49">
        <f t="shared" si="1049"/>
        <v>0</v>
      </c>
      <c r="AC1377" s="15">
        <f t="shared" si="1049"/>
        <v>8.65</v>
      </c>
      <c r="AD1377" s="11">
        <f>(AG1377-AC1377)/AG1377</f>
        <v>0</v>
      </c>
      <c r="AE1377" s="102"/>
      <c r="AF1377" s="109">
        <v>1</v>
      </c>
      <c r="AG1377" s="28">
        <f>SUM(AJ1377:AL1377)+AE1377</f>
        <v>8.65</v>
      </c>
      <c r="AH1377" s="41"/>
      <c r="AJ1377" s="15">
        <f>ROUND(AC1377/(1-VLOOKUP(AF1377,Group,2,FALSE)),2)</f>
        <v>8.65</v>
      </c>
      <c r="AK1377" s="15">
        <f>IF(VLOOKUP(AF1377,Group,5,FALSE)="YES",VLOOKUP(ROUND(ROUND(AJ1377,1)-AJ1377,2),Round,2,FALSE)+VLOOKUP(AF1377,Group,6,FALSE),0)</f>
        <v>0</v>
      </c>
      <c r="AL1377" s="15">
        <f>IF(VLOOKUP(AF1377,Group,7,FALSE)="",0,ROUND(AJ1377-0.04999,1)-AJ1377+AM1377)</f>
        <v>0</v>
      </c>
      <c r="AM1377" s="15" t="str">
        <f>IF(VLOOKUP(AF1377,Group,7,FALSE)="","",VLOOKUP(AF1377,Group,7,FALSE))</f>
        <v/>
      </c>
      <c r="AO1377" s="183" t="s">
        <v>59</v>
      </c>
    </row>
    <row r="1378" spans="2:41" s="3" customFormat="1" ht="2.85" customHeight="1" x14ac:dyDescent="0.2">
      <c r="P1378" s="61"/>
      <c r="Q1378" s="73"/>
      <c r="R1378" s="6"/>
      <c r="S1378" s="29"/>
      <c r="T1378" s="6"/>
      <c r="U1378" s="5"/>
      <c r="V1378" s="41"/>
      <c r="W1378" s="45"/>
      <c r="X1378" s="13"/>
      <c r="Y1378" s="41"/>
      <c r="Z1378" s="29"/>
      <c r="AA1378" s="29"/>
      <c r="AB1378" s="44"/>
      <c r="AC1378" s="15"/>
      <c r="AD1378" s="13"/>
      <c r="AE1378" s="54"/>
      <c r="AF1378" s="105"/>
      <c r="AG1378" s="29"/>
      <c r="AH1378" s="41"/>
      <c r="AJ1378" s="15"/>
      <c r="AK1378" s="15"/>
      <c r="AL1378" s="15"/>
      <c r="AM1378" s="15"/>
      <c r="AO1378" s="182" t="s">
        <v>59</v>
      </c>
    </row>
    <row r="1379" spans="2:41" s="3" customFormat="1" ht="9.9499999999999993" customHeight="1" x14ac:dyDescent="0.2">
      <c r="B1379" s="95" t="s">
        <v>55</v>
      </c>
      <c r="D1379" s="211"/>
      <c r="E1379" s="61" t="s">
        <v>108</v>
      </c>
      <c r="F1379" s="61"/>
      <c r="G1379" s="23" t="s">
        <v>48</v>
      </c>
      <c r="H1379" s="23"/>
      <c r="I1379" s="23" t="s">
        <v>258</v>
      </c>
      <c r="J1379" s="23"/>
      <c r="K1379" s="23" t="s">
        <v>474</v>
      </c>
      <c r="L1379" s="23"/>
      <c r="M1379" s="23"/>
      <c r="N1379" s="23"/>
      <c r="P1379" s="61" t="s">
        <v>302</v>
      </c>
      <c r="Q1379" s="73" t="s">
        <v>14</v>
      </c>
      <c r="R1379" s="22"/>
      <c r="S1379" s="29">
        <f>IF(Suggested="Yes",AA1379,AG1379)</f>
        <v>5.95</v>
      </c>
      <c r="T1379" s="27" t="s">
        <v>47</v>
      </c>
      <c r="U1379" s="5" t="str">
        <f>+Instructions!$B$3</f>
        <v xml:space="preserve">G </v>
      </c>
      <c r="V1379" s="41"/>
      <c r="W1379" s="45">
        <f>+Instructions!$C$22</f>
        <v>0</v>
      </c>
      <c r="X1379" s="15">
        <f>ROUND($AA1379*(1-W1379)+0.004999,2)</f>
        <v>5.95</v>
      </c>
      <c r="Y1379" s="41"/>
      <c r="Z1379" s="6" t="s">
        <v>1705</v>
      </c>
      <c r="AA1379" s="29">
        <v>5.95</v>
      </c>
      <c r="AB1379" s="49">
        <f>+W1379</f>
        <v>0</v>
      </c>
      <c r="AC1379" s="15">
        <f>+X1379</f>
        <v>5.95</v>
      </c>
      <c r="AD1379" s="11">
        <f>(AG1379-AC1379)/AG1379</f>
        <v>0</v>
      </c>
      <c r="AE1379" s="102"/>
      <c r="AF1379" s="109">
        <v>1</v>
      </c>
      <c r="AG1379" s="28">
        <f>SUM(AJ1379:AL1379)+AE1379</f>
        <v>5.95</v>
      </c>
      <c r="AH1379" s="41"/>
      <c r="AJ1379" s="15">
        <f>ROUND(AC1379/(1-VLOOKUP(AF1379,Group,2,FALSE)),2)</f>
        <v>5.95</v>
      </c>
      <c r="AK1379" s="15">
        <f>IF(VLOOKUP(AF1379,Group,5,FALSE)="YES",VLOOKUP(ROUND(ROUND(AJ1379,1)-AJ1379,2),Round,2,FALSE)+VLOOKUP(AF1379,Group,6,FALSE),0)</f>
        <v>0</v>
      </c>
      <c r="AL1379" s="15">
        <f>IF(VLOOKUP(AF1379,Group,7,FALSE)="",0,ROUND(AJ1379-0.04999,1)-AJ1379+AM1379)</f>
        <v>0</v>
      </c>
      <c r="AM1379" s="15" t="str">
        <f>IF(VLOOKUP(AF1379,Group,7,FALSE)="","",VLOOKUP(AF1379,Group,7,FALSE))</f>
        <v/>
      </c>
      <c r="AO1379" s="183" t="s">
        <v>59</v>
      </c>
    </row>
    <row r="1380" spans="2:41" s="3" customFormat="1" ht="9.9499999999999993" customHeight="1" x14ac:dyDescent="0.2">
      <c r="B1380" s="95" t="s">
        <v>55</v>
      </c>
      <c r="D1380" s="211"/>
      <c r="E1380" s="61" t="s">
        <v>106</v>
      </c>
      <c r="F1380" s="61"/>
      <c r="G1380" s="23" t="s">
        <v>48</v>
      </c>
      <c r="H1380" s="23"/>
      <c r="I1380" s="23" t="s">
        <v>258</v>
      </c>
      <c r="J1380" s="23"/>
      <c r="K1380" s="23" t="s">
        <v>474</v>
      </c>
      <c r="L1380" s="23"/>
      <c r="M1380" s="23"/>
      <c r="N1380" s="23"/>
      <c r="P1380" s="61" t="s">
        <v>107</v>
      </c>
      <c r="Q1380" s="73"/>
      <c r="R1380" s="22" t="s">
        <v>172</v>
      </c>
      <c r="S1380" s="29">
        <f>IF(Suggested="Yes",AA1380,AG1380)</f>
        <v>6.05</v>
      </c>
      <c r="T1380" s="27" t="s">
        <v>47</v>
      </c>
      <c r="U1380" s="5" t="str">
        <f>+Instructions!$B$3</f>
        <v xml:space="preserve">G </v>
      </c>
      <c r="V1380" s="41"/>
      <c r="W1380" s="45">
        <f>+Instructions!$C$22</f>
        <v>0</v>
      </c>
      <c r="X1380" s="15">
        <f>ROUND($AA1380*(1-W1380)+0.004999,2)</f>
        <v>6.05</v>
      </c>
      <c r="Y1380" s="41"/>
      <c r="Z1380" s="6" t="s">
        <v>1705</v>
      </c>
      <c r="AA1380" s="29">
        <v>6.05</v>
      </c>
      <c r="AB1380" s="49">
        <f>+W1380</f>
        <v>0</v>
      </c>
      <c r="AC1380" s="15">
        <f>+X1380</f>
        <v>6.05</v>
      </c>
      <c r="AD1380" s="11">
        <f>(AG1380-AC1380)/AG1380</f>
        <v>0</v>
      </c>
      <c r="AE1380" s="102"/>
      <c r="AF1380" s="109">
        <v>1</v>
      </c>
      <c r="AG1380" s="28">
        <f>SUM(AJ1380:AL1380)+AE1380</f>
        <v>6.05</v>
      </c>
      <c r="AH1380" s="41"/>
      <c r="AJ1380" s="15">
        <f>ROUND(AC1380/(1-VLOOKUP(AF1380,Group,2,FALSE)),2)</f>
        <v>6.05</v>
      </c>
      <c r="AK1380" s="15">
        <f>IF(VLOOKUP(AF1380,Group,5,FALSE)="YES",VLOOKUP(ROUND(ROUND(AJ1380,1)-AJ1380,2),Round,2,FALSE)+VLOOKUP(AF1380,Group,6,FALSE),0)</f>
        <v>0</v>
      </c>
      <c r="AL1380" s="15">
        <f>IF(VLOOKUP(AF1380,Group,7,FALSE)="",0,ROUND(AJ1380-0.04999,1)-AJ1380+AM1380)</f>
        <v>0</v>
      </c>
      <c r="AM1380" s="15" t="str">
        <f>IF(VLOOKUP(AF1380,Group,7,FALSE)="","",VLOOKUP(AF1380,Group,7,FALSE))</f>
        <v/>
      </c>
      <c r="AO1380" s="183" t="s">
        <v>59</v>
      </c>
    </row>
    <row r="1381" spans="2:41" s="3" customFormat="1" ht="9.9499999999999993" customHeight="1" x14ac:dyDescent="0.2">
      <c r="B1381" s="95" t="s">
        <v>55</v>
      </c>
      <c r="D1381" s="211"/>
      <c r="E1381" s="61" t="s">
        <v>476</v>
      </c>
      <c r="F1381" s="61"/>
      <c r="G1381" s="23" t="s">
        <v>48</v>
      </c>
      <c r="H1381" s="23"/>
      <c r="I1381" s="23" t="s">
        <v>258</v>
      </c>
      <c r="J1381" s="23"/>
      <c r="K1381" s="23" t="s">
        <v>474</v>
      </c>
      <c r="L1381" s="23"/>
      <c r="M1381" s="23"/>
      <c r="N1381" s="23"/>
      <c r="P1381" s="61" t="s">
        <v>961</v>
      </c>
      <c r="Q1381" s="73"/>
      <c r="R1381" s="22"/>
      <c r="S1381" s="29">
        <f>IF(Suggested="Yes",AA1381,AG1381)</f>
        <v>6.7</v>
      </c>
      <c r="T1381" s="27" t="s">
        <v>47</v>
      </c>
      <c r="U1381" s="5" t="str">
        <f>+Instructions!$B$3</f>
        <v xml:space="preserve">G </v>
      </c>
      <c r="V1381" s="41"/>
      <c r="W1381" s="45">
        <f>+Instructions!$C$22</f>
        <v>0</v>
      </c>
      <c r="X1381" s="15">
        <f>ROUND($AA1381*(1-W1381)+0.004999,2)</f>
        <v>6.7</v>
      </c>
      <c r="Y1381" s="41"/>
      <c r="Z1381" s="6" t="s">
        <v>1705</v>
      </c>
      <c r="AA1381" s="29">
        <v>6.7</v>
      </c>
      <c r="AB1381" s="49">
        <f t="shared" ref="AB1381:AC1382" si="1050">+W1381</f>
        <v>0</v>
      </c>
      <c r="AC1381" s="15">
        <f t="shared" si="1050"/>
        <v>6.7</v>
      </c>
      <c r="AD1381" s="11">
        <f>(AG1381-AC1381)/AG1381</f>
        <v>0</v>
      </c>
      <c r="AE1381" s="102"/>
      <c r="AF1381" s="109">
        <v>1</v>
      </c>
      <c r="AG1381" s="28">
        <f>SUM(AJ1381:AL1381)+AE1381</f>
        <v>6.7</v>
      </c>
      <c r="AH1381" s="41"/>
      <c r="AJ1381" s="15">
        <f>ROUND(AC1381/(1-VLOOKUP(AF1381,Group,2,FALSE)),2)</f>
        <v>6.7</v>
      </c>
      <c r="AK1381" s="15">
        <f>IF(VLOOKUP(AF1381,Group,5,FALSE)="YES",VLOOKUP(ROUND(ROUND(AJ1381,1)-AJ1381,2),Round,2,FALSE)+VLOOKUP(AF1381,Group,6,FALSE),0)</f>
        <v>0</v>
      </c>
      <c r="AL1381" s="15">
        <f>IF(VLOOKUP(AF1381,Group,7,FALSE)="",0,ROUND(AJ1381-0.04999,1)-AJ1381+AM1381)</f>
        <v>0</v>
      </c>
      <c r="AM1381" s="15" t="str">
        <f>IF(VLOOKUP(AF1381,Group,7,FALSE)="","",VLOOKUP(AF1381,Group,7,FALSE))</f>
        <v/>
      </c>
      <c r="AO1381" s="183" t="s">
        <v>59</v>
      </c>
    </row>
    <row r="1382" spans="2:41" s="3" customFormat="1" ht="9.9499999999999993" customHeight="1" x14ac:dyDescent="0.2">
      <c r="B1382" s="95" t="s">
        <v>55</v>
      </c>
      <c r="D1382" s="211"/>
      <c r="E1382" s="61" t="s">
        <v>398</v>
      </c>
      <c r="F1382" s="61"/>
      <c r="G1382" s="23" t="s">
        <v>48</v>
      </c>
      <c r="H1382" s="23"/>
      <c r="I1382" s="23" t="s">
        <v>258</v>
      </c>
      <c r="J1382" s="23"/>
      <c r="K1382" s="23" t="s">
        <v>474</v>
      </c>
      <c r="L1382" s="23"/>
      <c r="M1382" s="23"/>
      <c r="N1382" s="23"/>
      <c r="P1382" s="61" t="s">
        <v>472</v>
      </c>
      <c r="Q1382" s="73"/>
      <c r="R1382" s="22"/>
      <c r="S1382" s="29">
        <f>IF(Suggested="Yes",AA1382,AG1382)</f>
        <v>7.25</v>
      </c>
      <c r="T1382" s="27" t="s">
        <v>47</v>
      </c>
      <c r="U1382" s="5" t="str">
        <f>+Instructions!$B$3</f>
        <v xml:space="preserve">G </v>
      </c>
      <c r="V1382" s="41"/>
      <c r="W1382" s="45">
        <f>+Instructions!$C$22</f>
        <v>0</v>
      </c>
      <c r="X1382" s="15">
        <f>ROUND($AA1382*(1-W1382)+0.004999,2)</f>
        <v>7.25</v>
      </c>
      <c r="Y1382" s="41"/>
      <c r="Z1382" s="6" t="s">
        <v>1705</v>
      </c>
      <c r="AA1382" s="29">
        <v>7.25</v>
      </c>
      <c r="AB1382" s="49">
        <f t="shared" si="1050"/>
        <v>0</v>
      </c>
      <c r="AC1382" s="15">
        <f t="shared" si="1050"/>
        <v>7.25</v>
      </c>
      <c r="AD1382" s="11">
        <f>(AG1382-AC1382)/AG1382</f>
        <v>0</v>
      </c>
      <c r="AE1382" s="102"/>
      <c r="AF1382" s="109">
        <v>1</v>
      </c>
      <c r="AG1382" s="28">
        <f>SUM(AJ1382:AL1382)+AE1382</f>
        <v>7.25</v>
      </c>
      <c r="AH1382" s="41"/>
      <c r="AJ1382" s="15">
        <f>ROUND(AC1382/(1-VLOOKUP(AF1382,Group,2,FALSE)),2)</f>
        <v>7.25</v>
      </c>
      <c r="AK1382" s="15">
        <f>IF(VLOOKUP(AF1382,Group,5,FALSE)="YES",VLOOKUP(ROUND(ROUND(AJ1382,1)-AJ1382,2),Round,2,FALSE)+VLOOKUP(AF1382,Group,6,FALSE),0)</f>
        <v>0</v>
      </c>
      <c r="AL1382" s="15">
        <f>IF(VLOOKUP(AF1382,Group,7,FALSE)="",0,ROUND(AJ1382-0.04999,1)-AJ1382+AM1382)</f>
        <v>0</v>
      </c>
      <c r="AM1382" s="15" t="str">
        <f>IF(VLOOKUP(AF1382,Group,7,FALSE)="","",VLOOKUP(AF1382,Group,7,FALSE))</f>
        <v/>
      </c>
      <c r="AO1382" s="183" t="s">
        <v>59</v>
      </c>
    </row>
    <row r="1383" spans="2:41" s="3" customFormat="1" ht="2.85" customHeight="1" x14ac:dyDescent="0.2">
      <c r="P1383" s="61"/>
      <c r="Q1383" s="73"/>
      <c r="R1383" s="6"/>
      <c r="S1383" s="29"/>
      <c r="T1383" s="6"/>
      <c r="U1383" s="5"/>
      <c r="V1383" s="41"/>
      <c r="W1383" s="45"/>
      <c r="X1383" s="13"/>
      <c r="Y1383" s="41"/>
      <c r="Z1383" s="29"/>
      <c r="AA1383" s="29"/>
      <c r="AB1383" s="44"/>
      <c r="AC1383" s="15"/>
      <c r="AD1383" s="13"/>
      <c r="AE1383" s="54"/>
      <c r="AF1383" s="105"/>
      <c r="AG1383" s="29"/>
      <c r="AH1383" s="41"/>
      <c r="AJ1383" s="15"/>
      <c r="AK1383" s="15"/>
      <c r="AL1383" s="15"/>
      <c r="AM1383" s="15"/>
      <c r="AO1383" s="182" t="s">
        <v>59</v>
      </c>
    </row>
    <row r="1384" spans="2:41" s="3" customFormat="1" ht="9.9499999999999993" customHeight="1" x14ac:dyDescent="0.2">
      <c r="B1384" s="95" t="s">
        <v>55</v>
      </c>
      <c r="D1384" s="211"/>
      <c r="E1384" s="61" t="s">
        <v>108</v>
      </c>
      <c r="F1384" s="61"/>
      <c r="G1384" s="23" t="s">
        <v>48</v>
      </c>
      <c r="H1384" s="23"/>
      <c r="I1384" s="23"/>
      <c r="J1384" s="23"/>
      <c r="K1384" s="23" t="s">
        <v>474</v>
      </c>
      <c r="L1384" s="23"/>
      <c r="M1384" s="23"/>
      <c r="N1384" s="23"/>
      <c r="P1384" s="61" t="s">
        <v>339</v>
      </c>
      <c r="Q1384" s="73"/>
      <c r="R1384" s="22"/>
      <c r="S1384" s="29">
        <f>IF(Suggested="Yes",AA1384,AG1384)</f>
        <v>5.65</v>
      </c>
      <c r="T1384" s="27" t="s">
        <v>47</v>
      </c>
      <c r="U1384" s="5" t="str">
        <f>+Instructions!$B$3</f>
        <v xml:space="preserve">G </v>
      </c>
      <c r="V1384" s="41"/>
      <c r="W1384" s="45">
        <f>+Instructions!$C$22</f>
        <v>0</v>
      </c>
      <c r="X1384" s="15">
        <f>ROUND($AA1384*(1-W1384)+0.004999,2)</f>
        <v>5.65</v>
      </c>
      <c r="Y1384" s="41"/>
      <c r="Z1384" s="6" t="s">
        <v>1705</v>
      </c>
      <c r="AA1384" s="29">
        <v>5.65</v>
      </c>
      <c r="AB1384" s="49">
        <f>+W1384</f>
        <v>0</v>
      </c>
      <c r="AC1384" s="15">
        <f>+X1384</f>
        <v>5.65</v>
      </c>
      <c r="AD1384" s="11">
        <f>(AG1384-AC1384)/AG1384</f>
        <v>0</v>
      </c>
      <c r="AE1384" s="102"/>
      <c r="AF1384" s="109">
        <v>1</v>
      </c>
      <c r="AG1384" s="28">
        <f>SUM(AJ1384:AL1384)+AE1384</f>
        <v>5.65</v>
      </c>
      <c r="AH1384" s="41"/>
      <c r="AJ1384" s="15">
        <f>ROUND(AC1384/(1-VLOOKUP(AF1384,Group,2,FALSE)),2)</f>
        <v>5.65</v>
      </c>
      <c r="AK1384" s="15">
        <f>IF(VLOOKUP(AF1384,Group,5,FALSE)="YES",VLOOKUP(ROUND(ROUND(AJ1384,1)-AJ1384,2),Round,2,FALSE)+VLOOKUP(AF1384,Group,6,FALSE),0)</f>
        <v>0</v>
      </c>
      <c r="AL1384" s="15">
        <f>IF(VLOOKUP(AF1384,Group,7,FALSE)="",0,ROUND(AJ1384-0.04999,1)-AJ1384+AM1384)</f>
        <v>0</v>
      </c>
      <c r="AM1384" s="15" t="str">
        <f>IF(VLOOKUP(AF1384,Group,7,FALSE)="","",VLOOKUP(AF1384,Group,7,FALSE))</f>
        <v/>
      </c>
      <c r="AO1384" s="183" t="s">
        <v>59</v>
      </c>
    </row>
    <row r="1385" spans="2:41" s="3" customFormat="1" ht="1.5" customHeight="1" x14ac:dyDescent="0.2">
      <c r="P1385" s="61"/>
      <c r="Q1385" s="73"/>
      <c r="R1385" s="6"/>
      <c r="S1385" s="29"/>
      <c r="T1385" s="6"/>
      <c r="U1385" s="5"/>
      <c r="V1385" s="41"/>
      <c r="W1385" s="45"/>
      <c r="X1385" s="13"/>
      <c r="Y1385" s="41"/>
      <c r="Z1385" s="29"/>
      <c r="AA1385" s="29"/>
      <c r="AB1385" s="44"/>
      <c r="AC1385" s="15"/>
      <c r="AD1385" s="13"/>
      <c r="AE1385" s="54"/>
      <c r="AF1385" s="105"/>
      <c r="AG1385" s="29"/>
      <c r="AH1385" s="41"/>
      <c r="AJ1385" s="15"/>
      <c r="AK1385" s="15"/>
      <c r="AL1385" s="15"/>
      <c r="AM1385" s="15"/>
      <c r="AO1385" s="182" t="s">
        <v>59</v>
      </c>
    </row>
    <row r="1386" spans="2:41" s="3" customFormat="1" ht="9.9499999999999993" customHeight="1" x14ac:dyDescent="0.2">
      <c r="B1386" s="94" t="s">
        <v>8</v>
      </c>
      <c r="D1386" s="211"/>
      <c r="E1386" s="61" t="s">
        <v>92</v>
      </c>
      <c r="F1386" s="61"/>
      <c r="G1386" s="23" t="s">
        <v>100</v>
      </c>
      <c r="H1386" s="23"/>
      <c r="I1386" s="23" t="s">
        <v>96</v>
      </c>
      <c r="J1386" s="23"/>
      <c r="K1386" s="23" t="s">
        <v>474</v>
      </c>
      <c r="L1386" s="23"/>
      <c r="M1386" s="227" t="s">
        <v>841</v>
      </c>
      <c r="P1386" s="61" t="s">
        <v>726</v>
      </c>
      <c r="Q1386" s="73"/>
      <c r="R1386" s="22"/>
      <c r="S1386" s="29">
        <f>IF(Suggested="Yes",AA1386,AG1386)</f>
        <v>23.3</v>
      </c>
      <c r="T1386" s="27" t="s">
        <v>46</v>
      </c>
      <c r="U1386" s="5" t="str">
        <f>+Instructions!$B$3</f>
        <v xml:space="preserve">G </v>
      </c>
      <c r="V1386" s="41"/>
      <c r="W1386" s="45">
        <f>+Instructions!$C$22</f>
        <v>0</v>
      </c>
      <c r="X1386" s="15">
        <f t="shared" ref="X1386" si="1051">ROUND($AA1386*(1-W1386)+0.004999,2)</f>
        <v>23.3</v>
      </c>
      <c r="Y1386" s="41"/>
      <c r="Z1386" s="6" t="s">
        <v>1703</v>
      </c>
      <c r="AA1386" s="29">
        <v>23.3</v>
      </c>
      <c r="AB1386" s="49">
        <f t="shared" ref="AB1386" si="1052">+W1386</f>
        <v>0</v>
      </c>
      <c r="AC1386" s="15">
        <f t="shared" ref="AC1386" si="1053">+X1386</f>
        <v>23.3</v>
      </c>
      <c r="AD1386" s="11">
        <f t="shared" ref="AD1386" si="1054">(AG1386-AC1386)/AG1386</f>
        <v>0</v>
      </c>
      <c r="AE1386" s="102"/>
      <c r="AF1386" s="110">
        <v>3</v>
      </c>
      <c r="AG1386" s="42">
        <f t="shared" ref="AG1386" si="1055">SUM(AJ1386:AL1386)+AE1386</f>
        <v>23.3</v>
      </c>
      <c r="AH1386" s="41"/>
      <c r="AJ1386" s="15">
        <f t="shared" ref="AJ1386" si="1056">ROUND(AC1386/(1-VLOOKUP(AF1386,Group,2,FALSE)),2)</f>
        <v>23.3</v>
      </c>
      <c r="AK1386" s="15">
        <f t="shared" ref="AK1386" si="1057">IF(VLOOKUP(AF1386,Group,5,FALSE)="YES",VLOOKUP(ROUND(ROUND(AJ1386,1)-AJ1386,2),Round,2,FALSE)+VLOOKUP(AF1386,Group,6,FALSE),0)</f>
        <v>0</v>
      </c>
      <c r="AL1386" s="15">
        <f t="shared" ref="AL1386" si="1058">IF(VLOOKUP(AF1386,Group,7,FALSE)="",0,ROUND(AJ1386-0.04999,1)-AJ1386+AM1386)</f>
        <v>0</v>
      </c>
      <c r="AM1386" s="15" t="str">
        <f t="shared" ref="AM1386" si="1059">IF(VLOOKUP(AF1386,Group,7,FALSE)="","",VLOOKUP(AF1386,Group,7,FALSE))</f>
        <v/>
      </c>
      <c r="AO1386" s="81" t="s">
        <v>59</v>
      </c>
    </row>
    <row r="1387" spans="2:41" s="3" customFormat="1" ht="9.9499999999999993" customHeight="1" x14ac:dyDescent="0.2">
      <c r="B1387" s="94" t="s">
        <v>8</v>
      </c>
      <c r="D1387" s="211"/>
      <c r="E1387" s="61" t="s">
        <v>253</v>
      </c>
      <c r="F1387" s="61"/>
      <c r="G1387" s="23" t="s">
        <v>100</v>
      </c>
      <c r="H1387" s="23"/>
      <c r="I1387" s="23" t="s">
        <v>96</v>
      </c>
      <c r="K1387" s="23" t="s">
        <v>474</v>
      </c>
      <c r="M1387" s="226" t="s">
        <v>841</v>
      </c>
      <c r="N1387" s="23"/>
      <c r="P1387" s="61" t="s">
        <v>301</v>
      </c>
      <c r="Q1387" s="73"/>
      <c r="R1387" s="22"/>
      <c r="S1387" s="29">
        <f>IF(Suggested="Yes",AA1387,AG1387)</f>
        <v>23.6</v>
      </c>
      <c r="T1387" s="27" t="s">
        <v>46</v>
      </c>
      <c r="U1387" s="5" t="str">
        <f>+Instructions!$B$3</f>
        <v xml:space="preserve">G </v>
      </c>
      <c r="V1387" s="41"/>
      <c r="W1387" s="45">
        <f>+Instructions!$C$22</f>
        <v>0</v>
      </c>
      <c r="X1387" s="15">
        <f>ROUND($AA1387*(1-W1387)+0.004999,2)</f>
        <v>23.6</v>
      </c>
      <c r="Y1387" s="41"/>
      <c r="Z1387" s="6" t="s">
        <v>1704</v>
      </c>
      <c r="AA1387" s="29">
        <v>23.6</v>
      </c>
      <c r="AB1387" s="49">
        <f>+W1387</f>
        <v>0</v>
      </c>
      <c r="AC1387" s="15">
        <f>+X1387</f>
        <v>23.6</v>
      </c>
      <c r="AD1387" s="11">
        <f>(AG1387-AC1387)/AG1387</f>
        <v>0</v>
      </c>
      <c r="AE1387" s="102"/>
      <c r="AF1387" s="110">
        <v>3</v>
      </c>
      <c r="AG1387" s="42">
        <f>SUM(AJ1387:AL1387)+AE1387</f>
        <v>23.6</v>
      </c>
      <c r="AH1387" s="41"/>
      <c r="AJ1387" s="15">
        <f>ROUND(AC1387/(1-VLOOKUP(AF1387,Group,2,FALSE)),2)</f>
        <v>23.6</v>
      </c>
      <c r="AK1387" s="15">
        <f>IF(VLOOKUP(AF1387,Group,5,FALSE)="YES",VLOOKUP(ROUND(ROUND(AJ1387,1)-AJ1387,2),Round,2,FALSE)+VLOOKUP(AF1387,Group,6,FALSE),0)</f>
        <v>0</v>
      </c>
      <c r="AL1387" s="15">
        <f>IF(VLOOKUP(AF1387,Group,7,FALSE)="",0,ROUND(AJ1387-0.04999,1)-AJ1387+AM1387)</f>
        <v>0</v>
      </c>
      <c r="AM1387" s="15" t="str">
        <f>IF(VLOOKUP(AF1387,Group,7,FALSE)="","",VLOOKUP(AF1387,Group,7,FALSE))</f>
        <v/>
      </c>
      <c r="AO1387" s="183" t="s">
        <v>59</v>
      </c>
    </row>
    <row r="1388" spans="2:41" s="3" customFormat="1" ht="1.5" customHeight="1" x14ac:dyDescent="0.2">
      <c r="P1388" s="61"/>
      <c r="Q1388" s="73"/>
      <c r="R1388" s="6"/>
      <c r="S1388" s="29"/>
      <c r="T1388" s="6"/>
      <c r="U1388" s="5"/>
      <c r="V1388" s="41"/>
      <c r="W1388" s="45"/>
      <c r="X1388" s="13"/>
      <c r="Y1388" s="41"/>
      <c r="Z1388" s="29"/>
      <c r="AA1388" s="29"/>
      <c r="AB1388" s="44"/>
      <c r="AC1388" s="15"/>
      <c r="AD1388" s="13"/>
      <c r="AE1388" s="54"/>
      <c r="AF1388" s="105"/>
      <c r="AG1388" s="29"/>
      <c r="AH1388" s="41"/>
      <c r="AJ1388" s="15"/>
      <c r="AK1388" s="15"/>
      <c r="AL1388" s="15"/>
      <c r="AM1388" s="15"/>
      <c r="AO1388" s="182" t="s">
        <v>59</v>
      </c>
    </row>
    <row r="1389" spans="2:41" s="3" customFormat="1" ht="9.9499999999999993" customHeight="1" x14ac:dyDescent="0.2">
      <c r="B1389" s="96" t="s">
        <v>45</v>
      </c>
      <c r="D1389" s="211"/>
      <c r="E1389" s="61" t="s">
        <v>115</v>
      </c>
      <c r="F1389" s="61"/>
      <c r="G1389" s="23" t="s">
        <v>123</v>
      </c>
      <c r="H1389" s="23"/>
      <c r="I1389" s="23" t="s">
        <v>97</v>
      </c>
      <c r="J1389" s="23"/>
      <c r="K1389" s="23" t="s">
        <v>474</v>
      </c>
      <c r="L1389" s="23"/>
      <c r="M1389" s="23"/>
      <c r="N1389" s="23"/>
      <c r="P1389" s="61"/>
      <c r="Q1389" s="73"/>
      <c r="R1389" s="22"/>
      <c r="S1389" s="29">
        <f>IF(Suggested="Yes",AA1389,AG1389)</f>
        <v>6</v>
      </c>
      <c r="T1389" s="27" t="s">
        <v>46</v>
      </c>
      <c r="U1389" s="5" t="str">
        <f>+Instructions!$B$3</f>
        <v xml:space="preserve">G </v>
      </c>
      <c r="V1389" s="41"/>
      <c r="W1389" s="45">
        <f>+Instructions!$C$22</f>
        <v>0</v>
      </c>
      <c r="X1389" s="29">
        <f>ROUND($AA1389*(1-W1389)+0.004999,2)</f>
        <v>6</v>
      </c>
      <c r="Y1389" s="41"/>
      <c r="Z1389" s="6" t="s">
        <v>1705</v>
      </c>
      <c r="AA1389" s="29">
        <v>6</v>
      </c>
      <c r="AB1389" s="49">
        <f>+W1389</f>
        <v>0</v>
      </c>
      <c r="AC1389" s="29">
        <f>+X1389</f>
        <v>6</v>
      </c>
      <c r="AD1389" s="49">
        <f>(AG1389-AC1389)/AG1389</f>
        <v>0</v>
      </c>
      <c r="AE1389" s="102"/>
      <c r="AF1389" s="111">
        <v>2</v>
      </c>
      <c r="AG1389" s="33">
        <f>SUM(AJ1389:AL1389)+AE1389</f>
        <v>6</v>
      </c>
      <c r="AH1389" s="41"/>
      <c r="AJ1389" s="15">
        <f>ROUND(AC1389/(1-VLOOKUP(AF1389,Group,2,FALSE)),2)</f>
        <v>6</v>
      </c>
      <c r="AK1389" s="15">
        <f>IF(VLOOKUP(AF1389,Group,5,FALSE)="YES",VLOOKUP(ROUND(ROUND(AJ1389,1)-AJ1389,2),Round,2,FALSE)+VLOOKUP(AF1389,Group,6,FALSE),0)</f>
        <v>0</v>
      </c>
      <c r="AL1389" s="15">
        <f>IF(VLOOKUP(AF1389,Group,7,FALSE)="",0,ROUND(AJ1389-0.04999,1)-AJ1389+AM1389)</f>
        <v>0</v>
      </c>
      <c r="AM1389" s="15" t="str">
        <f>IF(VLOOKUP(AF1389,Group,7,FALSE)="","",VLOOKUP(AF1389,Group,7,FALSE))</f>
        <v/>
      </c>
      <c r="AO1389" s="183" t="s">
        <v>59</v>
      </c>
    </row>
    <row r="1390" spans="2:41" s="3" customFormat="1" ht="9.9499999999999993" customHeight="1" x14ac:dyDescent="0.2">
      <c r="B1390" s="96" t="s">
        <v>45</v>
      </c>
      <c r="D1390" s="211"/>
      <c r="E1390" s="61" t="s">
        <v>346</v>
      </c>
      <c r="F1390" s="61"/>
      <c r="G1390" s="23" t="s">
        <v>266</v>
      </c>
      <c r="H1390" s="23"/>
      <c r="I1390" s="23" t="s">
        <v>97</v>
      </c>
      <c r="J1390" s="23"/>
      <c r="K1390" s="23" t="s">
        <v>474</v>
      </c>
      <c r="L1390" s="23"/>
      <c r="M1390" s="23"/>
      <c r="N1390" s="23"/>
      <c r="P1390" s="61"/>
      <c r="Q1390" s="73"/>
      <c r="R1390" s="22"/>
      <c r="S1390" s="29">
        <f>IF(Suggested="Yes",AA1390,AG1390)</f>
        <v>6.95</v>
      </c>
      <c r="T1390" s="27" t="s">
        <v>46</v>
      </c>
      <c r="U1390" s="5" t="str">
        <f>+Instructions!$B$3</f>
        <v xml:space="preserve">G </v>
      </c>
      <c r="V1390" s="41"/>
      <c r="W1390" s="45">
        <f>+Instructions!$C$22</f>
        <v>0</v>
      </c>
      <c r="X1390" s="29">
        <f>ROUND($AA1390*(1-W1390)+0.004999,2)</f>
        <v>6.95</v>
      </c>
      <c r="Y1390" s="41"/>
      <c r="Z1390" s="6" t="s">
        <v>1705</v>
      </c>
      <c r="AA1390" s="29">
        <v>6.95</v>
      </c>
      <c r="AB1390" s="49">
        <f>+W1390</f>
        <v>0</v>
      </c>
      <c r="AC1390" s="29">
        <f>+X1390</f>
        <v>6.95</v>
      </c>
      <c r="AD1390" s="49">
        <f>(AG1390-AC1390)/AG1390</f>
        <v>0</v>
      </c>
      <c r="AE1390" s="102"/>
      <c r="AF1390" s="111">
        <v>2</v>
      </c>
      <c r="AG1390" s="33">
        <f>SUM(AJ1390:AL1390)+AE1390</f>
        <v>6.95</v>
      </c>
      <c r="AH1390" s="41"/>
      <c r="AJ1390" s="15">
        <f>ROUND(AC1390/(1-VLOOKUP(AF1390,Group,2,FALSE)),2)</f>
        <v>6.95</v>
      </c>
      <c r="AK1390" s="15">
        <f>IF(VLOOKUP(AF1390,Group,5,FALSE)="YES",VLOOKUP(ROUND(ROUND(AJ1390,1)-AJ1390,2),Round,2,FALSE)+VLOOKUP(AF1390,Group,6,FALSE),0)</f>
        <v>0</v>
      </c>
      <c r="AL1390" s="15">
        <f>IF(VLOOKUP(AF1390,Group,7,FALSE)="",0,ROUND(AJ1390-0.04999,1)-AJ1390+AM1390)</f>
        <v>0</v>
      </c>
      <c r="AM1390" s="15" t="str">
        <f>IF(VLOOKUP(AF1390,Group,7,FALSE)="","",VLOOKUP(AF1390,Group,7,FALSE))</f>
        <v/>
      </c>
      <c r="AO1390" s="183" t="s">
        <v>59</v>
      </c>
    </row>
    <row r="1391" spans="2:41" s="3" customFormat="1" ht="2.85" customHeight="1" x14ac:dyDescent="0.2">
      <c r="P1391" s="61"/>
      <c r="Q1391" s="73"/>
      <c r="R1391" s="6"/>
      <c r="S1391" s="29"/>
      <c r="T1391" s="6"/>
      <c r="U1391" s="5"/>
      <c r="V1391" s="41"/>
      <c r="W1391" s="45"/>
      <c r="X1391" s="13"/>
      <c r="Y1391" s="41"/>
      <c r="Z1391" s="29"/>
      <c r="AA1391" s="29"/>
      <c r="AB1391" s="44"/>
      <c r="AC1391" s="15"/>
      <c r="AD1391" s="13"/>
      <c r="AE1391" s="54"/>
      <c r="AF1391" s="105"/>
      <c r="AG1391" s="29"/>
      <c r="AH1391" s="41"/>
      <c r="AJ1391" s="15"/>
      <c r="AK1391" s="15"/>
      <c r="AL1391" s="15"/>
      <c r="AM1391" s="15"/>
      <c r="AO1391" s="182" t="s">
        <v>59</v>
      </c>
    </row>
    <row r="1392" spans="2:41" s="3" customFormat="1" ht="9.9499999999999993" customHeight="1" x14ac:dyDescent="0.2">
      <c r="B1392" s="95" t="s">
        <v>55</v>
      </c>
      <c r="D1392" s="211" t="s">
        <v>64</v>
      </c>
      <c r="E1392" s="61" t="s">
        <v>134</v>
      </c>
      <c r="F1392" s="61"/>
      <c r="G1392" s="23" t="s">
        <v>48</v>
      </c>
      <c r="H1392" s="23"/>
      <c r="I1392" s="23"/>
      <c r="J1392" s="23"/>
      <c r="K1392" s="23" t="s">
        <v>358</v>
      </c>
      <c r="L1392" s="23"/>
      <c r="M1392" s="23"/>
      <c r="N1392" s="23"/>
      <c r="P1392" s="61" t="s">
        <v>133</v>
      </c>
      <c r="Q1392" s="73"/>
      <c r="R1392" s="22"/>
      <c r="S1392" s="29">
        <f>IF(Suggested="Yes",AA1392,AG1392)</f>
        <v>5</v>
      </c>
      <c r="T1392" s="27" t="s">
        <v>47</v>
      </c>
      <c r="U1392" s="5" t="str">
        <f>+Instructions!$B$3</f>
        <v xml:space="preserve">G </v>
      </c>
      <c r="V1392" s="41"/>
      <c r="W1392" s="45">
        <f>+Instructions!$C$22</f>
        <v>0</v>
      </c>
      <c r="X1392" s="15">
        <f>ROUND($AA1392*(1-W1392)+0.004999,2)</f>
        <v>5</v>
      </c>
      <c r="Y1392" s="41"/>
      <c r="Z1392" s="6" t="s">
        <v>1705</v>
      </c>
      <c r="AA1392" s="29">
        <v>5</v>
      </c>
      <c r="AB1392" s="49">
        <f>+W1392</f>
        <v>0</v>
      </c>
      <c r="AC1392" s="15">
        <f>+X1392</f>
        <v>5</v>
      </c>
      <c r="AD1392" s="11">
        <f>(AG1392-AC1392)/AG1392</f>
        <v>0</v>
      </c>
      <c r="AE1392" s="102"/>
      <c r="AF1392" s="109">
        <v>1</v>
      </c>
      <c r="AG1392" s="28">
        <f>SUM(AJ1392:AL1392)+AE1392</f>
        <v>5</v>
      </c>
      <c r="AH1392" s="41"/>
      <c r="AJ1392" s="15">
        <f>ROUND(AC1392/(1-VLOOKUP(AF1392,Group,2,FALSE)),2)</f>
        <v>5</v>
      </c>
      <c r="AK1392" s="15">
        <f>IF(VLOOKUP(AF1392,Group,5,FALSE)="YES",VLOOKUP(ROUND(ROUND(AJ1392,1)-AJ1392,2),Round,2,FALSE)+VLOOKUP(AF1392,Group,6,FALSE),0)</f>
        <v>0</v>
      </c>
      <c r="AL1392" s="15">
        <f>IF(VLOOKUP(AF1392,Group,7,FALSE)="",0,ROUND(AJ1392-0.04999,1)-AJ1392+AM1392)</f>
        <v>0</v>
      </c>
      <c r="AM1392" s="15" t="str">
        <f>IF(VLOOKUP(AF1392,Group,7,FALSE)="","",VLOOKUP(AF1392,Group,7,FALSE))</f>
        <v/>
      </c>
      <c r="AO1392" s="183" t="s">
        <v>59</v>
      </c>
    </row>
    <row r="1393" spans="2:41" s="3" customFormat="1" ht="9.9499999999999993" customHeight="1" x14ac:dyDescent="0.2">
      <c r="B1393" s="95" t="s">
        <v>55</v>
      </c>
      <c r="D1393" s="211"/>
      <c r="E1393" s="61" t="s">
        <v>214</v>
      </c>
      <c r="F1393" s="61"/>
      <c r="G1393" s="23" t="s">
        <v>48</v>
      </c>
      <c r="H1393" s="23"/>
      <c r="I1393" s="23"/>
      <c r="J1393" s="23"/>
      <c r="K1393" s="23" t="s">
        <v>358</v>
      </c>
      <c r="L1393" s="23"/>
      <c r="M1393" s="23"/>
      <c r="N1393" s="23"/>
      <c r="P1393" s="61" t="s">
        <v>198</v>
      </c>
      <c r="Q1393" s="73"/>
      <c r="R1393" s="22"/>
      <c r="S1393" s="29">
        <f>IF(Suggested="Yes",AA1393,AG1393)</f>
        <v>5.75</v>
      </c>
      <c r="T1393" s="27" t="s">
        <v>47</v>
      </c>
      <c r="U1393" s="5" t="str">
        <f>+Instructions!$B$3</f>
        <v xml:space="preserve">G </v>
      </c>
      <c r="V1393" s="41"/>
      <c r="W1393" s="45">
        <f>+Instructions!$C$22</f>
        <v>0</v>
      </c>
      <c r="X1393" s="15">
        <f>ROUND($AA1393*(1-W1393)+0.004999,2)</f>
        <v>5.75</v>
      </c>
      <c r="Y1393" s="41"/>
      <c r="Z1393" s="6" t="s">
        <v>1705</v>
      </c>
      <c r="AA1393" s="29">
        <v>5.75</v>
      </c>
      <c r="AB1393" s="49">
        <f>+W1393</f>
        <v>0</v>
      </c>
      <c r="AC1393" s="15">
        <f>+X1393</f>
        <v>5.75</v>
      </c>
      <c r="AD1393" s="11">
        <f>(AG1393-AC1393)/AG1393</f>
        <v>0</v>
      </c>
      <c r="AE1393" s="102"/>
      <c r="AF1393" s="109">
        <v>1</v>
      </c>
      <c r="AG1393" s="28">
        <f>SUM(AJ1393:AL1393)+AE1393</f>
        <v>5.75</v>
      </c>
      <c r="AH1393" s="41"/>
      <c r="AJ1393" s="15">
        <f>ROUND(AC1393/(1-VLOOKUP(AF1393,Group,2,FALSE)),2)</f>
        <v>5.75</v>
      </c>
      <c r="AK1393" s="15">
        <f>IF(VLOOKUP(AF1393,Group,5,FALSE)="YES",VLOOKUP(ROUND(ROUND(AJ1393,1)-AJ1393,2),Round,2,FALSE)+VLOOKUP(AF1393,Group,6,FALSE),0)</f>
        <v>0</v>
      </c>
      <c r="AL1393" s="15">
        <f>IF(VLOOKUP(AF1393,Group,7,FALSE)="",0,ROUND(AJ1393-0.04999,1)-AJ1393+AM1393)</f>
        <v>0</v>
      </c>
      <c r="AM1393" s="15" t="str">
        <f>IF(VLOOKUP(AF1393,Group,7,FALSE)="","",VLOOKUP(AF1393,Group,7,FALSE))</f>
        <v/>
      </c>
      <c r="AO1393" s="183" t="s">
        <v>59</v>
      </c>
    </row>
    <row r="1394" spans="2:41" s="3" customFormat="1" ht="9.75" customHeight="1" x14ac:dyDescent="0.2">
      <c r="B1394" s="95" t="s">
        <v>55</v>
      </c>
      <c r="D1394" s="211"/>
      <c r="E1394" s="61" t="s">
        <v>115</v>
      </c>
      <c r="F1394" s="61"/>
      <c r="G1394" s="23" t="s">
        <v>48</v>
      </c>
      <c r="H1394" s="23"/>
      <c r="I1394" s="23"/>
      <c r="J1394" s="23"/>
      <c r="K1394" s="23" t="s">
        <v>358</v>
      </c>
      <c r="L1394" s="23"/>
      <c r="M1394" s="23"/>
      <c r="N1394" s="23"/>
      <c r="P1394" s="61" t="s">
        <v>1197</v>
      </c>
      <c r="Q1394" s="73"/>
      <c r="R1394" s="22"/>
      <c r="S1394" s="29">
        <f>IF(Suggested="Yes",AA1394,AG1394)</f>
        <v>7.15</v>
      </c>
      <c r="T1394" s="27" t="s">
        <v>47</v>
      </c>
      <c r="U1394" s="5" t="str">
        <f>+Instructions!$B$3</f>
        <v xml:space="preserve">G </v>
      </c>
      <c r="V1394" s="41"/>
      <c r="W1394" s="45">
        <f>+Instructions!$C$22</f>
        <v>0</v>
      </c>
      <c r="X1394" s="15">
        <f t="shared" ref="X1394" si="1060">ROUND($AA1394*(1-W1394)+0.004999,2)</f>
        <v>7.15</v>
      </c>
      <c r="Y1394" s="41"/>
      <c r="Z1394" s="6" t="s">
        <v>1705</v>
      </c>
      <c r="AA1394" s="29">
        <v>7.15</v>
      </c>
      <c r="AB1394" s="49">
        <f t="shared" ref="AB1394" si="1061">+W1394</f>
        <v>0</v>
      </c>
      <c r="AC1394" s="15">
        <f t="shared" ref="AC1394" si="1062">+X1394</f>
        <v>7.15</v>
      </c>
      <c r="AD1394" s="11">
        <f t="shared" ref="AD1394" si="1063">(AG1394-AC1394)/AG1394</f>
        <v>0</v>
      </c>
      <c r="AE1394" s="102"/>
      <c r="AF1394" s="109">
        <v>1</v>
      </c>
      <c r="AG1394" s="28">
        <f t="shared" ref="AG1394" si="1064">SUM(AJ1394:AL1394)+AE1394</f>
        <v>7.15</v>
      </c>
      <c r="AH1394" s="41"/>
      <c r="AJ1394" s="15">
        <f t="shared" ref="AJ1394" si="1065">ROUND(AC1394/(1-VLOOKUP(AF1394,Group,2,FALSE)),2)</f>
        <v>7.15</v>
      </c>
      <c r="AK1394" s="15">
        <f t="shared" ref="AK1394" si="1066">IF(VLOOKUP(AF1394,Group,5,FALSE)="YES",VLOOKUP(ROUND(ROUND(AJ1394,1)-AJ1394,2),Round,2,FALSE)+VLOOKUP(AF1394,Group,6,FALSE),0)</f>
        <v>0</v>
      </c>
      <c r="AL1394" s="15">
        <f t="shared" ref="AL1394" si="1067">IF(VLOOKUP(AF1394,Group,7,FALSE)="",0,ROUND(AJ1394-0.04999,1)-AJ1394+AM1394)</f>
        <v>0</v>
      </c>
      <c r="AM1394" s="15" t="str">
        <f t="shared" ref="AM1394" si="1068">IF(VLOOKUP(AF1394,Group,7,FALSE)="","",VLOOKUP(AF1394,Group,7,FALSE))</f>
        <v/>
      </c>
      <c r="AO1394" s="81" t="s">
        <v>59</v>
      </c>
    </row>
    <row r="1395" spans="2:41" s="3" customFormat="1" ht="1.5" customHeight="1" x14ac:dyDescent="0.2">
      <c r="P1395" s="61"/>
      <c r="Q1395" s="73"/>
      <c r="R1395" s="6"/>
      <c r="S1395" s="29"/>
      <c r="T1395" s="6"/>
      <c r="U1395" s="5"/>
      <c r="V1395" s="41"/>
      <c r="W1395" s="45"/>
      <c r="X1395" s="13"/>
      <c r="Y1395" s="41"/>
      <c r="Z1395" s="29"/>
      <c r="AA1395" s="29"/>
      <c r="AB1395" s="44"/>
      <c r="AC1395" s="15"/>
      <c r="AD1395" s="13"/>
      <c r="AE1395" s="54"/>
      <c r="AF1395" s="105"/>
      <c r="AG1395" s="29"/>
      <c r="AH1395" s="41"/>
      <c r="AJ1395" s="15"/>
      <c r="AK1395" s="15"/>
      <c r="AL1395" s="15"/>
      <c r="AM1395" s="15"/>
      <c r="AO1395" s="24" t="s">
        <v>59</v>
      </c>
    </row>
    <row r="1396" spans="2:41" s="3" customFormat="1" ht="9.9499999999999993" customHeight="1" x14ac:dyDescent="0.2">
      <c r="B1396" s="96" t="s">
        <v>45</v>
      </c>
      <c r="D1396" s="211"/>
      <c r="E1396" s="61" t="s">
        <v>115</v>
      </c>
      <c r="F1396" s="61"/>
      <c r="G1396" s="23" t="s">
        <v>97</v>
      </c>
      <c r="H1396" s="23"/>
      <c r="I1396" s="23"/>
      <c r="J1396" s="23"/>
      <c r="K1396" s="23" t="s">
        <v>358</v>
      </c>
      <c r="L1396" s="23"/>
      <c r="M1396" s="23"/>
      <c r="N1396" s="23"/>
      <c r="P1396" s="61"/>
      <c r="Q1396" s="73"/>
      <c r="R1396" s="22"/>
      <c r="S1396" s="29">
        <f>IF(Suggested="Yes",AA1396,AG1396)</f>
        <v>10.1</v>
      </c>
      <c r="T1396" s="27" t="s">
        <v>46</v>
      </c>
      <c r="U1396" s="5" t="str">
        <f>+Instructions!$B$3</f>
        <v xml:space="preserve">G </v>
      </c>
      <c r="V1396" s="41"/>
      <c r="W1396" s="45">
        <f>+Instructions!$C$22</f>
        <v>0</v>
      </c>
      <c r="X1396" s="29">
        <f t="shared" ref="X1396" si="1069">ROUND($AA1396*(1-W1396)+0.004999,2)</f>
        <v>10.1</v>
      </c>
      <c r="Y1396" s="41"/>
      <c r="Z1396" s="6" t="s">
        <v>1705</v>
      </c>
      <c r="AA1396" s="29">
        <v>10.1</v>
      </c>
      <c r="AB1396" s="49">
        <f t="shared" ref="AB1396" si="1070">+W1396</f>
        <v>0</v>
      </c>
      <c r="AC1396" s="29">
        <f t="shared" ref="AC1396" si="1071">+X1396</f>
        <v>10.1</v>
      </c>
      <c r="AD1396" s="49">
        <f t="shared" ref="AD1396" si="1072">(AG1396-AC1396)/AG1396</f>
        <v>0</v>
      </c>
      <c r="AE1396" s="102"/>
      <c r="AF1396" s="111">
        <v>2</v>
      </c>
      <c r="AG1396" s="33">
        <f t="shared" ref="AG1396" si="1073">SUM(AJ1396:AL1396)+AE1396</f>
        <v>10.1</v>
      </c>
      <c r="AH1396" s="41"/>
      <c r="AJ1396" s="15">
        <f t="shared" ref="AJ1396" si="1074">ROUND(AC1396/(1-VLOOKUP(AF1396,Group,2,FALSE)),2)</f>
        <v>10.1</v>
      </c>
      <c r="AK1396" s="15">
        <f t="shared" ref="AK1396" si="1075">IF(VLOOKUP(AF1396,Group,5,FALSE)="YES",VLOOKUP(ROUND(ROUND(AJ1396,1)-AJ1396,2),Round,2,FALSE)+VLOOKUP(AF1396,Group,6,FALSE),0)</f>
        <v>0</v>
      </c>
      <c r="AL1396" s="15">
        <f t="shared" ref="AL1396" si="1076">IF(VLOOKUP(AF1396,Group,7,FALSE)="",0,ROUND(AJ1396-0.04999,1)-AJ1396+AM1396)</f>
        <v>0</v>
      </c>
      <c r="AM1396" s="15" t="str">
        <f t="shared" ref="AM1396" si="1077">IF(VLOOKUP(AF1396,Group,7,FALSE)="","",VLOOKUP(AF1396,Group,7,FALSE))</f>
        <v/>
      </c>
      <c r="AO1396" s="81" t="s">
        <v>59</v>
      </c>
    </row>
    <row r="1397" spans="2:41" s="3" customFormat="1" ht="2.85" customHeight="1" x14ac:dyDescent="0.2">
      <c r="P1397" s="61"/>
      <c r="Q1397" s="73"/>
      <c r="R1397" s="6"/>
      <c r="S1397" s="29"/>
      <c r="T1397" s="6"/>
      <c r="U1397" s="5"/>
      <c r="V1397" s="41"/>
      <c r="W1397" s="45"/>
      <c r="X1397" s="13"/>
      <c r="Y1397" s="41"/>
      <c r="Z1397" s="29"/>
      <c r="AA1397" s="29"/>
      <c r="AB1397" s="44"/>
      <c r="AC1397" s="15"/>
      <c r="AD1397" s="13"/>
      <c r="AE1397" s="54"/>
      <c r="AF1397" s="105"/>
      <c r="AG1397" s="29"/>
      <c r="AH1397" s="41"/>
      <c r="AJ1397" s="15"/>
      <c r="AK1397" s="15"/>
      <c r="AL1397" s="15"/>
      <c r="AM1397" s="15"/>
      <c r="AO1397" s="182" t="s">
        <v>59</v>
      </c>
    </row>
    <row r="1398" spans="2:41" s="3" customFormat="1" ht="9.9499999999999993" customHeight="1" x14ac:dyDescent="0.2">
      <c r="B1398" s="95" t="s">
        <v>55</v>
      </c>
      <c r="D1398" s="211"/>
      <c r="E1398" s="61" t="s">
        <v>134</v>
      </c>
      <c r="F1398" s="61"/>
      <c r="G1398" s="23" t="s">
        <v>48</v>
      </c>
      <c r="H1398" s="23"/>
      <c r="I1398" s="23"/>
      <c r="J1398" s="23"/>
      <c r="K1398" s="23" t="s">
        <v>357</v>
      </c>
      <c r="L1398" s="23"/>
      <c r="M1398" s="23"/>
      <c r="N1398" s="23"/>
      <c r="P1398" s="61" t="s">
        <v>133</v>
      </c>
      <c r="Q1398" s="73"/>
      <c r="R1398" s="22"/>
      <c r="S1398" s="29">
        <f t="shared" ref="S1398:S1401" si="1078">IF(Suggested="Yes",AA1398,AG1398)</f>
        <v>5</v>
      </c>
      <c r="T1398" s="27" t="s">
        <v>47</v>
      </c>
      <c r="U1398" s="5" t="str">
        <f>+Instructions!$B$3</f>
        <v xml:space="preserve">G </v>
      </c>
      <c r="V1398" s="41"/>
      <c r="W1398" s="45">
        <f>+Instructions!$C$22</f>
        <v>0</v>
      </c>
      <c r="X1398" s="15">
        <f t="shared" ref="X1398:X1401" si="1079">ROUND($AA1398*(1-W1398)+0.004999,2)</f>
        <v>5</v>
      </c>
      <c r="Y1398" s="41"/>
      <c r="Z1398" s="6" t="s">
        <v>1705</v>
      </c>
      <c r="AA1398" s="29">
        <v>5</v>
      </c>
      <c r="AB1398" s="49">
        <f t="shared" ref="AB1398:AC1400" si="1080">+W1398</f>
        <v>0</v>
      </c>
      <c r="AC1398" s="15">
        <f t="shared" si="1080"/>
        <v>5</v>
      </c>
      <c r="AD1398" s="11">
        <f t="shared" ref="AD1398:AD1401" si="1081">(AG1398-AC1398)/AG1398</f>
        <v>0</v>
      </c>
      <c r="AE1398" s="102"/>
      <c r="AF1398" s="109">
        <v>1</v>
      </c>
      <c r="AG1398" s="28">
        <f t="shared" ref="AG1398:AG1401" si="1082">SUM(AJ1398:AL1398)+AE1398</f>
        <v>5</v>
      </c>
      <c r="AH1398" s="41"/>
      <c r="AJ1398" s="15">
        <f t="shared" ref="AJ1398:AJ1401" si="1083">ROUND(AC1398/(1-VLOOKUP(AF1398,Group,2,FALSE)),2)</f>
        <v>5</v>
      </c>
      <c r="AK1398" s="15">
        <f t="shared" ref="AK1398:AK1401" si="1084">IF(VLOOKUP(AF1398,Group,5,FALSE)="YES",VLOOKUP(ROUND(ROUND(AJ1398,1)-AJ1398,2),Round,2,FALSE)+VLOOKUP(AF1398,Group,6,FALSE),0)</f>
        <v>0</v>
      </c>
      <c r="AL1398" s="15">
        <f t="shared" ref="AL1398:AL1401" si="1085">IF(VLOOKUP(AF1398,Group,7,FALSE)="",0,ROUND(AJ1398-0.04999,1)-AJ1398+AM1398)</f>
        <v>0</v>
      </c>
      <c r="AM1398" s="15" t="str">
        <f t="shared" ref="AM1398:AM1401" si="1086">IF(VLOOKUP(AF1398,Group,7,FALSE)="","",VLOOKUP(AF1398,Group,7,FALSE))</f>
        <v/>
      </c>
      <c r="AO1398" s="183" t="s">
        <v>59</v>
      </c>
    </row>
    <row r="1399" spans="2:41" s="3" customFormat="1" ht="9.9499999999999993" customHeight="1" x14ac:dyDescent="0.2">
      <c r="B1399" s="95" t="s">
        <v>55</v>
      </c>
      <c r="D1399" s="211"/>
      <c r="E1399" s="61" t="s">
        <v>214</v>
      </c>
      <c r="F1399" s="61"/>
      <c r="G1399" s="23" t="s">
        <v>48</v>
      </c>
      <c r="H1399" s="23"/>
      <c r="I1399" s="23"/>
      <c r="J1399" s="23"/>
      <c r="K1399" s="23" t="s">
        <v>357</v>
      </c>
      <c r="L1399" s="23"/>
      <c r="M1399" s="23"/>
      <c r="N1399" s="23"/>
      <c r="P1399" s="61" t="s">
        <v>198</v>
      </c>
      <c r="Q1399" s="73"/>
      <c r="R1399" s="22"/>
      <c r="S1399" s="29">
        <f t="shared" si="1078"/>
        <v>5.75</v>
      </c>
      <c r="T1399" s="27" t="s">
        <v>47</v>
      </c>
      <c r="U1399" s="5" t="str">
        <f>+Instructions!$B$3</f>
        <v xml:space="preserve">G </v>
      </c>
      <c r="V1399" s="41"/>
      <c r="W1399" s="45">
        <f>+Instructions!$C$22</f>
        <v>0</v>
      </c>
      <c r="X1399" s="15">
        <f t="shared" si="1079"/>
        <v>5.75</v>
      </c>
      <c r="Y1399" s="41"/>
      <c r="Z1399" s="6" t="s">
        <v>1705</v>
      </c>
      <c r="AA1399" s="29">
        <v>5.75</v>
      </c>
      <c r="AB1399" s="49">
        <f t="shared" si="1080"/>
        <v>0</v>
      </c>
      <c r="AC1399" s="15">
        <f t="shared" si="1080"/>
        <v>5.75</v>
      </c>
      <c r="AD1399" s="11">
        <f t="shared" si="1081"/>
        <v>0</v>
      </c>
      <c r="AE1399" s="102"/>
      <c r="AF1399" s="109">
        <v>1</v>
      </c>
      <c r="AG1399" s="28">
        <f t="shared" si="1082"/>
        <v>5.75</v>
      </c>
      <c r="AH1399" s="41"/>
      <c r="AJ1399" s="15">
        <f t="shared" si="1083"/>
        <v>5.75</v>
      </c>
      <c r="AK1399" s="15">
        <f t="shared" si="1084"/>
        <v>0</v>
      </c>
      <c r="AL1399" s="15">
        <f t="shared" si="1085"/>
        <v>0</v>
      </c>
      <c r="AM1399" s="15" t="str">
        <f t="shared" si="1086"/>
        <v/>
      </c>
      <c r="AO1399" s="183" t="s">
        <v>59</v>
      </c>
    </row>
    <row r="1400" spans="2:41" s="3" customFormat="1" ht="9.9499999999999993" customHeight="1" x14ac:dyDescent="0.2">
      <c r="B1400" s="95" t="s">
        <v>55</v>
      </c>
      <c r="D1400" s="211"/>
      <c r="E1400" s="61" t="s">
        <v>214</v>
      </c>
      <c r="F1400" s="61"/>
      <c r="G1400" s="23" t="s">
        <v>48</v>
      </c>
      <c r="H1400" s="23"/>
      <c r="I1400" s="23" t="s">
        <v>199</v>
      </c>
      <c r="J1400" s="23"/>
      <c r="K1400" s="23" t="s">
        <v>357</v>
      </c>
      <c r="L1400" s="23"/>
      <c r="M1400" s="23"/>
      <c r="N1400" s="23"/>
      <c r="P1400" s="61" t="s">
        <v>198</v>
      </c>
      <c r="Q1400" s="73"/>
      <c r="R1400" s="22"/>
      <c r="S1400" s="29">
        <f t="shared" si="1078"/>
        <v>6.45</v>
      </c>
      <c r="T1400" s="27" t="s">
        <v>47</v>
      </c>
      <c r="U1400" s="5" t="str">
        <f>+Instructions!$B$3</f>
        <v xml:space="preserve">G </v>
      </c>
      <c r="V1400" s="41"/>
      <c r="W1400" s="45">
        <f>+Instructions!$C$22</f>
        <v>0</v>
      </c>
      <c r="X1400" s="15">
        <f t="shared" si="1079"/>
        <v>6.45</v>
      </c>
      <c r="Y1400" s="41"/>
      <c r="Z1400" s="6" t="s">
        <v>1705</v>
      </c>
      <c r="AA1400" s="29">
        <v>6.45</v>
      </c>
      <c r="AB1400" s="49">
        <f t="shared" si="1080"/>
        <v>0</v>
      </c>
      <c r="AC1400" s="15">
        <f t="shared" si="1080"/>
        <v>6.45</v>
      </c>
      <c r="AD1400" s="11">
        <f t="shared" si="1081"/>
        <v>0</v>
      </c>
      <c r="AE1400" s="102"/>
      <c r="AF1400" s="109">
        <v>1</v>
      </c>
      <c r="AG1400" s="28">
        <f t="shared" si="1082"/>
        <v>6.45</v>
      </c>
      <c r="AH1400" s="41"/>
      <c r="AJ1400" s="15">
        <f t="shared" si="1083"/>
        <v>6.45</v>
      </c>
      <c r="AK1400" s="15">
        <f t="shared" si="1084"/>
        <v>0</v>
      </c>
      <c r="AL1400" s="15">
        <f t="shared" si="1085"/>
        <v>0</v>
      </c>
      <c r="AM1400" s="15" t="str">
        <f t="shared" si="1086"/>
        <v/>
      </c>
      <c r="AO1400" s="183" t="s">
        <v>59</v>
      </c>
    </row>
    <row r="1401" spans="2:41" s="3" customFormat="1" ht="9.9499999999999993" customHeight="1" x14ac:dyDescent="0.2">
      <c r="B1401" s="95" t="s">
        <v>55</v>
      </c>
      <c r="E1401" s="61" t="s">
        <v>250</v>
      </c>
      <c r="F1401" s="61"/>
      <c r="G1401" s="23" t="s">
        <v>48</v>
      </c>
      <c r="H1401" s="23"/>
      <c r="I1401" s="23"/>
      <c r="J1401" s="23"/>
      <c r="K1401" s="23" t="s">
        <v>357</v>
      </c>
      <c r="L1401" s="23"/>
      <c r="M1401" s="23"/>
      <c r="N1401" s="23"/>
      <c r="P1401" s="61" t="s">
        <v>866</v>
      </c>
      <c r="Q1401" s="73"/>
      <c r="R1401" s="22"/>
      <c r="S1401" s="29">
        <f t="shared" si="1078"/>
        <v>5.85</v>
      </c>
      <c r="T1401" s="27" t="s">
        <v>47</v>
      </c>
      <c r="U1401" s="5" t="str">
        <f>+Instructions!$B$3</f>
        <v xml:space="preserve">G </v>
      </c>
      <c r="V1401" s="41"/>
      <c r="W1401" s="45">
        <f>+Instructions!$C$22</f>
        <v>0</v>
      </c>
      <c r="X1401" s="15">
        <f t="shared" si="1079"/>
        <v>5.85</v>
      </c>
      <c r="Y1401" s="41"/>
      <c r="Z1401" s="6" t="s">
        <v>1704</v>
      </c>
      <c r="AA1401" s="29">
        <v>5.85</v>
      </c>
      <c r="AB1401" s="49">
        <f>+W1401</f>
        <v>0</v>
      </c>
      <c r="AC1401" s="15">
        <f>+X1401</f>
        <v>5.85</v>
      </c>
      <c r="AD1401" s="11">
        <f t="shared" si="1081"/>
        <v>0</v>
      </c>
      <c r="AE1401" s="102"/>
      <c r="AF1401" s="109">
        <v>1</v>
      </c>
      <c r="AG1401" s="28">
        <f t="shared" si="1082"/>
        <v>5.85</v>
      </c>
      <c r="AH1401" s="41"/>
      <c r="AJ1401" s="15">
        <f t="shared" si="1083"/>
        <v>5.85</v>
      </c>
      <c r="AK1401" s="15">
        <f t="shared" si="1084"/>
        <v>0</v>
      </c>
      <c r="AL1401" s="15">
        <f t="shared" si="1085"/>
        <v>0</v>
      </c>
      <c r="AM1401" s="15" t="str">
        <f t="shared" si="1086"/>
        <v/>
      </c>
      <c r="AO1401" s="81" t="s">
        <v>59</v>
      </c>
    </row>
    <row r="1402" spans="2:41" s="3" customFormat="1" ht="1.5" customHeight="1" x14ac:dyDescent="0.2">
      <c r="P1402" s="61"/>
      <c r="Q1402" s="73"/>
      <c r="R1402" s="6"/>
      <c r="S1402" s="29"/>
      <c r="T1402" s="6"/>
      <c r="U1402" s="5"/>
      <c r="V1402" s="41"/>
      <c r="W1402" s="45"/>
      <c r="X1402" s="13"/>
      <c r="Y1402" s="41"/>
      <c r="Z1402" s="29"/>
      <c r="AA1402" s="29"/>
      <c r="AB1402" s="44"/>
      <c r="AC1402" s="15"/>
      <c r="AD1402" s="13"/>
      <c r="AE1402" s="54"/>
      <c r="AF1402" s="105"/>
      <c r="AG1402" s="29"/>
      <c r="AH1402" s="41"/>
      <c r="AJ1402" s="15"/>
      <c r="AK1402" s="15"/>
      <c r="AL1402" s="15"/>
      <c r="AM1402" s="15"/>
      <c r="AO1402" s="182" t="s">
        <v>59</v>
      </c>
    </row>
    <row r="1403" spans="2:41" s="3" customFormat="1" ht="9.9499999999999993" customHeight="1" x14ac:dyDescent="0.2">
      <c r="B1403" s="96" t="s">
        <v>45</v>
      </c>
      <c r="D1403" s="211"/>
      <c r="E1403" s="61" t="s">
        <v>134</v>
      </c>
      <c r="F1403" s="61"/>
      <c r="G1403" s="23" t="s">
        <v>136</v>
      </c>
      <c r="H1403" s="23"/>
      <c r="I1403" s="23" t="s">
        <v>97</v>
      </c>
      <c r="J1403" s="23"/>
      <c r="K1403" s="23" t="s">
        <v>357</v>
      </c>
      <c r="L1403" s="23"/>
      <c r="M1403" s="23"/>
      <c r="N1403" s="23"/>
      <c r="P1403" s="61"/>
      <c r="Q1403" s="73"/>
      <c r="R1403" s="22"/>
      <c r="S1403" s="29">
        <f>IF(Suggested="Yes",AA1403,AG1403)</f>
        <v>6.2</v>
      </c>
      <c r="T1403" s="27" t="s">
        <v>46</v>
      </c>
      <c r="U1403" s="5" t="str">
        <f>+Instructions!$B$3</f>
        <v xml:space="preserve">G </v>
      </c>
      <c r="V1403" s="41"/>
      <c r="W1403" s="45">
        <f>+Instructions!$C$22</f>
        <v>0</v>
      </c>
      <c r="X1403" s="29">
        <f>ROUND($AA1403*(1-W1403)+0.004999,2)</f>
        <v>6.2</v>
      </c>
      <c r="Y1403" s="41"/>
      <c r="Z1403" s="6" t="s">
        <v>1705</v>
      </c>
      <c r="AA1403" s="29">
        <v>6.2</v>
      </c>
      <c r="AB1403" s="49">
        <f t="shared" ref="AB1403:AC1404" si="1087">+W1403</f>
        <v>0</v>
      </c>
      <c r="AC1403" s="29">
        <f t="shared" si="1087"/>
        <v>6.2</v>
      </c>
      <c r="AD1403" s="49">
        <f>(AG1403-AC1403)/AG1403</f>
        <v>0</v>
      </c>
      <c r="AE1403" s="102"/>
      <c r="AF1403" s="111">
        <v>2</v>
      </c>
      <c r="AG1403" s="33">
        <f>SUM(AJ1403:AL1403)+AE1403</f>
        <v>6.2</v>
      </c>
      <c r="AH1403" s="41"/>
      <c r="AJ1403" s="15">
        <f>ROUND(AC1403/(1-VLOOKUP(AF1403,Group,2,FALSE)),2)</f>
        <v>6.2</v>
      </c>
      <c r="AK1403" s="15">
        <f>IF(VLOOKUP(AF1403,Group,5,FALSE)="YES",VLOOKUP(ROUND(ROUND(AJ1403,1)-AJ1403,2),Round,2,FALSE)+VLOOKUP(AF1403,Group,6,FALSE),0)</f>
        <v>0</v>
      </c>
      <c r="AL1403" s="15">
        <f>IF(VLOOKUP(AF1403,Group,7,FALSE)="",0,ROUND(AJ1403-0.04999,1)-AJ1403+AM1403)</f>
        <v>0</v>
      </c>
      <c r="AM1403" s="15" t="str">
        <f>IF(VLOOKUP(AF1403,Group,7,FALSE)="","",VLOOKUP(AF1403,Group,7,FALSE))</f>
        <v/>
      </c>
      <c r="AO1403" s="183" t="s">
        <v>59</v>
      </c>
    </row>
    <row r="1404" spans="2:41" s="3" customFormat="1" ht="9.9499999999999993" customHeight="1" x14ac:dyDescent="0.2">
      <c r="B1404" s="96" t="s">
        <v>45</v>
      </c>
      <c r="D1404" s="211"/>
      <c r="E1404" s="61" t="s">
        <v>101</v>
      </c>
      <c r="F1404" s="61"/>
      <c r="G1404" s="23" t="s">
        <v>124</v>
      </c>
      <c r="H1404" s="23"/>
      <c r="I1404" s="23" t="s">
        <v>97</v>
      </c>
      <c r="J1404" s="23"/>
      <c r="K1404" s="23" t="s">
        <v>357</v>
      </c>
      <c r="L1404" s="23"/>
      <c r="M1404" s="23"/>
      <c r="N1404" s="23"/>
      <c r="P1404" s="61"/>
      <c r="Q1404" s="73"/>
      <c r="R1404" s="22"/>
      <c r="S1404" s="29">
        <f>IF(Suggested="Yes",AA1404,AG1404)</f>
        <v>6.25</v>
      </c>
      <c r="T1404" s="27" t="s">
        <v>46</v>
      </c>
      <c r="U1404" s="5" t="str">
        <f>+Instructions!$B$3</f>
        <v xml:space="preserve">G </v>
      </c>
      <c r="V1404" s="41"/>
      <c r="W1404" s="45">
        <f>+Instructions!$C$22</f>
        <v>0</v>
      </c>
      <c r="X1404" s="29">
        <f>ROUND($AA1404*(1-W1404)+0.004999,2)</f>
        <v>6.25</v>
      </c>
      <c r="Y1404" s="41"/>
      <c r="Z1404" s="6" t="s">
        <v>1705</v>
      </c>
      <c r="AA1404" s="29">
        <v>6.25</v>
      </c>
      <c r="AB1404" s="49">
        <f t="shared" si="1087"/>
        <v>0</v>
      </c>
      <c r="AC1404" s="29">
        <f t="shared" si="1087"/>
        <v>6.25</v>
      </c>
      <c r="AD1404" s="49">
        <f>(AG1404-AC1404)/AG1404</f>
        <v>0</v>
      </c>
      <c r="AE1404" s="102"/>
      <c r="AF1404" s="111">
        <v>2</v>
      </c>
      <c r="AG1404" s="33">
        <f>SUM(AJ1404:AL1404)+AE1404</f>
        <v>6.25</v>
      </c>
      <c r="AH1404" s="41"/>
      <c r="AJ1404" s="15">
        <f>ROUND(AC1404/(1-VLOOKUP(AF1404,Group,2,FALSE)),2)</f>
        <v>6.25</v>
      </c>
      <c r="AK1404" s="15">
        <f>IF(VLOOKUP(AF1404,Group,5,FALSE)="YES",VLOOKUP(ROUND(ROUND(AJ1404,1)-AJ1404,2),Round,2,FALSE)+VLOOKUP(AF1404,Group,6,FALSE),0)</f>
        <v>0</v>
      </c>
      <c r="AL1404" s="15">
        <f>IF(VLOOKUP(AF1404,Group,7,FALSE)="",0,ROUND(AJ1404-0.04999,1)-AJ1404+AM1404)</f>
        <v>0</v>
      </c>
      <c r="AM1404" s="15" t="str">
        <f>IF(VLOOKUP(AF1404,Group,7,FALSE)="","",VLOOKUP(AF1404,Group,7,FALSE))</f>
        <v/>
      </c>
      <c r="AO1404" s="183" t="s">
        <v>59</v>
      </c>
    </row>
    <row r="1405" spans="2:41" s="3" customFormat="1" ht="9.9499999999999993" customHeight="1" x14ac:dyDescent="0.2">
      <c r="B1405" s="96" t="s">
        <v>45</v>
      </c>
      <c r="D1405" s="211"/>
      <c r="E1405" s="61" t="s">
        <v>250</v>
      </c>
      <c r="F1405" s="61"/>
      <c r="G1405" s="23"/>
      <c r="H1405" s="23"/>
      <c r="I1405" s="23" t="s">
        <v>97</v>
      </c>
      <c r="J1405" s="23"/>
      <c r="K1405" s="23" t="s">
        <v>357</v>
      </c>
      <c r="M1405" s="23"/>
      <c r="N1405" s="23"/>
      <c r="P1405" s="61"/>
      <c r="Q1405" s="73"/>
      <c r="R1405" s="22"/>
      <c r="S1405" s="29">
        <f>IF(Suggested="Yes",AA1405,AG1405)</f>
        <v>10.4</v>
      </c>
      <c r="T1405" s="27" t="s">
        <v>46</v>
      </c>
      <c r="U1405" s="5" t="str">
        <f>+Instructions!$B$3</f>
        <v xml:space="preserve">G </v>
      </c>
      <c r="V1405" s="41"/>
      <c r="W1405" s="45">
        <f>+Instructions!$C$22</f>
        <v>0</v>
      </c>
      <c r="X1405" s="29">
        <f>ROUND($AA1405*(1-W1405)+0.004999,2)</f>
        <v>10.4</v>
      </c>
      <c r="Y1405" s="41"/>
      <c r="Z1405" s="6" t="s">
        <v>1705</v>
      </c>
      <c r="AA1405" s="29">
        <v>10.4</v>
      </c>
      <c r="AB1405" s="49">
        <f>+W1405</f>
        <v>0</v>
      </c>
      <c r="AC1405" s="29">
        <f>+X1405</f>
        <v>10.4</v>
      </c>
      <c r="AD1405" s="49">
        <f>(AG1405-AC1405)/AG1405</f>
        <v>0</v>
      </c>
      <c r="AE1405" s="102"/>
      <c r="AF1405" s="111">
        <v>2</v>
      </c>
      <c r="AG1405" s="33">
        <f>SUM(AJ1405:AL1405)+AE1405</f>
        <v>10.4</v>
      </c>
      <c r="AH1405" s="41"/>
      <c r="AJ1405" s="15">
        <f>ROUND(AC1405/(1-VLOOKUP(AF1405,Group,2,FALSE)),2)</f>
        <v>10.4</v>
      </c>
      <c r="AK1405" s="15">
        <f>IF(VLOOKUP(AF1405,Group,5,FALSE)="YES",VLOOKUP(ROUND(ROUND(AJ1405,1)-AJ1405,2),Round,2,FALSE)+VLOOKUP(AF1405,Group,6,FALSE),0)</f>
        <v>0</v>
      </c>
      <c r="AL1405" s="15">
        <f>IF(VLOOKUP(AF1405,Group,7,FALSE)="",0,ROUND(AJ1405-0.04999,1)-AJ1405+AM1405)</f>
        <v>0</v>
      </c>
      <c r="AM1405" s="15" t="str">
        <f>IF(VLOOKUP(AF1405,Group,7,FALSE)="","",VLOOKUP(AF1405,Group,7,FALSE))</f>
        <v/>
      </c>
      <c r="AO1405" s="81" t="s">
        <v>59</v>
      </c>
    </row>
    <row r="1406" spans="2:41" s="3" customFormat="1" ht="1.5" customHeight="1" x14ac:dyDescent="0.2">
      <c r="P1406" s="61"/>
      <c r="Q1406" s="73"/>
      <c r="R1406" s="6"/>
      <c r="S1406" s="29"/>
      <c r="T1406" s="6"/>
      <c r="U1406" s="5"/>
      <c r="V1406" s="41"/>
      <c r="W1406" s="45"/>
      <c r="X1406" s="13"/>
      <c r="Y1406" s="41"/>
      <c r="Z1406" s="29"/>
      <c r="AA1406" s="29"/>
      <c r="AB1406" s="44"/>
      <c r="AC1406" s="15"/>
      <c r="AD1406" s="13"/>
      <c r="AE1406" s="54"/>
      <c r="AF1406" s="105"/>
      <c r="AG1406" s="29"/>
      <c r="AH1406" s="41"/>
      <c r="AJ1406" s="15"/>
      <c r="AK1406" s="15"/>
      <c r="AL1406" s="15"/>
      <c r="AM1406" s="15"/>
      <c r="AO1406" s="182" t="s">
        <v>59</v>
      </c>
    </row>
    <row r="1407" spans="2:41" s="3" customFormat="1" ht="9.75" customHeight="1" x14ac:dyDescent="0.2">
      <c r="D1407" s="225" t="s">
        <v>179</v>
      </c>
      <c r="E1407" s="226" t="s">
        <v>1317</v>
      </c>
      <c r="F1407" s="129"/>
      <c r="G1407" s="129"/>
      <c r="I1407" s="226"/>
      <c r="J1407" s="227"/>
      <c r="K1407" s="129"/>
      <c r="N1407" s="129"/>
      <c r="O1407" s="130"/>
      <c r="P1407" s="129"/>
      <c r="Q1407" s="131"/>
      <c r="R1407" s="22"/>
      <c r="S1407" s="29"/>
      <c r="T1407" s="27"/>
      <c r="U1407" s="27"/>
      <c r="V1407" s="41"/>
      <c r="W1407" s="45"/>
      <c r="X1407" s="29"/>
      <c r="Y1407" s="41"/>
      <c r="Z1407" s="29"/>
      <c r="AA1407" s="29"/>
      <c r="AB1407" s="49"/>
      <c r="AC1407" s="29"/>
      <c r="AD1407" s="49"/>
      <c r="AE1407" s="62"/>
      <c r="AF1407" s="106"/>
      <c r="AG1407" s="29"/>
      <c r="AH1407" s="41"/>
      <c r="AJ1407" s="29"/>
      <c r="AK1407" s="29"/>
      <c r="AL1407" s="29"/>
      <c r="AM1407" s="29"/>
      <c r="AO1407" s="182" t="s">
        <v>59</v>
      </c>
    </row>
    <row r="1408" spans="2:41" s="3" customFormat="1" ht="9.75" customHeight="1" x14ac:dyDescent="0.2">
      <c r="D1408" s="225"/>
      <c r="E1408" s="226" t="s">
        <v>944</v>
      </c>
      <c r="F1408" s="129"/>
      <c r="G1408" s="129"/>
      <c r="I1408" s="226"/>
      <c r="J1408" s="227"/>
      <c r="K1408" s="129"/>
      <c r="N1408" s="129"/>
      <c r="O1408" s="130"/>
      <c r="P1408" s="129"/>
      <c r="Q1408" s="131"/>
      <c r="R1408" s="22"/>
      <c r="S1408" s="29"/>
      <c r="T1408" s="27"/>
      <c r="U1408" s="27"/>
      <c r="V1408" s="41"/>
      <c r="W1408" s="45"/>
      <c r="X1408" s="29"/>
      <c r="Y1408" s="41"/>
      <c r="Z1408" s="29"/>
      <c r="AA1408" s="29"/>
      <c r="AB1408" s="49"/>
      <c r="AC1408" s="29"/>
      <c r="AD1408" s="49"/>
      <c r="AE1408" s="62"/>
      <c r="AF1408" s="106"/>
      <c r="AG1408" s="29"/>
      <c r="AH1408" s="41"/>
      <c r="AJ1408" s="29"/>
      <c r="AK1408" s="29"/>
      <c r="AL1408" s="29"/>
      <c r="AM1408" s="29"/>
      <c r="AO1408" s="182" t="s">
        <v>59</v>
      </c>
    </row>
    <row r="1409" spans="2:41" s="3" customFormat="1" ht="9.75" customHeight="1" x14ac:dyDescent="0.2">
      <c r="E1409" s="226" t="s">
        <v>1417</v>
      </c>
      <c r="F1409" s="129"/>
      <c r="G1409" s="129"/>
      <c r="I1409" s="226"/>
      <c r="J1409" s="227"/>
      <c r="K1409" s="129"/>
      <c r="N1409" s="129"/>
      <c r="O1409" s="130"/>
      <c r="P1409" s="129"/>
      <c r="Q1409" s="131"/>
      <c r="R1409" s="22"/>
      <c r="S1409" s="29"/>
      <c r="T1409" s="27"/>
      <c r="U1409" s="27"/>
      <c r="V1409" s="41"/>
      <c r="W1409" s="45"/>
      <c r="X1409" s="29"/>
      <c r="Y1409" s="41"/>
      <c r="Z1409" s="29"/>
      <c r="AA1409" s="29"/>
      <c r="AB1409" s="49"/>
      <c r="AC1409" s="29"/>
      <c r="AD1409" s="49"/>
      <c r="AE1409" s="62"/>
      <c r="AF1409" s="106"/>
      <c r="AG1409" s="29"/>
      <c r="AH1409" s="41"/>
      <c r="AJ1409" s="29"/>
      <c r="AK1409" s="29"/>
      <c r="AL1409" s="29"/>
      <c r="AM1409" s="29"/>
      <c r="AO1409" s="182" t="s">
        <v>59</v>
      </c>
    </row>
    <row r="1410" spans="2:41" s="3" customFormat="1" ht="3.95" customHeight="1" x14ac:dyDescent="0.2">
      <c r="P1410" s="61"/>
      <c r="Q1410" s="73"/>
      <c r="R1410" s="6"/>
      <c r="S1410" s="29"/>
      <c r="T1410" s="6"/>
      <c r="U1410" s="5"/>
      <c r="V1410" s="41"/>
      <c r="W1410" s="45"/>
      <c r="X1410" s="13"/>
      <c r="Y1410" s="41"/>
      <c r="Z1410" s="29"/>
      <c r="AA1410" s="29"/>
      <c r="AB1410" s="44"/>
      <c r="AC1410" s="15"/>
      <c r="AD1410" s="13"/>
      <c r="AE1410" s="54"/>
      <c r="AF1410" s="105"/>
      <c r="AG1410" s="29"/>
      <c r="AH1410" s="41"/>
      <c r="AJ1410" s="15"/>
      <c r="AK1410" s="15"/>
      <c r="AL1410" s="15"/>
      <c r="AM1410" s="15"/>
      <c r="AO1410" s="182" t="s">
        <v>59</v>
      </c>
    </row>
    <row r="1411" spans="2:41" s="3" customFormat="1" ht="9.9499999999999993" customHeight="1" x14ac:dyDescent="0.2">
      <c r="C1411" s="220" t="s">
        <v>1196</v>
      </c>
      <c r="E1411" s="221"/>
      <c r="P1411" s="134"/>
      <c r="Q1411" s="6"/>
      <c r="R1411" s="222" t="s">
        <v>370</v>
      </c>
      <c r="S1411" s="172" t="s">
        <v>592</v>
      </c>
      <c r="T1411" s="223"/>
      <c r="U1411" s="5"/>
      <c r="V1411" s="41"/>
      <c r="W1411" s="58"/>
      <c r="X1411" s="58"/>
      <c r="Y1411" s="41"/>
      <c r="Z1411" s="29"/>
      <c r="AA1411" s="29"/>
      <c r="AB1411" s="44"/>
      <c r="AC1411" s="15"/>
      <c r="AD1411" s="13"/>
      <c r="AE1411" s="54"/>
      <c r="AF1411" s="105"/>
      <c r="AG1411" s="15"/>
      <c r="AH1411" s="41"/>
      <c r="AJ1411" s="15"/>
      <c r="AK1411" s="15"/>
      <c r="AL1411" s="15"/>
      <c r="AM1411" s="15"/>
      <c r="AO1411" s="182" t="s">
        <v>59</v>
      </c>
    </row>
    <row r="1412" spans="2:41" s="3" customFormat="1" ht="2.85" customHeight="1" x14ac:dyDescent="0.2">
      <c r="P1412" s="61"/>
      <c r="Q1412" s="73"/>
      <c r="R1412" s="6"/>
      <c r="S1412" s="29"/>
      <c r="T1412" s="6"/>
      <c r="U1412" s="5"/>
      <c r="V1412" s="41"/>
      <c r="W1412" s="45"/>
      <c r="X1412" s="13"/>
      <c r="Y1412" s="41"/>
      <c r="Z1412" s="29"/>
      <c r="AA1412" s="29"/>
      <c r="AB1412" s="44"/>
      <c r="AC1412" s="15"/>
      <c r="AD1412" s="13"/>
      <c r="AE1412" s="54"/>
      <c r="AF1412" s="105"/>
      <c r="AG1412" s="29"/>
      <c r="AH1412" s="41"/>
      <c r="AJ1412" s="15"/>
      <c r="AK1412" s="15"/>
      <c r="AL1412" s="15"/>
      <c r="AM1412" s="15"/>
      <c r="AO1412" s="182" t="s">
        <v>59</v>
      </c>
    </row>
    <row r="1413" spans="2:41" s="3" customFormat="1" ht="9.9499999999999993" customHeight="1" x14ac:dyDescent="0.2">
      <c r="C1413" s="133"/>
      <c r="D1413" s="211" t="s">
        <v>10</v>
      </c>
      <c r="E1413" s="224" t="s">
        <v>884</v>
      </c>
      <c r="F1413" s="224"/>
      <c r="G1413" s="224"/>
      <c r="H1413" s="224"/>
      <c r="I1413" s="224"/>
      <c r="J1413" s="224"/>
      <c r="K1413" s="224"/>
      <c r="L1413" s="224"/>
      <c r="M1413" s="224"/>
      <c r="N1413" s="224"/>
      <c r="O1413" s="23"/>
      <c r="P1413" s="23"/>
      <c r="Q1413" s="23"/>
      <c r="R1413" s="23"/>
      <c r="S1413" s="29"/>
      <c r="T1413" s="23"/>
      <c r="U1413" s="5"/>
      <c r="V1413" s="41"/>
      <c r="W1413" s="58"/>
      <c r="X1413" s="58"/>
      <c r="Y1413" s="41"/>
      <c r="Z1413" s="29"/>
      <c r="AA1413" s="29"/>
      <c r="AB1413" s="44"/>
      <c r="AC1413" s="15"/>
      <c r="AD1413" s="13"/>
      <c r="AE1413" s="54"/>
      <c r="AF1413" s="105"/>
      <c r="AG1413" s="15"/>
      <c r="AH1413" s="41"/>
      <c r="AJ1413" s="15"/>
      <c r="AK1413" s="15"/>
      <c r="AL1413" s="15"/>
      <c r="AM1413" s="15"/>
      <c r="AO1413" s="182" t="s">
        <v>59</v>
      </c>
    </row>
    <row r="1414" spans="2:41" s="3" customFormat="1" ht="1.5" customHeight="1" x14ac:dyDescent="0.2">
      <c r="P1414" s="61"/>
      <c r="Q1414" s="73"/>
      <c r="R1414" s="6"/>
      <c r="S1414" s="29"/>
      <c r="T1414" s="6"/>
      <c r="U1414" s="5"/>
      <c r="V1414" s="41"/>
      <c r="W1414" s="45"/>
      <c r="X1414" s="13"/>
      <c r="Y1414" s="41"/>
      <c r="Z1414" s="29"/>
      <c r="AA1414" s="29"/>
      <c r="AB1414" s="44"/>
      <c r="AC1414" s="15"/>
      <c r="AD1414" s="13"/>
      <c r="AE1414" s="54"/>
      <c r="AF1414" s="105"/>
      <c r="AG1414" s="29"/>
      <c r="AH1414" s="41"/>
      <c r="AJ1414" s="15"/>
      <c r="AK1414" s="15"/>
      <c r="AL1414" s="15"/>
      <c r="AM1414" s="15"/>
      <c r="AO1414" s="182" t="s">
        <v>59</v>
      </c>
    </row>
    <row r="1415" spans="2:41" s="3" customFormat="1" ht="9.9499999999999993" customHeight="1" x14ac:dyDescent="0.2">
      <c r="B1415" s="95" t="s">
        <v>55</v>
      </c>
      <c r="D1415" s="211"/>
      <c r="E1415" s="61" t="s">
        <v>108</v>
      </c>
      <c r="F1415" s="61"/>
      <c r="G1415" s="23" t="s">
        <v>48</v>
      </c>
      <c r="H1415" s="23"/>
      <c r="I1415" s="23" t="s">
        <v>258</v>
      </c>
      <c r="J1415" s="23"/>
      <c r="K1415" s="23"/>
      <c r="L1415" s="23"/>
      <c r="M1415" s="23"/>
      <c r="N1415" s="23"/>
      <c r="P1415" s="61" t="s">
        <v>231</v>
      </c>
      <c r="Q1415" s="73"/>
      <c r="R1415" s="22" t="s">
        <v>991</v>
      </c>
      <c r="S1415" s="29">
        <f>IF(Suggested="Yes",AA1415,AG1415)</f>
        <v>7.9</v>
      </c>
      <c r="T1415" s="27" t="s">
        <v>47</v>
      </c>
      <c r="U1415" s="5" t="str">
        <f>+Instructions!$B$3</f>
        <v xml:space="preserve">G </v>
      </c>
      <c r="V1415" s="41"/>
      <c r="W1415" s="45">
        <f>+Instructions!$C$22</f>
        <v>0</v>
      </c>
      <c r="X1415" s="15">
        <f>ROUND($AA1415*(1-W1415)+0.004999,2)</f>
        <v>7.9</v>
      </c>
      <c r="Y1415" s="41"/>
      <c r="Z1415" s="6" t="s">
        <v>1704</v>
      </c>
      <c r="AA1415" s="29">
        <v>7.9</v>
      </c>
      <c r="AB1415" s="49">
        <f t="shared" ref="AB1415:AC1416" si="1088">+W1415</f>
        <v>0</v>
      </c>
      <c r="AC1415" s="15">
        <f t="shared" si="1088"/>
        <v>7.9</v>
      </c>
      <c r="AD1415" s="11">
        <f>(AG1415-AC1415)/AG1415</f>
        <v>0</v>
      </c>
      <c r="AE1415" s="102"/>
      <c r="AF1415" s="109">
        <v>1</v>
      </c>
      <c r="AG1415" s="28">
        <f>SUM(AJ1415:AL1415)+AE1415</f>
        <v>7.9</v>
      </c>
      <c r="AH1415" s="41"/>
      <c r="AJ1415" s="15">
        <f>ROUND(AC1415/(1-VLOOKUP(AF1415,Group,2,FALSE)),2)</f>
        <v>7.9</v>
      </c>
      <c r="AK1415" s="15">
        <f>IF(VLOOKUP(AF1415,Group,5,FALSE)="YES",VLOOKUP(ROUND(ROUND(AJ1415,1)-AJ1415,2),Round,2,FALSE)+VLOOKUP(AF1415,Group,6,FALSE),0)</f>
        <v>0</v>
      </c>
      <c r="AL1415" s="15">
        <f>IF(VLOOKUP(AF1415,Group,7,FALSE)="",0,ROUND(AJ1415-0.04999,1)-AJ1415+AM1415)</f>
        <v>0</v>
      </c>
      <c r="AM1415" s="15" t="str">
        <f>IF(VLOOKUP(AF1415,Group,7,FALSE)="","",VLOOKUP(AF1415,Group,7,FALSE))</f>
        <v/>
      </c>
      <c r="AO1415" s="183" t="s">
        <v>59</v>
      </c>
    </row>
    <row r="1416" spans="2:41" s="3" customFormat="1" ht="9.9499999999999993" customHeight="1" x14ac:dyDescent="0.2">
      <c r="B1416" s="95" t="s">
        <v>55</v>
      </c>
      <c r="D1416" s="211"/>
      <c r="E1416" s="61" t="s">
        <v>398</v>
      </c>
      <c r="F1416" s="61"/>
      <c r="G1416" s="23" t="s">
        <v>48</v>
      </c>
      <c r="H1416" s="23"/>
      <c r="I1416" s="23" t="s">
        <v>258</v>
      </c>
      <c r="J1416" s="23"/>
      <c r="K1416" s="23"/>
      <c r="L1416" s="23"/>
      <c r="M1416" s="23"/>
      <c r="N1416" s="23"/>
      <c r="P1416" s="61" t="s">
        <v>483</v>
      </c>
      <c r="Q1416" s="73"/>
      <c r="R1416" s="22" t="s">
        <v>323</v>
      </c>
      <c r="S1416" s="29">
        <f>IF(Suggested="Yes",AA1416,AG1416)</f>
        <v>9.4</v>
      </c>
      <c r="T1416" s="27" t="s">
        <v>47</v>
      </c>
      <c r="U1416" s="5" t="str">
        <f>+Instructions!$B$3</f>
        <v xml:space="preserve">G </v>
      </c>
      <c r="V1416" s="41"/>
      <c r="W1416" s="45">
        <f>+Instructions!$C$22</f>
        <v>0</v>
      </c>
      <c r="X1416" s="15">
        <f>ROUND($AA1416*(1-W1416)+0.004999,2)</f>
        <v>9.4</v>
      </c>
      <c r="Y1416" s="41"/>
      <c r="Z1416" s="6" t="s">
        <v>1704</v>
      </c>
      <c r="AA1416" s="29">
        <v>9.4</v>
      </c>
      <c r="AB1416" s="49">
        <f t="shared" si="1088"/>
        <v>0</v>
      </c>
      <c r="AC1416" s="15">
        <f t="shared" si="1088"/>
        <v>9.4</v>
      </c>
      <c r="AD1416" s="11">
        <f>(AG1416-AC1416)/AG1416</f>
        <v>0</v>
      </c>
      <c r="AE1416" s="102"/>
      <c r="AF1416" s="109">
        <v>1</v>
      </c>
      <c r="AG1416" s="28">
        <f>SUM(AJ1416:AL1416)+AE1416</f>
        <v>9.4</v>
      </c>
      <c r="AH1416" s="41"/>
      <c r="AJ1416" s="15">
        <f>ROUND(AC1416/(1-VLOOKUP(AF1416,Group,2,FALSE)),2)</f>
        <v>9.4</v>
      </c>
      <c r="AK1416" s="15">
        <f>IF(VLOOKUP(AF1416,Group,5,FALSE)="YES",VLOOKUP(ROUND(ROUND(AJ1416,1)-AJ1416,2),Round,2,FALSE)+VLOOKUP(AF1416,Group,6,FALSE),0)</f>
        <v>0</v>
      </c>
      <c r="AL1416" s="15">
        <f>IF(VLOOKUP(AF1416,Group,7,FALSE)="",0,ROUND(AJ1416-0.04999,1)-AJ1416+AM1416)</f>
        <v>0</v>
      </c>
      <c r="AM1416" s="15" t="str">
        <f>IF(VLOOKUP(AF1416,Group,7,FALSE)="","",VLOOKUP(AF1416,Group,7,FALSE))</f>
        <v/>
      </c>
      <c r="AO1416" s="183" t="s">
        <v>59</v>
      </c>
    </row>
    <row r="1417" spans="2:41" s="3" customFormat="1" ht="1.5" customHeight="1" x14ac:dyDescent="0.2">
      <c r="P1417" s="61"/>
      <c r="Q1417" s="73"/>
      <c r="R1417" s="6"/>
      <c r="S1417" s="29"/>
      <c r="T1417" s="6"/>
      <c r="U1417" s="5"/>
      <c r="V1417" s="41"/>
      <c r="W1417" s="45"/>
      <c r="X1417" s="13"/>
      <c r="Y1417" s="41"/>
      <c r="Z1417" s="29"/>
      <c r="AA1417" s="29"/>
      <c r="AB1417" s="44"/>
      <c r="AC1417" s="15"/>
      <c r="AD1417" s="13"/>
      <c r="AE1417" s="54"/>
      <c r="AF1417" s="105"/>
      <c r="AG1417" s="29"/>
      <c r="AH1417" s="41"/>
      <c r="AJ1417" s="15"/>
      <c r="AK1417" s="15"/>
      <c r="AL1417" s="15"/>
      <c r="AM1417" s="15"/>
      <c r="AO1417" s="182" t="s">
        <v>59</v>
      </c>
    </row>
    <row r="1418" spans="2:41" s="3" customFormat="1" ht="9.75" customHeight="1" x14ac:dyDescent="0.2">
      <c r="D1418" s="225" t="s">
        <v>179</v>
      </c>
      <c r="E1418" s="226" t="s">
        <v>1645</v>
      </c>
      <c r="F1418" s="129"/>
      <c r="G1418" s="129"/>
      <c r="I1418" s="226"/>
      <c r="J1418" s="227"/>
      <c r="K1418" s="129"/>
      <c r="N1418" s="129"/>
      <c r="O1418" s="130"/>
      <c r="P1418" s="129"/>
      <c r="Q1418" s="131"/>
      <c r="R1418" s="22"/>
      <c r="S1418" s="29"/>
      <c r="T1418" s="27"/>
      <c r="U1418" s="27"/>
      <c r="V1418" s="41"/>
      <c r="W1418" s="45"/>
      <c r="X1418" s="29"/>
      <c r="Y1418" s="41"/>
      <c r="Z1418" s="29"/>
      <c r="AA1418" s="29"/>
      <c r="AB1418" s="49"/>
      <c r="AC1418" s="29"/>
      <c r="AD1418" s="49"/>
      <c r="AE1418" s="62"/>
      <c r="AF1418" s="106"/>
      <c r="AG1418" s="29"/>
      <c r="AH1418" s="41"/>
      <c r="AJ1418" s="29"/>
      <c r="AK1418" s="29"/>
      <c r="AL1418" s="29"/>
      <c r="AM1418" s="29"/>
      <c r="AO1418" s="182" t="s">
        <v>59</v>
      </c>
    </row>
    <row r="1419" spans="2:41" s="3" customFormat="1" ht="9.75" customHeight="1" x14ac:dyDescent="0.2">
      <c r="D1419" s="225"/>
      <c r="E1419" s="226" t="s">
        <v>1646</v>
      </c>
      <c r="F1419" s="129"/>
      <c r="G1419" s="129"/>
      <c r="I1419" s="226"/>
      <c r="J1419" s="227"/>
      <c r="K1419" s="129"/>
      <c r="N1419" s="129"/>
      <c r="O1419" s="130"/>
      <c r="P1419" s="129"/>
      <c r="Q1419" s="131"/>
      <c r="R1419" s="22"/>
      <c r="S1419" s="29"/>
      <c r="T1419" s="27"/>
      <c r="U1419" s="27"/>
      <c r="V1419" s="41"/>
      <c r="W1419" s="45"/>
      <c r="X1419" s="29"/>
      <c r="Y1419" s="41"/>
      <c r="Z1419" s="29"/>
      <c r="AA1419" s="29"/>
      <c r="AB1419" s="49"/>
      <c r="AC1419" s="29"/>
      <c r="AD1419" s="49"/>
      <c r="AE1419" s="62"/>
      <c r="AF1419" s="106"/>
      <c r="AG1419" s="29"/>
      <c r="AH1419" s="41"/>
      <c r="AJ1419" s="29"/>
      <c r="AK1419" s="29"/>
      <c r="AL1419" s="29"/>
      <c r="AM1419" s="29"/>
      <c r="AO1419" s="182" t="s">
        <v>59</v>
      </c>
    </row>
    <row r="1420" spans="2:41" s="3" customFormat="1" ht="9.75" customHeight="1" x14ac:dyDescent="0.2">
      <c r="D1420" s="225"/>
      <c r="E1420" s="226" t="s">
        <v>1647</v>
      </c>
      <c r="F1420" s="129"/>
      <c r="G1420" s="129"/>
      <c r="I1420" s="226"/>
      <c r="J1420" s="227"/>
      <c r="K1420" s="129"/>
      <c r="N1420" s="129"/>
      <c r="O1420" s="130"/>
      <c r="P1420" s="129"/>
      <c r="Q1420" s="131"/>
      <c r="R1420" s="22"/>
      <c r="S1420" s="29"/>
      <c r="T1420" s="27"/>
      <c r="U1420" s="27"/>
      <c r="V1420" s="41"/>
      <c r="W1420" s="45"/>
      <c r="X1420" s="29"/>
      <c r="Y1420" s="41"/>
      <c r="Z1420" s="29"/>
      <c r="AA1420" s="29"/>
      <c r="AB1420" s="49"/>
      <c r="AC1420" s="29"/>
      <c r="AD1420" s="49"/>
      <c r="AE1420" s="62"/>
      <c r="AF1420" s="106"/>
      <c r="AG1420" s="29"/>
      <c r="AH1420" s="41"/>
      <c r="AJ1420" s="29"/>
      <c r="AK1420" s="29"/>
      <c r="AL1420" s="29"/>
      <c r="AM1420" s="29"/>
      <c r="AO1420" s="182" t="s">
        <v>59</v>
      </c>
    </row>
    <row r="1421" spans="2:41" s="3" customFormat="1" ht="9.75" customHeight="1" x14ac:dyDescent="0.2">
      <c r="D1421" s="225"/>
      <c r="E1421" s="226" t="s">
        <v>1648</v>
      </c>
      <c r="F1421" s="129"/>
      <c r="G1421" s="129"/>
      <c r="I1421" s="226"/>
      <c r="J1421" s="227"/>
      <c r="K1421" s="129"/>
      <c r="N1421" s="129"/>
      <c r="O1421" s="130"/>
      <c r="P1421" s="129"/>
      <c r="Q1421" s="131"/>
      <c r="R1421" s="22"/>
      <c r="S1421" s="29"/>
      <c r="T1421" s="27"/>
      <c r="U1421" s="27"/>
      <c r="V1421" s="41"/>
      <c r="W1421" s="45"/>
      <c r="X1421" s="29"/>
      <c r="Y1421" s="41"/>
      <c r="Z1421" s="29"/>
      <c r="AA1421" s="29"/>
      <c r="AB1421" s="49"/>
      <c r="AC1421" s="29"/>
      <c r="AD1421" s="49"/>
      <c r="AE1421" s="62"/>
      <c r="AF1421" s="106"/>
      <c r="AG1421" s="29"/>
      <c r="AH1421" s="41"/>
      <c r="AJ1421" s="29"/>
      <c r="AK1421" s="29"/>
      <c r="AL1421" s="29"/>
      <c r="AM1421" s="29"/>
      <c r="AO1421" s="182" t="s">
        <v>59</v>
      </c>
    </row>
    <row r="1422" spans="2:41" s="3" customFormat="1" ht="9.75" customHeight="1" x14ac:dyDescent="0.2">
      <c r="D1422" s="225"/>
      <c r="E1422" s="226" t="s">
        <v>1649</v>
      </c>
      <c r="F1422" s="129"/>
      <c r="G1422" s="129"/>
      <c r="I1422" s="226"/>
      <c r="J1422" s="227"/>
      <c r="K1422" s="129"/>
      <c r="N1422" s="129"/>
      <c r="O1422" s="130"/>
      <c r="P1422" s="129"/>
      <c r="Q1422" s="131"/>
      <c r="R1422" s="22"/>
      <c r="S1422" s="29"/>
      <c r="T1422" s="27"/>
      <c r="U1422" s="27"/>
      <c r="V1422" s="41"/>
      <c r="W1422" s="45"/>
      <c r="X1422" s="29"/>
      <c r="Y1422" s="41"/>
      <c r="Z1422" s="29"/>
      <c r="AA1422" s="29"/>
      <c r="AB1422" s="49"/>
      <c r="AC1422" s="29"/>
      <c r="AD1422" s="49"/>
      <c r="AE1422" s="62"/>
      <c r="AF1422" s="106"/>
      <c r="AG1422" s="29"/>
      <c r="AH1422" s="41"/>
      <c r="AJ1422" s="29"/>
      <c r="AK1422" s="29"/>
      <c r="AL1422" s="29"/>
      <c r="AM1422" s="29"/>
      <c r="AO1422" s="182" t="s">
        <v>59</v>
      </c>
    </row>
    <row r="1423" spans="2:41" s="3" customFormat="1" ht="9.75" customHeight="1" x14ac:dyDescent="0.2">
      <c r="D1423" s="225"/>
      <c r="E1423" s="226" t="s">
        <v>944</v>
      </c>
      <c r="F1423" s="129"/>
      <c r="G1423" s="129"/>
      <c r="I1423" s="226"/>
      <c r="J1423" s="227"/>
      <c r="K1423" s="129"/>
      <c r="N1423" s="129"/>
      <c r="O1423" s="130"/>
      <c r="P1423" s="129"/>
      <c r="Q1423" s="131"/>
      <c r="R1423" s="22"/>
      <c r="S1423" s="29"/>
      <c r="T1423" s="27"/>
      <c r="U1423" s="27"/>
      <c r="V1423" s="41"/>
      <c r="W1423" s="45"/>
      <c r="X1423" s="29"/>
      <c r="Y1423" s="41"/>
      <c r="Z1423" s="29"/>
      <c r="AA1423" s="29"/>
      <c r="AB1423" s="49"/>
      <c r="AC1423" s="29"/>
      <c r="AD1423" s="49"/>
      <c r="AE1423" s="62"/>
      <c r="AF1423" s="106"/>
      <c r="AG1423" s="29"/>
      <c r="AH1423" s="41"/>
      <c r="AJ1423" s="29"/>
      <c r="AK1423" s="29"/>
      <c r="AL1423" s="29"/>
      <c r="AM1423" s="29"/>
      <c r="AO1423" s="182" t="s">
        <v>59</v>
      </c>
    </row>
    <row r="1424" spans="2:41" s="3" customFormat="1" ht="3.95" customHeight="1" x14ac:dyDescent="0.2">
      <c r="P1424" s="61"/>
      <c r="Q1424" s="73"/>
      <c r="R1424" s="6"/>
      <c r="S1424" s="29"/>
      <c r="T1424" s="6"/>
      <c r="U1424" s="5"/>
      <c r="V1424" s="41"/>
      <c r="W1424" s="45"/>
      <c r="X1424" s="13"/>
      <c r="Y1424" s="41"/>
      <c r="Z1424" s="29"/>
      <c r="AA1424" s="29"/>
      <c r="AB1424" s="44"/>
      <c r="AC1424" s="15"/>
      <c r="AD1424" s="13"/>
      <c r="AE1424" s="54"/>
      <c r="AF1424" s="105"/>
      <c r="AG1424" s="29"/>
      <c r="AH1424" s="41"/>
      <c r="AJ1424" s="15"/>
      <c r="AK1424" s="15"/>
      <c r="AL1424" s="15"/>
      <c r="AM1424" s="15"/>
      <c r="AO1424" s="182" t="s">
        <v>59</v>
      </c>
    </row>
    <row r="1425" spans="2:41" s="3" customFormat="1" ht="9.9499999999999993" customHeight="1" x14ac:dyDescent="0.2">
      <c r="C1425" s="220" t="s">
        <v>1651</v>
      </c>
      <c r="E1425" s="221"/>
      <c r="K1425" s="3" t="s">
        <v>89</v>
      </c>
      <c r="P1425" s="134"/>
      <c r="Q1425" s="6"/>
      <c r="R1425" s="222" t="s">
        <v>370</v>
      </c>
      <c r="S1425" s="172" t="s">
        <v>1650</v>
      </c>
      <c r="T1425" s="223"/>
      <c r="U1425" s="5"/>
      <c r="V1425" s="41"/>
      <c r="W1425" s="58"/>
      <c r="X1425" s="58"/>
      <c r="Y1425" s="41"/>
      <c r="Z1425" s="29"/>
      <c r="AA1425" s="29"/>
      <c r="AB1425" s="44"/>
      <c r="AC1425" s="15"/>
      <c r="AD1425" s="13"/>
      <c r="AE1425" s="54"/>
      <c r="AF1425" s="105"/>
      <c r="AG1425" s="15"/>
      <c r="AH1425" s="41"/>
      <c r="AJ1425" s="15"/>
      <c r="AK1425" s="15"/>
      <c r="AL1425" s="15"/>
      <c r="AM1425" s="15"/>
      <c r="AO1425" s="182" t="s">
        <v>59</v>
      </c>
    </row>
    <row r="1426" spans="2:41" s="3" customFormat="1" ht="2.85" customHeight="1" x14ac:dyDescent="0.2">
      <c r="P1426" s="61"/>
      <c r="Q1426" s="73"/>
      <c r="R1426" s="6"/>
      <c r="S1426" s="29"/>
      <c r="T1426" s="6"/>
      <c r="U1426" s="5"/>
      <c r="V1426" s="41"/>
      <c r="W1426" s="45"/>
      <c r="X1426" s="13"/>
      <c r="Y1426" s="41"/>
      <c r="Z1426" s="29"/>
      <c r="AA1426" s="29"/>
      <c r="AB1426" s="44"/>
      <c r="AC1426" s="15"/>
      <c r="AD1426" s="13"/>
      <c r="AE1426" s="54"/>
      <c r="AF1426" s="105"/>
      <c r="AG1426" s="29"/>
      <c r="AH1426" s="41"/>
      <c r="AJ1426" s="15"/>
      <c r="AK1426" s="15"/>
      <c r="AL1426" s="15"/>
      <c r="AM1426" s="15"/>
      <c r="AO1426" s="182" t="s">
        <v>59</v>
      </c>
    </row>
    <row r="1427" spans="2:41" s="3" customFormat="1" ht="9.9499999999999993" customHeight="1" x14ac:dyDescent="0.2">
      <c r="C1427" s="133"/>
      <c r="D1427" s="211" t="s">
        <v>165</v>
      </c>
      <c r="E1427" s="224" t="s">
        <v>1652</v>
      </c>
      <c r="F1427" s="224"/>
      <c r="G1427" s="224"/>
      <c r="H1427" s="224"/>
      <c r="I1427" s="224"/>
      <c r="J1427" s="224"/>
      <c r="K1427" s="224"/>
      <c r="L1427" s="224"/>
      <c r="M1427" s="224"/>
      <c r="N1427" s="224"/>
      <c r="O1427" s="23"/>
      <c r="P1427" s="23"/>
      <c r="Q1427" s="23"/>
      <c r="R1427" s="23"/>
      <c r="S1427" s="29"/>
      <c r="T1427" s="23"/>
      <c r="U1427" s="5"/>
      <c r="V1427" s="41"/>
      <c r="W1427" s="58"/>
      <c r="X1427" s="58"/>
      <c r="Y1427" s="41"/>
      <c r="Z1427" s="29"/>
      <c r="AA1427" s="29"/>
      <c r="AB1427" s="44"/>
      <c r="AC1427" s="15"/>
      <c r="AD1427" s="13"/>
      <c r="AE1427" s="54"/>
      <c r="AF1427" s="105"/>
      <c r="AG1427" s="15"/>
      <c r="AH1427" s="41"/>
      <c r="AJ1427" s="15"/>
      <c r="AK1427" s="15"/>
      <c r="AL1427" s="15"/>
      <c r="AM1427" s="15"/>
      <c r="AO1427" s="182" t="s">
        <v>59</v>
      </c>
    </row>
    <row r="1428" spans="2:41" s="3" customFormat="1" ht="1.5" customHeight="1" x14ac:dyDescent="0.2">
      <c r="P1428" s="61"/>
      <c r="Q1428" s="73"/>
      <c r="R1428" s="6"/>
      <c r="S1428" s="29"/>
      <c r="T1428" s="6"/>
      <c r="U1428" s="5"/>
      <c r="V1428" s="41"/>
      <c r="W1428" s="45"/>
      <c r="X1428" s="13"/>
      <c r="Y1428" s="41"/>
      <c r="Z1428" s="29"/>
      <c r="AA1428" s="29"/>
      <c r="AB1428" s="44"/>
      <c r="AC1428" s="15"/>
      <c r="AD1428" s="13"/>
      <c r="AE1428" s="54"/>
      <c r="AF1428" s="105"/>
      <c r="AG1428" s="29"/>
      <c r="AH1428" s="41"/>
      <c r="AJ1428" s="15"/>
      <c r="AK1428" s="15"/>
      <c r="AL1428" s="15"/>
      <c r="AM1428" s="15"/>
      <c r="AO1428" s="182" t="s">
        <v>59</v>
      </c>
    </row>
    <row r="1429" spans="2:41" s="3" customFormat="1" ht="9.75" customHeight="1" x14ac:dyDescent="0.2">
      <c r="B1429" s="95" t="s">
        <v>55</v>
      </c>
      <c r="D1429" s="211"/>
      <c r="E1429" s="61" t="s">
        <v>398</v>
      </c>
      <c r="F1429" s="61"/>
      <c r="G1429" s="23" t="s">
        <v>48</v>
      </c>
      <c r="H1429" s="23"/>
      <c r="I1429" s="23" t="s">
        <v>258</v>
      </c>
      <c r="J1429" s="23"/>
      <c r="K1429" s="23"/>
      <c r="L1429" s="23"/>
      <c r="M1429" s="23"/>
      <c r="N1429" s="23"/>
      <c r="P1429" s="61" t="s">
        <v>107</v>
      </c>
      <c r="Q1429" s="73"/>
      <c r="R1429" s="22"/>
      <c r="S1429" s="29">
        <f>IF(Suggested="Yes",AA1429,AG1429)</f>
        <v>11.3</v>
      </c>
      <c r="T1429" s="27" t="s">
        <v>47</v>
      </c>
      <c r="U1429" s="5" t="str">
        <f>+Instructions!$B$3</f>
        <v xml:space="preserve">G </v>
      </c>
      <c r="V1429" s="41"/>
      <c r="W1429" s="45">
        <f>+Instructions!$C$22</f>
        <v>0</v>
      </c>
      <c r="X1429" s="15">
        <f t="shared" ref="X1429" si="1089">ROUND($AA1429*(1-W1429)+0.004999,2)</f>
        <v>11.3</v>
      </c>
      <c r="Y1429" s="41"/>
      <c r="Z1429" s="6" t="s">
        <v>1703</v>
      </c>
      <c r="AA1429" s="29">
        <v>11.3</v>
      </c>
      <c r="AB1429" s="49">
        <f t="shared" ref="AB1429" si="1090">+W1429</f>
        <v>0</v>
      </c>
      <c r="AC1429" s="15">
        <f t="shared" ref="AC1429" si="1091">+X1429</f>
        <v>11.3</v>
      </c>
      <c r="AD1429" s="11">
        <f t="shared" ref="AD1429" si="1092">(AG1429-AC1429)/AG1429</f>
        <v>0</v>
      </c>
      <c r="AE1429" s="102"/>
      <c r="AF1429" s="109">
        <v>1</v>
      </c>
      <c r="AG1429" s="28">
        <f t="shared" ref="AG1429" si="1093">SUM(AJ1429:AL1429)+AE1429</f>
        <v>11.3</v>
      </c>
      <c r="AH1429" s="41"/>
      <c r="AJ1429" s="15">
        <f t="shared" ref="AJ1429" si="1094">ROUND(AC1429/(1-VLOOKUP(AF1429,Group,2,FALSE)),2)</f>
        <v>11.3</v>
      </c>
      <c r="AK1429" s="15">
        <f t="shared" ref="AK1429" si="1095">IF(VLOOKUP(AF1429,Group,5,FALSE)="YES",VLOOKUP(ROUND(ROUND(AJ1429,1)-AJ1429,2),Round,2,FALSE)+VLOOKUP(AF1429,Group,6,FALSE),0)</f>
        <v>0</v>
      </c>
      <c r="AL1429" s="15">
        <f t="shared" ref="AL1429" si="1096">IF(VLOOKUP(AF1429,Group,7,FALSE)="",0,ROUND(AJ1429-0.04999,1)-AJ1429+AM1429)</f>
        <v>0</v>
      </c>
      <c r="AM1429" s="15" t="str">
        <f t="shared" ref="AM1429" si="1097">IF(VLOOKUP(AF1429,Group,7,FALSE)="","",VLOOKUP(AF1429,Group,7,FALSE))</f>
        <v/>
      </c>
      <c r="AO1429" s="81" t="s">
        <v>59</v>
      </c>
    </row>
    <row r="1430" spans="2:41" s="3" customFormat="1" ht="3.95" customHeight="1" x14ac:dyDescent="0.2">
      <c r="P1430" s="61"/>
      <c r="Q1430" s="73"/>
      <c r="R1430" s="6"/>
      <c r="S1430" s="29"/>
      <c r="T1430" s="6"/>
      <c r="U1430" s="5"/>
      <c r="V1430" s="41"/>
      <c r="W1430" s="45"/>
      <c r="X1430" s="13"/>
      <c r="Y1430" s="41"/>
      <c r="Z1430" s="29"/>
      <c r="AA1430" s="29"/>
      <c r="AB1430" s="44"/>
      <c r="AC1430" s="15"/>
      <c r="AD1430" s="13"/>
      <c r="AE1430" s="54"/>
      <c r="AF1430" s="105"/>
      <c r="AG1430" s="29"/>
      <c r="AH1430" s="41"/>
      <c r="AJ1430" s="15"/>
      <c r="AK1430" s="15"/>
      <c r="AL1430" s="15"/>
      <c r="AM1430" s="15"/>
      <c r="AO1430" s="182" t="s">
        <v>59</v>
      </c>
    </row>
    <row r="1431" spans="2:41" s="3" customFormat="1" ht="9.9499999999999993" customHeight="1" x14ac:dyDescent="0.2">
      <c r="C1431" s="220" t="s">
        <v>1183</v>
      </c>
      <c r="E1431" s="221"/>
      <c r="K1431" s="3" t="s">
        <v>89</v>
      </c>
      <c r="P1431" s="134"/>
      <c r="Q1431" s="6"/>
      <c r="R1431" s="222" t="s">
        <v>370</v>
      </c>
      <c r="S1431" s="172" t="s">
        <v>1182</v>
      </c>
      <c r="T1431" s="223"/>
      <c r="U1431" s="5"/>
      <c r="V1431" s="41"/>
      <c r="W1431" s="58"/>
      <c r="X1431" s="58"/>
      <c r="Y1431" s="41"/>
      <c r="Z1431" s="29"/>
      <c r="AA1431" s="29"/>
      <c r="AB1431" s="44"/>
      <c r="AC1431" s="15"/>
      <c r="AD1431" s="13"/>
      <c r="AE1431" s="54"/>
      <c r="AF1431" s="105"/>
      <c r="AG1431" s="15"/>
      <c r="AH1431" s="41"/>
      <c r="AJ1431" s="15"/>
      <c r="AK1431" s="15"/>
      <c r="AL1431" s="15"/>
      <c r="AM1431" s="15"/>
      <c r="AO1431" s="182" t="s">
        <v>59</v>
      </c>
    </row>
    <row r="1432" spans="2:41" s="3" customFormat="1" ht="2.85" customHeight="1" x14ac:dyDescent="0.2">
      <c r="P1432" s="61"/>
      <c r="Q1432" s="73"/>
      <c r="R1432" s="6"/>
      <c r="S1432" s="29"/>
      <c r="T1432" s="6"/>
      <c r="U1432" s="5"/>
      <c r="V1432" s="41"/>
      <c r="W1432" s="45"/>
      <c r="X1432" s="13"/>
      <c r="Y1432" s="41"/>
      <c r="Z1432" s="29"/>
      <c r="AA1432" s="29"/>
      <c r="AB1432" s="44"/>
      <c r="AC1432" s="15"/>
      <c r="AD1432" s="13"/>
      <c r="AE1432" s="54"/>
      <c r="AF1432" s="105"/>
      <c r="AG1432" s="29"/>
      <c r="AH1432" s="41"/>
      <c r="AJ1432" s="15"/>
      <c r="AK1432" s="15"/>
      <c r="AL1432" s="15"/>
      <c r="AM1432" s="15"/>
      <c r="AO1432" s="182" t="s">
        <v>59</v>
      </c>
    </row>
    <row r="1433" spans="2:41" s="3" customFormat="1" ht="9.9499999999999993" customHeight="1" x14ac:dyDescent="0.2">
      <c r="C1433" s="133"/>
      <c r="D1433" s="211" t="s">
        <v>10</v>
      </c>
      <c r="E1433" s="224" t="s">
        <v>1184</v>
      </c>
      <c r="F1433" s="224"/>
      <c r="G1433" s="224"/>
      <c r="H1433" s="224"/>
      <c r="I1433" s="224"/>
      <c r="J1433" s="224"/>
      <c r="K1433" s="224"/>
      <c r="L1433" s="224"/>
      <c r="M1433" s="224"/>
      <c r="N1433" s="224"/>
      <c r="O1433" s="23"/>
      <c r="P1433" s="23"/>
      <c r="Q1433" s="23"/>
      <c r="R1433" s="23"/>
      <c r="S1433" s="29"/>
      <c r="T1433" s="23"/>
      <c r="U1433" s="5"/>
      <c r="V1433" s="41"/>
      <c r="W1433" s="58"/>
      <c r="X1433" s="58"/>
      <c r="Y1433" s="41"/>
      <c r="Z1433" s="29"/>
      <c r="AA1433" s="29"/>
      <c r="AB1433" s="44"/>
      <c r="AC1433" s="15"/>
      <c r="AD1433" s="13"/>
      <c r="AE1433" s="54"/>
      <c r="AF1433" s="105"/>
      <c r="AG1433" s="15"/>
      <c r="AH1433" s="41"/>
      <c r="AJ1433" s="15"/>
      <c r="AK1433" s="15"/>
      <c r="AL1433" s="15"/>
      <c r="AM1433" s="15"/>
      <c r="AO1433" s="182" t="s">
        <v>59</v>
      </c>
    </row>
    <row r="1434" spans="2:41" s="3" customFormat="1" ht="1.5" customHeight="1" x14ac:dyDescent="0.2">
      <c r="P1434" s="61"/>
      <c r="Q1434" s="73"/>
      <c r="R1434" s="6"/>
      <c r="S1434" s="29"/>
      <c r="T1434" s="6"/>
      <c r="U1434" s="5"/>
      <c r="V1434" s="41"/>
      <c r="W1434" s="45"/>
      <c r="X1434" s="13"/>
      <c r="Y1434" s="41"/>
      <c r="Z1434" s="29"/>
      <c r="AA1434" s="29"/>
      <c r="AB1434" s="44"/>
      <c r="AC1434" s="15"/>
      <c r="AD1434" s="13"/>
      <c r="AE1434" s="54"/>
      <c r="AF1434" s="105"/>
      <c r="AG1434" s="29"/>
      <c r="AH1434" s="41"/>
      <c r="AJ1434" s="15"/>
      <c r="AK1434" s="15"/>
      <c r="AL1434" s="15"/>
      <c r="AM1434" s="15"/>
      <c r="AO1434" s="182" t="s">
        <v>59</v>
      </c>
    </row>
    <row r="1435" spans="2:41" s="3" customFormat="1" ht="9.9499999999999993" customHeight="1" x14ac:dyDescent="0.2">
      <c r="B1435" s="95" t="s">
        <v>55</v>
      </c>
      <c r="D1435" s="211"/>
      <c r="E1435" s="61" t="s">
        <v>134</v>
      </c>
      <c r="F1435" s="61"/>
      <c r="G1435" s="23" t="s">
        <v>48</v>
      </c>
      <c r="H1435" s="23"/>
      <c r="I1435" s="23"/>
      <c r="J1435" s="23"/>
      <c r="K1435" s="23" t="s">
        <v>357</v>
      </c>
      <c r="L1435" s="23"/>
      <c r="M1435" s="23"/>
      <c r="N1435" s="23"/>
      <c r="P1435" s="61" t="s">
        <v>1185</v>
      </c>
      <c r="Q1435" s="73"/>
      <c r="R1435" s="22" t="s">
        <v>52</v>
      </c>
      <c r="S1435" s="29">
        <f>IF(Suggested="Yes",AA1435,AG1435)</f>
        <v>7.9</v>
      </c>
      <c r="T1435" s="27" t="s">
        <v>47</v>
      </c>
      <c r="U1435" s="5" t="str">
        <f>+Instructions!$B$3</f>
        <v xml:space="preserve">G </v>
      </c>
      <c r="V1435" s="41"/>
      <c r="W1435" s="45">
        <f>+Instructions!$C$22</f>
        <v>0</v>
      </c>
      <c r="X1435" s="15">
        <f>ROUND($AA1435*(1-W1435)+0.004999,2)</f>
        <v>7.9</v>
      </c>
      <c r="Y1435" s="41"/>
      <c r="Z1435" s="6" t="s">
        <v>1705</v>
      </c>
      <c r="AA1435" s="29">
        <v>7.9</v>
      </c>
      <c r="AB1435" s="49">
        <f>+W1435</f>
        <v>0</v>
      </c>
      <c r="AC1435" s="15">
        <f>+X1435</f>
        <v>7.9</v>
      </c>
      <c r="AD1435" s="11">
        <f>(AG1435-AC1435)/AG1435</f>
        <v>0</v>
      </c>
      <c r="AE1435" s="102"/>
      <c r="AF1435" s="109">
        <v>1</v>
      </c>
      <c r="AG1435" s="28">
        <f>SUM(AJ1435:AL1435)+AE1435</f>
        <v>7.9</v>
      </c>
      <c r="AH1435" s="41"/>
      <c r="AJ1435" s="15">
        <f>ROUND(AC1435/(1-VLOOKUP(AF1435,Group,2,FALSE)),2)</f>
        <v>7.9</v>
      </c>
      <c r="AK1435" s="15">
        <f>IF(VLOOKUP(AF1435,Group,5,FALSE)="YES",VLOOKUP(ROUND(ROUND(AJ1435,1)-AJ1435,2),Round,2,FALSE)+VLOOKUP(AF1435,Group,6,FALSE),0)</f>
        <v>0</v>
      </c>
      <c r="AL1435" s="15">
        <f>IF(VLOOKUP(AF1435,Group,7,FALSE)="",0,ROUND(AJ1435-0.04999,1)-AJ1435+AM1435)</f>
        <v>0</v>
      </c>
      <c r="AM1435" s="15" t="str">
        <f>IF(VLOOKUP(AF1435,Group,7,FALSE)="","",VLOOKUP(AF1435,Group,7,FALSE))</f>
        <v/>
      </c>
      <c r="AO1435" s="183" t="s">
        <v>59</v>
      </c>
    </row>
    <row r="1436" spans="2:41" s="3" customFormat="1" ht="1.5" customHeight="1" x14ac:dyDescent="0.2">
      <c r="P1436" s="61"/>
      <c r="Q1436" s="73"/>
      <c r="R1436" s="6"/>
      <c r="S1436" s="29"/>
      <c r="T1436" s="6"/>
      <c r="U1436" s="5"/>
      <c r="V1436" s="41"/>
      <c r="W1436" s="45"/>
      <c r="X1436" s="13"/>
      <c r="Y1436" s="41"/>
      <c r="Z1436" s="29"/>
      <c r="AA1436" s="29"/>
      <c r="AB1436" s="44"/>
      <c r="AC1436" s="15"/>
      <c r="AD1436" s="13"/>
      <c r="AE1436" s="54"/>
      <c r="AF1436" s="105"/>
      <c r="AG1436" s="29"/>
      <c r="AH1436" s="41"/>
      <c r="AJ1436" s="15"/>
      <c r="AK1436" s="15"/>
      <c r="AL1436" s="15"/>
      <c r="AM1436" s="15"/>
      <c r="AO1436" s="182" t="s">
        <v>59</v>
      </c>
    </row>
    <row r="1437" spans="2:41" s="3" customFormat="1" ht="9.9499999999999993" customHeight="1" x14ac:dyDescent="0.2">
      <c r="B1437" s="96" t="s">
        <v>45</v>
      </c>
      <c r="D1437" s="211"/>
      <c r="E1437" s="61" t="s">
        <v>134</v>
      </c>
      <c r="F1437" s="61"/>
      <c r="G1437" s="23" t="s">
        <v>97</v>
      </c>
      <c r="H1437" s="23"/>
      <c r="I1437" s="23"/>
      <c r="J1437" s="23"/>
      <c r="K1437" s="23" t="s">
        <v>357</v>
      </c>
      <c r="L1437" s="23"/>
      <c r="M1437" s="23"/>
      <c r="N1437" s="23"/>
      <c r="P1437" s="61"/>
      <c r="Q1437" s="73"/>
      <c r="R1437" s="22"/>
      <c r="S1437" s="29">
        <f>IF(Suggested="Yes",AA1437,AG1437)</f>
        <v>7.7</v>
      </c>
      <c r="T1437" s="27" t="s">
        <v>46</v>
      </c>
      <c r="U1437" s="5" t="str">
        <f>+Instructions!$B$3</f>
        <v xml:space="preserve">G </v>
      </c>
      <c r="V1437" s="41"/>
      <c r="W1437" s="45">
        <f>+Instructions!$C$22</f>
        <v>0</v>
      </c>
      <c r="X1437" s="29">
        <f t="shared" ref="X1437" si="1098">ROUND($AA1437*(1-W1437)+0.004999,2)</f>
        <v>7.7</v>
      </c>
      <c r="Y1437" s="41"/>
      <c r="Z1437" s="6" t="s">
        <v>1705</v>
      </c>
      <c r="AA1437" s="29">
        <v>7.7</v>
      </c>
      <c r="AB1437" s="49">
        <f t="shared" ref="AB1437" si="1099">+W1437</f>
        <v>0</v>
      </c>
      <c r="AC1437" s="29">
        <f t="shared" ref="AC1437" si="1100">+X1437</f>
        <v>7.7</v>
      </c>
      <c r="AD1437" s="49">
        <f t="shared" ref="AD1437" si="1101">(AG1437-AC1437)/AG1437</f>
        <v>0</v>
      </c>
      <c r="AE1437" s="102"/>
      <c r="AF1437" s="111">
        <v>2</v>
      </c>
      <c r="AG1437" s="33">
        <f t="shared" ref="AG1437" si="1102">SUM(AJ1437:AL1437)+AE1437</f>
        <v>7.7</v>
      </c>
      <c r="AH1437" s="41"/>
      <c r="AJ1437" s="15">
        <f t="shared" ref="AJ1437" si="1103">ROUND(AC1437/(1-VLOOKUP(AF1437,Group,2,FALSE)),2)</f>
        <v>7.7</v>
      </c>
      <c r="AK1437" s="15">
        <f t="shared" ref="AK1437" si="1104">IF(VLOOKUP(AF1437,Group,5,FALSE)="YES",VLOOKUP(ROUND(ROUND(AJ1437,1)-AJ1437,2),Round,2,FALSE)+VLOOKUP(AF1437,Group,6,FALSE),0)</f>
        <v>0</v>
      </c>
      <c r="AL1437" s="15">
        <f t="shared" ref="AL1437" si="1105">IF(VLOOKUP(AF1437,Group,7,FALSE)="",0,ROUND(AJ1437-0.04999,1)-AJ1437+AM1437)</f>
        <v>0</v>
      </c>
      <c r="AM1437" s="15" t="str">
        <f t="shared" ref="AM1437" si="1106">IF(VLOOKUP(AF1437,Group,7,FALSE)="","",VLOOKUP(AF1437,Group,7,FALSE))</f>
        <v/>
      </c>
      <c r="AO1437" s="81" t="s">
        <v>59</v>
      </c>
    </row>
    <row r="1438" spans="2:41" s="3" customFormat="1" ht="1.5" customHeight="1" x14ac:dyDescent="0.2">
      <c r="P1438" s="61"/>
      <c r="Q1438" s="73"/>
      <c r="R1438" s="6"/>
      <c r="S1438" s="29"/>
      <c r="T1438" s="6"/>
      <c r="U1438" s="5"/>
      <c r="V1438" s="41"/>
      <c r="W1438" s="45"/>
      <c r="X1438" s="13"/>
      <c r="Y1438" s="41"/>
      <c r="Z1438" s="29"/>
      <c r="AA1438" s="29"/>
      <c r="AB1438" s="44"/>
      <c r="AC1438" s="15"/>
      <c r="AD1438" s="13"/>
      <c r="AE1438" s="54"/>
      <c r="AF1438" s="105"/>
      <c r="AG1438" s="29"/>
      <c r="AH1438" s="41"/>
      <c r="AJ1438" s="15"/>
      <c r="AK1438" s="15"/>
      <c r="AL1438" s="15"/>
      <c r="AM1438" s="15"/>
      <c r="AO1438" s="182" t="s">
        <v>59</v>
      </c>
    </row>
    <row r="1439" spans="2:41" s="3" customFormat="1" ht="9.6" customHeight="1" x14ac:dyDescent="0.2">
      <c r="D1439" s="225" t="s">
        <v>113</v>
      </c>
      <c r="E1439" s="226" t="s">
        <v>1420</v>
      </c>
      <c r="F1439" s="129"/>
      <c r="G1439" s="129"/>
      <c r="I1439" s="226"/>
      <c r="J1439" s="227"/>
      <c r="K1439" s="129"/>
      <c r="N1439" s="129"/>
      <c r="O1439" s="130"/>
      <c r="P1439" s="129"/>
      <c r="Q1439" s="131"/>
      <c r="R1439" s="22"/>
      <c r="S1439" s="29"/>
      <c r="T1439" s="27"/>
      <c r="U1439" s="27"/>
      <c r="V1439" s="41"/>
      <c r="W1439" s="45"/>
      <c r="X1439" s="29"/>
      <c r="Y1439" s="41"/>
      <c r="Z1439" s="29"/>
      <c r="AA1439" s="29"/>
      <c r="AB1439" s="49"/>
      <c r="AC1439" s="29"/>
      <c r="AD1439" s="49"/>
      <c r="AE1439" s="62"/>
      <c r="AF1439" s="106"/>
      <c r="AG1439" s="29"/>
      <c r="AH1439" s="41"/>
      <c r="AJ1439" s="29"/>
      <c r="AK1439" s="29"/>
      <c r="AL1439" s="29"/>
      <c r="AM1439" s="29"/>
      <c r="AO1439" s="182" t="s">
        <v>59</v>
      </c>
    </row>
    <row r="1440" spans="2:41" s="3" customFormat="1" ht="9.6" customHeight="1" x14ac:dyDescent="0.2">
      <c r="D1440" s="225"/>
      <c r="E1440" s="226" t="s">
        <v>1386</v>
      </c>
      <c r="F1440" s="129"/>
      <c r="G1440" s="129"/>
      <c r="I1440" s="226"/>
      <c r="J1440" s="227"/>
      <c r="K1440" s="129"/>
      <c r="N1440" s="129"/>
      <c r="O1440" s="130"/>
      <c r="P1440" s="129"/>
      <c r="Q1440" s="131"/>
      <c r="R1440" s="22"/>
      <c r="S1440" s="29"/>
      <c r="T1440" s="27"/>
      <c r="U1440" s="27"/>
      <c r="V1440" s="41"/>
      <c r="W1440" s="45"/>
      <c r="X1440" s="29"/>
      <c r="Y1440" s="41"/>
      <c r="Z1440" s="29"/>
      <c r="AA1440" s="29"/>
      <c r="AB1440" s="49"/>
      <c r="AC1440" s="29"/>
      <c r="AD1440" s="49"/>
      <c r="AE1440" s="62"/>
      <c r="AF1440" s="106"/>
      <c r="AG1440" s="29"/>
      <c r="AH1440" s="41"/>
      <c r="AJ1440" s="29"/>
      <c r="AK1440" s="29"/>
      <c r="AL1440" s="29"/>
      <c r="AM1440" s="29"/>
      <c r="AO1440" s="182" t="s">
        <v>59</v>
      </c>
    </row>
    <row r="1441" spans="2:41" s="3" customFormat="1" ht="3.95" customHeight="1" x14ac:dyDescent="0.2">
      <c r="P1441" s="61"/>
      <c r="Q1441" s="73"/>
      <c r="R1441" s="6"/>
      <c r="S1441" s="29"/>
      <c r="T1441" s="6"/>
      <c r="U1441" s="5"/>
      <c r="V1441" s="41"/>
      <c r="W1441" s="45"/>
      <c r="X1441" s="13"/>
      <c r="Y1441" s="41"/>
      <c r="Z1441" s="29"/>
      <c r="AA1441" s="29"/>
      <c r="AB1441" s="44"/>
      <c r="AC1441" s="15"/>
      <c r="AD1441" s="13"/>
      <c r="AE1441" s="54"/>
      <c r="AF1441" s="105"/>
      <c r="AG1441" s="29"/>
      <c r="AH1441" s="41"/>
      <c r="AJ1441" s="15"/>
      <c r="AK1441" s="15"/>
      <c r="AL1441" s="15"/>
      <c r="AM1441" s="15"/>
      <c r="AO1441" s="182" t="s">
        <v>59</v>
      </c>
    </row>
    <row r="1442" spans="2:41" s="3" customFormat="1" ht="9.9499999999999993" customHeight="1" x14ac:dyDescent="0.2">
      <c r="C1442" s="220" t="s">
        <v>844</v>
      </c>
      <c r="E1442" s="221"/>
      <c r="P1442" s="134"/>
      <c r="Q1442" s="6"/>
      <c r="R1442" s="222" t="s">
        <v>370</v>
      </c>
      <c r="S1442" s="172" t="s">
        <v>845</v>
      </c>
      <c r="T1442" s="223"/>
      <c r="U1442" s="5"/>
      <c r="V1442" s="41"/>
      <c r="W1442" s="58"/>
      <c r="X1442" s="58"/>
      <c r="Y1442" s="41"/>
      <c r="Z1442" s="29"/>
      <c r="AA1442" s="29"/>
      <c r="AB1442" s="44"/>
      <c r="AC1442" s="15"/>
      <c r="AD1442" s="13"/>
      <c r="AE1442" s="54"/>
      <c r="AF1442" s="105"/>
      <c r="AG1442" s="15"/>
      <c r="AH1442" s="41"/>
      <c r="AJ1442" s="15"/>
      <c r="AK1442" s="15"/>
      <c r="AL1442" s="15"/>
      <c r="AM1442" s="15"/>
      <c r="AO1442" s="182" t="s">
        <v>59</v>
      </c>
    </row>
    <row r="1443" spans="2:41" s="3" customFormat="1" ht="2.4500000000000002" customHeight="1" x14ac:dyDescent="0.2">
      <c r="P1443" s="61"/>
      <c r="Q1443" s="73"/>
      <c r="R1443" s="6"/>
      <c r="S1443" s="29"/>
      <c r="T1443" s="6"/>
      <c r="U1443" s="5"/>
      <c r="V1443" s="41"/>
      <c r="W1443" s="45"/>
      <c r="X1443" s="13"/>
      <c r="Y1443" s="41"/>
      <c r="Z1443" s="29"/>
      <c r="AA1443" s="29"/>
      <c r="AB1443" s="44"/>
      <c r="AC1443" s="15"/>
      <c r="AD1443" s="13"/>
      <c r="AE1443" s="54"/>
      <c r="AF1443" s="105"/>
      <c r="AG1443" s="29"/>
      <c r="AH1443" s="41"/>
      <c r="AJ1443" s="15"/>
      <c r="AK1443" s="15"/>
      <c r="AL1443" s="15"/>
      <c r="AM1443" s="15"/>
      <c r="AO1443" s="182" t="s">
        <v>59</v>
      </c>
    </row>
    <row r="1444" spans="2:41" s="3" customFormat="1" ht="9.9499999999999993" customHeight="1" x14ac:dyDescent="0.2">
      <c r="C1444" s="133"/>
      <c r="D1444" s="211" t="s">
        <v>165</v>
      </c>
      <c r="E1444" s="224" t="s">
        <v>846</v>
      </c>
      <c r="F1444" s="224"/>
      <c r="G1444" s="224"/>
      <c r="H1444" s="224"/>
      <c r="I1444" s="224"/>
      <c r="J1444" s="224"/>
      <c r="K1444" s="224"/>
      <c r="L1444" s="224"/>
      <c r="M1444" s="224"/>
      <c r="N1444" s="224"/>
      <c r="O1444" s="23"/>
      <c r="P1444" s="23"/>
      <c r="Q1444" s="23"/>
      <c r="R1444" s="23"/>
      <c r="S1444" s="29"/>
      <c r="T1444" s="23"/>
      <c r="U1444" s="5"/>
      <c r="V1444" s="41"/>
      <c r="W1444" s="58"/>
      <c r="X1444" s="58"/>
      <c r="Y1444" s="41"/>
      <c r="Z1444" s="29"/>
      <c r="AA1444" s="29"/>
      <c r="AB1444" s="44"/>
      <c r="AC1444" s="15"/>
      <c r="AD1444" s="13"/>
      <c r="AE1444" s="54"/>
      <c r="AF1444" s="105"/>
      <c r="AG1444" s="15"/>
      <c r="AH1444" s="41"/>
      <c r="AJ1444" s="15"/>
      <c r="AK1444" s="15"/>
      <c r="AL1444" s="15"/>
      <c r="AM1444" s="15"/>
      <c r="AO1444" s="182" t="s">
        <v>59</v>
      </c>
    </row>
    <row r="1445" spans="2:41" s="3" customFormat="1" ht="1.5" customHeight="1" x14ac:dyDescent="0.2">
      <c r="P1445" s="61"/>
      <c r="Q1445" s="73"/>
      <c r="R1445" s="6"/>
      <c r="S1445" s="29"/>
      <c r="T1445" s="6"/>
      <c r="U1445" s="5"/>
      <c r="V1445" s="41"/>
      <c r="W1445" s="45"/>
      <c r="X1445" s="13"/>
      <c r="Y1445" s="41"/>
      <c r="Z1445" s="29"/>
      <c r="AA1445" s="29"/>
      <c r="AB1445" s="44"/>
      <c r="AC1445" s="15"/>
      <c r="AD1445" s="13"/>
      <c r="AE1445" s="54"/>
      <c r="AF1445" s="105"/>
      <c r="AG1445" s="29"/>
      <c r="AH1445" s="41"/>
      <c r="AJ1445" s="15"/>
      <c r="AK1445" s="15"/>
      <c r="AL1445" s="15"/>
      <c r="AM1445" s="15"/>
      <c r="AO1445" s="182" t="s">
        <v>59</v>
      </c>
    </row>
    <row r="1446" spans="2:41" s="3" customFormat="1" ht="9.9499999999999993" customHeight="1" x14ac:dyDescent="0.2">
      <c r="B1446" s="95" t="s">
        <v>55</v>
      </c>
      <c r="D1446" s="211"/>
      <c r="E1446" s="61" t="s">
        <v>108</v>
      </c>
      <c r="F1446" s="61"/>
      <c r="G1446" s="23" t="s">
        <v>48</v>
      </c>
      <c r="H1446" s="23"/>
      <c r="I1446" s="23" t="s">
        <v>258</v>
      </c>
      <c r="J1446" s="23"/>
      <c r="K1446" s="23"/>
      <c r="L1446" s="23"/>
      <c r="M1446" s="23"/>
      <c r="N1446" s="23"/>
      <c r="P1446" s="61" t="s">
        <v>107</v>
      </c>
      <c r="Q1446" s="73"/>
      <c r="R1446" s="22" t="s">
        <v>52</v>
      </c>
      <c r="S1446" s="29">
        <f>IF(Suggested="Yes",AA1446,AG1446)</f>
        <v>8.15</v>
      </c>
      <c r="T1446" s="27" t="s">
        <v>47</v>
      </c>
      <c r="U1446" s="5" t="str">
        <f>+Instructions!$B$3</f>
        <v xml:space="preserve">G </v>
      </c>
      <c r="V1446" s="41"/>
      <c r="W1446" s="45">
        <f>+Instructions!$C$22</f>
        <v>0</v>
      </c>
      <c r="X1446" s="15">
        <f>ROUND($AA1446*(1-W1446)+0.004999,2)</f>
        <v>8.15</v>
      </c>
      <c r="Y1446" s="41"/>
      <c r="Z1446" s="6" t="s">
        <v>1705</v>
      </c>
      <c r="AA1446" s="29">
        <v>8.15</v>
      </c>
      <c r="AB1446" s="49">
        <f>+W1446</f>
        <v>0</v>
      </c>
      <c r="AC1446" s="15">
        <f>+X1446</f>
        <v>8.15</v>
      </c>
      <c r="AD1446" s="11">
        <f>(AG1446-AC1446)/AG1446</f>
        <v>0</v>
      </c>
      <c r="AE1446" s="102"/>
      <c r="AF1446" s="109">
        <v>1</v>
      </c>
      <c r="AG1446" s="28">
        <f>SUM(AJ1446:AL1446)+AE1446</f>
        <v>8.15</v>
      </c>
      <c r="AH1446" s="41"/>
      <c r="AJ1446" s="15">
        <f>ROUND(AC1446/(1-VLOOKUP(AF1446,Group,2,FALSE)),2)</f>
        <v>8.15</v>
      </c>
      <c r="AK1446" s="15">
        <f>IF(VLOOKUP(AF1446,Group,5,FALSE)="YES",VLOOKUP(ROUND(ROUND(AJ1446,1)-AJ1446,2),Round,2,FALSE)+VLOOKUP(AF1446,Group,6,FALSE),0)</f>
        <v>0</v>
      </c>
      <c r="AL1446" s="15">
        <f>IF(VLOOKUP(AF1446,Group,7,FALSE)="",0,ROUND(AJ1446-0.04999,1)-AJ1446+AM1446)</f>
        <v>0</v>
      </c>
      <c r="AM1446" s="15" t="str">
        <f>IF(VLOOKUP(AF1446,Group,7,FALSE)="","",VLOOKUP(AF1446,Group,7,FALSE))</f>
        <v/>
      </c>
      <c r="AO1446" s="81" t="s">
        <v>59</v>
      </c>
    </row>
    <row r="1447" spans="2:41" s="3" customFormat="1" ht="9.9499999999999993" customHeight="1" x14ac:dyDescent="0.2">
      <c r="B1447" s="95" t="s">
        <v>55</v>
      </c>
      <c r="D1447" s="211"/>
      <c r="E1447" s="61" t="s">
        <v>398</v>
      </c>
      <c r="F1447" s="61"/>
      <c r="G1447" s="23" t="s">
        <v>48</v>
      </c>
      <c r="H1447" s="23"/>
      <c r="I1447" s="23" t="s">
        <v>258</v>
      </c>
      <c r="J1447" s="23"/>
      <c r="K1447" s="23"/>
      <c r="L1447" s="23"/>
      <c r="M1447" s="23"/>
      <c r="N1447" s="23"/>
      <c r="P1447" s="61" t="s">
        <v>483</v>
      </c>
      <c r="Q1447" s="73"/>
      <c r="R1447" s="22" t="s">
        <v>172</v>
      </c>
      <c r="S1447" s="29">
        <f>IF(Suggested="Yes",AA1447,AG1447)</f>
        <v>9.65</v>
      </c>
      <c r="T1447" s="27" t="s">
        <v>47</v>
      </c>
      <c r="U1447" s="5" t="str">
        <f>+Instructions!$B$3</f>
        <v xml:space="preserve">G </v>
      </c>
      <c r="V1447" s="41"/>
      <c r="W1447" s="45">
        <f>+Instructions!$C$22</f>
        <v>0</v>
      </c>
      <c r="X1447" s="15">
        <f>ROUND($AA1447*(1-W1447)+0.004999,2)</f>
        <v>9.65</v>
      </c>
      <c r="Y1447" s="41"/>
      <c r="Z1447" s="6" t="s">
        <v>1705</v>
      </c>
      <c r="AA1447" s="29">
        <v>9.65</v>
      </c>
      <c r="AB1447" s="49">
        <f>+W1447</f>
        <v>0</v>
      </c>
      <c r="AC1447" s="15">
        <f>+X1447</f>
        <v>9.65</v>
      </c>
      <c r="AD1447" s="11">
        <f>(AG1447-AC1447)/AG1447</f>
        <v>0</v>
      </c>
      <c r="AE1447" s="102"/>
      <c r="AF1447" s="109">
        <v>1</v>
      </c>
      <c r="AG1447" s="28">
        <f>SUM(AJ1447:AL1447)+AE1447</f>
        <v>9.65</v>
      </c>
      <c r="AH1447" s="41"/>
      <c r="AJ1447" s="15">
        <f>ROUND(AC1447/(1-VLOOKUP(AF1447,Group,2,FALSE)),2)</f>
        <v>9.65</v>
      </c>
      <c r="AK1447" s="15">
        <f>IF(VLOOKUP(AF1447,Group,5,FALSE)="YES",VLOOKUP(ROUND(ROUND(AJ1447,1)-AJ1447,2),Round,2,FALSE)+VLOOKUP(AF1447,Group,6,FALSE),0)</f>
        <v>0</v>
      </c>
      <c r="AL1447" s="15">
        <f>IF(VLOOKUP(AF1447,Group,7,FALSE)="",0,ROUND(AJ1447-0.04999,1)-AJ1447+AM1447)</f>
        <v>0</v>
      </c>
      <c r="AM1447" s="15" t="str">
        <f>IF(VLOOKUP(AF1447,Group,7,FALSE)="","",VLOOKUP(AF1447,Group,7,FALSE))</f>
        <v/>
      </c>
      <c r="AO1447" s="81" t="s">
        <v>59</v>
      </c>
    </row>
    <row r="1448" spans="2:41" s="3" customFormat="1" ht="1.5" customHeight="1" x14ac:dyDescent="0.2">
      <c r="P1448" s="61"/>
      <c r="Q1448" s="73"/>
      <c r="R1448" s="6"/>
      <c r="S1448" s="29"/>
      <c r="T1448" s="6"/>
      <c r="U1448" s="5"/>
      <c r="V1448" s="41"/>
      <c r="W1448" s="45"/>
      <c r="X1448" s="13"/>
      <c r="Y1448" s="41"/>
      <c r="Z1448" s="29"/>
      <c r="AA1448" s="29"/>
      <c r="AB1448" s="44"/>
      <c r="AC1448" s="15"/>
      <c r="AD1448" s="13"/>
      <c r="AE1448" s="54"/>
      <c r="AF1448" s="105"/>
      <c r="AG1448" s="29"/>
      <c r="AH1448" s="41"/>
      <c r="AJ1448" s="15"/>
      <c r="AK1448" s="15"/>
      <c r="AL1448" s="15"/>
      <c r="AM1448" s="15"/>
      <c r="AO1448" s="182" t="s">
        <v>59</v>
      </c>
    </row>
    <row r="1449" spans="2:41" s="3" customFormat="1" ht="9.75" customHeight="1" x14ac:dyDescent="0.2">
      <c r="D1449" s="225" t="s">
        <v>179</v>
      </c>
      <c r="E1449" s="226" t="s">
        <v>1653</v>
      </c>
      <c r="F1449" s="129"/>
      <c r="G1449" s="129"/>
      <c r="I1449" s="226"/>
      <c r="J1449" s="227"/>
      <c r="K1449" s="129"/>
      <c r="N1449" s="129"/>
      <c r="O1449" s="130"/>
      <c r="P1449" s="129"/>
      <c r="Q1449" s="131"/>
      <c r="R1449" s="22"/>
      <c r="S1449" s="29"/>
      <c r="T1449" s="27"/>
      <c r="U1449" s="27"/>
      <c r="V1449" s="41"/>
      <c r="W1449" s="45"/>
      <c r="X1449" s="29"/>
      <c r="Y1449" s="41"/>
      <c r="Z1449" s="29"/>
      <c r="AA1449" s="29"/>
      <c r="AB1449" s="49"/>
      <c r="AC1449" s="29"/>
      <c r="AD1449" s="49"/>
      <c r="AE1449" s="62"/>
      <c r="AF1449" s="106"/>
      <c r="AG1449" s="29"/>
      <c r="AH1449" s="41"/>
      <c r="AJ1449" s="29"/>
      <c r="AK1449" s="29"/>
      <c r="AL1449" s="29"/>
      <c r="AM1449" s="29"/>
      <c r="AO1449" s="182" t="s">
        <v>59</v>
      </c>
    </row>
    <row r="1450" spans="2:41" s="3" customFormat="1" ht="9.75" customHeight="1" x14ac:dyDescent="0.2">
      <c r="C1450" s="3" t="s">
        <v>89</v>
      </c>
      <c r="D1450" s="225"/>
      <c r="E1450" s="226" t="s">
        <v>977</v>
      </c>
      <c r="F1450" s="129"/>
      <c r="G1450" s="129"/>
      <c r="I1450" s="226"/>
      <c r="J1450" s="227"/>
      <c r="K1450" s="129"/>
      <c r="N1450" s="129"/>
      <c r="O1450" s="130"/>
      <c r="P1450" s="129"/>
      <c r="Q1450" s="131"/>
      <c r="R1450" s="22"/>
      <c r="S1450" s="29"/>
      <c r="T1450" s="27"/>
      <c r="U1450" s="27"/>
      <c r="V1450" s="41"/>
      <c r="W1450" s="45"/>
      <c r="X1450" s="29"/>
      <c r="Y1450" s="41"/>
      <c r="Z1450" s="29"/>
      <c r="AA1450" s="29"/>
      <c r="AB1450" s="49"/>
      <c r="AC1450" s="29"/>
      <c r="AD1450" s="49"/>
      <c r="AE1450" s="62"/>
      <c r="AF1450" s="106"/>
      <c r="AG1450" s="29"/>
      <c r="AH1450" s="41"/>
      <c r="AJ1450" s="29"/>
      <c r="AK1450" s="29"/>
      <c r="AL1450" s="29"/>
      <c r="AM1450" s="29"/>
      <c r="AO1450" s="182" t="s">
        <v>59</v>
      </c>
    </row>
    <row r="1451" spans="2:41" s="3" customFormat="1" ht="9.75" customHeight="1" x14ac:dyDescent="0.2">
      <c r="D1451" s="225"/>
      <c r="E1451" s="226" t="s">
        <v>1421</v>
      </c>
      <c r="F1451" s="129"/>
      <c r="G1451" s="129"/>
      <c r="I1451" s="226"/>
      <c r="J1451" s="227"/>
      <c r="K1451" s="129"/>
      <c r="N1451" s="129"/>
      <c r="O1451" s="130"/>
      <c r="P1451" s="129"/>
      <c r="Q1451" s="131"/>
      <c r="R1451" s="22"/>
      <c r="S1451" s="29"/>
      <c r="T1451" s="27"/>
      <c r="U1451" s="27"/>
      <c r="V1451" s="41"/>
      <c r="W1451" s="45"/>
      <c r="X1451" s="29"/>
      <c r="Y1451" s="41"/>
      <c r="Z1451" s="29"/>
      <c r="AA1451" s="29"/>
      <c r="AB1451" s="49"/>
      <c r="AC1451" s="29"/>
      <c r="AD1451" s="49"/>
      <c r="AE1451" s="62"/>
      <c r="AF1451" s="106"/>
      <c r="AG1451" s="29"/>
      <c r="AH1451" s="41"/>
      <c r="AJ1451" s="29"/>
      <c r="AK1451" s="29"/>
      <c r="AL1451" s="29"/>
      <c r="AM1451" s="29"/>
      <c r="AO1451" s="182" t="s">
        <v>59</v>
      </c>
    </row>
    <row r="1452" spans="2:41" s="3" customFormat="1" ht="9.75" customHeight="1" x14ac:dyDescent="0.2">
      <c r="C1452" s="3" t="s">
        <v>89</v>
      </c>
      <c r="D1452" s="225"/>
      <c r="E1452" s="226" t="s">
        <v>944</v>
      </c>
      <c r="F1452" s="129"/>
      <c r="G1452" s="129"/>
      <c r="I1452" s="226"/>
      <c r="J1452" s="227"/>
      <c r="K1452" s="129"/>
      <c r="N1452" s="129"/>
      <c r="O1452" s="130"/>
      <c r="P1452" s="129"/>
      <c r="Q1452" s="131"/>
      <c r="R1452" s="22"/>
      <c r="S1452" s="29"/>
      <c r="T1452" s="27"/>
      <c r="U1452" s="27"/>
      <c r="V1452" s="41"/>
      <c r="W1452" s="45"/>
      <c r="X1452" s="29"/>
      <c r="Y1452" s="41"/>
      <c r="Z1452" s="29"/>
      <c r="AA1452" s="29"/>
      <c r="AB1452" s="49"/>
      <c r="AC1452" s="29"/>
      <c r="AD1452" s="49"/>
      <c r="AE1452" s="62"/>
      <c r="AF1452" s="106"/>
      <c r="AG1452" s="29"/>
      <c r="AH1452" s="41"/>
      <c r="AJ1452" s="29"/>
      <c r="AK1452" s="29"/>
      <c r="AL1452" s="29"/>
      <c r="AM1452" s="29"/>
      <c r="AO1452" s="182" t="s">
        <v>59</v>
      </c>
    </row>
    <row r="1453" spans="2:41" s="3" customFormat="1" ht="3.95" customHeight="1" x14ac:dyDescent="0.2">
      <c r="P1453" s="61"/>
      <c r="Q1453" s="73"/>
      <c r="R1453" s="6"/>
      <c r="S1453" s="29"/>
      <c r="T1453" s="6"/>
      <c r="U1453" s="5"/>
      <c r="V1453" s="41"/>
      <c r="W1453" s="45"/>
      <c r="X1453" s="13"/>
      <c r="Y1453" s="41"/>
      <c r="Z1453" s="29"/>
      <c r="AA1453" s="29"/>
      <c r="AB1453" s="44"/>
      <c r="AC1453" s="15"/>
      <c r="AD1453" s="13"/>
      <c r="AE1453" s="54"/>
      <c r="AF1453" s="105"/>
      <c r="AG1453" s="29"/>
      <c r="AH1453" s="41"/>
      <c r="AJ1453" s="15"/>
      <c r="AK1453" s="15"/>
      <c r="AL1453" s="15"/>
      <c r="AM1453" s="15"/>
      <c r="AO1453" s="182" t="s">
        <v>59</v>
      </c>
    </row>
    <row r="1454" spans="2:41" s="3" customFormat="1" ht="9.9499999999999993" customHeight="1" x14ac:dyDescent="0.2">
      <c r="C1454" s="220" t="s">
        <v>736</v>
      </c>
      <c r="E1454" s="221"/>
      <c r="K1454" s="3" t="s">
        <v>89</v>
      </c>
      <c r="P1454" s="134"/>
      <c r="Q1454" s="6"/>
      <c r="R1454" s="222" t="s">
        <v>370</v>
      </c>
      <c r="S1454" s="172" t="s">
        <v>738</v>
      </c>
      <c r="T1454" s="223"/>
      <c r="U1454" s="5"/>
      <c r="V1454" s="41"/>
      <c r="W1454" s="58"/>
      <c r="X1454" s="58"/>
      <c r="Y1454" s="41"/>
      <c r="Z1454" s="29"/>
      <c r="AA1454" s="29"/>
      <c r="AB1454" s="44"/>
      <c r="AC1454" s="15"/>
      <c r="AD1454" s="13"/>
      <c r="AE1454" s="54"/>
      <c r="AF1454" s="105"/>
      <c r="AG1454" s="15"/>
      <c r="AH1454" s="41"/>
      <c r="AJ1454" s="15"/>
      <c r="AK1454" s="15"/>
      <c r="AL1454" s="15"/>
      <c r="AM1454" s="15"/>
      <c r="AO1454" s="182" t="s">
        <v>59</v>
      </c>
    </row>
    <row r="1455" spans="2:41" s="3" customFormat="1" ht="2.85" customHeight="1" x14ac:dyDescent="0.2">
      <c r="P1455" s="61"/>
      <c r="Q1455" s="73"/>
      <c r="R1455" s="6"/>
      <c r="S1455" s="29"/>
      <c r="T1455" s="6"/>
      <c r="U1455" s="5"/>
      <c r="V1455" s="41"/>
      <c r="W1455" s="45"/>
      <c r="X1455" s="13"/>
      <c r="Y1455" s="41"/>
      <c r="Z1455" s="29"/>
      <c r="AA1455" s="29"/>
      <c r="AB1455" s="44"/>
      <c r="AC1455" s="15"/>
      <c r="AD1455" s="13"/>
      <c r="AE1455" s="54"/>
      <c r="AF1455" s="105"/>
      <c r="AG1455" s="29"/>
      <c r="AH1455" s="41"/>
      <c r="AJ1455" s="15"/>
      <c r="AK1455" s="15"/>
      <c r="AL1455" s="15"/>
      <c r="AM1455" s="15"/>
      <c r="AO1455" s="182" t="s">
        <v>59</v>
      </c>
    </row>
    <row r="1456" spans="2:41" s="3" customFormat="1" ht="9.9499999999999993" customHeight="1" x14ac:dyDescent="0.2">
      <c r="C1456" s="133"/>
      <c r="D1456" s="211" t="s">
        <v>165</v>
      </c>
      <c r="E1456" s="224" t="s">
        <v>737</v>
      </c>
      <c r="F1456" s="224"/>
      <c r="G1456" s="224"/>
      <c r="H1456" s="224"/>
      <c r="I1456" s="224"/>
      <c r="J1456" s="224"/>
      <c r="K1456" s="224"/>
      <c r="L1456" s="224"/>
      <c r="M1456" s="224"/>
      <c r="N1456" s="224"/>
      <c r="O1456" s="23"/>
      <c r="P1456" s="23"/>
      <c r="Q1456" s="23"/>
      <c r="R1456" s="23"/>
      <c r="S1456" s="29"/>
      <c r="T1456" s="23"/>
      <c r="U1456" s="5"/>
      <c r="V1456" s="41"/>
      <c r="W1456" s="58"/>
      <c r="X1456" s="58"/>
      <c r="Y1456" s="41"/>
      <c r="Z1456" s="29"/>
      <c r="AA1456" s="29"/>
      <c r="AB1456" s="44"/>
      <c r="AC1456" s="15"/>
      <c r="AD1456" s="13"/>
      <c r="AE1456" s="54"/>
      <c r="AF1456" s="105"/>
      <c r="AG1456" s="15"/>
      <c r="AH1456" s="41"/>
      <c r="AJ1456" s="15"/>
      <c r="AK1456" s="15"/>
      <c r="AL1456" s="15"/>
      <c r="AM1456" s="15"/>
      <c r="AO1456" s="182" t="s">
        <v>59</v>
      </c>
    </row>
    <row r="1457" spans="2:41" s="3" customFormat="1" ht="1.5" customHeight="1" x14ac:dyDescent="0.2">
      <c r="P1457" s="61"/>
      <c r="Q1457" s="73"/>
      <c r="R1457" s="6"/>
      <c r="S1457" s="29"/>
      <c r="T1457" s="6"/>
      <c r="U1457" s="5"/>
      <c r="V1457" s="41"/>
      <c r="W1457" s="45"/>
      <c r="X1457" s="13"/>
      <c r="Y1457" s="41"/>
      <c r="Z1457" s="29"/>
      <c r="AA1457" s="29"/>
      <c r="AB1457" s="44"/>
      <c r="AC1457" s="15"/>
      <c r="AD1457" s="13"/>
      <c r="AE1457" s="54"/>
      <c r="AF1457" s="105"/>
      <c r="AG1457" s="29"/>
      <c r="AH1457" s="41"/>
      <c r="AJ1457" s="15"/>
      <c r="AK1457" s="15"/>
      <c r="AL1457" s="15"/>
      <c r="AM1457" s="15"/>
      <c r="AO1457" s="182" t="s">
        <v>59</v>
      </c>
    </row>
    <row r="1458" spans="2:41" s="3" customFormat="1" ht="9.9499999999999993" customHeight="1" x14ac:dyDescent="0.2">
      <c r="B1458" s="95" t="s">
        <v>55</v>
      </c>
      <c r="D1458" s="211"/>
      <c r="E1458" s="61" t="s">
        <v>739</v>
      </c>
      <c r="F1458" s="61"/>
      <c r="G1458" s="23" t="s">
        <v>48</v>
      </c>
      <c r="H1458" s="23"/>
      <c r="I1458" s="23" t="s">
        <v>258</v>
      </c>
      <c r="J1458" s="23"/>
      <c r="K1458" s="23"/>
      <c r="L1458" s="23"/>
      <c r="M1458" s="23"/>
      <c r="N1458" s="23"/>
      <c r="P1458" s="61" t="s">
        <v>740</v>
      </c>
      <c r="Q1458" s="73"/>
      <c r="R1458" s="22"/>
      <c r="S1458" s="29">
        <f>IF(Suggested="Yes",AA1458,AG1458)</f>
        <v>10.5</v>
      </c>
      <c r="T1458" s="27" t="s">
        <v>47</v>
      </c>
      <c r="U1458" s="5" t="str">
        <f>+Instructions!$B$3</f>
        <v xml:space="preserve">G </v>
      </c>
      <c r="V1458" s="41"/>
      <c r="W1458" s="45">
        <f>+Instructions!$C$22</f>
        <v>0</v>
      </c>
      <c r="X1458" s="15">
        <f>ROUND($AA1458*(1-W1458)+0.004999,2)</f>
        <v>10.5</v>
      </c>
      <c r="Y1458" s="41"/>
      <c r="Z1458" s="6" t="s">
        <v>1705</v>
      </c>
      <c r="AA1458" s="29">
        <v>10.5</v>
      </c>
      <c r="AB1458" s="49">
        <f>+W1458</f>
        <v>0</v>
      </c>
      <c r="AC1458" s="15">
        <f>+X1458</f>
        <v>10.5</v>
      </c>
      <c r="AD1458" s="11">
        <f>(AG1458-AC1458)/AG1458</f>
        <v>0</v>
      </c>
      <c r="AE1458" s="102"/>
      <c r="AF1458" s="109">
        <v>1</v>
      </c>
      <c r="AG1458" s="28">
        <f>SUM(AJ1458:AL1458)+AE1458</f>
        <v>10.5</v>
      </c>
      <c r="AH1458" s="41"/>
      <c r="AJ1458" s="15">
        <f>ROUND(AC1458/(1-VLOOKUP(AF1458,Group,2,FALSE)),2)</f>
        <v>10.5</v>
      </c>
      <c r="AK1458" s="15">
        <f>IF(VLOOKUP(AF1458,Group,5,FALSE)="YES",VLOOKUP(ROUND(ROUND(AJ1458,1)-AJ1458,2),Round,2,FALSE)+VLOOKUP(AF1458,Group,6,FALSE),0)</f>
        <v>0</v>
      </c>
      <c r="AL1458" s="15">
        <f>IF(VLOOKUP(AF1458,Group,7,FALSE)="",0,ROUND(AJ1458-0.04999,1)-AJ1458+AM1458)</f>
        <v>0</v>
      </c>
      <c r="AM1458" s="15" t="str">
        <f>IF(VLOOKUP(AF1458,Group,7,FALSE)="","",VLOOKUP(AF1458,Group,7,FALSE))</f>
        <v/>
      </c>
      <c r="AO1458" s="183" t="s">
        <v>59</v>
      </c>
    </row>
    <row r="1459" spans="2:41" s="3" customFormat="1" ht="3.95" customHeight="1" x14ac:dyDescent="0.2">
      <c r="P1459" s="61"/>
      <c r="Q1459" s="73"/>
      <c r="R1459" s="6"/>
      <c r="S1459" s="29"/>
      <c r="T1459" s="6"/>
      <c r="U1459" s="5"/>
      <c r="V1459" s="41"/>
      <c r="W1459" s="45"/>
      <c r="X1459" s="13"/>
      <c r="Y1459" s="41"/>
      <c r="Z1459" s="29"/>
      <c r="AA1459" s="29"/>
      <c r="AB1459" s="44"/>
      <c r="AC1459" s="15"/>
      <c r="AD1459" s="13"/>
      <c r="AE1459" s="54"/>
      <c r="AF1459" s="105"/>
      <c r="AG1459" s="29"/>
      <c r="AH1459" s="41"/>
      <c r="AJ1459" s="15"/>
      <c r="AK1459" s="15"/>
      <c r="AL1459" s="15"/>
      <c r="AM1459" s="15"/>
      <c r="AO1459" s="182" t="s">
        <v>59</v>
      </c>
    </row>
    <row r="1460" spans="2:41" s="3" customFormat="1" ht="9.9499999999999993" customHeight="1" x14ac:dyDescent="0.2">
      <c r="C1460" s="220" t="s">
        <v>487</v>
      </c>
      <c r="E1460" s="221"/>
      <c r="P1460" s="134"/>
      <c r="Q1460" s="6"/>
      <c r="R1460" s="222" t="s">
        <v>370</v>
      </c>
      <c r="S1460" s="172" t="s">
        <v>488</v>
      </c>
      <c r="T1460" s="223"/>
      <c r="U1460" s="5"/>
      <c r="V1460" s="41"/>
      <c r="W1460" s="58"/>
      <c r="X1460" s="58"/>
      <c r="Y1460" s="41"/>
      <c r="Z1460" s="29"/>
      <c r="AA1460" s="29"/>
      <c r="AB1460" s="44"/>
      <c r="AC1460" s="15"/>
      <c r="AD1460" s="13"/>
      <c r="AE1460" s="54"/>
      <c r="AF1460" s="105"/>
      <c r="AG1460" s="15"/>
      <c r="AH1460" s="41"/>
      <c r="AJ1460" s="15"/>
      <c r="AK1460" s="15"/>
      <c r="AL1460" s="15"/>
      <c r="AM1460" s="15"/>
      <c r="AO1460" s="182" t="s">
        <v>59</v>
      </c>
    </row>
    <row r="1461" spans="2:41" s="3" customFormat="1" ht="2.85" customHeight="1" x14ac:dyDescent="0.2">
      <c r="P1461" s="61"/>
      <c r="Q1461" s="73"/>
      <c r="R1461" s="6"/>
      <c r="S1461" s="29"/>
      <c r="T1461" s="6"/>
      <c r="U1461" s="5"/>
      <c r="V1461" s="41"/>
      <c r="W1461" s="45"/>
      <c r="X1461" s="13"/>
      <c r="Y1461" s="41"/>
      <c r="Z1461" s="29"/>
      <c r="AA1461" s="29"/>
      <c r="AB1461" s="44"/>
      <c r="AC1461" s="15"/>
      <c r="AD1461" s="13"/>
      <c r="AE1461" s="54"/>
      <c r="AF1461" s="105"/>
      <c r="AG1461" s="29"/>
      <c r="AH1461" s="41"/>
      <c r="AJ1461" s="15"/>
      <c r="AK1461" s="15"/>
      <c r="AL1461" s="15"/>
      <c r="AM1461" s="15"/>
      <c r="AO1461" s="182" t="s">
        <v>59</v>
      </c>
    </row>
    <row r="1462" spans="2:41" s="3" customFormat="1" ht="9.9499999999999993" customHeight="1" x14ac:dyDescent="0.2">
      <c r="C1462" s="133"/>
      <c r="D1462" s="211" t="s">
        <v>10</v>
      </c>
      <c r="E1462" s="224" t="s">
        <v>1081</v>
      </c>
      <c r="F1462" s="224"/>
      <c r="G1462" s="224"/>
      <c r="H1462" s="224"/>
      <c r="I1462" s="224"/>
      <c r="J1462" s="224"/>
      <c r="K1462" s="224"/>
      <c r="L1462" s="224"/>
      <c r="M1462" s="224"/>
      <c r="N1462" s="224"/>
      <c r="O1462" s="23"/>
      <c r="P1462" s="23"/>
      <c r="Q1462" s="23"/>
      <c r="R1462" s="23"/>
      <c r="S1462" s="29"/>
      <c r="T1462" s="23"/>
      <c r="U1462" s="5"/>
      <c r="V1462" s="41"/>
      <c r="W1462" s="58"/>
      <c r="X1462" s="58"/>
      <c r="Y1462" s="41"/>
      <c r="Z1462" s="29"/>
      <c r="AA1462" s="29"/>
      <c r="AB1462" s="44"/>
      <c r="AC1462" s="15"/>
      <c r="AD1462" s="13"/>
      <c r="AE1462" s="54"/>
      <c r="AF1462" s="105"/>
      <c r="AG1462" s="15"/>
      <c r="AH1462" s="41"/>
      <c r="AJ1462" s="15"/>
      <c r="AK1462" s="15"/>
      <c r="AL1462" s="15"/>
      <c r="AM1462" s="15"/>
      <c r="AO1462" s="182" t="s">
        <v>59</v>
      </c>
    </row>
    <row r="1463" spans="2:41" s="3" customFormat="1" ht="1.5" customHeight="1" x14ac:dyDescent="0.2">
      <c r="P1463" s="61"/>
      <c r="Q1463" s="73"/>
      <c r="R1463" s="6"/>
      <c r="S1463" s="29"/>
      <c r="T1463" s="6"/>
      <c r="U1463" s="5"/>
      <c r="V1463" s="41"/>
      <c r="W1463" s="45"/>
      <c r="X1463" s="13"/>
      <c r="Y1463" s="41"/>
      <c r="Z1463" s="29"/>
      <c r="AA1463" s="29"/>
      <c r="AB1463" s="44"/>
      <c r="AC1463" s="15"/>
      <c r="AD1463" s="13"/>
      <c r="AE1463" s="54"/>
      <c r="AF1463" s="105"/>
      <c r="AG1463" s="29"/>
      <c r="AH1463" s="41"/>
      <c r="AJ1463" s="15"/>
      <c r="AK1463" s="15"/>
      <c r="AL1463" s="15"/>
      <c r="AM1463" s="15"/>
      <c r="AO1463" s="182" t="s">
        <v>59</v>
      </c>
    </row>
    <row r="1464" spans="2:41" s="3" customFormat="1" ht="9.9499999999999993" customHeight="1" x14ac:dyDescent="0.2">
      <c r="B1464" s="95" t="s">
        <v>55</v>
      </c>
      <c r="D1464" s="211"/>
      <c r="E1464" s="61" t="s">
        <v>108</v>
      </c>
      <c r="F1464" s="61"/>
      <c r="G1464" s="23" t="s">
        <v>48</v>
      </c>
      <c r="H1464" s="23"/>
      <c r="I1464" s="23"/>
      <c r="J1464" s="23"/>
      <c r="K1464" s="23"/>
      <c r="L1464" s="23"/>
      <c r="M1464" s="23"/>
      <c r="N1464" s="23"/>
      <c r="P1464" s="61" t="s">
        <v>231</v>
      </c>
      <c r="Q1464" s="73"/>
      <c r="R1464" s="22" t="s">
        <v>52</v>
      </c>
      <c r="S1464" s="29">
        <f>IF(Suggested="Yes",AA1464,AG1464)</f>
        <v>7.6</v>
      </c>
      <c r="T1464" s="27" t="s">
        <v>47</v>
      </c>
      <c r="U1464" s="5" t="str">
        <f>+Instructions!$B$3</f>
        <v xml:space="preserve">G </v>
      </c>
      <c r="V1464" s="41"/>
      <c r="W1464" s="45">
        <f>+Instructions!$C$22</f>
        <v>0</v>
      </c>
      <c r="X1464" s="15">
        <f>ROUND($AA1464*(1-W1464)+0.004999,2)</f>
        <v>7.6</v>
      </c>
      <c r="Y1464" s="41"/>
      <c r="Z1464" s="6" t="s">
        <v>1705</v>
      </c>
      <c r="AA1464" s="29">
        <v>7.6</v>
      </c>
      <c r="AB1464" s="49">
        <f>+W1464</f>
        <v>0</v>
      </c>
      <c r="AC1464" s="15">
        <f>+X1464</f>
        <v>7.6</v>
      </c>
      <c r="AD1464" s="11">
        <f>(AG1464-AC1464)/AG1464</f>
        <v>0</v>
      </c>
      <c r="AE1464" s="102"/>
      <c r="AF1464" s="109">
        <v>1</v>
      </c>
      <c r="AG1464" s="28">
        <f>SUM(AJ1464:AL1464)+AE1464</f>
        <v>7.6</v>
      </c>
      <c r="AH1464" s="41"/>
      <c r="AJ1464" s="15">
        <f>ROUND(AC1464/(1-VLOOKUP(AF1464,Group,2,FALSE)),2)</f>
        <v>7.6</v>
      </c>
      <c r="AK1464" s="15">
        <f>IF(VLOOKUP(AF1464,Group,5,FALSE)="YES",VLOOKUP(ROUND(ROUND(AJ1464,1)-AJ1464,2),Round,2,FALSE)+VLOOKUP(AF1464,Group,6,FALSE),0)</f>
        <v>0</v>
      </c>
      <c r="AL1464" s="15">
        <f>IF(VLOOKUP(AF1464,Group,7,FALSE)="",0,ROUND(AJ1464-0.04999,1)-AJ1464+AM1464)</f>
        <v>0</v>
      </c>
      <c r="AM1464" s="15" t="str">
        <f>IF(VLOOKUP(AF1464,Group,7,FALSE)="","",VLOOKUP(AF1464,Group,7,FALSE))</f>
        <v/>
      </c>
      <c r="AO1464" s="183" t="s">
        <v>59</v>
      </c>
    </row>
    <row r="1465" spans="2:41" s="3" customFormat="1" ht="1.5" customHeight="1" x14ac:dyDescent="0.2">
      <c r="P1465" s="61"/>
      <c r="Q1465" s="73"/>
      <c r="R1465" s="6"/>
      <c r="S1465" s="29"/>
      <c r="T1465" s="6"/>
      <c r="U1465" s="5"/>
      <c r="V1465" s="41"/>
      <c r="W1465" s="45"/>
      <c r="X1465" s="13"/>
      <c r="Y1465" s="41"/>
      <c r="Z1465" s="29"/>
      <c r="AA1465" s="29"/>
      <c r="AB1465" s="44"/>
      <c r="AC1465" s="15"/>
      <c r="AD1465" s="13"/>
      <c r="AE1465" s="54"/>
      <c r="AF1465" s="105"/>
      <c r="AG1465" s="29"/>
      <c r="AH1465" s="41"/>
      <c r="AJ1465" s="15"/>
      <c r="AK1465" s="15"/>
      <c r="AL1465" s="15"/>
      <c r="AM1465" s="15"/>
      <c r="AO1465" s="182" t="s">
        <v>59</v>
      </c>
    </row>
    <row r="1466" spans="2:41" s="3" customFormat="1" ht="9.9499999999999993" customHeight="1" x14ac:dyDescent="0.2">
      <c r="B1466" s="96" t="s">
        <v>45</v>
      </c>
      <c r="D1466" s="211"/>
      <c r="E1466" s="61" t="s">
        <v>115</v>
      </c>
      <c r="F1466" s="61"/>
      <c r="G1466" s="23" t="s">
        <v>123</v>
      </c>
      <c r="H1466" s="23"/>
      <c r="I1466" s="23" t="s">
        <v>97</v>
      </c>
      <c r="J1466" s="23"/>
      <c r="K1466" s="23"/>
      <c r="L1466" s="23"/>
      <c r="M1466" s="23"/>
      <c r="N1466" s="23"/>
      <c r="P1466" s="61"/>
      <c r="Q1466" s="73"/>
      <c r="R1466" s="22" t="s">
        <v>172</v>
      </c>
      <c r="S1466" s="29">
        <f>IF(Suggested="Yes",AA1466,AG1466)</f>
        <v>12.25</v>
      </c>
      <c r="T1466" s="27" t="s">
        <v>46</v>
      </c>
      <c r="U1466" s="5" t="str">
        <f>+Instructions!$B$3</f>
        <v xml:space="preserve">G </v>
      </c>
      <c r="V1466" s="41"/>
      <c r="W1466" s="45">
        <f>+Instructions!$C$22</f>
        <v>0</v>
      </c>
      <c r="X1466" s="29">
        <f>ROUND($AA1466*(1-W1466)+0.004999,2)</f>
        <v>12.25</v>
      </c>
      <c r="Y1466" s="41"/>
      <c r="Z1466" s="6" t="s">
        <v>1705</v>
      </c>
      <c r="AA1466" s="29">
        <v>12.25</v>
      </c>
      <c r="AB1466" s="49">
        <f>+W1466</f>
        <v>0</v>
      </c>
      <c r="AC1466" s="29">
        <f>+X1466</f>
        <v>12.25</v>
      </c>
      <c r="AD1466" s="49">
        <f>(AG1466-AC1466)/AG1466</f>
        <v>0</v>
      </c>
      <c r="AE1466" s="102"/>
      <c r="AF1466" s="111">
        <v>2</v>
      </c>
      <c r="AG1466" s="33">
        <f>SUM(AJ1466:AL1466)+AE1466</f>
        <v>12.25</v>
      </c>
      <c r="AH1466" s="41"/>
      <c r="AJ1466" s="15">
        <f>ROUND(AC1466/(1-VLOOKUP(AF1466,Group,2,FALSE)),2)</f>
        <v>12.25</v>
      </c>
      <c r="AK1466" s="15">
        <f>IF(VLOOKUP(AF1466,Group,5,FALSE)="YES",VLOOKUP(ROUND(ROUND(AJ1466,1)-AJ1466,2),Round,2,FALSE)+VLOOKUP(AF1466,Group,6,FALSE),0)</f>
        <v>0</v>
      </c>
      <c r="AL1466" s="15">
        <f>IF(VLOOKUP(AF1466,Group,7,FALSE)="",0,ROUND(AJ1466-0.04999,1)-AJ1466+AM1466)</f>
        <v>0</v>
      </c>
      <c r="AM1466" s="15" t="str">
        <f>IF(VLOOKUP(AF1466,Group,7,FALSE)="","",VLOOKUP(AF1466,Group,7,FALSE))</f>
        <v/>
      </c>
      <c r="AO1466" s="183" t="s">
        <v>59</v>
      </c>
    </row>
    <row r="1467" spans="2:41" s="3" customFormat="1" ht="1.5" customHeight="1" x14ac:dyDescent="0.2">
      <c r="P1467" s="61"/>
      <c r="Q1467" s="73"/>
      <c r="R1467" s="6"/>
      <c r="S1467" s="29"/>
      <c r="T1467" s="6"/>
      <c r="U1467" s="5"/>
      <c r="V1467" s="41"/>
      <c r="W1467" s="45"/>
      <c r="X1467" s="13"/>
      <c r="Y1467" s="41"/>
      <c r="Z1467" s="29"/>
      <c r="AA1467" s="29"/>
      <c r="AB1467" s="44"/>
      <c r="AC1467" s="15"/>
      <c r="AD1467" s="13"/>
      <c r="AE1467" s="54"/>
      <c r="AF1467" s="105"/>
      <c r="AG1467" s="29"/>
      <c r="AH1467" s="41"/>
      <c r="AJ1467" s="15"/>
      <c r="AK1467" s="15"/>
      <c r="AL1467" s="15"/>
      <c r="AM1467" s="15"/>
      <c r="AO1467" s="182" t="s">
        <v>59</v>
      </c>
    </row>
    <row r="1468" spans="2:41" s="3" customFormat="1" ht="9.6" customHeight="1" x14ac:dyDescent="0.2">
      <c r="D1468" s="225" t="s">
        <v>179</v>
      </c>
      <c r="E1468" s="226" t="s">
        <v>1654</v>
      </c>
      <c r="F1468" s="129"/>
      <c r="G1468" s="129"/>
      <c r="I1468" s="226"/>
      <c r="J1468" s="227"/>
      <c r="K1468" s="129"/>
      <c r="N1468" s="129"/>
      <c r="O1468" s="130"/>
      <c r="P1468" s="129"/>
      <c r="Q1468" s="131"/>
      <c r="R1468" s="22"/>
      <c r="S1468" s="29"/>
      <c r="T1468" s="27"/>
      <c r="U1468" s="27"/>
      <c r="V1468" s="41"/>
      <c r="W1468" s="45"/>
      <c r="X1468" s="29"/>
      <c r="Y1468" s="41"/>
      <c r="Z1468" s="29"/>
      <c r="AA1468" s="29"/>
      <c r="AB1468" s="49"/>
      <c r="AC1468" s="29"/>
      <c r="AD1468" s="49"/>
      <c r="AE1468" s="62"/>
      <c r="AF1468" s="106"/>
      <c r="AG1468" s="29"/>
      <c r="AH1468" s="41"/>
      <c r="AJ1468" s="29"/>
      <c r="AK1468" s="29"/>
      <c r="AL1468" s="29"/>
      <c r="AM1468" s="29"/>
      <c r="AO1468" s="182" t="s">
        <v>59</v>
      </c>
    </row>
    <row r="1469" spans="2:41" s="3" customFormat="1" ht="9.6" customHeight="1" x14ac:dyDescent="0.2">
      <c r="D1469" s="225"/>
      <c r="E1469" s="226" t="s">
        <v>1386</v>
      </c>
      <c r="F1469" s="129"/>
      <c r="G1469" s="129"/>
      <c r="I1469" s="226"/>
      <c r="J1469" s="227"/>
      <c r="K1469" s="129"/>
      <c r="N1469" s="129"/>
      <c r="O1469" s="130"/>
      <c r="P1469" s="129"/>
      <c r="Q1469" s="131"/>
      <c r="R1469" s="22"/>
      <c r="S1469" s="29"/>
      <c r="T1469" s="27"/>
      <c r="U1469" s="27"/>
      <c r="V1469" s="41"/>
      <c r="W1469" s="45"/>
      <c r="X1469" s="29"/>
      <c r="Y1469" s="41"/>
      <c r="Z1469" s="29"/>
      <c r="AA1469" s="29"/>
      <c r="AB1469" s="49"/>
      <c r="AC1469" s="29"/>
      <c r="AD1469" s="49"/>
      <c r="AE1469" s="62"/>
      <c r="AF1469" s="106"/>
      <c r="AG1469" s="29"/>
      <c r="AH1469" s="41"/>
      <c r="AJ1469" s="29"/>
      <c r="AK1469" s="29"/>
      <c r="AL1469" s="29"/>
      <c r="AM1469" s="29"/>
      <c r="AO1469" s="182" t="s">
        <v>59</v>
      </c>
    </row>
    <row r="1470" spans="2:41" s="3" customFormat="1" ht="9.6" customHeight="1" x14ac:dyDescent="0.2">
      <c r="D1470" s="225"/>
      <c r="E1470" s="226" t="s">
        <v>1655</v>
      </c>
      <c r="F1470" s="129"/>
      <c r="G1470" s="129"/>
      <c r="I1470" s="226"/>
      <c r="J1470" s="227"/>
      <c r="K1470" s="129"/>
      <c r="N1470" s="129"/>
      <c r="O1470" s="130"/>
      <c r="P1470" s="129"/>
      <c r="Q1470" s="131"/>
      <c r="R1470" s="22"/>
      <c r="S1470" s="29"/>
      <c r="T1470" s="27"/>
      <c r="U1470" s="27"/>
      <c r="V1470" s="41"/>
      <c r="W1470" s="45"/>
      <c r="X1470" s="29"/>
      <c r="Y1470" s="41"/>
      <c r="Z1470" s="29"/>
      <c r="AA1470" s="29"/>
      <c r="AB1470" s="49"/>
      <c r="AC1470" s="29"/>
      <c r="AD1470" s="49"/>
      <c r="AE1470" s="62"/>
      <c r="AF1470" s="106"/>
      <c r="AG1470" s="29"/>
      <c r="AH1470" s="41"/>
      <c r="AJ1470" s="29"/>
      <c r="AK1470" s="29"/>
      <c r="AL1470" s="29"/>
      <c r="AM1470" s="29"/>
      <c r="AO1470" s="182" t="s">
        <v>59</v>
      </c>
    </row>
    <row r="1471" spans="2:41" s="3" customFormat="1" ht="3.95" customHeight="1" x14ac:dyDescent="0.2">
      <c r="P1471" s="61"/>
      <c r="Q1471" s="73"/>
      <c r="R1471" s="6"/>
      <c r="S1471" s="29"/>
      <c r="T1471" s="6"/>
      <c r="U1471" s="5"/>
      <c r="V1471" s="41"/>
      <c r="W1471" s="45"/>
      <c r="X1471" s="13"/>
      <c r="Y1471" s="41"/>
      <c r="Z1471" s="29"/>
      <c r="AA1471" s="29"/>
      <c r="AB1471" s="44"/>
      <c r="AC1471" s="15"/>
      <c r="AD1471" s="13"/>
      <c r="AE1471" s="54"/>
      <c r="AF1471" s="105"/>
      <c r="AG1471" s="29"/>
      <c r="AH1471" s="41"/>
      <c r="AJ1471" s="15"/>
      <c r="AK1471" s="15"/>
      <c r="AL1471" s="15"/>
      <c r="AM1471" s="15"/>
      <c r="AO1471" s="182" t="s">
        <v>59</v>
      </c>
    </row>
    <row r="1472" spans="2:41" s="3" customFormat="1" ht="9.9499999999999993" customHeight="1" x14ac:dyDescent="0.2">
      <c r="C1472" s="220" t="s">
        <v>1085</v>
      </c>
      <c r="E1472" s="221"/>
      <c r="K1472" s="3" t="s">
        <v>89</v>
      </c>
      <c r="P1472" s="134"/>
      <c r="Q1472" s="6"/>
      <c r="R1472" s="222" t="s">
        <v>370</v>
      </c>
      <c r="S1472" s="172" t="s">
        <v>1189</v>
      </c>
      <c r="T1472" s="223"/>
      <c r="U1472" s="5"/>
      <c r="V1472" s="41"/>
      <c r="W1472" s="58"/>
      <c r="X1472" s="58"/>
      <c r="Y1472" s="41"/>
      <c r="Z1472" s="29"/>
      <c r="AA1472" s="29"/>
      <c r="AB1472" s="44"/>
      <c r="AC1472" s="15"/>
      <c r="AD1472" s="13"/>
      <c r="AE1472" s="54"/>
      <c r="AF1472" s="105"/>
      <c r="AG1472" s="15"/>
      <c r="AH1472" s="41"/>
      <c r="AJ1472" s="15"/>
      <c r="AK1472" s="15"/>
      <c r="AL1472" s="15"/>
      <c r="AM1472" s="15"/>
      <c r="AO1472" s="182" t="s">
        <v>59</v>
      </c>
    </row>
    <row r="1473" spans="2:41" s="3" customFormat="1" ht="2.85" customHeight="1" x14ac:dyDescent="0.2">
      <c r="P1473" s="61"/>
      <c r="Q1473" s="73"/>
      <c r="R1473" s="6"/>
      <c r="S1473" s="29"/>
      <c r="T1473" s="6"/>
      <c r="U1473" s="5"/>
      <c r="V1473" s="41"/>
      <c r="W1473" s="45"/>
      <c r="X1473" s="13"/>
      <c r="Y1473" s="41"/>
      <c r="Z1473" s="29"/>
      <c r="AA1473" s="29"/>
      <c r="AB1473" s="44"/>
      <c r="AC1473" s="15"/>
      <c r="AD1473" s="13"/>
      <c r="AE1473" s="54"/>
      <c r="AF1473" s="105"/>
      <c r="AG1473" s="29"/>
      <c r="AH1473" s="41"/>
      <c r="AJ1473" s="15"/>
      <c r="AK1473" s="15"/>
      <c r="AL1473" s="15"/>
      <c r="AM1473" s="15"/>
      <c r="AO1473" s="182" t="s">
        <v>59</v>
      </c>
    </row>
    <row r="1474" spans="2:41" s="3" customFormat="1" ht="9.9499999999999993" customHeight="1" x14ac:dyDescent="0.2">
      <c r="C1474" s="133"/>
      <c r="D1474" s="211" t="s">
        <v>10</v>
      </c>
      <c r="E1474" s="224" t="s">
        <v>1086</v>
      </c>
      <c r="F1474" s="224"/>
      <c r="G1474" s="224"/>
      <c r="H1474" s="224"/>
      <c r="I1474" s="224"/>
      <c r="J1474" s="224"/>
      <c r="K1474" s="224"/>
      <c r="L1474" s="224"/>
      <c r="M1474" s="224"/>
      <c r="N1474" s="224"/>
      <c r="O1474" s="23"/>
      <c r="P1474" s="23"/>
      <c r="Q1474" s="23"/>
      <c r="R1474" s="23"/>
      <c r="S1474" s="29"/>
      <c r="T1474" s="23"/>
      <c r="U1474" s="5"/>
      <c r="V1474" s="41"/>
      <c r="W1474" s="58"/>
      <c r="X1474" s="58"/>
      <c r="Y1474" s="41"/>
      <c r="Z1474" s="29"/>
      <c r="AA1474" s="29"/>
      <c r="AB1474" s="44"/>
      <c r="AC1474" s="15"/>
      <c r="AD1474" s="13"/>
      <c r="AE1474" s="54"/>
      <c r="AF1474" s="105"/>
      <c r="AG1474" s="15"/>
      <c r="AH1474" s="41"/>
      <c r="AJ1474" s="15"/>
      <c r="AK1474" s="15"/>
      <c r="AL1474" s="15"/>
      <c r="AM1474" s="15"/>
      <c r="AO1474" s="182" t="s">
        <v>59</v>
      </c>
    </row>
    <row r="1475" spans="2:41" s="3" customFormat="1" ht="1.5" customHeight="1" x14ac:dyDescent="0.2">
      <c r="P1475" s="61"/>
      <c r="Q1475" s="73"/>
      <c r="R1475" s="6"/>
      <c r="S1475" s="29"/>
      <c r="T1475" s="6"/>
      <c r="U1475" s="5"/>
      <c r="V1475" s="41"/>
      <c r="W1475" s="45"/>
      <c r="X1475" s="13"/>
      <c r="Y1475" s="41"/>
      <c r="Z1475" s="29"/>
      <c r="AA1475" s="29"/>
      <c r="AB1475" s="44"/>
      <c r="AC1475" s="15"/>
      <c r="AD1475" s="13"/>
      <c r="AE1475" s="54"/>
      <c r="AF1475" s="105"/>
      <c r="AG1475" s="29"/>
      <c r="AH1475" s="41"/>
      <c r="AJ1475" s="15"/>
      <c r="AK1475" s="15"/>
      <c r="AL1475" s="15"/>
      <c r="AM1475" s="15"/>
      <c r="AO1475" s="182" t="s">
        <v>59</v>
      </c>
    </row>
    <row r="1476" spans="2:41" s="3" customFormat="1" ht="9.9499999999999993" customHeight="1" x14ac:dyDescent="0.2">
      <c r="B1476" s="95" t="s">
        <v>55</v>
      </c>
      <c r="D1476" s="211"/>
      <c r="E1476" s="61" t="s">
        <v>398</v>
      </c>
      <c r="F1476" s="61"/>
      <c r="G1476" s="23" t="s">
        <v>48</v>
      </c>
      <c r="H1476" s="23"/>
      <c r="I1476" s="23" t="s">
        <v>258</v>
      </c>
      <c r="J1476" s="23"/>
      <c r="K1476" s="23"/>
      <c r="L1476" s="23"/>
      <c r="M1476" s="23"/>
      <c r="N1476" s="23"/>
      <c r="P1476" s="61" t="s">
        <v>1053</v>
      </c>
      <c r="Q1476" s="73"/>
      <c r="R1476" s="22"/>
      <c r="S1476" s="29">
        <f>IF(Suggested="Yes",AA1476,AG1476)</f>
        <v>6.4</v>
      </c>
      <c r="T1476" s="27" t="s">
        <v>47</v>
      </c>
      <c r="U1476" s="5" t="str">
        <f>+Instructions!$B$3</f>
        <v xml:space="preserve">G </v>
      </c>
      <c r="V1476" s="41"/>
      <c r="W1476" s="45">
        <f>+Instructions!$C$22</f>
        <v>0</v>
      </c>
      <c r="X1476" s="15">
        <f t="shared" ref="X1476" si="1107">ROUND($AA1476*(1-W1476)+0.004999,2)</f>
        <v>6.4</v>
      </c>
      <c r="Y1476" s="41"/>
      <c r="Z1476" s="6" t="s">
        <v>1705</v>
      </c>
      <c r="AA1476" s="29">
        <v>6.4</v>
      </c>
      <c r="AB1476" s="49">
        <f t="shared" ref="AB1476" si="1108">+W1476</f>
        <v>0</v>
      </c>
      <c r="AC1476" s="15">
        <f t="shared" ref="AC1476" si="1109">+X1476</f>
        <v>6.4</v>
      </c>
      <c r="AD1476" s="11">
        <f t="shared" ref="AD1476" si="1110">(AG1476-AC1476)/AG1476</f>
        <v>0</v>
      </c>
      <c r="AE1476" s="102"/>
      <c r="AF1476" s="109">
        <v>1</v>
      </c>
      <c r="AG1476" s="28">
        <f t="shared" ref="AG1476" si="1111">SUM(AJ1476:AL1476)+AE1476</f>
        <v>6.4</v>
      </c>
      <c r="AH1476" s="41"/>
      <c r="AJ1476" s="15">
        <f t="shared" ref="AJ1476" si="1112">ROUND(AC1476/(1-VLOOKUP(AF1476,Group,2,FALSE)),2)</f>
        <v>6.4</v>
      </c>
      <c r="AK1476" s="15">
        <f t="shared" ref="AK1476" si="1113">IF(VLOOKUP(AF1476,Group,5,FALSE)="YES",VLOOKUP(ROUND(ROUND(AJ1476,1)-AJ1476,2),Round,2,FALSE)+VLOOKUP(AF1476,Group,6,FALSE),0)</f>
        <v>0</v>
      </c>
      <c r="AL1476" s="15">
        <f t="shared" ref="AL1476" si="1114">IF(VLOOKUP(AF1476,Group,7,FALSE)="",0,ROUND(AJ1476-0.04999,1)-AJ1476+AM1476)</f>
        <v>0</v>
      </c>
      <c r="AM1476" s="15" t="str">
        <f t="shared" ref="AM1476" si="1115">IF(VLOOKUP(AF1476,Group,7,FALSE)="","",VLOOKUP(AF1476,Group,7,FALSE))</f>
        <v/>
      </c>
      <c r="AO1476" s="81" t="s">
        <v>59</v>
      </c>
    </row>
    <row r="1477" spans="2:41" s="3" customFormat="1" ht="1.5" customHeight="1" x14ac:dyDescent="0.2">
      <c r="P1477" s="61"/>
      <c r="Q1477" s="73"/>
      <c r="R1477" s="6"/>
      <c r="S1477" s="29"/>
      <c r="T1477" s="6"/>
      <c r="U1477" s="5"/>
      <c r="V1477" s="41"/>
      <c r="W1477" s="45"/>
      <c r="X1477" s="13"/>
      <c r="Y1477" s="41"/>
      <c r="Z1477" s="29"/>
      <c r="AA1477" s="29"/>
      <c r="AB1477" s="44"/>
      <c r="AC1477" s="15"/>
      <c r="AD1477" s="13"/>
      <c r="AE1477" s="54"/>
      <c r="AF1477" s="105"/>
      <c r="AG1477" s="29"/>
      <c r="AH1477" s="41"/>
      <c r="AJ1477" s="15"/>
      <c r="AK1477" s="15"/>
      <c r="AL1477" s="15"/>
      <c r="AM1477" s="15"/>
      <c r="AO1477" s="182" t="s">
        <v>59</v>
      </c>
    </row>
    <row r="1478" spans="2:41" s="3" customFormat="1" ht="9.6" customHeight="1" x14ac:dyDescent="0.2">
      <c r="D1478" s="225" t="s">
        <v>113</v>
      </c>
      <c r="E1478" s="226" t="s">
        <v>1657</v>
      </c>
      <c r="F1478" s="129"/>
      <c r="G1478" s="129"/>
      <c r="I1478" s="226"/>
      <c r="J1478" s="227"/>
      <c r="K1478" s="129"/>
      <c r="N1478" s="129"/>
      <c r="O1478" s="130"/>
      <c r="P1478" s="129"/>
      <c r="Q1478" s="131"/>
      <c r="R1478" s="22"/>
      <c r="S1478" s="29"/>
      <c r="T1478" s="27"/>
      <c r="U1478" s="27"/>
      <c r="V1478" s="41"/>
      <c r="W1478" s="45"/>
      <c r="X1478" s="29"/>
      <c r="Y1478" s="41"/>
      <c r="Z1478" s="29"/>
      <c r="AA1478" s="29"/>
      <c r="AB1478" s="49"/>
      <c r="AC1478" s="29"/>
      <c r="AD1478" s="49"/>
      <c r="AE1478" s="62"/>
      <c r="AF1478" s="106"/>
      <c r="AG1478" s="29"/>
      <c r="AH1478" s="41"/>
      <c r="AJ1478" s="29"/>
      <c r="AK1478" s="29"/>
      <c r="AL1478" s="29"/>
      <c r="AM1478" s="29"/>
      <c r="AO1478" s="182" t="s">
        <v>59</v>
      </c>
    </row>
    <row r="1479" spans="2:41" s="3" customFormat="1" ht="9.6" customHeight="1" x14ac:dyDescent="0.2">
      <c r="D1479" s="225"/>
      <c r="E1479" s="226" t="s">
        <v>1386</v>
      </c>
      <c r="F1479" s="129"/>
      <c r="G1479" s="129"/>
      <c r="I1479" s="226"/>
      <c r="J1479" s="227"/>
      <c r="K1479" s="129"/>
      <c r="N1479" s="129"/>
      <c r="O1479" s="130"/>
      <c r="P1479" s="129"/>
      <c r="Q1479" s="131"/>
      <c r="R1479" s="22"/>
      <c r="S1479" s="29"/>
      <c r="T1479" s="27"/>
      <c r="U1479" s="27"/>
      <c r="V1479" s="41"/>
      <c r="W1479" s="45"/>
      <c r="X1479" s="29"/>
      <c r="Y1479" s="41"/>
      <c r="Z1479" s="29"/>
      <c r="AA1479" s="29"/>
      <c r="AB1479" s="49"/>
      <c r="AC1479" s="29"/>
      <c r="AD1479" s="49"/>
      <c r="AE1479" s="62"/>
      <c r="AF1479" s="106"/>
      <c r="AG1479" s="29"/>
      <c r="AH1479" s="41"/>
      <c r="AJ1479" s="29"/>
      <c r="AK1479" s="29"/>
      <c r="AL1479" s="29"/>
      <c r="AM1479" s="29"/>
      <c r="AO1479" s="182" t="s">
        <v>59</v>
      </c>
    </row>
    <row r="1480" spans="2:41" s="3" customFormat="1" ht="3.95" customHeight="1" x14ac:dyDescent="0.2">
      <c r="P1480" s="61"/>
      <c r="Q1480" s="73"/>
      <c r="R1480" s="6"/>
      <c r="S1480" s="29"/>
      <c r="T1480" s="6"/>
      <c r="U1480" s="5"/>
      <c r="V1480" s="41"/>
      <c r="W1480" s="45"/>
      <c r="X1480" s="13"/>
      <c r="Y1480" s="41"/>
      <c r="Z1480" s="29"/>
      <c r="AA1480" s="29"/>
      <c r="AB1480" s="44"/>
      <c r="AC1480" s="15"/>
      <c r="AD1480" s="13"/>
      <c r="AE1480" s="54"/>
      <c r="AF1480" s="105"/>
      <c r="AG1480" s="29"/>
      <c r="AH1480" s="41"/>
      <c r="AJ1480" s="15"/>
      <c r="AK1480" s="15"/>
      <c r="AL1480" s="15"/>
      <c r="AM1480" s="15"/>
      <c r="AO1480" s="24" t="s">
        <v>59</v>
      </c>
    </row>
    <row r="1481" spans="2:41" s="3" customFormat="1" ht="9.9499999999999993" customHeight="1" x14ac:dyDescent="0.2">
      <c r="C1481" s="220" t="s">
        <v>1108</v>
      </c>
      <c r="E1481" s="221"/>
      <c r="L1481" s="3" t="s">
        <v>89</v>
      </c>
      <c r="P1481" s="134"/>
      <c r="Q1481" s="6"/>
      <c r="R1481" s="222"/>
      <c r="S1481" s="199"/>
      <c r="T1481" s="10"/>
      <c r="U1481" s="5"/>
      <c r="V1481" s="41"/>
      <c r="W1481" s="58"/>
      <c r="X1481" s="58"/>
      <c r="Y1481" s="41"/>
      <c r="Z1481" s="29"/>
      <c r="AA1481" s="29"/>
      <c r="AB1481" s="44"/>
      <c r="AC1481" s="15"/>
      <c r="AD1481" s="13"/>
      <c r="AE1481" s="54"/>
      <c r="AF1481" s="105"/>
      <c r="AG1481" s="15"/>
      <c r="AH1481" s="41"/>
      <c r="AJ1481" s="15"/>
      <c r="AK1481" s="15"/>
      <c r="AL1481" s="15"/>
      <c r="AM1481" s="15"/>
      <c r="AO1481" s="24" t="s">
        <v>59</v>
      </c>
    </row>
    <row r="1482" spans="2:41" s="3" customFormat="1" ht="3.95" customHeight="1" x14ac:dyDescent="0.2">
      <c r="P1482" s="61"/>
      <c r="Q1482" s="73"/>
      <c r="R1482" s="6"/>
      <c r="S1482" s="29"/>
      <c r="T1482" s="6"/>
      <c r="U1482" s="5"/>
      <c r="V1482" s="41"/>
      <c r="W1482" s="45"/>
      <c r="X1482" s="13"/>
      <c r="Y1482" s="41"/>
      <c r="Z1482" s="29"/>
      <c r="AA1482" s="29"/>
      <c r="AB1482" s="44"/>
      <c r="AC1482" s="15"/>
      <c r="AD1482" s="13"/>
      <c r="AE1482" s="54"/>
      <c r="AF1482" s="105"/>
      <c r="AG1482" s="29"/>
      <c r="AH1482" s="41"/>
      <c r="AJ1482" s="15"/>
      <c r="AK1482" s="15"/>
      <c r="AL1482" s="15"/>
      <c r="AM1482" s="15"/>
      <c r="AO1482" s="182" t="s">
        <v>59</v>
      </c>
    </row>
    <row r="1483" spans="2:41" s="3" customFormat="1" ht="9.9499999999999993" customHeight="1" x14ac:dyDescent="0.2">
      <c r="C1483" s="220" t="s">
        <v>848</v>
      </c>
      <c r="E1483" s="221"/>
      <c r="P1483" s="134"/>
      <c r="Q1483" s="6"/>
      <c r="R1483" s="222" t="s">
        <v>370</v>
      </c>
      <c r="S1483" s="172" t="s">
        <v>849</v>
      </c>
      <c r="T1483" s="223"/>
      <c r="U1483" s="5"/>
      <c r="V1483" s="41"/>
      <c r="W1483" s="58"/>
      <c r="X1483" s="58"/>
      <c r="Y1483" s="41"/>
      <c r="Z1483" s="29"/>
      <c r="AA1483" s="29"/>
      <c r="AB1483" s="44"/>
      <c r="AC1483" s="15"/>
      <c r="AD1483" s="13"/>
      <c r="AE1483" s="54"/>
      <c r="AF1483" s="105"/>
      <c r="AG1483" s="15"/>
      <c r="AH1483" s="41"/>
      <c r="AJ1483" s="15"/>
      <c r="AK1483" s="15"/>
      <c r="AL1483" s="15"/>
      <c r="AM1483" s="15"/>
      <c r="AO1483" s="182" t="s">
        <v>59</v>
      </c>
    </row>
    <row r="1484" spans="2:41" s="3" customFormat="1" ht="2.85" customHeight="1" x14ac:dyDescent="0.2">
      <c r="P1484" s="61"/>
      <c r="Q1484" s="73"/>
      <c r="R1484" s="6"/>
      <c r="S1484" s="29"/>
      <c r="T1484" s="6"/>
      <c r="U1484" s="5"/>
      <c r="V1484" s="41"/>
      <c r="W1484" s="45"/>
      <c r="X1484" s="13"/>
      <c r="Y1484" s="41"/>
      <c r="Z1484" s="29"/>
      <c r="AA1484" s="29"/>
      <c r="AB1484" s="44"/>
      <c r="AC1484" s="15"/>
      <c r="AD1484" s="13"/>
      <c r="AE1484" s="54"/>
      <c r="AF1484" s="105"/>
      <c r="AG1484" s="29"/>
      <c r="AH1484" s="41"/>
      <c r="AJ1484" s="15"/>
      <c r="AK1484" s="15"/>
      <c r="AL1484" s="15"/>
      <c r="AM1484" s="15"/>
      <c r="AO1484" s="182" t="s">
        <v>59</v>
      </c>
    </row>
    <row r="1485" spans="2:41" s="3" customFormat="1" ht="9.9499999999999993" customHeight="1" x14ac:dyDescent="0.2">
      <c r="C1485" s="133"/>
      <c r="D1485" s="211" t="s">
        <v>165</v>
      </c>
      <c r="E1485" s="224" t="s">
        <v>712</v>
      </c>
      <c r="F1485" s="224"/>
      <c r="G1485" s="224"/>
      <c r="H1485" s="224"/>
      <c r="I1485" s="224"/>
      <c r="J1485" s="224"/>
      <c r="K1485" s="224"/>
      <c r="L1485" s="224"/>
      <c r="M1485" s="224"/>
      <c r="N1485" s="224"/>
      <c r="O1485" s="23"/>
      <c r="P1485" s="23"/>
      <c r="Q1485" s="23"/>
      <c r="R1485" s="23"/>
      <c r="S1485" s="29"/>
      <c r="T1485" s="23"/>
      <c r="U1485" s="5"/>
      <c r="V1485" s="41"/>
      <c r="W1485" s="58"/>
      <c r="X1485" s="58"/>
      <c r="Y1485" s="41"/>
      <c r="Z1485" s="29"/>
      <c r="AA1485" s="29"/>
      <c r="AB1485" s="44"/>
      <c r="AC1485" s="15"/>
      <c r="AD1485" s="13"/>
      <c r="AE1485" s="54"/>
      <c r="AF1485" s="105"/>
      <c r="AG1485" s="15"/>
      <c r="AH1485" s="41"/>
      <c r="AJ1485" s="15"/>
      <c r="AK1485" s="15"/>
      <c r="AL1485" s="15"/>
      <c r="AM1485" s="15"/>
      <c r="AO1485" s="182" t="s">
        <v>59</v>
      </c>
    </row>
    <row r="1486" spans="2:41" s="3" customFormat="1" ht="1.5" customHeight="1" x14ac:dyDescent="0.2">
      <c r="P1486" s="61"/>
      <c r="Q1486" s="73"/>
      <c r="R1486" s="6"/>
      <c r="S1486" s="29"/>
      <c r="T1486" s="6"/>
      <c r="U1486" s="5"/>
      <c r="V1486" s="41"/>
      <c r="W1486" s="45"/>
      <c r="X1486" s="13"/>
      <c r="Y1486" s="41"/>
      <c r="Z1486" s="29"/>
      <c r="AA1486" s="29"/>
      <c r="AB1486" s="44"/>
      <c r="AC1486" s="15"/>
      <c r="AD1486" s="13"/>
      <c r="AE1486" s="54"/>
      <c r="AF1486" s="105"/>
      <c r="AG1486" s="29"/>
      <c r="AH1486" s="41"/>
      <c r="AJ1486" s="15"/>
      <c r="AK1486" s="15"/>
      <c r="AL1486" s="15"/>
      <c r="AM1486" s="15"/>
      <c r="AO1486" s="182" t="s">
        <v>59</v>
      </c>
    </row>
    <row r="1487" spans="2:41" s="3" customFormat="1" ht="9.9499999999999993" customHeight="1" x14ac:dyDescent="0.2">
      <c r="B1487" s="95" t="s">
        <v>55</v>
      </c>
      <c r="D1487" s="211"/>
      <c r="E1487" s="61" t="s">
        <v>108</v>
      </c>
      <c r="F1487" s="61"/>
      <c r="G1487" s="23" t="s">
        <v>48</v>
      </c>
      <c r="H1487" s="23"/>
      <c r="I1487" s="23" t="s">
        <v>258</v>
      </c>
      <c r="J1487" s="23"/>
      <c r="K1487" s="23" t="s">
        <v>341</v>
      </c>
      <c r="L1487" s="23"/>
      <c r="M1487" s="23"/>
      <c r="N1487" s="23"/>
      <c r="P1487" s="61" t="s">
        <v>107</v>
      </c>
      <c r="Q1487" s="73"/>
      <c r="R1487" s="22"/>
      <c r="S1487" s="29">
        <f>IF(Suggested="Yes",AA1487,AG1487)</f>
        <v>5.8</v>
      </c>
      <c r="T1487" s="27" t="s">
        <v>47</v>
      </c>
      <c r="U1487" s="5" t="str">
        <f>+Instructions!$B$3</f>
        <v xml:space="preserve">G </v>
      </c>
      <c r="V1487" s="41"/>
      <c r="W1487" s="45">
        <f>+Instructions!$C$22</f>
        <v>0</v>
      </c>
      <c r="X1487" s="15">
        <f>ROUND($AA1487*(1-W1487)+0.004999,2)</f>
        <v>5.8</v>
      </c>
      <c r="Y1487" s="41"/>
      <c r="Z1487" s="6" t="s">
        <v>1705</v>
      </c>
      <c r="AA1487" s="29">
        <v>5.8</v>
      </c>
      <c r="AB1487" s="49">
        <f>+W1487</f>
        <v>0</v>
      </c>
      <c r="AC1487" s="15">
        <f>+X1487</f>
        <v>5.8</v>
      </c>
      <c r="AD1487" s="11">
        <f>(AG1487-AC1487)/AG1487</f>
        <v>0</v>
      </c>
      <c r="AE1487" s="102"/>
      <c r="AF1487" s="109">
        <v>1</v>
      </c>
      <c r="AG1487" s="28">
        <f>SUM(AJ1487:AL1487)+AE1487</f>
        <v>5.8</v>
      </c>
      <c r="AH1487" s="41"/>
      <c r="AJ1487" s="15">
        <f>ROUND(AC1487/(1-VLOOKUP(AF1487,Group,2,FALSE)),2)</f>
        <v>5.8</v>
      </c>
      <c r="AK1487" s="15">
        <f>IF(VLOOKUP(AF1487,Group,5,FALSE)="YES",VLOOKUP(ROUND(ROUND(AJ1487,1)-AJ1487,2),Round,2,FALSE)+VLOOKUP(AF1487,Group,6,FALSE),0)</f>
        <v>0</v>
      </c>
      <c r="AL1487" s="15">
        <f>IF(VLOOKUP(AF1487,Group,7,FALSE)="",0,ROUND(AJ1487-0.04999,1)-AJ1487+AM1487)</f>
        <v>0</v>
      </c>
      <c r="AM1487" s="15" t="str">
        <f>IF(VLOOKUP(AF1487,Group,7,FALSE)="","",VLOOKUP(AF1487,Group,7,FALSE))</f>
        <v/>
      </c>
      <c r="AO1487" s="81" t="s">
        <v>59</v>
      </c>
    </row>
    <row r="1488" spans="2:41" s="3" customFormat="1" ht="9.9499999999999993" customHeight="1" x14ac:dyDescent="0.2">
      <c r="B1488" s="95" t="s">
        <v>55</v>
      </c>
      <c r="D1488" s="211"/>
      <c r="E1488" s="61" t="s">
        <v>398</v>
      </c>
      <c r="F1488" s="61"/>
      <c r="G1488" s="23" t="s">
        <v>48</v>
      </c>
      <c r="H1488" s="23"/>
      <c r="I1488" s="23" t="s">
        <v>258</v>
      </c>
      <c r="J1488" s="23"/>
      <c r="K1488" s="23" t="s">
        <v>341</v>
      </c>
      <c r="L1488" s="23"/>
      <c r="M1488" s="23"/>
      <c r="N1488" s="23"/>
      <c r="P1488" s="61" t="s">
        <v>107</v>
      </c>
      <c r="Q1488" s="73"/>
      <c r="R1488" s="22"/>
      <c r="S1488" s="29">
        <f>IF(Suggested="Yes",AA1488,AG1488)</f>
        <v>6.2</v>
      </c>
      <c r="T1488" s="27" t="s">
        <v>47</v>
      </c>
      <c r="U1488" s="5" t="str">
        <f>+Instructions!$B$3</f>
        <v xml:space="preserve">G </v>
      </c>
      <c r="V1488" s="41"/>
      <c r="W1488" s="45">
        <f>+Instructions!$C$22</f>
        <v>0</v>
      </c>
      <c r="X1488" s="15">
        <f>ROUND($AA1488*(1-W1488)+0.004999,2)</f>
        <v>6.2</v>
      </c>
      <c r="Y1488" s="41"/>
      <c r="Z1488" s="6" t="s">
        <v>1705</v>
      </c>
      <c r="AA1488" s="29">
        <v>6.2</v>
      </c>
      <c r="AB1488" s="49">
        <f>+W1488</f>
        <v>0</v>
      </c>
      <c r="AC1488" s="15">
        <f>+X1488</f>
        <v>6.2</v>
      </c>
      <c r="AD1488" s="11">
        <f>(AG1488-AC1488)/AG1488</f>
        <v>0</v>
      </c>
      <c r="AE1488" s="102"/>
      <c r="AF1488" s="109">
        <v>1</v>
      </c>
      <c r="AG1488" s="28">
        <f>SUM(AJ1488:AL1488)+AE1488</f>
        <v>6.2</v>
      </c>
      <c r="AH1488" s="41"/>
      <c r="AJ1488" s="15">
        <f>ROUND(AC1488/(1-VLOOKUP(AF1488,Group,2,FALSE)),2)</f>
        <v>6.2</v>
      </c>
      <c r="AK1488" s="15">
        <f>IF(VLOOKUP(AF1488,Group,5,FALSE)="YES",VLOOKUP(ROUND(ROUND(AJ1488,1)-AJ1488,2),Round,2,FALSE)+VLOOKUP(AF1488,Group,6,FALSE),0)</f>
        <v>0</v>
      </c>
      <c r="AL1488" s="15">
        <f>IF(VLOOKUP(AF1488,Group,7,FALSE)="",0,ROUND(AJ1488-0.04999,1)-AJ1488+AM1488)</f>
        <v>0</v>
      </c>
      <c r="AM1488" s="15" t="str">
        <f>IF(VLOOKUP(AF1488,Group,7,FALSE)="","",VLOOKUP(AF1488,Group,7,FALSE))</f>
        <v/>
      </c>
      <c r="AO1488" s="81" t="s">
        <v>59</v>
      </c>
    </row>
    <row r="1489" spans="2:41" s="3" customFormat="1" ht="2.85" customHeight="1" x14ac:dyDescent="0.2">
      <c r="P1489" s="61"/>
      <c r="Q1489" s="73"/>
      <c r="R1489" s="6"/>
      <c r="S1489" s="29"/>
      <c r="T1489" s="6"/>
      <c r="U1489" s="5"/>
      <c r="V1489" s="41"/>
      <c r="W1489" s="45"/>
      <c r="X1489" s="13"/>
      <c r="Y1489" s="41"/>
      <c r="Z1489" s="29"/>
      <c r="AA1489" s="29"/>
      <c r="AB1489" s="44"/>
      <c r="AC1489" s="15"/>
      <c r="AD1489" s="13"/>
      <c r="AE1489" s="54"/>
      <c r="AF1489" s="105"/>
      <c r="AG1489" s="29"/>
      <c r="AH1489" s="41"/>
      <c r="AJ1489" s="15"/>
      <c r="AK1489" s="15"/>
      <c r="AL1489" s="15"/>
      <c r="AM1489" s="15"/>
      <c r="AO1489" s="182" t="s">
        <v>59</v>
      </c>
    </row>
    <row r="1490" spans="2:41" s="3" customFormat="1" ht="9.9499999999999993" customHeight="1" x14ac:dyDescent="0.2">
      <c r="B1490" s="95" t="s">
        <v>55</v>
      </c>
      <c r="D1490" s="211"/>
      <c r="E1490" s="61" t="s">
        <v>108</v>
      </c>
      <c r="F1490" s="61"/>
      <c r="G1490" s="23" t="s">
        <v>48</v>
      </c>
      <c r="H1490" s="23"/>
      <c r="I1490" s="23" t="s">
        <v>258</v>
      </c>
      <c r="J1490" s="23"/>
      <c r="K1490" s="23" t="s">
        <v>474</v>
      </c>
      <c r="L1490" s="23"/>
      <c r="M1490" s="23"/>
      <c r="N1490" s="23"/>
      <c r="P1490" s="61" t="s">
        <v>107</v>
      </c>
      <c r="Q1490" s="73"/>
      <c r="R1490" s="22"/>
      <c r="S1490" s="29">
        <f>IF(Suggested="Yes",AA1490,AG1490)</f>
        <v>5.8</v>
      </c>
      <c r="T1490" s="27" t="s">
        <v>47</v>
      </c>
      <c r="U1490" s="5" t="str">
        <f>+Instructions!$B$3</f>
        <v xml:space="preserve">G </v>
      </c>
      <c r="V1490" s="41"/>
      <c r="W1490" s="45">
        <f>+Instructions!$C$22</f>
        <v>0</v>
      </c>
      <c r="X1490" s="15">
        <f>ROUND($AA1490*(1-W1490)+0.004999,2)</f>
        <v>5.8</v>
      </c>
      <c r="Y1490" s="41"/>
      <c r="Z1490" s="6" t="s">
        <v>1705</v>
      </c>
      <c r="AA1490" s="29">
        <v>5.8</v>
      </c>
      <c r="AB1490" s="49">
        <f>+W1490</f>
        <v>0</v>
      </c>
      <c r="AC1490" s="15">
        <f>+X1490</f>
        <v>5.8</v>
      </c>
      <c r="AD1490" s="11">
        <f>(AG1490-AC1490)/AG1490</f>
        <v>0</v>
      </c>
      <c r="AE1490" s="102"/>
      <c r="AF1490" s="109">
        <v>1</v>
      </c>
      <c r="AG1490" s="28">
        <f>SUM(AJ1490:AL1490)+AE1490</f>
        <v>5.8</v>
      </c>
      <c r="AH1490" s="41"/>
      <c r="AJ1490" s="15">
        <f>ROUND(AC1490/(1-VLOOKUP(AF1490,Group,2,FALSE)),2)</f>
        <v>5.8</v>
      </c>
      <c r="AK1490" s="15">
        <f>IF(VLOOKUP(AF1490,Group,5,FALSE)="YES",VLOOKUP(ROUND(ROUND(AJ1490,1)-AJ1490,2),Round,2,FALSE)+VLOOKUP(AF1490,Group,6,FALSE),0)</f>
        <v>0</v>
      </c>
      <c r="AL1490" s="15">
        <f>IF(VLOOKUP(AF1490,Group,7,FALSE)="",0,ROUND(AJ1490-0.04999,1)-AJ1490+AM1490)</f>
        <v>0</v>
      </c>
      <c r="AM1490" s="15" t="str">
        <f>IF(VLOOKUP(AF1490,Group,7,FALSE)="","",VLOOKUP(AF1490,Group,7,FALSE))</f>
        <v/>
      </c>
      <c r="AO1490" s="81" t="s">
        <v>59</v>
      </c>
    </row>
    <row r="1491" spans="2:41" s="3" customFormat="1" ht="3.95" customHeight="1" x14ac:dyDescent="0.2">
      <c r="P1491" s="61"/>
      <c r="Q1491" s="73"/>
      <c r="R1491" s="6"/>
      <c r="S1491" s="29"/>
      <c r="T1491" s="6"/>
      <c r="U1491" s="5"/>
      <c r="V1491" s="41"/>
      <c r="W1491" s="45"/>
      <c r="X1491" s="13"/>
      <c r="Y1491" s="41"/>
      <c r="Z1491" s="29"/>
      <c r="AA1491" s="29"/>
      <c r="AB1491" s="44"/>
      <c r="AC1491" s="15"/>
      <c r="AD1491" s="13"/>
      <c r="AE1491" s="54"/>
      <c r="AF1491" s="105"/>
      <c r="AG1491" s="29"/>
      <c r="AH1491" s="41"/>
      <c r="AJ1491" s="15"/>
      <c r="AK1491" s="15"/>
      <c r="AL1491" s="15"/>
      <c r="AM1491" s="15"/>
      <c r="AO1491" s="24" t="s">
        <v>59</v>
      </c>
    </row>
    <row r="1492" spans="2:41" s="3" customFormat="1" ht="9.9499999999999993" customHeight="1" x14ac:dyDescent="0.2">
      <c r="C1492" s="220" t="s">
        <v>1110</v>
      </c>
      <c r="E1492" s="221"/>
      <c r="K1492" s="3" t="s">
        <v>89</v>
      </c>
      <c r="L1492" s="3" t="s">
        <v>89</v>
      </c>
      <c r="P1492" s="134"/>
      <c r="Q1492" s="6"/>
      <c r="R1492" s="222"/>
      <c r="S1492" s="199"/>
      <c r="T1492" s="10"/>
      <c r="U1492" s="5"/>
      <c r="V1492" s="41"/>
      <c r="W1492" s="58"/>
      <c r="X1492" s="58"/>
      <c r="Y1492" s="41"/>
      <c r="Z1492" s="29"/>
      <c r="AA1492" s="29"/>
      <c r="AB1492" s="44"/>
      <c r="AC1492" s="15"/>
      <c r="AD1492" s="13"/>
      <c r="AE1492" s="54"/>
      <c r="AF1492" s="105"/>
      <c r="AG1492" s="15"/>
      <c r="AH1492" s="41"/>
      <c r="AJ1492" s="15"/>
      <c r="AK1492" s="15"/>
      <c r="AL1492" s="15"/>
      <c r="AM1492" s="15"/>
      <c r="AO1492" s="24" t="s">
        <v>59</v>
      </c>
    </row>
    <row r="1493" spans="2:41" s="3" customFormat="1" ht="3.95" customHeight="1" x14ac:dyDescent="0.2">
      <c r="P1493" s="61"/>
      <c r="Q1493" s="73"/>
      <c r="R1493" s="6"/>
      <c r="S1493" s="29"/>
      <c r="T1493" s="6"/>
      <c r="U1493" s="5"/>
      <c r="V1493" s="41"/>
      <c r="W1493" s="45"/>
      <c r="X1493" s="13"/>
      <c r="Y1493" s="41"/>
      <c r="Z1493" s="29"/>
      <c r="AA1493" s="29"/>
      <c r="AB1493" s="44"/>
      <c r="AC1493" s="15"/>
      <c r="AD1493" s="13"/>
      <c r="AE1493" s="54"/>
      <c r="AF1493" s="105"/>
      <c r="AG1493" s="29"/>
      <c r="AH1493" s="41"/>
      <c r="AJ1493" s="15"/>
      <c r="AK1493" s="15"/>
      <c r="AL1493" s="15"/>
      <c r="AM1493" s="15"/>
      <c r="AO1493" s="182" t="s">
        <v>59</v>
      </c>
    </row>
    <row r="1494" spans="2:41" s="3" customFormat="1" ht="9.9499999999999993" customHeight="1" x14ac:dyDescent="0.2">
      <c r="C1494" s="220" t="s">
        <v>1319</v>
      </c>
      <c r="E1494" s="221"/>
      <c r="K1494" s="3" t="s">
        <v>89</v>
      </c>
      <c r="P1494" s="134"/>
      <c r="Q1494" s="6"/>
      <c r="R1494" s="222" t="s">
        <v>370</v>
      </c>
      <c r="S1494" s="172" t="s">
        <v>1320</v>
      </c>
      <c r="T1494" s="223"/>
      <c r="U1494" s="5"/>
      <c r="V1494" s="41"/>
      <c r="W1494" s="58"/>
      <c r="X1494" s="58"/>
      <c r="Y1494" s="41"/>
      <c r="Z1494" s="29"/>
      <c r="AA1494" s="29"/>
      <c r="AB1494" s="44"/>
      <c r="AC1494" s="15"/>
      <c r="AD1494" s="13"/>
      <c r="AE1494" s="54"/>
      <c r="AF1494" s="105"/>
      <c r="AG1494" s="15"/>
      <c r="AH1494" s="41"/>
      <c r="AJ1494" s="15"/>
      <c r="AK1494" s="15"/>
      <c r="AL1494" s="15"/>
      <c r="AM1494" s="15"/>
      <c r="AO1494" s="182" t="s">
        <v>59</v>
      </c>
    </row>
    <row r="1495" spans="2:41" s="3" customFormat="1" ht="2.85" customHeight="1" x14ac:dyDescent="0.2">
      <c r="P1495" s="61"/>
      <c r="Q1495" s="73"/>
      <c r="R1495" s="6"/>
      <c r="S1495" s="29"/>
      <c r="T1495" s="6"/>
      <c r="U1495" s="5"/>
      <c r="V1495" s="41"/>
      <c r="W1495" s="45"/>
      <c r="X1495" s="13"/>
      <c r="Y1495" s="41"/>
      <c r="Z1495" s="29"/>
      <c r="AA1495" s="29"/>
      <c r="AB1495" s="44"/>
      <c r="AC1495" s="15"/>
      <c r="AD1495" s="13"/>
      <c r="AE1495" s="54"/>
      <c r="AF1495" s="105"/>
      <c r="AG1495" s="29"/>
      <c r="AH1495" s="41"/>
      <c r="AJ1495" s="15"/>
      <c r="AK1495" s="15"/>
      <c r="AL1495" s="15"/>
      <c r="AM1495" s="15"/>
      <c r="AO1495" s="182" t="s">
        <v>59</v>
      </c>
    </row>
    <row r="1496" spans="2:41" s="3" customFormat="1" ht="9.9499999999999993" customHeight="1" x14ac:dyDescent="0.2">
      <c r="C1496" s="133"/>
      <c r="D1496" s="211" t="s">
        <v>10</v>
      </c>
      <c r="E1496" s="224" t="s">
        <v>1321</v>
      </c>
      <c r="F1496" s="224"/>
      <c r="G1496" s="224"/>
      <c r="H1496" s="224"/>
      <c r="I1496" s="224"/>
      <c r="J1496" s="224"/>
      <c r="K1496" s="224"/>
      <c r="L1496" s="224"/>
      <c r="M1496" s="224"/>
      <c r="N1496" s="224"/>
      <c r="O1496" s="23"/>
      <c r="P1496" s="23"/>
      <c r="Q1496" s="23"/>
      <c r="R1496" s="23"/>
      <c r="S1496" s="29"/>
      <c r="T1496" s="23"/>
      <c r="U1496" s="5"/>
      <c r="V1496" s="41"/>
      <c r="W1496" s="58"/>
      <c r="X1496" s="58"/>
      <c r="Y1496" s="41"/>
      <c r="Z1496" s="29"/>
      <c r="AA1496" s="29"/>
      <c r="AB1496" s="44"/>
      <c r="AC1496" s="15"/>
      <c r="AD1496" s="13"/>
      <c r="AE1496" s="54"/>
      <c r="AF1496" s="105"/>
      <c r="AG1496" s="15"/>
      <c r="AH1496" s="41"/>
      <c r="AJ1496" s="15"/>
      <c r="AK1496" s="15"/>
      <c r="AL1496" s="15"/>
      <c r="AM1496" s="15"/>
      <c r="AO1496" s="182" t="s">
        <v>59</v>
      </c>
    </row>
    <row r="1497" spans="2:41" s="3" customFormat="1" ht="1.5" customHeight="1" x14ac:dyDescent="0.2">
      <c r="P1497" s="61"/>
      <c r="Q1497" s="73"/>
      <c r="R1497" s="6"/>
      <c r="S1497" s="29"/>
      <c r="T1497" s="6"/>
      <c r="U1497" s="5"/>
      <c r="V1497" s="41"/>
      <c r="W1497" s="45"/>
      <c r="X1497" s="13"/>
      <c r="Y1497" s="41"/>
      <c r="Z1497" s="29"/>
      <c r="AA1497" s="29"/>
      <c r="AB1497" s="44"/>
      <c r="AC1497" s="15"/>
      <c r="AD1497" s="13"/>
      <c r="AE1497" s="54"/>
      <c r="AF1497" s="105"/>
      <c r="AG1497" s="29"/>
      <c r="AH1497" s="41"/>
      <c r="AJ1497" s="15"/>
      <c r="AK1497" s="15"/>
      <c r="AL1497" s="15"/>
      <c r="AM1497" s="15"/>
      <c r="AO1497" s="182" t="s">
        <v>59</v>
      </c>
    </row>
    <row r="1498" spans="2:41" s="3" customFormat="1" ht="9.9499999999999993" customHeight="1" x14ac:dyDescent="0.2">
      <c r="B1498" s="95" t="s">
        <v>55</v>
      </c>
      <c r="D1498" s="211"/>
      <c r="E1498" s="61" t="s">
        <v>253</v>
      </c>
      <c r="F1498" s="61"/>
      <c r="G1498" s="23" t="s">
        <v>48</v>
      </c>
      <c r="H1498" s="23"/>
      <c r="I1498" s="23" t="s">
        <v>258</v>
      </c>
      <c r="J1498" s="23"/>
      <c r="K1498" s="23"/>
      <c r="L1498" s="23"/>
      <c r="M1498" s="23"/>
      <c r="N1498" s="23"/>
      <c r="P1498" s="61" t="s">
        <v>1322</v>
      </c>
      <c r="Q1498" s="73"/>
      <c r="R1498" s="22"/>
      <c r="S1498" s="29">
        <f>IF(Suggested="Yes",AA1498,AG1498)</f>
        <v>3.4</v>
      </c>
      <c r="T1498" s="27" t="s">
        <v>47</v>
      </c>
      <c r="U1498" s="5" t="str">
        <f>+Instructions!$B$3</f>
        <v xml:space="preserve">G </v>
      </c>
      <c r="V1498" s="41"/>
      <c r="W1498" s="45">
        <f>+Instructions!$C$22</f>
        <v>0</v>
      </c>
      <c r="X1498" s="15">
        <f>ROUND($AA1498*(1-W1498)+0.004999,2)</f>
        <v>3.4</v>
      </c>
      <c r="Y1498" s="41"/>
      <c r="Z1498" s="6" t="s">
        <v>1705</v>
      </c>
      <c r="AA1498" s="29">
        <v>3.4</v>
      </c>
      <c r="AB1498" s="49">
        <f t="shared" ref="AB1498:AC1500" si="1116">+W1498</f>
        <v>0</v>
      </c>
      <c r="AC1498" s="15">
        <f t="shared" si="1116"/>
        <v>3.4</v>
      </c>
      <c r="AD1498" s="11">
        <f>(AG1498-AC1498)/AG1498</f>
        <v>0</v>
      </c>
      <c r="AE1498" s="102"/>
      <c r="AF1498" s="109">
        <v>1</v>
      </c>
      <c r="AG1498" s="28">
        <f>SUM(AJ1498:AL1498)+AE1498</f>
        <v>3.4</v>
      </c>
      <c r="AH1498" s="41"/>
      <c r="AJ1498" s="15">
        <f>ROUND(AC1498/(1-VLOOKUP(AF1498,Group,2,FALSE)),2)</f>
        <v>3.4</v>
      </c>
      <c r="AK1498" s="15">
        <f>IF(VLOOKUP(AF1498,Group,5,FALSE)="YES",VLOOKUP(ROUND(ROUND(AJ1498,1)-AJ1498,2),Round,2,FALSE)+VLOOKUP(AF1498,Group,6,FALSE),0)</f>
        <v>0</v>
      </c>
      <c r="AL1498" s="15">
        <f>IF(VLOOKUP(AF1498,Group,7,FALSE)="",0,ROUND(AJ1498-0.04999,1)-AJ1498+AM1498)</f>
        <v>0</v>
      </c>
      <c r="AM1498" s="15" t="str">
        <f>IF(VLOOKUP(AF1498,Group,7,FALSE)="","",VLOOKUP(AF1498,Group,7,FALSE))</f>
        <v/>
      </c>
      <c r="AO1498" s="183" t="s">
        <v>59</v>
      </c>
    </row>
    <row r="1499" spans="2:41" s="3" customFormat="1" ht="9.9499999999999993" customHeight="1" x14ac:dyDescent="0.2">
      <c r="B1499" s="95" t="s">
        <v>55</v>
      </c>
      <c r="D1499" s="211"/>
      <c r="E1499" s="61" t="s">
        <v>1323</v>
      </c>
      <c r="F1499" s="61"/>
      <c r="G1499" s="23" t="s">
        <v>48</v>
      </c>
      <c r="H1499" s="23"/>
      <c r="I1499" s="23" t="s">
        <v>258</v>
      </c>
      <c r="J1499" s="23"/>
      <c r="K1499" s="23"/>
      <c r="L1499" s="23"/>
      <c r="M1499" s="23"/>
      <c r="N1499" s="23"/>
      <c r="P1499" s="61" t="s">
        <v>1324</v>
      </c>
      <c r="Q1499" s="73"/>
      <c r="R1499" s="22"/>
      <c r="S1499" s="29">
        <f>IF(Suggested="Yes",AA1499,AG1499)</f>
        <v>3.55</v>
      </c>
      <c r="T1499" s="27" t="s">
        <v>47</v>
      </c>
      <c r="U1499" s="5" t="str">
        <f>+Instructions!$B$3</f>
        <v xml:space="preserve">G </v>
      </c>
      <c r="V1499" s="41"/>
      <c r="W1499" s="45">
        <f>+Instructions!$C$22</f>
        <v>0</v>
      </c>
      <c r="X1499" s="15">
        <f>ROUND($AA1499*(1-W1499)+0.004999,2)</f>
        <v>3.55</v>
      </c>
      <c r="Y1499" s="41"/>
      <c r="Z1499" s="6" t="s">
        <v>1705</v>
      </c>
      <c r="AA1499" s="29">
        <v>3.55</v>
      </c>
      <c r="AB1499" s="49">
        <f t="shared" si="1116"/>
        <v>0</v>
      </c>
      <c r="AC1499" s="15">
        <f t="shared" si="1116"/>
        <v>3.55</v>
      </c>
      <c r="AD1499" s="11">
        <f>(AG1499-AC1499)/AG1499</f>
        <v>0</v>
      </c>
      <c r="AE1499" s="102"/>
      <c r="AF1499" s="109">
        <v>1</v>
      </c>
      <c r="AG1499" s="28">
        <f>SUM(AJ1499:AL1499)+AE1499</f>
        <v>3.55</v>
      </c>
      <c r="AH1499" s="41"/>
      <c r="AJ1499" s="15">
        <f>ROUND(AC1499/(1-VLOOKUP(AF1499,Group,2,FALSE)),2)</f>
        <v>3.55</v>
      </c>
      <c r="AK1499" s="15">
        <f>IF(VLOOKUP(AF1499,Group,5,FALSE)="YES",VLOOKUP(ROUND(ROUND(AJ1499,1)-AJ1499,2),Round,2,FALSE)+VLOOKUP(AF1499,Group,6,FALSE),0)</f>
        <v>0</v>
      </c>
      <c r="AL1499" s="15">
        <f>IF(VLOOKUP(AF1499,Group,7,FALSE)="",0,ROUND(AJ1499-0.04999,1)-AJ1499+AM1499)</f>
        <v>0</v>
      </c>
      <c r="AM1499" s="15" t="str">
        <f>IF(VLOOKUP(AF1499,Group,7,FALSE)="","",VLOOKUP(AF1499,Group,7,FALSE))</f>
        <v/>
      </c>
      <c r="AO1499" s="183" t="s">
        <v>59</v>
      </c>
    </row>
    <row r="1500" spans="2:41" s="3" customFormat="1" ht="9.9499999999999993" customHeight="1" x14ac:dyDescent="0.2">
      <c r="B1500" s="95" t="s">
        <v>55</v>
      </c>
      <c r="D1500" s="211"/>
      <c r="E1500" s="61" t="s">
        <v>108</v>
      </c>
      <c r="F1500" s="61"/>
      <c r="G1500" s="23" t="s">
        <v>48</v>
      </c>
      <c r="H1500" s="23"/>
      <c r="I1500" s="23" t="s">
        <v>258</v>
      </c>
      <c r="J1500" s="23"/>
      <c r="K1500" s="23"/>
      <c r="L1500" s="23"/>
      <c r="M1500" s="23"/>
      <c r="N1500" s="23"/>
      <c r="P1500" s="61" t="s">
        <v>302</v>
      </c>
      <c r="Q1500" s="73"/>
      <c r="R1500" s="22"/>
      <c r="S1500" s="29">
        <f>IF(Suggested="Yes",AA1500,AG1500)</f>
        <v>3.75</v>
      </c>
      <c r="T1500" s="27" t="s">
        <v>47</v>
      </c>
      <c r="U1500" s="5" t="str">
        <f>+Instructions!$B$3</f>
        <v xml:space="preserve">G </v>
      </c>
      <c r="V1500" s="41"/>
      <c r="W1500" s="45">
        <f>+Instructions!$C$22</f>
        <v>0</v>
      </c>
      <c r="X1500" s="15">
        <f>ROUND($AA1500*(1-W1500)+0.004999,2)</f>
        <v>3.75</v>
      </c>
      <c r="Y1500" s="41"/>
      <c r="Z1500" s="6" t="s">
        <v>1705</v>
      </c>
      <c r="AA1500" s="29">
        <v>3.75</v>
      </c>
      <c r="AB1500" s="49">
        <f t="shared" si="1116"/>
        <v>0</v>
      </c>
      <c r="AC1500" s="15">
        <f t="shared" si="1116"/>
        <v>3.75</v>
      </c>
      <c r="AD1500" s="11">
        <f>(AG1500-AC1500)/AG1500</f>
        <v>0</v>
      </c>
      <c r="AE1500" s="102"/>
      <c r="AF1500" s="109">
        <v>1</v>
      </c>
      <c r="AG1500" s="28">
        <f>SUM(AJ1500:AL1500)+AE1500</f>
        <v>3.75</v>
      </c>
      <c r="AH1500" s="41"/>
      <c r="AJ1500" s="15">
        <f>ROUND(AC1500/(1-VLOOKUP(AF1500,Group,2,FALSE)),2)</f>
        <v>3.75</v>
      </c>
      <c r="AK1500" s="15">
        <f>IF(VLOOKUP(AF1500,Group,5,FALSE)="YES",VLOOKUP(ROUND(ROUND(AJ1500,1)-AJ1500,2),Round,2,FALSE)+VLOOKUP(AF1500,Group,6,FALSE),0)</f>
        <v>0</v>
      </c>
      <c r="AL1500" s="15">
        <f>IF(VLOOKUP(AF1500,Group,7,FALSE)="",0,ROUND(AJ1500-0.04999,1)-AJ1500+AM1500)</f>
        <v>0</v>
      </c>
      <c r="AM1500" s="15" t="str">
        <f>IF(VLOOKUP(AF1500,Group,7,FALSE)="","",VLOOKUP(AF1500,Group,7,FALSE))</f>
        <v/>
      </c>
      <c r="AO1500" s="183" t="s">
        <v>59</v>
      </c>
    </row>
    <row r="1501" spans="2:41" s="3" customFormat="1" ht="3.95" customHeight="1" x14ac:dyDescent="0.2">
      <c r="P1501" s="61"/>
      <c r="Q1501" s="73"/>
      <c r="R1501" s="6"/>
      <c r="S1501" s="29"/>
      <c r="T1501" s="6"/>
      <c r="U1501" s="5"/>
      <c r="V1501" s="41"/>
      <c r="W1501" s="45"/>
      <c r="X1501" s="13"/>
      <c r="Y1501" s="41"/>
      <c r="Z1501" s="29"/>
      <c r="AA1501" s="29"/>
      <c r="AB1501" s="44"/>
      <c r="AC1501" s="15"/>
      <c r="AD1501" s="13"/>
      <c r="AE1501" s="54"/>
      <c r="AF1501" s="105"/>
      <c r="AG1501" s="29"/>
      <c r="AH1501" s="41"/>
      <c r="AJ1501" s="15"/>
      <c r="AK1501" s="15"/>
      <c r="AL1501" s="15"/>
      <c r="AM1501" s="15"/>
      <c r="AO1501" s="24" t="s">
        <v>59</v>
      </c>
    </row>
    <row r="1502" spans="2:41" s="3" customFormat="1" ht="9.9499999999999993" customHeight="1" x14ac:dyDescent="0.2">
      <c r="C1502" s="220" t="s">
        <v>1660</v>
      </c>
      <c r="E1502" s="221"/>
      <c r="P1502" s="134"/>
      <c r="Q1502" s="6"/>
      <c r="R1502" s="222" t="s">
        <v>370</v>
      </c>
      <c r="S1502" s="172" t="s">
        <v>1661</v>
      </c>
      <c r="T1502" s="223"/>
      <c r="U1502" s="5"/>
      <c r="V1502" s="41"/>
      <c r="W1502" s="58"/>
      <c r="X1502" s="58"/>
      <c r="Y1502" s="41"/>
      <c r="Z1502" s="29"/>
      <c r="AA1502" s="29"/>
      <c r="AB1502" s="44"/>
      <c r="AC1502" s="15"/>
      <c r="AD1502" s="13"/>
      <c r="AE1502" s="54"/>
      <c r="AF1502" s="105"/>
      <c r="AG1502" s="15"/>
      <c r="AH1502" s="41"/>
      <c r="AJ1502" s="15"/>
      <c r="AK1502" s="15"/>
      <c r="AL1502" s="15"/>
      <c r="AM1502" s="15"/>
      <c r="AO1502" s="24" t="s">
        <v>59</v>
      </c>
    </row>
    <row r="1503" spans="2:41" s="3" customFormat="1" ht="2.4500000000000002" customHeight="1" x14ac:dyDescent="0.2">
      <c r="P1503" s="61"/>
      <c r="Q1503" s="73"/>
      <c r="R1503" s="6"/>
      <c r="S1503" s="29"/>
      <c r="T1503" s="6"/>
      <c r="U1503" s="5"/>
      <c r="V1503" s="41"/>
      <c r="W1503" s="45"/>
      <c r="X1503" s="13"/>
      <c r="Y1503" s="41"/>
      <c r="Z1503" s="29"/>
      <c r="AA1503" s="29"/>
      <c r="AB1503" s="44"/>
      <c r="AC1503" s="15"/>
      <c r="AD1503" s="13"/>
      <c r="AE1503" s="54"/>
      <c r="AF1503" s="105"/>
      <c r="AG1503" s="29"/>
      <c r="AH1503" s="41"/>
      <c r="AJ1503" s="15"/>
      <c r="AK1503" s="15"/>
      <c r="AL1503" s="15"/>
      <c r="AM1503" s="15"/>
      <c r="AO1503" s="24" t="s">
        <v>59</v>
      </c>
    </row>
    <row r="1504" spans="2:41" s="3" customFormat="1" ht="9.9499999999999993" customHeight="1" x14ac:dyDescent="0.2">
      <c r="C1504" s="133"/>
      <c r="D1504" s="211" t="s">
        <v>10</v>
      </c>
      <c r="E1504" s="224" t="s">
        <v>1662</v>
      </c>
      <c r="F1504" s="224"/>
      <c r="G1504" s="224" t="s">
        <v>1666</v>
      </c>
      <c r="H1504" s="224"/>
      <c r="I1504" s="224"/>
      <c r="K1504" s="224" t="s">
        <v>1668</v>
      </c>
      <c r="L1504" s="224"/>
      <c r="M1504" s="224"/>
      <c r="N1504" s="224"/>
      <c r="O1504" s="23"/>
      <c r="P1504" s="23"/>
      <c r="Q1504" s="23"/>
      <c r="R1504" s="23"/>
      <c r="S1504" s="29"/>
      <c r="T1504" s="23"/>
      <c r="U1504" s="5"/>
      <c r="V1504" s="41"/>
      <c r="W1504" s="58"/>
      <c r="X1504" s="58"/>
      <c r="Y1504" s="41"/>
      <c r="Z1504" s="29"/>
      <c r="AA1504" s="29"/>
      <c r="AB1504" s="44"/>
      <c r="AC1504" s="15"/>
      <c r="AD1504" s="13"/>
      <c r="AE1504" s="54"/>
      <c r="AF1504" s="105"/>
      <c r="AG1504" s="15"/>
      <c r="AH1504" s="41"/>
      <c r="AJ1504" s="15"/>
      <c r="AK1504" s="15"/>
      <c r="AL1504" s="15"/>
      <c r="AM1504" s="15"/>
      <c r="AO1504" s="24" t="s">
        <v>59</v>
      </c>
    </row>
    <row r="1505" spans="2:41" s="3" customFormat="1" ht="9.9499999999999993" customHeight="1" x14ac:dyDescent="0.2">
      <c r="C1505" s="133"/>
      <c r="D1505" s="211"/>
      <c r="E1505" s="224" t="s">
        <v>1663</v>
      </c>
      <c r="F1505" s="224"/>
      <c r="G1505" s="224" t="s">
        <v>1667</v>
      </c>
      <c r="H1505" s="224"/>
      <c r="I1505" s="224"/>
      <c r="K1505" s="224" t="s">
        <v>1669</v>
      </c>
      <c r="L1505" s="224"/>
      <c r="M1505" s="224"/>
      <c r="N1505" s="224"/>
      <c r="O1505" s="23"/>
      <c r="P1505" s="23"/>
      <c r="Q1505" s="23"/>
      <c r="R1505" s="23"/>
      <c r="S1505" s="29"/>
      <c r="T1505" s="23"/>
      <c r="U1505" s="5"/>
      <c r="V1505" s="41"/>
      <c r="W1505" s="58"/>
      <c r="X1505" s="58"/>
      <c r="Y1505" s="41"/>
      <c r="Z1505" s="29"/>
      <c r="AA1505" s="29"/>
      <c r="AB1505" s="44"/>
      <c r="AC1505" s="15"/>
      <c r="AD1505" s="13"/>
      <c r="AE1505" s="54"/>
      <c r="AF1505" s="105"/>
      <c r="AG1505" s="15"/>
      <c r="AH1505" s="41"/>
      <c r="AJ1505" s="15"/>
      <c r="AK1505" s="15"/>
      <c r="AL1505" s="15"/>
      <c r="AM1505" s="15"/>
      <c r="AO1505" s="24" t="s">
        <v>59</v>
      </c>
    </row>
    <row r="1506" spans="2:41" s="3" customFormat="1" ht="9.9499999999999993" customHeight="1" x14ac:dyDescent="0.2">
      <c r="C1506" s="133"/>
      <c r="D1506" s="211"/>
      <c r="E1506" s="224" t="s">
        <v>1664</v>
      </c>
      <c r="F1506" s="224"/>
      <c r="G1506" s="224" t="s">
        <v>1665</v>
      </c>
      <c r="H1506" s="224"/>
      <c r="I1506" s="224"/>
      <c r="K1506" s="224" t="s">
        <v>1670</v>
      </c>
      <c r="L1506" s="224"/>
      <c r="M1506" s="224"/>
      <c r="N1506" s="224"/>
      <c r="O1506" s="23"/>
      <c r="P1506" s="23"/>
      <c r="Q1506" s="23"/>
      <c r="R1506" s="23"/>
      <c r="S1506" s="29"/>
      <c r="T1506" s="23"/>
      <c r="U1506" s="5"/>
      <c r="V1506" s="41"/>
      <c r="W1506" s="58"/>
      <c r="X1506" s="58"/>
      <c r="Y1506" s="41"/>
      <c r="Z1506" s="29"/>
      <c r="AA1506" s="29"/>
      <c r="AB1506" s="44"/>
      <c r="AC1506" s="15"/>
      <c r="AD1506" s="13"/>
      <c r="AE1506" s="54"/>
      <c r="AF1506" s="105"/>
      <c r="AG1506" s="15"/>
      <c r="AH1506" s="41"/>
      <c r="AJ1506" s="15"/>
      <c r="AK1506" s="15"/>
      <c r="AL1506" s="15"/>
      <c r="AM1506" s="15"/>
      <c r="AO1506" s="24" t="s">
        <v>59</v>
      </c>
    </row>
    <row r="1507" spans="2:41" s="3" customFormat="1" ht="1.5" customHeight="1" x14ac:dyDescent="0.2">
      <c r="P1507" s="61"/>
      <c r="Q1507" s="73"/>
      <c r="R1507" s="6"/>
      <c r="S1507" s="29"/>
      <c r="T1507" s="6"/>
      <c r="U1507" s="5"/>
      <c r="V1507" s="41"/>
      <c r="W1507" s="45"/>
      <c r="X1507" s="13"/>
      <c r="Y1507" s="41"/>
      <c r="Z1507" s="29"/>
      <c r="AA1507" s="29"/>
      <c r="AB1507" s="44"/>
      <c r="AC1507" s="15"/>
      <c r="AD1507" s="13"/>
      <c r="AE1507" s="54"/>
      <c r="AF1507" s="105"/>
      <c r="AG1507" s="29"/>
      <c r="AH1507" s="41"/>
      <c r="AJ1507" s="15"/>
      <c r="AK1507" s="15"/>
      <c r="AL1507" s="15"/>
      <c r="AM1507" s="15"/>
      <c r="AO1507" s="24" t="s">
        <v>59</v>
      </c>
    </row>
    <row r="1508" spans="2:41" s="3" customFormat="1" ht="9.75" customHeight="1" x14ac:dyDescent="0.2">
      <c r="B1508" s="95" t="s">
        <v>55</v>
      </c>
      <c r="D1508" s="211"/>
      <c r="E1508" s="61" t="s">
        <v>1552</v>
      </c>
      <c r="F1508" s="61"/>
      <c r="G1508" s="23" t="s">
        <v>1496</v>
      </c>
      <c r="H1508" s="23"/>
      <c r="I1508" s="23" t="s">
        <v>1220</v>
      </c>
      <c r="J1508" s="23"/>
      <c r="K1508" s="23"/>
      <c r="L1508" s="23"/>
      <c r="M1508" s="23"/>
      <c r="N1508" s="23"/>
      <c r="P1508" s="61" t="s">
        <v>1671</v>
      </c>
      <c r="Q1508" s="73"/>
      <c r="R1508" s="22"/>
      <c r="S1508" s="29">
        <f>IF(Suggested="Yes",AA1508,AG1508)</f>
        <v>6.75</v>
      </c>
      <c r="T1508" s="27" t="s">
        <v>47</v>
      </c>
      <c r="U1508" s="5" t="str">
        <f>+Instructions!$B$3</f>
        <v xml:space="preserve">G </v>
      </c>
      <c r="V1508" s="41"/>
      <c r="W1508" s="45">
        <f>+Instructions!$C$22</f>
        <v>0</v>
      </c>
      <c r="X1508" s="15">
        <f t="shared" ref="X1508" si="1117">ROUND($AA1508*(1-W1508)+0.004999,2)</f>
        <v>6.75</v>
      </c>
      <c r="Y1508" s="41"/>
      <c r="Z1508" s="6" t="s">
        <v>1703</v>
      </c>
      <c r="AA1508" s="29">
        <v>6.75</v>
      </c>
      <c r="AB1508" s="49">
        <f t="shared" ref="AB1508" si="1118">+W1508</f>
        <v>0</v>
      </c>
      <c r="AC1508" s="15">
        <f t="shared" ref="AC1508" si="1119">+X1508</f>
        <v>6.75</v>
      </c>
      <c r="AD1508" s="11">
        <f t="shared" ref="AD1508" si="1120">(AG1508-AC1508)/AG1508</f>
        <v>0</v>
      </c>
      <c r="AE1508" s="102"/>
      <c r="AF1508" s="109">
        <v>1</v>
      </c>
      <c r="AG1508" s="28">
        <f t="shared" ref="AG1508" si="1121">SUM(AJ1508:AL1508)+AE1508</f>
        <v>6.75</v>
      </c>
      <c r="AH1508" s="41"/>
      <c r="AJ1508" s="15">
        <f t="shared" ref="AJ1508" si="1122">ROUND(AC1508/(1-VLOOKUP(AF1508,Group,2,FALSE)),2)</f>
        <v>6.75</v>
      </c>
      <c r="AK1508" s="15">
        <f t="shared" ref="AK1508" si="1123">IF(VLOOKUP(AF1508,Group,5,FALSE)="YES",VLOOKUP(ROUND(ROUND(AJ1508,1)-AJ1508,2),Round,2,FALSE)+VLOOKUP(AF1508,Group,6,FALSE),0)</f>
        <v>0</v>
      </c>
      <c r="AL1508" s="15">
        <f t="shared" ref="AL1508" si="1124">IF(VLOOKUP(AF1508,Group,7,FALSE)="",0,ROUND(AJ1508-0.04999,1)-AJ1508+AM1508)</f>
        <v>0</v>
      </c>
      <c r="AM1508" s="15" t="str">
        <f t="shared" ref="AM1508" si="1125">IF(VLOOKUP(AF1508,Group,7,FALSE)="","",VLOOKUP(AF1508,Group,7,FALSE))</f>
        <v/>
      </c>
      <c r="AO1508" s="81" t="s">
        <v>59</v>
      </c>
    </row>
    <row r="1509" spans="2:41" s="3" customFormat="1" ht="1.5" customHeight="1" x14ac:dyDescent="0.2">
      <c r="P1509" s="61"/>
      <c r="Q1509" s="73"/>
      <c r="R1509" s="6"/>
      <c r="S1509" s="29"/>
      <c r="T1509" s="6"/>
      <c r="U1509" s="5"/>
      <c r="V1509" s="41"/>
      <c r="W1509" s="45"/>
      <c r="X1509" s="13"/>
      <c r="Y1509" s="41"/>
      <c r="Z1509" s="29"/>
      <c r="AA1509" s="29"/>
      <c r="AB1509" s="44"/>
      <c r="AC1509" s="15"/>
      <c r="AD1509" s="13"/>
      <c r="AE1509" s="54"/>
      <c r="AF1509" s="105"/>
      <c r="AG1509" s="29"/>
      <c r="AH1509" s="41"/>
      <c r="AJ1509" s="15"/>
      <c r="AK1509" s="15"/>
      <c r="AL1509" s="15"/>
      <c r="AM1509" s="15"/>
      <c r="AO1509" s="24" t="s">
        <v>59</v>
      </c>
    </row>
    <row r="1510" spans="2:41" s="3" customFormat="1" ht="9.9499999999999993" customHeight="1" x14ac:dyDescent="0.2">
      <c r="B1510" s="96" t="s">
        <v>45</v>
      </c>
      <c r="D1510" s="211"/>
      <c r="E1510" s="61" t="s">
        <v>1221</v>
      </c>
      <c r="F1510" s="61"/>
      <c r="G1510" s="23"/>
      <c r="H1510" s="23"/>
      <c r="I1510" s="23" t="s">
        <v>1672</v>
      </c>
      <c r="J1510" s="23"/>
      <c r="K1510" s="23"/>
      <c r="L1510" s="224" t="s">
        <v>1329</v>
      </c>
      <c r="M1510" s="23"/>
      <c r="N1510" s="23"/>
      <c r="P1510" s="61"/>
      <c r="Q1510" s="73"/>
      <c r="R1510" s="22"/>
      <c r="S1510" s="29">
        <f>IF(Suggested="Yes",AA1510,AG1510)</f>
        <v>73.150000000000006</v>
      </c>
      <c r="T1510" s="27" t="s">
        <v>46</v>
      </c>
      <c r="U1510" s="5" t="str">
        <f>+Instructions!$B$3</f>
        <v xml:space="preserve">G </v>
      </c>
      <c r="V1510" s="41"/>
      <c r="W1510" s="45">
        <f>+Instructions!$C$22</f>
        <v>0</v>
      </c>
      <c r="X1510" s="29">
        <f t="shared" ref="X1510:X1512" si="1126">ROUND($AA1510*(1-W1510)+0.004999,2)</f>
        <v>73.150000000000006</v>
      </c>
      <c r="Y1510" s="41"/>
      <c r="Z1510" s="6" t="s">
        <v>1703</v>
      </c>
      <c r="AA1510" s="29">
        <v>73.150000000000006</v>
      </c>
      <c r="AB1510" s="49">
        <f t="shared" ref="AB1510:AB1512" si="1127">+W1510</f>
        <v>0</v>
      </c>
      <c r="AC1510" s="29">
        <f t="shared" ref="AC1510:AC1512" si="1128">+X1510</f>
        <v>73.150000000000006</v>
      </c>
      <c r="AD1510" s="49">
        <f t="shared" ref="AD1510:AD1512" si="1129">(AG1510-AC1510)/AG1510</f>
        <v>0</v>
      </c>
      <c r="AE1510" s="102"/>
      <c r="AF1510" s="111">
        <v>2</v>
      </c>
      <c r="AG1510" s="33">
        <f t="shared" ref="AG1510:AG1512" si="1130">SUM(AJ1510:AL1510)+AE1510</f>
        <v>73.150000000000006</v>
      </c>
      <c r="AH1510" s="41"/>
      <c r="AJ1510" s="15">
        <f t="shared" ref="AJ1510:AJ1512" si="1131">ROUND(AC1510/(1-VLOOKUP(AF1510,Group,2,FALSE)),2)</f>
        <v>73.150000000000006</v>
      </c>
      <c r="AK1510" s="15">
        <f t="shared" ref="AK1510:AK1512" si="1132">IF(VLOOKUP(AF1510,Group,5,FALSE)="YES",VLOOKUP(ROUND(ROUND(AJ1510,1)-AJ1510,2),Round,2,FALSE)+VLOOKUP(AF1510,Group,6,FALSE),0)</f>
        <v>0</v>
      </c>
      <c r="AL1510" s="15">
        <f t="shared" ref="AL1510:AL1512" si="1133">IF(VLOOKUP(AF1510,Group,7,FALSE)="",0,ROUND(AJ1510-0.04999,1)-AJ1510+AM1510)</f>
        <v>0</v>
      </c>
      <c r="AM1510" s="15" t="str">
        <f t="shared" ref="AM1510:AM1512" si="1134">IF(VLOOKUP(AF1510,Group,7,FALSE)="","",VLOOKUP(AF1510,Group,7,FALSE))</f>
        <v/>
      </c>
      <c r="AO1510" s="81" t="s">
        <v>59</v>
      </c>
    </row>
    <row r="1511" spans="2:41" s="3" customFormat="1" ht="9.9499999999999993" customHeight="1" x14ac:dyDescent="0.2">
      <c r="B1511" s="96" t="s">
        <v>45</v>
      </c>
      <c r="D1511" s="211"/>
      <c r="E1511" s="61" t="s">
        <v>1221</v>
      </c>
      <c r="F1511" s="61"/>
      <c r="G1511" s="23"/>
      <c r="H1511" s="23"/>
      <c r="I1511" s="23" t="s">
        <v>1222</v>
      </c>
      <c r="J1511" s="23"/>
      <c r="K1511" s="23"/>
      <c r="L1511" s="224" t="s">
        <v>1329</v>
      </c>
      <c r="M1511" s="23"/>
      <c r="N1511" s="23"/>
      <c r="P1511" s="61"/>
      <c r="Q1511" s="73"/>
      <c r="R1511" s="22"/>
      <c r="S1511" s="29">
        <f>IF(Suggested="Yes",AA1511,AG1511)</f>
        <v>73.099999999999994</v>
      </c>
      <c r="T1511" s="27" t="s">
        <v>46</v>
      </c>
      <c r="U1511" s="5" t="str">
        <f>+Instructions!$B$3</f>
        <v xml:space="preserve">G </v>
      </c>
      <c r="V1511" s="41"/>
      <c r="W1511" s="45">
        <f>+Instructions!$C$22</f>
        <v>0</v>
      </c>
      <c r="X1511" s="29">
        <f t="shared" si="1126"/>
        <v>73.099999999999994</v>
      </c>
      <c r="Y1511" s="41"/>
      <c r="Z1511" s="6" t="s">
        <v>1703</v>
      </c>
      <c r="AA1511" s="29">
        <v>73.099999999999994</v>
      </c>
      <c r="AB1511" s="49">
        <f t="shared" si="1127"/>
        <v>0</v>
      </c>
      <c r="AC1511" s="29">
        <f t="shared" si="1128"/>
        <v>73.099999999999994</v>
      </c>
      <c r="AD1511" s="49">
        <f t="shared" si="1129"/>
        <v>0</v>
      </c>
      <c r="AE1511" s="102"/>
      <c r="AF1511" s="111">
        <v>2</v>
      </c>
      <c r="AG1511" s="33">
        <f t="shared" si="1130"/>
        <v>73.099999999999994</v>
      </c>
      <c r="AH1511" s="41"/>
      <c r="AJ1511" s="15">
        <f t="shared" si="1131"/>
        <v>73.099999999999994</v>
      </c>
      <c r="AK1511" s="15">
        <f t="shared" si="1132"/>
        <v>0</v>
      </c>
      <c r="AL1511" s="15">
        <f t="shared" si="1133"/>
        <v>0</v>
      </c>
      <c r="AM1511" s="15" t="str">
        <f t="shared" si="1134"/>
        <v/>
      </c>
      <c r="AO1511" s="81" t="s">
        <v>59</v>
      </c>
    </row>
    <row r="1512" spans="2:41" s="3" customFormat="1" ht="9.9499999999999993" customHeight="1" x14ac:dyDescent="0.2">
      <c r="B1512" s="96" t="s">
        <v>45</v>
      </c>
      <c r="D1512" s="211"/>
      <c r="E1512" s="61" t="s">
        <v>1677</v>
      </c>
      <c r="F1512" s="61"/>
      <c r="G1512" s="23"/>
      <c r="H1512" s="23"/>
      <c r="I1512" s="23" t="s">
        <v>1674</v>
      </c>
      <c r="J1512" s="23"/>
      <c r="K1512" s="23"/>
      <c r="L1512" s="224" t="s">
        <v>1329</v>
      </c>
      <c r="M1512" s="23"/>
      <c r="N1512" s="23"/>
      <c r="P1512" s="61"/>
      <c r="Q1512" s="73"/>
      <c r="R1512" s="22"/>
      <c r="S1512" s="29">
        <f>IF(Suggested="Yes",AA1512,AG1512)</f>
        <v>73.400000000000006</v>
      </c>
      <c r="T1512" s="27" t="s">
        <v>46</v>
      </c>
      <c r="U1512" s="5" t="str">
        <f>+Instructions!$B$3</f>
        <v xml:space="preserve">G </v>
      </c>
      <c r="V1512" s="41"/>
      <c r="W1512" s="45">
        <f>+Instructions!$C$22</f>
        <v>0</v>
      </c>
      <c r="X1512" s="29">
        <f t="shared" si="1126"/>
        <v>73.400000000000006</v>
      </c>
      <c r="Y1512" s="41"/>
      <c r="Z1512" s="6" t="s">
        <v>1703</v>
      </c>
      <c r="AA1512" s="29">
        <v>73.400000000000006</v>
      </c>
      <c r="AB1512" s="49">
        <f t="shared" si="1127"/>
        <v>0</v>
      </c>
      <c r="AC1512" s="29">
        <f t="shared" si="1128"/>
        <v>73.400000000000006</v>
      </c>
      <c r="AD1512" s="49">
        <f t="shared" si="1129"/>
        <v>0</v>
      </c>
      <c r="AE1512" s="102"/>
      <c r="AF1512" s="111">
        <v>2</v>
      </c>
      <c r="AG1512" s="33">
        <f t="shared" si="1130"/>
        <v>73.400000000000006</v>
      </c>
      <c r="AH1512" s="41"/>
      <c r="AJ1512" s="15">
        <f t="shared" si="1131"/>
        <v>73.400000000000006</v>
      </c>
      <c r="AK1512" s="15">
        <f t="shared" si="1132"/>
        <v>0</v>
      </c>
      <c r="AL1512" s="15">
        <f t="shared" si="1133"/>
        <v>0</v>
      </c>
      <c r="AM1512" s="15" t="str">
        <f t="shared" si="1134"/>
        <v/>
      </c>
      <c r="AO1512" s="81" t="s">
        <v>59</v>
      </c>
    </row>
    <row r="1513" spans="2:41" s="3" customFormat="1" ht="3.95" customHeight="1" x14ac:dyDescent="0.2">
      <c r="P1513" s="61"/>
      <c r="Q1513" s="73"/>
      <c r="R1513" s="6"/>
      <c r="S1513" s="29"/>
      <c r="T1513" s="6"/>
      <c r="U1513" s="5"/>
      <c r="V1513" s="41"/>
      <c r="W1513" s="45"/>
      <c r="X1513" s="13"/>
      <c r="Y1513" s="41"/>
      <c r="Z1513" s="29"/>
      <c r="AA1513" s="29"/>
      <c r="AB1513" s="44"/>
      <c r="AC1513" s="15"/>
      <c r="AD1513" s="13"/>
      <c r="AE1513" s="54"/>
      <c r="AF1513" s="105"/>
      <c r="AG1513" s="29"/>
      <c r="AH1513" s="41"/>
      <c r="AJ1513" s="15"/>
      <c r="AK1513" s="15"/>
      <c r="AL1513" s="15"/>
      <c r="AM1513" s="15"/>
      <c r="AO1513" s="182" t="s">
        <v>59</v>
      </c>
    </row>
    <row r="1514" spans="2:41" s="3" customFormat="1" ht="9.9499999999999993" customHeight="1" x14ac:dyDescent="0.2">
      <c r="C1514" s="220" t="s">
        <v>744</v>
      </c>
      <c r="E1514" s="221"/>
      <c r="K1514" s="3" t="s">
        <v>89</v>
      </c>
      <c r="P1514" s="134"/>
      <c r="Q1514" s="6"/>
      <c r="R1514" s="222" t="s">
        <v>370</v>
      </c>
      <c r="S1514" s="172" t="s">
        <v>745</v>
      </c>
      <c r="T1514" s="223"/>
      <c r="U1514" s="5"/>
      <c r="V1514" s="41"/>
      <c r="W1514" s="58"/>
      <c r="X1514" s="58"/>
      <c r="Y1514" s="41"/>
      <c r="Z1514" s="29"/>
      <c r="AA1514" s="29"/>
      <c r="AB1514" s="44"/>
      <c r="AC1514" s="15"/>
      <c r="AD1514" s="13"/>
      <c r="AE1514" s="54"/>
      <c r="AF1514" s="105"/>
      <c r="AG1514" s="15"/>
      <c r="AH1514" s="41"/>
      <c r="AJ1514" s="15"/>
      <c r="AK1514" s="15"/>
      <c r="AL1514" s="15"/>
      <c r="AM1514" s="15"/>
      <c r="AO1514" s="182" t="s">
        <v>59</v>
      </c>
    </row>
    <row r="1515" spans="2:41" s="3" customFormat="1" ht="2.85" customHeight="1" x14ac:dyDescent="0.2">
      <c r="P1515" s="61"/>
      <c r="Q1515" s="73"/>
      <c r="R1515" s="6"/>
      <c r="S1515" s="29"/>
      <c r="T1515" s="6"/>
      <c r="U1515" s="5"/>
      <c r="V1515" s="41"/>
      <c r="W1515" s="45"/>
      <c r="X1515" s="13"/>
      <c r="Y1515" s="41"/>
      <c r="Z1515" s="29"/>
      <c r="AA1515" s="29"/>
      <c r="AB1515" s="44"/>
      <c r="AC1515" s="15"/>
      <c r="AD1515" s="13"/>
      <c r="AE1515" s="54"/>
      <c r="AF1515" s="105"/>
      <c r="AG1515" s="29"/>
      <c r="AH1515" s="41"/>
      <c r="AJ1515" s="15"/>
      <c r="AK1515" s="15"/>
      <c r="AL1515" s="15"/>
      <c r="AM1515" s="15"/>
      <c r="AO1515" s="182" t="s">
        <v>59</v>
      </c>
    </row>
    <row r="1516" spans="2:41" s="3" customFormat="1" ht="9.9499999999999993" customHeight="1" x14ac:dyDescent="0.2">
      <c r="C1516" s="133"/>
      <c r="D1516" s="211" t="s">
        <v>165</v>
      </c>
      <c r="E1516" s="224" t="s">
        <v>746</v>
      </c>
      <c r="F1516" s="224"/>
      <c r="G1516" s="224"/>
      <c r="H1516" s="224"/>
      <c r="I1516" s="224"/>
      <c r="J1516" s="224"/>
      <c r="K1516" s="224"/>
      <c r="L1516" s="224"/>
      <c r="M1516" s="224"/>
      <c r="N1516" s="224"/>
      <c r="O1516" s="23"/>
      <c r="P1516" s="23"/>
      <c r="Q1516" s="23"/>
      <c r="R1516" s="23"/>
      <c r="S1516" s="29"/>
      <c r="T1516" s="23"/>
      <c r="U1516" s="5"/>
      <c r="V1516" s="41"/>
      <c r="W1516" s="58"/>
      <c r="X1516" s="58"/>
      <c r="Y1516" s="41"/>
      <c r="Z1516" s="29"/>
      <c r="AA1516" s="29"/>
      <c r="AB1516" s="44"/>
      <c r="AC1516" s="15"/>
      <c r="AD1516" s="13"/>
      <c r="AE1516" s="54"/>
      <c r="AF1516" s="105"/>
      <c r="AG1516" s="15"/>
      <c r="AH1516" s="41"/>
      <c r="AJ1516" s="15"/>
      <c r="AK1516" s="15"/>
      <c r="AL1516" s="15"/>
      <c r="AM1516" s="15"/>
      <c r="AO1516" s="182" t="s">
        <v>59</v>
      </c>
    </row>
    <row r="1517" spans="2:41" s="3" customFormat="1" ht="1.5" customHeight="1" x14ac:dyDescent="0.2">
      <c r="P1517" s="61"/>
      <c r="Q1517" s="73"/>
      <c r="R1517" s="6"/>
      <c r="S1517" s="29"/>
      <c r="T1517" s="6"/>
      <c r="U1517" s="5"/>
      <c r="V1517" s="41"/>
      <c r="W1517" s="45"/>
      <c r="X1517" s="13"/>
      <c r="Y1517" s="41"/>
      <c r="Z1517" s="29"/>
      <c r="AA1517" s="29"/>
      <c r="AB1517" s="44"/>
      <c r="AC1517" s="15"/>
      <c r="AD1517" s="13"/>
      <c r="AE1517" s="54"/>
      <c r="AF1517" s="105"/>
      <c r="AG1517" s="29"/>
      <c r="AH1517" s="41"/>
      <c r="AJ1517" s="15"/>
      <c r="AK1517" s="15"/>
      <c r="AL1517" s="15"/>
      <c r="AM1517" s="15"/>
      <c r="AO1517" s="182" t="s">
        <v>59</v>
      </c>
    </row>
    <row r="1518" spans="2:41" s="3" customFormat="1" ht="9.9499999999999993" customHeight="1" x14ac:dyDescent="0.2">
      <c r="B1518" s="95" t="s">
        <v>55</v>
      </c>
      <c r="D1518" s="211"/>
      <c r="E1518" s="61" t="s">
        <v>739</v>
      </c>
      <c r="F1518" s="61"/>
      <c r="G1518" s="23" t="s">
        <v>48</v>
      </c>
      <c r="H1518" s="23"/>
      <c r="I1518" s="23" t="s">
        <v>258</v>
      </c>
      <c r="J1518" s="23"/>
      <c r="K1518" s="23"/>
      <c r="L1518" s="23"/>
      <c r="M1518" s="23"/>
      <c r="N1518" s="23"/>
      <c r="P1518" s="61" t="s">
        <v>471</v>
      </c>
      <c r="Q1518" s="73"/>
      <c r="R1518" s="22"/>
      <c r="S1518" s="29">
        <f>IF(Suggested="Yes",AA1518,AG1518)</f>
        <v>9.8000000000000007</v>
      </c>
      <c r="T1518" s="27" t="s">
        <v>47</v>
      </c>
      <c r="U1518" s="5" t="str">
        <f>+Instructions!$B$3</f>
        <v xml:space="preserve">G </v>
      </c>
      <c r="V1518" s="41"/>
      <c r="W1518" s="45">
        <f>+Instructions!$C$22</f>
        <v>0</v>
      </c>
      <c r="X1518" s="15">
        <f>ROUND($AA1518*(1-W1518)+0.004999,2)</f>
        <v>9.8000000000000007</v>
      </c>
      <c r="Y1518" s="41"/>
      <c r="Z1518" s="6" t="s">
        <v>1705</v>
      </c>
      <c r="AA1518" s="29">
        <v>9.8000000000000007</v>
      </c>
      <c r="AB1518" s="49">
        <f>+W1518</f>
        <v>0</v>
      </c>
      <c r="AC1518" s="15">
        <f>+X1518</f>
        <v>9.8000000000000007</v>
      </c>
      <c r="AD1518" s="11">
        <f>(AG1518-AC1518)/AG1518</f>
        <v>0</v>
      </c>
      <c r="AE1518" s="102"/>
      <c r="AF1518" s="109">
        <v>1</v>
      </c>
      <c r="AG1518" s="28">
        <f>SUM(AJ1518:AL1518)+AE1518</f>
        <v>9.8000000000000007</v>
      </c>
      <c r="AH1518" s="41"/>
      <c r="AJ1518" s="15">
        <f>ROUND(AC1518/(1-VLOOKUP(AF1518,Group,2,FALSE)),2)</f>
        <v>9.8000000000000007</v>
      </c>
      <c r="AK1518" s="15">
        <f>IF(VLOOKUP(AF1518,Group,5,FALSE)="YES",VLOOKUP(ROUND(ROUND(AJ1518,1)-AJ1518,2),Round,2,FALSE)+VLOOKUP(AF1518,Group,6,FALSE),0)</f>
        <v>0</v>
      </c>
      <c r="AL1518" s="15">
        <f>IF(VLOOKUP(AF1518,Group,7,FALSE)="",0,ROUND(AJ1518-0.04999,1)-AJ1518+AM1518)</f>
        <v>0</v>
      </c>
      <c r="AM1518" s="15" t="str">
        <f>IF(VLOOKUP(AF1518,Group,7,FALSE)="","",VLOOKUP(AF1518,Group,7,FALSE))</f>
        <v/>
      </c>
      <c r="AO1518" s="183" t="s">
        <v>59</v>
      </c>
    </row>
    <row r="1519" spans="2:41" s="3" customFormat="1" ht="3.95" customHeight="1" x14ac:dyDescent="0.2">
      <c r="P1519" s="61"/>
      <c r="Q1519" s="73"/>
      <c r="R1519" s="6"/>
      <c r="S1519" s="29"/>
      <c r="T1519" s="6"/>
      <c r="U1519" s="5"/>
      <c r="V1519" s="41"/>
      <c r="W1519" s="45"/>
      <c r="X1519" s="13"/>
      <c r="Y1519" s="41"/>
      <c r="Z1519" s="29"/>
      <c r="AA1519" s="29"/>
      <c r="AB1519" s="44"/>
      <c r="AC1519" s="15"/>
      <c r="AD1519" s="13"/>
      <c r="AE1519" s="54"/>
      <c r="AF1519" s="105"/>
      <c r="AG1519" s="29"/>
      <c r="AH1519" s="41"/>
      <c r="AJ1519" s="15"/>
      <c r="AK1519" s="15"/>
      <c r="AL1519" s="15"/>
      <c r="AM1519" s="15"/>
      <c r="AO1519" s="182" t="s">
        <v>59</v>
      </c>
    </row>
    <row r="1520" spans="2:41" s="3" customFormat="1" ht="9.9499999999999993" customHeight="1" x14ac:dyDescent="0.2">
      <c r="C1520" s="220" t="s">
        <v>1443</v>
      </c>
      <c r="E1520" s="221"/>
      <c r="K1520" s="3" t="s">
        <v>89</v>
      </c>
      <c r="P1520" s="134"/>
      <c r="Q1520" s="6"/>
      <c r="R1520" s="222" t="s">
        <v>370</v>
      </c>
      <c r="S1520" s="172" t="s">
        <v>1444</v>
      </c>
      <c r="T1520" s="223"/>
      <c r="U1520" s="5"/>
      <c r="V1520" s="41"/>
      <c r="W1520" s="58"/>
      <c r="X1520" s="58"/>
      <c r="Y1520" s="41"/>
      <c r="Z1520" s="29"/>
      <c r="AA1520" s="29"/>
      <c r="AB1520" s="44"/>
      <c r="AC1520" s="15"/>
      <c r="AD1520" s="13"/>
      <c r="AE1520" s="54"/>
      <c r="AF1520" s="105"/>
      <c r="AG1520" s="15"/>
      <c r="AH1520" s="41"/>
      <c r="AJ1520" s="15"/>
      <c r="AK1520" s="15"/>
      <c r="AL1520" s="15"/>
      <c r="AM1520" s="15"/>
      <c r="AO1520" s="182" t="s">
        <v>59</v>
      </c>
    </row>
    <row r="1521" spans="2:41" s="3" customFormat="1" ht="2.85" customHeight="1" x14ac:dyDescent="0.2">
      <c r="P1521" s="61"/>
      <c r="Q1521" s="73"/>
      <c r="R1521" s="6"/>
      <c r="S1521" s="29"/>
      <c r="T1521" s="6"/>
      <c r="U1521" s="5"/>
      <c r="V1521" s="41"/>
      <c r="W1521" s="45"/>
      <c r="X1521" s="13"/>
      <c r="Y1521" s="41"/>
      <c r="Z1521" s="29"/>
      <c r="AA1521" s="29"/>
      <c r="AB1521" s="44"/>
      <c r="AC1521" s="15"/>
      <c r="AD1521" s="13"/>
      <c r="AE1521" s="54"/>
      <c r="AF1521" s="105"/>
      <c r="AG1521" s="29"/>
      <c r="AH1521" s="41"/>
      <c r="AJ1521" s="15"/>
      <c r="AK1521" s="15"/>
      <c r="AL1521" s="15"/>
      <c r="AM1521" s="15"/>
      <c r="AO1521" s="182" t="s">
        <v>59</v>
      </c>
    </row>
    <row r="1522" spans="2:41" s="3" customFormat="1" ht="9.9499999999999993" customHeight="1" x14ac:dyDescent="0.2">
      <c r="C1522" s="133"/>
      <c r="D1522" s="211" t="s">
        <v>10</v>
      </c>
      <c r="E1522" s="224" t="s">
        <v>1445</v>
      </c>
      <c r="F1522" s="224"/>
      <c r="G1522" s="224"/>
      <c r="H1522" s="224"/>
      <c r="I1522" s="224"/>
      <c r="J1522" s="224"/>
      <c r="K1522" s="224"/>
      <c r="L1522" s="224"/>
      <c r="M1522" s="224"/>
      <c r="N1522" s="224"/>
      <c r="O1522" s="23"/>
      <c r="P1522" s="23"/>
      <c r="Q1522" s="23"/>
      <c r="R1522" s="23"/>
      <c r="S1522" s="29"/>
      <c r="T1522" s="23"/>
      <c r="U1522" s="5"/>
      <c r="V1522" s="41"/>
      <c r="W1522" s="58"/>
      <c r="X1522" s="58"/>
      <c r="Y1522" s="41"/>
      <c r="Z1522" s="29"/>
      <c r="AA1522" s="29"/>
      <c r="AB1522" s="44"/>
      <c r="AC1522" s="15"/>
      <c r="AD1522" s="13"/>
      <c r="AE1522" s="54"/>
      <c r="AF1522" s="105"/>
      <c r="AG1522" s="15"/>
      <c r="AH1522" s="41"/>
      <c r="AJ1522" s="15"/>
      <c r="AK1522" s="15"/>
      <c r="AL1522" s="15"/>
      <c r="AM1522" s="15"/>
      <c r="AO1522" s="182" t="s">
        <v>59</v>
      </c>
    </row>
    <row r="1523" spans="2:41" s="3" customFormat="1" ht="1.5" customHeight="1" x14ac:dyDescent="0.2">
      <c r="P1523" s="61"/>
      <c r="Q1523" s="73"/>
      <c r="R1523" s="6"/>
      <c r="S1523" s="29"/>
      <c r="T1523" s="6"/>
      <c r="U1523" s="5"/>
      <c r="V1523" s="41"/>
      <c r="W1523" s="45"/>
      <c r="X1523" s="13"/>
      <c r="Y1523" s="41"/>
      <c r="Z1523" s="29"/>
      <c r="AA1523" s="29"/>
      <c r="AB1523" s="44"/>
      <c r="AC1523" s="15"/>
      <c r="AD1523" s="13"/>
      <c r="AE1523" s="54"/>
      <c r="AF1523" s="105"/>
      <c r="AG1523" s="29"/>
      <c r="AH1523" s="41"/>
      <c r="AJ1523" s="15"/>
      <c r="AK1523" s="15"/>
      <c r="AL1523" s="15"/>
      <c r="AM1523" s="15"/>
      <c r="AO1523" s="182" t="s">
        <v>59</v>
      </c>
    </row>
    <row r="1524" spans="2:41" s="3" customFormat="1" ht="9.75" customHeight="1" x14ac:dyDescent="0.2">
      <c r="B1524" s="95" t="s">
        <v>55</v>
      </c>
      <c r="D1524" s="211"/>
      <c r="E1524" s="61" t="s">
        <v>1021</v>
      </c>
      <c r="F1524" s="61"/>
      <c r="G1524" s="23" t="s">
        <v>48</v>
      </c>
      <c r="H1524" s="23"/>
      <c r="I1524" s="23"/>
      <c r="J1524" s="23"/>
      <c r="K1524" s="23"/>
      <c r="L1524" s="23"/>
      <c r="M1524" s="23"/>
      <c r="N1524" s="23"/>
      <c r="P1524" s="61" t="s">
        <v>1022</v>
      </c>
      <c r="Q1524" s="73"/>
      <c r="R1524" s="22"/>
      <c r="S1524" s="29">
        <f>IF(Suggested="Yes",AA1524,AG1524)</f>
        <v>5.0999999999999996</v>
      </c>
      <c r="T1524" s="27" t="s">
        <v>47</v>
      </c>
      <c r="U1524" s="5" t="str">
        <f>+Instructions!$B$3</f>
        <v xml:space="preserve">G </v>
      </c>
      <c r="V1524" s="41"/>
      <c r="W1524" s="45">
        <f>+Instructions!$C$22</f>
        <v>0</v>
      </c>
      <c r="X1524" s="15">
        <f t="shared" ref="X1524" si="1135">ROUND($AA1524*(1-W1524)+0.004999,2)</f>
        <v>5.0999999999999996</v>
      </c>
      <c r="Y1524" s="41"/>
      <c r="Z1524" s="6" t="s">
        <v>1703</v>
      </c>
      <c r="AA1524" s="29">
        <v>5.0999999999999996</v>
      </c>
      <c r="AB1524" s="49">
        <f t="shared" ref="AB1524" si="1136">+W1524</f>
        <v>0</v>
      </c>
      <c r="AC1524" s="15">
        <f t="shared" ref="AC1524" si="1137">+X1524</f>
        <v>5.0999999999999996</v>
      </c>
      <c r="AD1524" s="11">
        <f t="shared" ref="AD1524" si="1138">(AG1524-AC1524)/AG1524</f>
        <v>0</v>
      </c>
      <c r="AE1524" s="102"/>
      <c r="AF1524" s="109">
        <v>1</v>
      </c>
      <c r="AG1524" s="28">
        <f t="shared" ref="AG1524" si="1139">SUM(AJ1524:AL1524)+AE1524</f>
        <v>5.0999999999999996</v>
      </c>
      <c r="AH1524" s="41"/>
      <c r="AJ1524" s="15">
        <f t="shared" ref="AJ1524" si="1140">ROUND(AC1524/(1-VLOOKUP(AF1524,Group,2,FALSE)),2)</f>
        <v>5.0999999999999996</v>
      </c>
      <c r="AK1524" s="15">
        <f t="shared" ref="AK1524" si="1141">IF(VLOOKUP(AF1524,Group,5,FALSE)="YES",VLOOKUP(ROUND(ROUND(AJ1524,1)-AJ1524,2),Round,2,FALSE)+VLOOKUP(AF1524,Group,6,FALSE),0)</f>
        <v>0</v>
      </c>
      <c r="AL1524" s="15">
        <f t="shared" ref="AL1524" si="1142">IF(VLOOKUP(AF1524,Group,7,FALSE)="",0,ROUND(AJ1524-0.04999,1)-AJ1524+AM1524)</f>
        <v>0</v>
      </c>
      <c r="AM1524" s="15" t="str">
        <f t="shared" ref="AM1524" si="1143">IF(VLOOKUP(AF1524,Group,7,FALSE)="","",VLOOKUP(AF1524,Group,7,FALSE))</f>
        <v/>
      </c>
      <c r="AO1524" s="81" t="s">
        <v>59</v>
      </c>
    </row>
    <row r="1525" spans="2:41" s="3" customFormat="1" ht="3.95" customHeight="1" x14ac:dyDescent="0.2">
      <c r="P1525" s="61"/>
      <c r="Q1525" s="73"/>
      <c r="R1525" s="6"/>
      <c r="S1525" s="29"/>
      <c r="T1525" s="6"/>
      <c r="U1525" s="5"/>
      <c r="V1525" s="41"/>
      <c r="W1525" s="45"/>
      <c r="X1525" s="13"/>
      <c r="Y1525" s="41"/>
      <c r="Z1525" s="29"/>
      <c r="AA1525" s="29"/>
      <c r="AB1525" s="44"/>
      <c r="AC1525" s="15"/>
      <c r="AD1525" s="13"/>
      <c r="AE1525" s="54"/>
      <c r="AF1525" s="105"/>
      <c r="AG1525" s="29"/>
      <c r="AH1525" s="41"/>
      <c r="AJ1525" s="15"/>
      <c r="AK1525" s="15"/>
      <c r="AL1525" s="15"/>
      <c r="AM1525" s="15"/>
      <c r="AO1525" s="182" t="s">
        <v>59</v>
      </c>
    </row>
    <row r="1526" spans="2:41" s="3" customFormat="1" ht="9.9499999999999993" customHeight="1" x14ac:dyDescent="0.2">
      <c r="C1526" s="220" t="s">
        <v>898</v>
      </c>
      <c r="E1526" s="221"/>
      <c r="K1526" s="3" t="s">
        <v>89</v>
      </c>
      <c r="P1526" s="134"/>
      <c r="Q1526" s="6"/>
      <c r="R1526" s="222" t="s">
        <v>370</v>
      </c>
      <c r="S1526" s="172" t="s">
        <v>899</v>
      </c>
      <c r="T1526" s="223"/>
      <c r="U1526" s="5"/>
      <c r="V1526" s="41"/>
      <c r="W1526" s="58"/>
      <c r="X1526" s="58"/>
      <c r="Y1526" s="41"/>
      <c r="Z1526" s="29"/>
      <c r="AA1526" s="29"/>
      <c r="AB1526" s="44"/>
      <c r="AC1526" s="15"/>
      <c r="AD1526" s="13"/>
      <c r="AE1526" s="54"/>
      <c r="AF1526" s="105"/>
      <c r="AG1526" s="15"/>
      <c r="AH1526" s="41"/>
      <c r="AJ1526" s="15"/>
      <c r="AK1526" s="15"/>
      <c r="AL1526" s="15"/>
      <c r="AM1526" s="15"/>
      <c r="AO1526" s="182" t="s">
        <v>59</v>
      </c>
    </row>
    <row r="1527" spans="2:41" s="3" customFormat="1" ht="2.85" customHeight="1" x14ac:dyDescent="0.2">
      <c r="P1527" s="61"/>
      <c r="Q1527" s="73"/>
      <c r="R1527" s="6"/>
      <c r="S1527" s="29"/>
      <c r="T1527" s="6"/>
      <c r="U1527" s="5"/>
      <c r="V1527" s="41"/>
      <c r="W1527" s="45"/>
      <c r="X1527" s="13"/>
      <c r="Y1527" s="41"/>
      <c r="Z1527" s="29"/>
      <c r="AA1527" s="29"/>
      <c r="AB1527" s="44"/>
      <c r="AC1527" s="15"/>
      <c r="AD1527" s="13"/>
      <c r="AE1527" s="54"/>
      <c r="AF1527" s="105"/>
      <c r="AG1527" s="29"/>
      <c r="AH1527" s="41"/>
      <c r="AJ1527" s="15"/>
      <c r="AK1527" s="15"/>
      <c r="AL1527" s="15"/>
      <c r="AM1527" s="15"/>
      <c r="AO1527" s="182" t="s">
        <v>59</v>
      </c>
    </row>
    <row r="1528" spans="2:41" s="3" customFormat="1" ht="9.9499999999999993" customHeight="1" x14ac:dyDescent="0.2">
      <c r="C1528" s="133"/>
      <c r="D1528" s="211" t="s">
        <v>10</v>
      </c>
      <c r="E1528" s="224" t="s">
        <v>900</v>
      </c>
      <c r="F1528" s="224" t="s">
        <v>902</v>
      </c>
      <c r="G1528" s="224"/>
      <c r="H1528" s="224"/>
      <c r="I1528" s="224"/>
      <c r="J1528" s="224" t="s">
        <v>719</v>
      </c>
      <c r="K1528" s="224"/>
      <c r="L1528" s="224"/>
      <c r="M1528" s="224"/>
      <c r="N1528" s="224"/>
      <c r="O1528" s="23"/>
      <c r="P1528" s="23"/>
      <c r="Q1528" s="23"/>
      <c r="R1528" s="23"/>
      <c r="S1528" s="29"/>
      <c r="T1528" s="23"/>
      <c r="U1528" s="5"/>
      <c r="V1528" s="41"/>
      <c r="W1528" s="58"/>
      <c r="X1528" s="58"/>
      <c r="Y1528" s="41"/>
      <c r="Z1528" s="29"/>
      <c r="AA1528" s="29"/>
      <c r="AB1528" s="44"/>
      <c r="AC1528" s="15"/>
      <c r="AD1528" s="13"/>
      <c r="AE1528" s="54"/>
      <c r="AF1528" s="105"/>
      <c r="AG1528" s="15"/>
      <c r="AH1528" s="41"/>
      <c r="AJ1528" s="15"/>
      <c r="AK1528" s="15"/>
      <c r="AL1528" s="15"/>
      <c r="AM1528" s="15"/>
      <c r="AO1528" s="182" t="s">
        <v>59</v>
      </c>
    </row>
    <row r="1529" spans="2:41" s="3" customFormat="1" ht="9.9499999999999993" customHeight="1" x14ac:dyDescent="0.2">
      <c r="C1529" s="133"/>
      <c r="D1529" s="211"/>
      <c r="E1529" s="224" t="s">
        <v>901</v>
      </c>
      <c r="F1529" s="224" t="s">
        <v>903</v>
      </c>
      <c r="G1529" s="224"/>
      <c r="H1529" s="224"/>
      <c r="I1529" s="224"/>
      <c r="J1529" s="224"/>
      <c r="K1529" s="224"/>
      <c r="L1529" s="224"/>
      <c r="M1529" s="224"/>
      <c r="N1529" s="224"/>
      <c r="O1529" s="23"/>
      <c r="P1529" s="23"/>
      <c r="Q1529" s="23"/>
      <c r="R1529" s="23"/>
      <c r="S1529" s="29"/>
      <c r="T1529" s="23"/>
      <c r="U1529" s="5"/>
      <c r="V1529" s="41"/>
      <c r="W1529" s="58"/>
      <c r="X1529" s="58"/>
      <c r="Y1529" s="41"/>
      <c r="Z1529" s="29"/>
      <c r="AA1529" s="29"/>
      <c r="AB1529" s="44"/>
      <c r="AC1529" s="15"/>
      <c r="AD1529" s="13"/>
      <c r="AE1529" s="54"/>
      <c r="AF1529" s="105"/>
      <c r="AG1529" s="15"/>
      <c r="AH1529" s="41"/>
      <c r="AJ1529" s="15"/>
      <c r="AK1529" s="15"/>
      <c r="AL1529" s="15"/>
      <c r="AM1529" s="15"/>
      <c r="AO1529" s="182" t="s">
        <v>59</v>
      </c>
    </row>
    <row r="1530" spans="2:41" s="3" customFormat="1" ht="1.5" customHeight="1" x14ac:dyDescent="0.2">
      <c r="P1530" s="61"/>
      <c r="Q1530" s="73"/>
      <c r="R1530" s="6"/>
      <c r="S1530" s="29"/>
      <c r="T1530" s="6"/>
      <c r="U1530" s="5"/>
      <c r="V1530" s="41"/>
      <c r="W1530" s="45"/>
      <c r="X1530" s="13"/>
      <c r="Y1530" s="41"/>
      <c r="Z1530" s="29"/>
      <c r="AA1530" s="29"/>
      <c r="AB1530" s="44"/>
      <c r="AC1530" s="15"/>
      <c r="AD1530" s="13"/>
      <c r="AE1530" s="54"/>
      <c r="AF1530" s="105"/>
      <c r="AG1530" s="29"/>
      <c r="AH1530" s="41"/>
      <c r="AJ1530" s="15"/>
      <c r="AK1530" s="15"/>
      <c r="AL1530" s="15"/>
      <c r="AM1530" s="15"/>
      <c r="AO1530" s="182" t="s">
        <v>59</v>
      </c>
    </row>
    <row r="1531" spans="2:41" s="3" customFormat="1" ht="9.9499999999999993" customHeight="1" x14ac:dyDescent="0.2">
      <c r="B1531" s="95" t="s">
        <v>55</v>
      </c>
      <c r="D1531" s="211"/>
      <c r="E1531" s="61" t="s">
        <v>1658</v>
      </c>
      <c r="F1531" s="61"/>
      <c r="G1531" s="23" t="s">
        <v>48</v>
      </c>
      <c r="H1531" s="23"/>
      <c r="I1531" s="23"/>
      <c r="J1531" s="23"/>
      <c r="K1531" s="23"/>
      <c r="L1531" s="23"/>
      <c r="M1531" s="23"/>
      <c r="N1531" s="23"/>
      <c r="P1531" s="61" t="s">
        <v>1005</v>
      </c>
      <c r="Q1531" s="73"/>
      <c r="R1531" s="22"/>
      <c r="S1531" s="29">
        <f>IF(Suggested="Yes",AA1531,AG1531)</f>
        <v>11.75</v>
      </c>
      <c r="T1531" s="27" t="s">
        <v>47</v>
      </c>
      <c r="U1531" s="5" t="str">
        <f>+Instructions!$B$3</f>
        <v xml:space="preserve">G </v>
      </c>
      <c r="V1531" s="41"/>
      <c r="W1531" s="45">
        <f>+Instructions!$C$22</f>
        <v>0</v>
      </c>
      <c r="X1531" s="15">
        <f>ROUND($AA1531*(1-W1531)+0.004999,2)</f>
        <v>11.75</v>
      </c>
      <c r="Y1531" s="41"/>
      <c r="Z1531" s="6" t="s">
        <v>1705</v>
      </c>
      <c r="AA1531" s="29">
        <v>11.75</v>
      </c>
      <c r="AB1531" s="49">
        <f>+W1531</f>
        <v>0</v>
      </c>
      <c r="AC1531" s="15">
        <f>+X1531</f>
        <v>11.75</v>
      </c>
      <c r="AD1531" s="11">
        <f>(AG1531-AC1531)/AG1531</f>
        <v>0</v>
      </c>
      <c r="AE1531" s="102"/>
      <c r="AF1531" s="109">
        <v>1</v>
      </c>
      <c r="AG1531" s="28">
        <f>SUM(AJ1531:AL1531)+AE1531</f>
        <v>11.75</v>
      </c>
      <c r="AH1531" s="41"/>
      <c r="AJ1531" s="15">
        <f>ROUND(AC1531/(1-VLOOKUP(AF1531,Group,2,FALSE)),2)</f>
        <v>11.75</v>
      </c>
      <c r="AK1531" s="15">
        <f>IF(VLOOKUP(AF1531,Group,5,FALSE)="YES",VLOOKUP(ROUND(ROUND(AJ1531,1)-AJ1531,2),Round,2,FALSE)+VLOOKUP(AF1531,Group,6,FALSE),0)</f>
        <v>0</v>
      </c>
      <c r="AL1531" s="15">
        <f>IF(VLOOKUP(AF1531,Group,7,FALSE)="",0,ROUND(AJ1531-0.04999,1)-AJ1531+AM1531)</f>
        <v>0</v>
      </c>
      <c r="AM1531" s="15" t="str">
        <f>IF(VLOOKUP(AF1531,Group,7,FALSE)="","",VLOOKUP(AF1531,Group,7,FALSE))</f>
        <v/>
      </c>
      <c r="AO1531" s="183" t="s">
        <v>59</v>
      </c>
    </row>
    <row r="1532" spans="2:41" s="3" customFormat="1" ht="1.5" customHeight="1" x14ac:dyDescent="0.2">
      <c r="P1532" s="61"/>
      <c r="Q1532" s="73"/>
      <c r="R1532" s="6"/>
      <c r="S1532" s="29"/>
      <c r="T1532" s="6"/>
      <c r="U1532" s="5"/>
      <c r="V1532" s="41"/>
      <c r="W1532" s="45"/>
      <c r="X1532" s="13"/>
      <c r="Y1532" s="41"/>
      <c r="Z1532" s="29"/>
      <c r="AA1532" s="29"/>
      <c r="AB1532" s="44"/>
      <c r="AC1532" s="15"/>
      <c r="AD1532" s="13"/>
      <c r="AE1532" s="54"/>
      <c r="AF1532" s="105"/>
      <c r="AG1532" s="29"/>
      <c r="AH1532" s="41"/>
      <c r="AJ1532" s="15"/>
      <c r="AK1532" s="15"/>
      <c r="AL1532" s="15"/>
      <c r="AM1532" s="15"/>
      <c r="AO1532" s="182" t="s">
        <v>59</v>
      </c>
    </row>
    <row r="1533" spans="2:41" s="3" customFormat="1" ht="9.9499999999999993" customHeight="1" x14ac:dyDescent="0.2">
      <c r="B1533" s="94" t="s">
        <v>8</v>
      </c>
      <c r="D1533" s="211"/>
      <c r="E1533" s="61" t="s">
        <v>904</v>
      </c>
      <c r="F1533" s="61"/>
      <c r="G1533" s="23" t="s">
        <v>320</v>
      </c>
      <c r="H1533" s="23"/>
      <c r="I1533" s="23"/>
      <c r="J1533" s="23"/>
      <c r="K1533" s="23"/>
      <c r="L1533" s="23"/>
      <c r="M1533" s="23"/>
      <c r="N1533" s="23"/>
      <c r="P1533" s="61"/>
      <c r="Q1533" s="73"/>
      <c r="R1533" s="22"/>
      <c r="S1533" s="29">
        <f>IF(Suggested="Yes",AA1533,AG1533)</f>
        <v>14.5</v>
      </c>
      <c r="T1533" s="27" t="s">
        <v>46</v>
      </c>
      <c r="U1533" s="5" t="str">
        <f>+Instructions!$B$3</f>
        <v xml:space="preserve">G </v>
      </c>
      <c r="V1533" s="41"/>
      <c r="W1533" s="45">
        <f>+Instructions!$C$22</f>
        <v>0</v>
      </c>
      <c r="X1533" s="15">
        <f>ROUND($AA1533*(1-W1533)+0.004999,2)</f>
        <v>14.5</v>
      </c>
      <c r="Y1533" s="41"/>
      <c r="Z1533" s="6" t="s">
        <v>1705</v>
      </c>
      <c r="AA1533" s="29">
        <v>14.5</v>
      </c>
      <c r="AB1533" s="49">
        <f>+W1533</f>
        <v>0</v>
      </c>
      <c r="AC1533" s="15">
        <f>+X1533</f>
        <v>14.5</v>
      </c>
      <c r="AD1533" s="11">
        <f>(AG1533-AC1533)/AG1533</f>
        <v>0</v>
      </c>
      <c r="AE1533" s="102"/>
      <c r="AF1533" s="110">
        <v>3</v>
      </c>
      <c r="AG1533" s="42">
        <f>SUM(AJ1533:AL1533)+AE1533</f>
        <v>14.5</v>
      </c>
      <c r="AH1533" s="41"/>
      <c r="AJ1533" s="15">
        <f>ROUND(AC1533/(1-VLOOKUP(AF1533,Group,2,FALSE)),2)</f>
        <v>14.5</v>
      </c>
      <c r="AK1533" s="15">
        <f>IF(VLOOKUP(AF1533,Group,5,FALSE)="YES",VLOOKUP(ROUND(ROUND(AJ1533,1)-AJ1533,2),Round,2,FALSE)+VLOOKUP(AF1533,Group,6,FALSE),0)</f>
        <v>0</v>
      </c>
      <c r="AL1533" s="15">
        <f>IF(VLOOKUP(AF1533,Group,7,FALSE)="",0,ROUND(AJ1533-0.04999,1)-AJ1533+AM1533)</f>
        <v>0</v>
      </c>
      <c r="AM1533" s="15" t="str">
        <f>IF(VLOOKUP(AF1533,Group,7,FALSE)="","",VLOOKUP(AF1533,Group,7,FALSE))</f>
        <v/>
      </c>
      <c r="AO1533" s="81" t="s">
        <v>59</v>
      </c>
    </row>
    <row r="1534" spans="2:41" s="3" customFormat="1" ht="3.95" customHeight="1" x14ac:dyDescent="0.2">
      <c r="P1534" s="61"/>
      <c r="Q1534" s="73"/>
      <c r="R1534" s="6"/>
      <c r="S1534" s="29"/>
      <c r="T1534" s="6"/>
      <c r="U1534" s="5"/>
      <c r="V1534" s="41"/>
      <c r="W1534" s="45"/>
      <c r="X1534" s="13"/>
      <c r="Y1534" s="41"/>
      <c r="Z1534" s="29"/>
      <c r="AA1534" s="29"/>
      <c r="AB1534" s="44"/>
      <c r="AC1534" s="15"/>
      <c r="AD1534" s="13"/>
      <c r="AE1534" s="54"/>
      <c r="AF1534" s="105"/>
      <c r="AG1534" s="29"/>
      <c r="AH1534" s="41"/>
      <c r="AJ1534" s="15"/>
      <c r="AK1534" s="15"/>
      <c r="AL1534" s="15"/>
      <c r="AM1534" s="15"/>
      <c r="AO1534" s="182" t="s">
        <v>59</v>
      </c>
    </row>
    <row r="1535" spans="2:41" s="3" customFormat="1" ht="9.9499999999999993" customHeight="1" x14ac:dyDescent="0.2">
      <c r="C1535" s="220" t="s">
        <v>750</v>
      </c>
      <c r="E1535" s="221"/>
      <c r="K1535" s="3" t="s">
        <v>89</v>
      </c>
      <c r="P1535" s="134"/>
      <c r="Q1535" s="6"/>
      <c r="R1535" s="222" t="s">
        <v>370</v>
      </c>
      <c r="S1535" s="172" t="s">
        <v>751</v>
      </c>
      <c r="T1535" s="223"/>
      <c r="U1535" s="5"/>
      <c r="V1535" s="41"/>
      <c r="W1535" s="58"/>
      <c r="X1535" s="58"/>
      <c r="Y1535" s="41"/>
      <c r="Z1535" s="29"/>
      <c r="AA1535" s="29"/>
      <c r="AB1535" s="44"/>
      <c r="AC1535" s="15"/>
      <c r="AD1535" s="13"/>
      <c r="AE1535" s="54"/>
      <c r="AF1535" s="105"/>
      <c r="AG1535" s="15"/>
      <c r="AH1535" s="41"/>
      <c r="AJ1535" s="15"/>
      <c r="AK1535" s="15"/>
      <c r="AL1535" s="15"/>
      <c r="AM1535" s="15"/>
      <c r="AO1535" s="182" t="s">
        <v>59</v>
      </c>
    </row>
    <row r="1536" spans="2:41" s="3" customFormat="1" ht="2.85" customHeight="1" x14ac:dyDescent="0.2">
      <c r="P1536" s="61"/>
      <c r="Q1536" s="73"/>
      <c r="R1536" s="6"/>
      <c r="S1536" s="29"/>
      <c r="T1536" s="6"/>
      <c r="U1536" s="5"/>
      <c r="V1536" s="41"/>
      <c r="W1536" s="45"/>
      <c r="X1536" s="13"/>
      <c r="Y1536" s="41"/>
      <c r="Z1536" s="29"/>
      <c r="AA1536" s="29"/>
      <c r="AB1536" s="44"/>
      <c r="AC1536" s="15"/>
      <c r="AD1536" s="13"/>
      <c r="AE1536" s="54"/>
      <c r="AF1536" s="105"/>
      <c r="AG1536" s="29"/>
      <c r="AH1536" s="41"/>
      <c r="AJ1536" s="15"/>
      <c r="AK1536" s="15"/>
      <c r="AL1536" s="15"/>
      <c r="AM1536" s="15"/>
      <c r="AO1536" s="182" t="s">
        <v>59</v>
      </c>
    </row>
    <row r="1537" spans="2:41" s="3" customFormat="1" ht="9.9499999999999993" customHeight="1" x14ac:dyDescent="0.2">
      <c r="C1537" s="133"/>
      <c r="D1537" s="211" t="s">
        <v>165</v>
      </c>
      <c r="E1537" s="224" t="s">
        <v>752</v>
      </c>
      <c r="F1537" s="224"/>
      <c r="G1537" s="224"/>
      <c r="H1537" s="224"/>
      <c r="I1537" s="224"/>
      <c r="J1537" s="224"/>
      <c r="K1537" s="224"/>
      <c r="L1537" s="224"/>
      <c r="M1537" s="224"/>
      <c r="N1537" s="224"/>
      <c r="O1537" s="23"/>
      <c r="P1537" s="23"/>
      <c r="Q1537" s="23"/>
      <c r="R1537" s="23"/>
      <c r="S1537" s="29"/>
      <c r="T1537" s="23"/>
      <c r="U1537" s="5"/>
      <c r="V1537" s="41"/>
      <c r="W1537" s="58"/>
      <c r="X1537" s="58"/>
      <c r="Y1537" s="41"/>
      <c r="Z1537" s="29"/>
      <c r="AA1537" s="29"/>
      <c r="AB1537" s="44"/>
      <c r="AC1537" s="15"/>
      <c r="AD1537" s="13"/>
      <c r="AE1537" s="54"/>
      <c r="AF1537" s="105"/>
      <c r="AG1537" s="15"/>
      <c r="AH1537" s="41"/>
      <c r="AJ1537" s="15"/>
      <c r="AK1537" s="15"/>
      <c r="AL1537" s="15"/>
      <c r="AM1537" s="15"/>
      <c r="AO1537" s="182" t="s">
        <v>59</v>
      </c>
    </row>
    <row r="1538" spans="2:41" s="3" customFormat="1" ht="1.5" customHeight="1" x14ac:dyDescent="0.2">
      <c r="P1538" s="61"/>
      <c r="Q1538" s="73"/>
      <c r="R1538" s="6"/>
      <c r="S1538" s="29"/>
      <c r="T1538" s="6"/>
      <c r="U1538" s="5"/>
      <c r="V1538" s="41"/>
      <c r="W1538" s="45"/>
      <c r="X1538" s="13"/>
      <c r="Y1538" s="41"/>
      <c r="Z1538" s="29"/>
      <c r="AA1538" s="29"/>
      <c r="AB1538" s="44"/>
      <c r="AC1538" s="15"/>
      <c r="AD1538" s="13"/>
      <c r="AE1538" s="54"/>
      <c r="AF1538" s="105"/>
      <c r="AG1538" s="29"/>
      <c r="AH1538" s="41"/>
      <c r="AJ1538" s="15"/>
      <c r="AK1538" s="15"/>
      <c r="AL1538" s="15"/>
      <c r="AM1538" s="15"/>
      <c r="AO1538" s="182" t="s">
        <v>59</v>
      </c>
    </row>
    <row r="1539" spans="2:41" s="3" customFormat="1" ht="9.9499999999999993" customHeight="1" x14ac:dyDescent="0.2">
      <c r="B1539" s="95" t="s">
        <v>55</v>
      </c>
      <c r="D1539" s="211"/>
      <c r="E1539" s="61" t="s">
        <v>739</v>
      </c>
      <c r="F1539" s="61"/>
      <c r="G1539" s="23" t="s">
        <v>48</v>
      </c>
      <c r="H1539" s="23"/>
      <c r="I1539" s="23" t="s">
        <v>258</v>
      </c>
      <c r="J1539" s="23"/>
      <c r="K1539" s="23"/>
      <c r="L1539" s="23"/>
      <c r="M1539" s="23"/>
      <c r="N1539" s="23"/>
      <c r="P1539" s="61" t="s">
        <v>740</v>
      </c>
      <c r="Q1539" s="73"/>
      <c r="R1539" s="22"/>
      <c r="S1539" s="29">
        <f>IF(Suggested="Yes",AA1539,AG1539)</f>
        <v>10.5</v>
      </c>
      <c r="T1539" s="27" t="s">
        <v>47</v>
      </c>
      <c r="U1539" s="5" t="str">
        <f>+Instructions!$B$3</f>
        <v xml:space="preserve">G </v>
      </c>
      <c r="V1539" s="41"/>
      <c r="W1539" s="45">
        <f>+Instructions!$C$22</f>
        <v>0</v>
      </c>
      <c r="X1539" s="15">
        <f>ROUND($AA1539*(1-W1539)+0.004999,2)</f>
        <v>10.5</v>
      </c>
      <c r="Y1539" s="41"/>
      <c r="Z1539" s="6" t="s">
        <v>1705</v>
      </c>
      <c r="AA1539" s="29">
        <v>10.5</v>
      </c>
      <c r="AB1539" s="49">
        <f>+W1539</f>
        <v>0</v>
      </c>
      <c r="AC1539" s="15">
        <f>+X1539</f>
        <v>10.5</v>
      </c>
      <c r="AD1539" s="11">
        <f>(AG1539-AC1539)/AG1539</f>
        <v>0</v>
      </c>
      <c r="AE1539" s="102"/>
      <c r="AF1539" s="109">
        <v>1</v>
      </c>
      <c r="AG1539" s="28">
        <f>SUM(AJ1539:AL1539)+AE1539</f>
        <v>10.5</v>
      </c>
      <c r="AH1539" s="41"/>
      <c r="AJ1539" s="15">
        <f>ROUND(AC1539/(1-VLOOKUP(AF1539,Group,2,FALSE)),2)</f>
        <v>10.5</v>
      </c>
      <c r="AK1539" s="15">
        <f>IF(VLOOKUP(AF1539,Group,5,FALSE)="YES",VLOOKUP(ROUND(ROUND(AJ1539,1)-AJ1539,2),Round,2,FALSE)+VLOOKUP(AF1539,Group,6,FALSE),0)</f>
        <v>0</v>
      </c>
      <c r="AL1539" s="15">
        <f>IF(VLOOKUP(AF1539,Group,7,FALSE)="",0,ROUND(AJ1539-0.04999,1)-AJ1539+AM1539)</f>
        <v>0</v>
      </c>
      <c r="AM1539" s="15" t="str">
        <f>IF(VLOOKUP(AF1539,Group,7,FALSE)="","",VLOOKUP(AF1539,Group,7,FALSE))</f>
        <v/>
      </c>
      <c r="AO1539" s="183" t="s">
        <v>59</v>
      </c>
    </row>
    <row r="1540" spans="2:41" s="3" customFormat="1" ht="3.95" customHeight="1" x14ac:dyDescent="0.2">
      <c r="P1540" s="61"/>
      <c r="Q1540" s="73"/>
      <c r="R1540" s="6"/>
      <c r="S1540" s="29"/>
      <c r="T1540" s="6"/>
      <c r="U1540" s="5"/>
      <c r="V1540" s="41"/>
      <c r="W1540" s="45"/>
      <c r="X1540" s="13"/>
      <c r="Y1540" s="41"/>
      <c r="Z1540" s="29"/>
      <c r="AA1540" s="29"/>
      <c r="AB1540" s="44"/>
      <c r="AC1540" s="15"/>
      <c r="AD1540" s="13"/>
      <c r="AE1540" s="54"/>
      <c r="AF1540" s="105"/>
      <c r="AG1540" s="29"/>
      <c r="AH1540" s="41"/>
      <c r="AJ1540" s="15"/>
      <c r="AK1540" s="15"/>
      <c r="AL1540" s="15"/>
      <c r="AM1540" s="15"/>
      <c r="AO1540" s="182" t="s">
        <v>59</v>
      </c>
    </row>
    <row r="1541" spans="2:41" s="3" customFormat="1" ht="9.9499999999999993" customHeight="1" x14ac:dyDescent="0.2">
      <c r="C1541" s="220" t="s">
        <v>1087</v>
      </c>
      <c r="E1541" s="221"/>
      <c r="K1541" s="3" t="s">
        <v>89</v>
      </c>
      <c r="P1541" s="134"/>
      <c r="Q1541" s="6"/>
      <c r="R1541" s="222" t="s">
        <v>370</v>
      </c>
      <c r="S1541" s="172" t="s">
        <v>1088</v>
      </c>
      <c r="T1541" s="223"/>
      <c r="U1541" s="5"/>
      <c r="V1541" s="41"/>
      <c r="W1541" s="58"/>
      <c r="X1541" s="58"/>
      <c r="Y1541" s="41"/>
      <c r="Z1541" s="29"/>
      <c r="AA1541" s="29"/>
      <c r="AB1541" s="44"/>
      <c r="AC1541" s="15"/>
      <c r="AD1541" s="13"/>
      <c r="AE1541" s="54"/>
      <c r="AF1541" s="105"/>
      <c r="AG1541" s="15"/>
      <c r="AH1541" s="41"/>
      <c r="AJ1541" s="15"/>
      <c r="AK1541" s="15"/>
      <c r="AL1541" s="15"/>
      <c r="AM1541" s="15"/>
      <c r="AO1541" s="182" t="s">
        <v>59</v>
      </c>
    </row>
    <row r="1542" spans="2:41" s="3" customFormat="1" ht="2.85" customHeight="1" x14ac:dyDescent="0.2">
      <c r="P1542" s="61"/>
      <c r="Q1542" s="73"/>
      <c r="R1542" s="6"/>
      <c r="S1542" s="29"/>
      <c r="T1542" s="6"/>
      <c r="U1542" s="5"/>
      <c r="V1542" s="41"/>
      <c r="W1542" s="45"/>
      <c r="X1542" s="13"/>
      <c r="Y1542" s="41"/>
      <c r="Z1542" s="29"/>
      <c r="AA1542" s="29"/>
      <c r="AB1542" s="44"/>
      <c r="AC1542" s="15"/>
      <c r="AD1542" s="13"/>
      <c r="AE1542" s="54"/>
      <c r="AF1542" s="105"/>
      <c r="AG1542" s="29"/>
      <c r="AH1542" s="41"/>
      <c r="AJ1542" s="15"/>
      <c r="AK1542" s="15"/>
      <c r="AL1542" s="15"/>
      <c r="AM1542" s="15"/>
      <c r="AO1542" s="182" t="s">
        <v>59</v>
      </c>
    </row>
    <row r="1543" spans="2:41" s="3" customFormat="1" ht="9.9499999999999993" customHeight="1" x14ac:dyDescent="0.2">
      <c r="C1543" s="133"/>
      <c r="D1543" s="211" t="s">
        <v>10</v>
      </c>
      <c r="E1543" s="224" t="s">
        <v>1089</v>
      </c>
      <c r="F1543" s="224"/>
      <c r="G1543" s="224"/>
      <c r="H1543" s="224"/>
      <c r="I1543" s="224"/>
      <c r="J1543" s="224"/>
      <c r="K1543" s="224"/>
      <c r="L1543" s="224"/>
      <c r="M1543" s="224"/>
      <c r="N1543" s="224"/>
      <c r="O1543" s="23"/>
      <c r="P1543" s="23"/>
      <c r="Q1543" s="23"/>
      <c r="R1543" s="23"/>
      <c r="S1543" s="29"/>
      <c r="T1543" s="23"/>
      <c r="U1543" s="5"/>
      <c r="V1543" s="41"/>
      <c r="W1543" s="58"/>
      <c r="X1543" s="58"/>
      <c r="Y1543" s="41"/>
      <c r="Z1543" s="29"/>
      <c r="AA1543" s="29"/>
      <c r="AB1543" s="44"/>
      <c r="AC1543" s="15"/>
      <c r="AD1543" s="13"/>
      <c r="AE1543" s="54"/>
      <c r="AF1543" s="105"/>
      <c r="AG1543" s="15"/>
      <c r="AH1543" s="41"/>
      <c r="AJ1543" s="15"/>
      <c r="AK1543" s="15"/>
      <c r="AL1543" s="15"/>
      <c r="AM1543" s="15"/>
      <c r="AO1543" s="182" t="s">
        <v>59</v>
      </c>
    </row>
    <row r="1544" spans="2:41" s="3" customFormat="1" ht="1.5" customHeight="1" x14ac:dyDescent="0.2">
      <c r="P1544" s="61"/>
      <c r="Q1544" s="73"/>
      <c r="R1544" s="6"/>
      <c r="S1544" s="29"/>
      <c r="T1544" s="6"/>
      <c r="U1544" s="5"/>
      <c r="V1544" s="41"/>
      <c r="W1544" s="45"/>
      <c r="X1544" s="13"/>
      <c r="Y1544" s="41"/>
      <c r="Z1544" s="29"/>
      <c r="AA1544" s="29"/>
      <c r="AB1544" s="44"/>
      <c r="AC1544" s="15"/>
      <c r="AD1544" s="13"/>
      <c r="AE1544" s="54"/>
      <c r="AF1544" s="105"/>
      <c r="AG1544" s="29"/>
      <c r="AH1544" s="41"/>
      <c r="AJ1544" s="15"/>
      <c r="AK1544" s="15"/>
      <c r="AL1544" s="15"/>
      <c r="AM1544" s="15"/>
      <c r="AO1544" s="182" t="s">
        <v>59</v>
      </c>
    </row>
    <row r="1545" spans="2:41" s="3" customFormat="1" ht="9.9499999999999993" customHeight="1" x14ac:dyDescent="0.2">
      <c r="B1545" s="95" t="s">
        <v>55</v>
      </c>
      <c r="D1545" s="211"/>
      <c r="E1545" s="61" t="s">
        <v>108</v>
      </c>
      <c r="F1545" s="61"/>
      <c r="G1545" s="23" t="s">
        <v>48</v>
      </c>
      <c r="H1545" s="23"/>
      <c r="I1545" s="23"/>
      <c r="J1545" s="23"/>
      <c r="K1545" s="23"/>
      <c r="L1545" s="23"/>
      <c r="M1545" s="23"/>
      <c r="N1545" s="23"/>
      <c r="P1545" s="61" t="s">
        <v>916</v>
      </c>
      <c r="Q1545" s="73"/>
      <c r="R1545" s="22"/>
      <c r="S1545" s="29">
        <f>IF(Suggested="Yes",AA1545,AG1545)</f>
        <v>5.3</v>
      </c>
      <c r="T1545" s="27" t="s">
        <v>47</v>
      </c>
      <c r="U1545" s="5" t="str">
        <f>+Instructions!$B$3</f>
        <v xml:space="preserve">G </v>
      </c>
      <c r="V1545" s="41"/>
      <c r="W1545" s="45">
        <f>+Instructions!$C$22</f>
        <v>0</v>
      </c>
      <c r="X1545" s="15">
        <f t="shared" ref="X1545" si="1144">ROUND($AA1545*(1-W1545)+0.004999,2)</f>
        <v>5.3</v>
      </c>
      <c r="Y1545" s="41"/>
      <c r="Z1545" s="6" t="s">
        <v>1705</v>
      </c>
      <c r="AA1545" s="29">
        <v>5.3</v>
      </c>
      <c r="AB1545" s="49">
        <f t="shared" ref="AB1545" si="1145">+W1545</f>
        <v>0</v>
      </c>
      <c r="AC1545" s="15">
        <f t="shared" ref="AC1545" si="1146">+X1545</f>
        <v>5.3</v>
      </c>
      <c r="AD1545" s="11">
        <f t="shared" ref="AD1545" si="1147">(AG1545-AC1545)/AG1545</f>
        <v>0</v>
      </c>
      <c r="AE1545" s="102"/>
      <c r="AF1545" s="109">
        <v>1</v>
      </c>
      <c r="AG1545" s="28">
        <f t="shared" ref="AG1545" si="1148">SUM(AJ1545:AL1545)+AE1545</f>
        <v>5.3</v>
      </c>
      <c r="AH1545" s="41"/>
      <c r="AJ1545" s="15">
        <f t="shared" ref="AJ1545" si="1149">ROUND(AC1545/(1-VLOOKUP(AF1545,Group,2,FALSE)),2)</f>
        <v>5.3</v>
      </c>
      <c r="AK1545" s="15">
        <f t="shared" ref="AK1545" si="1150">IF(VLOOKUP(AF1545,Group,5,FALSE)="YES",VLOOKUP(ROUND(ROUND(AJ1545,1)-AJ1545,2),Round,2,FALSE)+VLOOKUP(AF1545,Group,6,FALSE),0)</f>
        <v>0</v>
      </c>
      <c r="AL1545" s="15">
        <f t="shared" ref="AL1545" si="1151">IF(VLOOKUP(AF1545,Group,7,FALSE)="",0,ROUND(AJ1545-0.04999,1)-AJ1545+AM1545)</f>
        <v>0</v>
      </c>
      <c r="AM1545" s="15" t="str">
        <f t="shared" ref="AM1545" si="1152">IF(VLOOKUP(AF1545,Group,7,FALSE)="","",VLOOKUP(AF1545,Group,7,FALSE))</f>
        <v/>
      </c>
      <c r="AO1545" s="81" t="s">
        <v>59</v>
      </c>
    </row>
    <row r="1546" spans="2:41" s="3" customFormat="1" ht="9.9499999999999993" customHeight="1" x14ac:dyDescent="0.2">
      <c r="B1546" s="95" t="s">
        <v>55</v>
      </c>
      <c r="D1546" s="211"/>
      <c r="E1546" s="61" t="s">
        <v>398</v>
      </c>
      <c r="F1546" s="61"/>
      <c r="G1546" s="23" t="s">
        <v>48</v>
      </c>
      <c r="H1546" s="23"/>
      <c r="I1546" s="23" t="s">
        <v>258</v>
      </c>
      <c r="J1546" s="23"/>
      <c r="K1546" s="23"/>
      <c r="L1546" s="23"/>
      <c r="M1546" s="23"/>
      <c r="N1546" s="23"/>
      <c r="P1546" s="61" t="s">
        <v>1053</v>
      </c>
      <c r="Q1546" s="73"/>
      <c r="R1546" s="22"/>
      <c r="S1546" s="29">
        <f>IF(Suggested="Yes",AA1546,AG1546)</f>
        <v>6.4</v>
      </c>
      <c r="T1546" s="27" t="s">
        <v>47</v>
      </c>
      <c r="U1546" s="5" t="str">
        <f>+Instructions!$B$3</f>
        <v xml:space="preserve">G </v>
      </c>
      <c r="V1546" s="41"/>
      <c r="W1546" s="45">
        <f>+Instructions!$C$22</f>
        <v>0</v>
      </c>
      <c r="X1546" s="15">
        <f t="shared" ref="X1546" si="1153">ROUND($AA1546*(1-W1546)+0.004999,2)</f>
        <v>6.4</v>
      </c>
      <c r="Y1546" s="41"/>
      <c r="Z1546" s="6" t="s">
        <v>1705</v>
      </c>
      <c r="AA1546" s="29">
        <v>6.4</v>
      </c>
      <c r="AB1546" s="49">
        <f t="shared" ref="AB1546" si="1154">+W1546</f>
        <v>0</v>
      </c>
      <c r="AC1546" s="15">
        <f t="shared" ref="AC1546" si="1155">+X1546</f>
        <v>6.4</v>
      </c>
      <c r="AD1546" s="11">
        <f t="shared" ref="AD1546" si="1156">(AG1546-AC1546)/AG1546</f>
        <v>0</v>
      </c>
      <c r="AE1546" s="102"/>
      <c r="AF1546" s="109">
        <v>1</v>
      </c>
      <c r="AG1546" s="28">
        <f t="shared" ref="AG1546" si="1157">SUM(AJ1546:AL1546)+AE1546</f>
        <v>6.4</v>
      </c>
      <c r="AH1546" s="41"/>
      <c r="AJ1546" s="15">
        <f t="shared" ref="AJ1546" si="1158">ROUND(AC1546/(1-VLOOKUP(AF1546,Group,2,FALSE)),2)</f>
        <v>6.4</v>
      </c>
      <c r="AK1546" s="15">
        <f t="shared" ref="AK1546" si="1159">IF(VLOOKUP(AF1546,Group,5,FALSE)="YES",VLOOKUP(ROUND(ROUND(AJ1546,1)-AJ1546,2),Round,2,FALSE)+VLOOKUP(AF1546,Group,6,FALSE),0)</f>
        <v>0</v>
      </c>
      <c r="AL1546" s="15">
        <f t="shared" ref="AL1546" si="1160">IF(VLOOKUP(AF1546,Group,7,FALSE)="",0,ROUND(AJ1546-0.04999,1)-AJ1546+AM1546)</f>
        <v>0</v>
      </c>
      <c r="AM1546" s="15" t="str">
        <f t="shared" ref="AM1546" si="1161">IF(VLOOKUP(AF1546,Group,7,FALSE)="","",VLOOKUP(AF1546,Group,7,FALSE))</f>
        <v/>
      </c>
      <c r="AO1546" s="81" t="s">
        <v>59</v>
      </c>
    </row>
    <row r="1547" spans="2:41" s="3" customFormat="1" ht="3.95" customHeight="1" x14ac:dyDescent="0.2">
      <c r="P1547" s="61"/>
      <c r="Q1547" s="73"/>
      <c r="R1547" s="6"/>
      <c r="S1547" s="29"/>
      <c r="T1547" s="6"/>
      <c r="U1547" s="5"/>
      <c r="V1547" s="41"/>
      <c r="W1547" s="45"/>
      <c r="X1547" s="13"/>
      <c r="Y1547" s="41"/>
      <c r="Z1547" s="29"/>
      <c r="AA1547" s="29"/>
      <c r="AB1547" s="44"/>
      <c r="AC1547" s="15"/>
      <c r="AD1547" s="13"/>
      <c r="AE1547" s="54"/>
      <c r="AF1547" s="105"/>
      <c r="AG1547" s="29"/>
      <c r="AH1547" s="41"/>
      <c r="AJ1547" s="15"/>
      <c r="AK1547" s="15"/>
      <c r="AL1547" s="15"/>
      <c r="AM1547" s="15"/>
      <c r="AO1547" s="182" t="s">
        <v>59</v>
      </c>
    </row>
    <row r="1548" spans="2:41" s="3" customFormat="1" ht="9.9499999999999993" customHeight="1" x14ac:dyDescent="0.2">
      <c r="P1548" s="61"/>
      <c r="Q1548" s="73"/>
      <c r="R1548" s="6"/>
      <c r="S1548" s="29"/>
      <c r="T1548" s="6"/>
      <c r="U1548" s="5"/>
      <c r="V1548" s="41"/>
      <c r="W1548" s="45"/>
      <c r="X1548" s="13"/>
      <c r="Y1548" s="41"/>
      <c r="Z1548" s="29"/>
      <c r="AA1548" s="29"/>
      <c r="AB1548" s="44"/>
      <c r="AC1548" s="15"/>
      <c r="AD1548" s="13"/>
      <c r="AE1548" s="54"/>
      <c r="AF1548" s="105"/>
      <c r="AG1548" s="29"/>
      <c r="AH1548" s="41"/>
      <c r="AJ1548" s="15"/>
      <c r="AK1548" s="15"/>
      <c r="AL1548" s="15"/>
      <c r="AM1548" s="15"/>
      <c r="AO1548" s="182" t="s">
        <v>59</v>
      </c>
    </row>
    <row r="1549" spans="2:41" s="3" customFormat="1" ht="9.9499999999999993" customHeight="1" x14ac:dyDescent="0.2">
      <c r="P1549" s="61"/>
      <c r="Q1549" s="73"/>
      <c r="R1549" s="6"/>
      <c r="S1549" s="29"/>
      <c r="T1549" s="6"/>
      <c r="U1549" s="5"/>
      <c r="V1549" s="41"/>
      <c r="W1549" s="45"/>
      <c r="X1549" s="13"/>
      <c r="Y1549" s="41"/>
      <c r="Z1549" s="29"/>
      <c r="AA1549" s="29"/>
      <c r="AB1549" s="44"/>
      <c r="AC1549" s="15"/>
      <c r="AD1549" s="13"/>
      <c r="AE1549" s="54"/>
      <c r="AF1549" s="105"/>
      <c r="AG1549" s="29"/>
      <c r="AH1549" s="41"/>
      <c r="AJ1549" s="15"/>
      <c r="AK1549" s="15"/>
      <c r="AL1549" s="15"/>
      <c r="AM1549" s="15"/>
      <c r="AO1549" s="182" t="s">
        <v>59</v>
      </c>
    </row>
    <row r="1550" spans="2:41" s="3" customFormat="1" ht="9.9499999999999993" customHeight="1" x14ac:dyDescent="0.2">
      <c r="P1550" s="61"/>
      <c r="Q1550" s="73"/>
      <c r="R1550" s="6"/>
      <c r="S1550" s="29"/>
      <c r="T1550" s="6"/>
      <c r="U1550" s="5"/>
      <c r="V1550" s="41"/>
      <c r="W1550" s="45"/>
      <c r="X1550" s="13"/>
      <c r="Y1550" s="41"/>
      <c r="Z1550" s="29"/>
      <c r="AA1550" s="29"/>
      <c r="AB1550" s="44"/>
      <c r="AC1550" s="15"/>
      <c r="AD1550" s="13"/>
      <c r="AE1550" s="54"/>
      <c r="AF1550" s="105"/>
      <c r="AG1550" s="29"/>
      <c r="AH1550" s="41"/>
      <c r="AJ1550" s="15"/>
      <c r="AK1550" s="15"/>
      <c r="AL1550" s="15"/>
      <c r="AM1550" s="15"/>
      <c r="AO1550" s="182" t="s">
        <v>59</v>
      </c>
    </row>
    <row r="1551" spans="2:41" s="3" customFormat="1" ht="9.9499999999999993" customHeight="1" x14ac:dyDescent="0.2">
      <c r="P1551" s="61"/>
      <c r="Q1551" s="73"/>
      <c r="R1551" s="6"/>
      <c r="S1551" s="29"/>
      <c r="T1551" s="6"/>
      <c r="U1551" s="5"/>
      <c r="V1551" s="41"/>
      <c r="W1551" s="45"/>
      <c r="X1551" s="13"/>
      <c r="Y1551" s="41"/>
      <c r="Z1551" s="29"/>
      <c r="AA1551" s="29"/>
      <c r="AB1551" s="44"/>
      <c r="AC1551" s="15"/>
      <c r="AD1551" s="13"/>
      <c r="AE1551" s="54"/>
      <c r="AF1551" s="105"/>
      <c r="AG1551" s="29"/>
      <c r="AH1551" s="41"/>
      <c r="AJ1551" s="15"/>
      <c r="AK1551" s="15"/>
      <c r="AL1551" s="15"/>
      <c r="AM1551" s="15"/>
      <c r="AO1551" s="182" t="s">
        <v>59</v>
      </c>
    </row>
    <row r="1552" spans="2:41" s="3" customFormat="1" ht="9.9499999999999993" customHeight="1" x14ac:dyDescent="0.2">
      <c r="P1552" s="61"/>
      <c r="Q1552" s="73"/>
      <c r="R1552" s="6"/>
      <c r="S1552" s="29"/>
      <c r="T1552" s="6"/>
      <c r="U1552" s="5"/>
      <c r="V1552" s="41"/>
      <c r="W1552" s="45"/>
      <c r="X1552" s="13"/>
      <c r="Y1552" s="41"/>
      <c r="Z1552" s="29"/>
      <c r="AA1552" s="29"/>
      <c r="AB1552" s="44"/>
      <c r="AC1552" s="15"/>
      <c r="AD1552" s="13"/>
      <c r="AE1552" s="54"/>
      <c r="AF1552" s="105"/>
      <c r="AG1552" s="29"/>
      <c r="AH1552" s="41"/>
      <c r="AJ1552" s="15"/>
      <c r="AK1552" s="15"/>
      <c r="AL1552" s="15"/>
      <c r="AM1552" s="15"/>
      <c r="AO1552" s="182" t="s">
        <v>59</v>
      </c>
    </row>
    <row r="1553" spans="16:41" s="3" customFormat="1" ht="9.9499999999999993" customHeight="1" x14ac:dyDescent="0.2">
      <c r="P1553" s="61"/>
      <c r="Q1553" s="73"/>
      <c r="R1553" s="6"/>
      <c r="S1553" s="29"/>
      <c r="T1553" s="6"/>
      <c r="U1553" s="5"/>
      <c r="V1553" s="41"/>
      <c r="W1553" s="45"/>
      <c r="X1553" s="13"/>
      <c r="Y1553" s="41"/>
      <c r="Z1553" s="29"/>
      <c r="AA1553" s="29"/>
      <c r="AB1553" s="44"/>
      <c r="AC1553" s="15"/>
      <c r="AD1553" s="13"/>
      <c r="AE1553" s="54"/>
      <c r="AF1553" s="105"/>
      <c r="AG1553" s="29"/>
      <c r="AH1553" s="41"/>
      <c r="AJ1553" s="15"/>
      <c r="AK1553" s="15"/>
      <c r="AL1553" s="15"/>
      <c r="AM1553" s="15"/>
      <c r="AO1553" s="182" t="s">
        <v>59</v>
      </c>
    </row>
    <row r="1554" spans="16:41" s="3" customFormat="1" ht="9.9499999999999993" customHeight="1" x14ac:dyDescent="0.2">
      <c r="P1554" s="61"/>
      <c r="Q1554" s="73"/>
      <c r="R1554" s="6"/>
      <c r="S1554" s="29"/>
      <c r="T1554" s="6"/>
      <c r="U1554" s="5"/>
      <c r="V1554" s="41"/>
      <c r="W1554" s="45"/>
      <c r="X1554" s="13"/>
      <c r="Y1554" s="41"/>
      <c r="Z1554" s="29"/>
      <c r="AA1554" s="29"/>
      <c r="AB1554" s="44"/>
      <c r="AC1554" s="15"/>
      <c r="AD1554" s="13"/>
      <c r="AE1554" s="54"/>
      <c r="AF1554" s="105"/>
      <c r="AG1554" s="29"/>
      <c r="AH1554" s="41"/>
      <c r="AJ1554" s="15"/>
      <c r="AK1554" s="15"/>
      <c r="AL1554" s="15"/>
      <c r="AM1554" s="15"/>
      <c r="AO1554" s="182" t="s">
        <v>59</v>
      </c>
    </row>
    <row r="1555" spans="16:41" s="3" customFormat="1" ht="9.9499999999999993" customHeight="1" x14ac:dyDescent="0.2">
      <c r="P1555" s="61"/>
      <c r="Q1555" s="73"/>
      <c r="R1555" s="6"/>
      <c r="S1555" s="29"/>
      <c r="T1555" s="6"/>
      <c r="U1555" s="5"/>
      <c r="V1555" s="41"/>
      <c r="W1555" s="45"/>
      <c r="X1555" s="13"/>
      <c r="Y1555" s="41"/>
      <c r="Z1555" s="29"/>
      <c r="AA1555" s="29"/>
      <c r="AB1555" s="44"/>
      <c r="AC1555" s="15"/>
      <c r="AD1555" s="13"/>
      <c r="AE1555" s="54"/>
      <c r="AF1555" s="105"/>
      <c r="AG1555" s="29"/>
      <c r="AH1555" s="41"/>
      <c r="AJ1555" s="15"/>
      <c r="AK1555" s="15"/>
      <c r="AL1555" s="15"/>
      <c r="AM1555" s="15"/>
      <c r="AO1555" s="182" t="s">
        <v>59</v>
      </c>
    </row>
    <row r="1556" spans="16:41" s="3" customFormat="1" ht="9.9499999999999993" customHeight="1" x14ac:dyDescent="0.2">
      <c r="P1556" s="61"/>
      <c r="Q1556" s="73"/>
      <c r="R1556" s="6"/>
      <c r="S1556" s="29"/>
      <c r="T1556" s="6"/>
      <c r="U1556" s="5"/>
      <c r="V1556" s="41"/>
      <c r="W1556" s="45"/>
      <c r="X1556" s="13"/>
      <c r="Y1556" s="41"/>
      <c r="Z1556" s="29"/>
      <c r="AA1556" s="29"/>
      <c r="AB1556" s="44"/>
      <c r="AC1556" s="15"/>
      <c r="AD1556" s="13"/>
      <c r="AE1556" s="54"/>
      <c r="AF1556" s="105"/>
      <c r="AG1556" s="29"/>
      <c r="AH1556" s="41"/>
      <c r="AJ1556" s="15"/>
      <c r="AK1556" s="15"/>
      <c r="AL1556" s="15"/>
      <c r="AM1556" s="15"/>
      <c r="AO1556" s="182" t="s">
        <v>59</v>
      </c>
    </row>
    <row r="1557" spans="16:41" s="3" customFormat="1" ht="9.9499999999999993" customHeight="1" x14ac:dyDescent="0.2">
      <c r="P1557" s="61"/>
      <c r="Q1557" s="73"/>
      <c r="R1557" s="6"/>
      <c r="S1557" s="29"/>
      <c r="T1557" s="6"/>
      <c r="U1557" s="5"/>
      <c r="V1557" s="41"/>
      <c r="W1557" s="45"/>
      <c r="X1557" s="13"/>
      <c r="Y1557" s="41"/>
      <c r="Z1557" s="29"/>
      <c r="AA1557" s="29"/>
      <c r="AB1557" s="44"/>
      <c r="AC1557" s="15"/>
      <c r="AD1557" s="13"/>
      <c r="AE1557" s="54"/>
      <c r="AF1557" s="105"/>
      <c r="AG1557" s="29"/>
      <c r="AH1557" s="41"/>
      <c r="AJ1557" s="15"/>
      <c r="AK1557" s="15"/>
      <c r="AL1557" s="15"/>
      <c r="AM1557" s="15"/>
      <c r="AO1557" s="182" t="s">
        <v>59</v>
      </c>
    </row>
    <row r="1558" spans="16:41" s="3" customFormat="1" ht="9.9499999999999993" customHeight="1" x14ac:dyDescent="0.2">
      <c r="P1558" s="61"/>
      <c r="Q1558" s="73"/>
      <c r="R1558" s="6"/>
      <c r="S1558" s="29"/>
      <c r="T1558" s="6"/>
      <c r="U1558" s="5"/>
      <c r="V1558" s="41"/>
      <c r="W1558" s="45"/>
      <c r="X1558" s="13"/>
      <c r="Y1558" s="41"/>
      <c r="Z1558" s="29"/>
      <c r="AA1558" s="29"/>
      <c r="AB1558" s="44"/>
      <c r="AC1558" s="15"/>
      <c r="AD1558" s="13"/>
      <c r="AE1558" s="54"/>
      <c r="AF1558" s="105"/>
      <c r="AG1558" s="29"/>
      <c r="AH1558" s="41"/>
      <c r="AJ1558" s="15"/>
      <c r="AK1558" s="15"/>
      <c r="AL1558" s="15"/>
      <c r="AM1558" s="15"/>
      <c r="AO1558" s="182" t="s">
        <v>59</v>
      </c>
    </row>
    <row r="1559" spans="16:41" s="3" customFormat="1" ht="9.9499999999999993" customHeight="1" x14ac:dyDescent="0.2">
      <c r="P1559" s="61"/>
      <c r="Q1559" s="73"/>
      <c r="R1559" s="6"/>
      <c r="S1559" s="29"/>
      <c r="T1559" s="6"/>
      <c r="U1559" s="5"/>
      <c r="V1559" s="41"/>
      <c r="W1559" s="45"/>
      <c r="X1559" s="13"/>
      <c r="Y1559" s="41"/>
      <c r="Z1559" s="29"/>
      <c r="AA1559" s="29"/>
      <c r="AB1559" s="44"/>
      <c r="AC1559" s="15"/>
      <c r="AD1559" s="13"/>
      <c r="AE1559" s="54"/>
      <c r="AF1559" s="105"/>
      <c r="AG1559" s="29"/>
      <c r="AH1559" s="41"/>
      <c r="AJ1559" s="15"/>
      <c r="AK1559" s="15"/>
      <c r="AL1559" s="15"/>
      <c r="AM1559" s="15"/>
      <c r="AO1559" s="182" t="s">
        <v>59</v>
      </c>
    </row>
    <row r="1560" spans="16:41" s="3" customFormat="1" ht="9.9499999999999993" customHeight="1" x14ac:dyDescent="0.2">
      <c r="P1560" s="61"/>
      <c r="Q1560" s="73"/>
      <c r="R1560" s="6"/>
      <c r="S1560" s="29"/>
      <c r="T1560" s="6"/>
      <c r="U1560" s="5"/>
      <c r="V1560" s="41"/>
      <c r="W1560" s="45"/>
      <c r="X1560" s="13"/>
      <c r="Y1560" s="41"/>
      <c r="Z1560" s="29"/>
      <c r="AA1560" s="29"/>
      <c r="AB1560" s="44"/>
      <c r="AC1560" s="15"/>
      <c r="AD1560" s="13"/>
      <c r="AE1560" s="54"/>
      <c r="AF1560" s="105"/>
      <c r="AG1560" s="29"/>
      <c r="AH1560" s="41"/>
      <c r="AJ1560" s="15"/>
      <c r="AK1560" s="15"/>
      <c r="AL1560" s="15"/>
      <c r="AM1560" s="15"/>
      <c r="AO1560" s="182" t="s">
        <v>59</v>
      </c>
    </row>
    <row r="1561" spans="16:41" s="3" customFormat="1" ht="9.9499999999999993" customHeight="1" x14ac:dyDescent="0.2">
      <c r="P1561" s="61"/>
      <c r="Q1561" s="73"/>
      <c r="R1561" s="6"/>
      <c r="S1561" s="29"/>
      <c r="T1561" s="6"/>
      <c r="U1561" s="5"/>
      <c r="V1561" s="41"/>
      <c r="W1561" s="45"/>
      <c r="X1561" s="13"/>
      <c r="Y1561" s="41"/>
      <c r="Z1561" s="29"/>
      <c r="AA1561" s="29"/>
      <c r="AB1561" s="44"/>
      <c r="AC1561" s="15"/>
      <c r="AD1561" s="13"/>
      <c r="AE1561" s="54"/>
      <c r="AF1561" s="105"/>
      <c r="AG1561" s="29"/>
      <c r="AH1561" s="41"/>
      <c r="AJ1561" s="15"/>
      <c r="AK1561" s="15"/>
      <c r="AL1561" s="15"/>
      <c r="AM1561" s="15"/>
      <c r="AO1561" s="182" t="s">
        <v>59</v>
      </c>
    </row>
    <row r="1562" spans="16:41" s="3" customFormat="1" ht="9.9499999999999993" customHeight="1" x14ac:dyDescent="0.2">
      <c r="P1562" s="61"/>
      <c r="Q1562" s="73"/>
      <c r="R1562" s="6"/>
      <c r="S1562" s="29"/>
      <c r="T1562" s="6"/>
      <c r="U1562" s="5"/>
      <c r="V1562" s="41"/>
      <c r="W1562" s="45"/>
      <c r="X1562" s="13"/>
      <c r="Y1562" s="41"/>
      <c r="Z1562" s="29"/>
      <c r="AA1562" s="29"/>
      <c r="AB1562" s="44"/>
      <c r="AC1562" s="15"/>
      <c r="AD1562" s="13"/>
      <c r="AE1562" s="54"/>
      <c r="AF1562" s="105"/>
      <c r="AG1562" s="29"/>
      <c r="AH1562" s="41"/>
      <c r="AJ1562" s="15"/>
      <c r="AK1562" s="15"/>
      <c r="AL1562" s="15"/>
      <c r="AM1562" s="15"/>
      <c r="AO1562" s="182" t="s">
        <v>59</v>
      </c>
    </row>
    <row r="1563" spans="16:41" s="3" customFormat="1" ht="9.9499999999999993" customHeight="1" x14ac:dyDescent="0.2">
      <c r="P1563" s="61"/>
      <c r="Q1563" s="73"/>
      <c r="R1563" s="6"/>
      <c r="S1563" s="29"/>
      <c r="T1563" s="6"/>
      <c r="U1563" s="5"/>
      <c r="V1563" s="41"/>
      <c r="W1563" s="45"/>
      <c r="X1563" s="13"/>
      <c r="Y1563" s="41"/>
      <c r="Z1563" s="29"/>
      <c r="AA1563" s="29"/>
      <c r="AB1563" s="44"/>
      <c r="AC1563" s="15"/>
      <c r="AD1563" s="13"/>
      <c r="AE1563" s="54"/>
      <c r="AF1563" s="105"/>
      <c r="AG1563" s="29"/>
      <c r="AH1563" s="41"/>
      <c r="AJ1563" s="15"/>
      <c r="AK1563" s="15"/>
      <c r="AL1563" s="15"/>
      <c r="AM1563" s="15"/>
      <c r="AO1563" s="182" t="s">
        <v>59</v>
      </c>
    </row>
    <row r="1564" spans="16:41" s="3" customFormat="1" ht="9.9499999999999993" customHeight="1" x14ac:dyDescent="0.2">
      <c r="P1564" s="61"/>
      <c r="Q1564" s="73"/>
      <c r="R1564" s="6"/>
      <c r="S1564" s="29"/>
      <c r="T1564" s="6"/>
      <c r="U1564" s="5"/>
      <c r="V1564" s="41"/>
      <c r="W1564" s="45"/>
      <c r="X1564" s="13"/>
      <c r="Y1564" s="41"/>
      <c r="Z1564" s="29"/>
      <c r="AA1564" s="29"/>
      <c r="AB1564" s="44"/>
      <c r="AC1564" s="15"/>
      <c r="AD1564" s="13"/>
      <c r="AE1564" s="54"/>
      <c r="AF1564" s="105"/>
      <c r="AG1564" s="29"/>
      <c r="AH1564" s="41"/>
      <c r="AJ1564" s="15"/>
      <c r="AK1564" s="15"/>
      <c r="AL1564" s="15"/>
      <c r="AM1564" s="15"/>
      <c r="AO1564" s="182" t="s">
        <v>59</v>
      </c>
    </row>
    <row r="1565" spans="16:41" s="3" customFormat="1" ht="9.9499999999999993" customHeight="1" x14ac:dyDescent="0.2">
      <c r="P1565" s="61"/>
      <c r="Q1565" s="73"/>
      <c r="R1565" s="6"/>
      <c r="S1565" s="29"/>
      <c r="T1565" s="6"/>
      <c r="U1565" s="5"/>
      <c r="V1565" s="41"/>
      <c r="W1565" s="45"/>
      <c r="X1565" s="13"/>
      <c r="Y1565" s="41"/>
      <c r="Z1565" s="29"/>
      <c r="AA1565" s="29"/>
      <c r="AB1565" s="44"/>
      <c r="AC1565" s="15"/>
      <c r="AD1565" s="13"/>
      <c r="AE1565" s="54"/>
      <c r="AF1565" s="105"/>
      <c r="AG1565" s="29"/>
      <c r="AH1565" s="41"/>
      <c r="AJ1565" s="15"/>
      <c r="AK1565" s="15"/>
      <c r="AL1565" s="15"/>
      <c r="AM1565" s="15"/>
      <c r="AO1565" s="182" t="s">
        <v>59</v>
      </c>
    </row>
    <row r="1566" spans="16:41" s="3" customFormat="1" ht="9.9499999999999993" customHeight="1" x14ac:dyDescent="0.2">
      <c r="P1566" s="61"/>
      <c r="Q1566" s="73"/>
      <c r="R1566" s="6"/>
      <c r="S1566" s="29"/>
      <c r="T1566" s="6"/>
      <c r="U1566" s="5"/>
      <c r="V1566" s="41"/>
      <c r="W1566" s="45"/>
      <c r="X1566" s="13"/>
      <c r="Y1566" s="41"/>
      <c r="Z1566" s="29"/>
      <c r="AA1566" s="29"/>
      <c r="AB1566" s="44"/>
      <c r="AC1566" s="15"/>
      <c r="AD1566" s="13"/>
      <c r="AE1566" s="54"/>
      <c r="AF1566" s="105"/>
      <c r="AG1566" s="29"/>
      <c r="AH1566" s="41"/>
      <c r="AJ1566" s="15"/>
      <c r="AK1566" s="15"/>
      <c r="AL1566" s="15"/>
      <c r="AM1566" s="15"/>
      <c r="AO1566" s="182" t="s">
        <v>59</v>
      </c>
    </row>
    <row r="1567" spans="16:41" s="3" customFormat="1" ht="9.9499999999999993" customHeight="1" x14ac:dyDescent="0.2">
      <c r="P1567" s="61"/>
      <c r="Q1567" s="73"/>
      <c r="R1567" s="6"/>
      <c r="S1567" s="29"/>
      <c r="T1567" s="6"/>
      <c r="U1567" s="5"/>
      <c r="V1567" s="41"/>
      <c r="W1567" s="45"/>
      <c r="X1567" s="13"/>
      <c r="Y1567" s="41"/>
      <c r="Z1567" s="29"/>
      <c r="AA1567" s="29"/>
      <c r="AB1567" s="44"/>
      <c r="AC1567" s="15"/>
      <c r="AD1567" s="13"/>
      <c r="AE1567" s="54"/>
      <c r="AF1567" s="105"/>
      <c r="AG1567" s="29"/>
      <c r="AH1567" s="41"/>
      <c r="AJ1567" s="15"/>
      <c r="AK1567" s="15"/>
      <c r="AL1567" s="15"/>
      <c r="AM1567" s="15"/>
      <c r="AO1567" s="182" t="s">
        <v>59</v>
      </c>
    </row>
    <row r="1568" spans="16:41" s="3" customFormat="1" ht="9.9499999999999993" customHeight="1" x14ac:dyDescent="0.2">
      <c r="P1568" s="61"/>
      <c r="Q1568" s="73"/>
      <c r="R1568" s="6"/>
      <c r="S1568" s="29"/>
      <c r="T1568" s="6"/>
      <c r="U1568" s="5"/>
      <c r="V1568" s="41"/>
      <c r="W1568" s="45"/>
      <c r="X1568" s="13"/>
      <c r="Y1568" s="41"/>
      <c r="Z1568" s="29"/>
      <c r="AA1568" s="29"/>
      <c r="AB1568" s="44"/>
      <c r="AC1568" s="15"/>
      <c r="AD1568" s="13"/>
      <c r="AE1568" s="54"/>
      <c r="AF1568" s="105"/>
      <c r="AG1568" s="29"/>
      <c r="AH1568" s="41"/>
      <c r="AJ1568" s="15"/>
      <c r="AK1568" s="15"/>
      <c r="AL1568" s="15"/>
      <c r="AM1568" s="15"/>
      <c r="AO1568" s="182" t="s">
        <v>59</v>
      </c>
    </row>
    <row r="1569" spans="16:41" s="3" customFormat="1" ht="9.9499999999999993" customHeight="1" x14ac:dyDescent="0.2">
      <c r="P1569" s="61"/>
      <c r="Q1569" s="73"/>
      <c r="R1569" s="6"/>
      <c r="S1569" s="29"/>
      <c r="T1569" s="6"/>
      <c r="U1569" s="5"/>
      <c r="V1569" s="41"/>
      <c r="W1569" s="45"/>
      <c r="X1569" s="13"/>
      <c r="Y1569" s="41"/>
      <c r="Z1569" s="29"/>
      <c r="AA1569" s="29"/>
      <c r="AB1569" s="44"/>
      <c r="AC1569" s="15"/>
      <c r="AD1569" s="13"/>
      <c r="AE1569" s="54"/>
      <c r="AF1569" s="105"/>
      <c r="AG1569" s="29"/>
      <c r="AH1569" s="41"/>
      <c r="AJ1569" s="15"/>
      <c r="AK1569" s="15"/>
      <c r="AL1569" s="15"/>
      <c r="AM1569" s="15"/>
      <c r="AO1569" s="182" t="s">
        <v>59</v>
      </c>
    </row>
    <row r="1570" spans="16:41" s="3" customFormat="1" ht="9.9499999999999993" customHeight="1" x14ac:dyDescent="0.2">
      <c r="P1570" s="61"/>
      <c r="Q1570" s="73"/>
      <c r="R1570" s="6"/>
      <c r="S1570" s="29"/>
      <c r="T1570" s="6"/>
      <c r="U1570" s="5"/>
      <c r="V1570" s="41"/>
      <c r="W1570" s="45"/>
      <c r="X1570" s="13"/>
      <c r="Y1570" s="41"/>
      <c r="Z1570" s="29"/>
      <c r="AA1570" s="29"/>
      <c r="AB1570" s="44"/>
      <c r="AC1570" s="15"/>
      <c r="AD1570" s="13"/>
      <c r="AE1570" s="54"/>
      <c r="AF1570" s="105"/>
      <c r="AG1570" s="29"/>
      <c r="AH1570" s="41"/>
      <c r="AJ1570" s="15"/>
      <c r="AK1570" s="15"/>
      <c r="AL1570" s="15"/>
      <c r="AM1570" s="15"/>
      <c r="AO1570" s="182" t="s">
        <v>59</v>
      </c>
    </row>
    <row r="1571" spans="16:41" s="3" customFormat="1" ht="9.9499999999999993" customHeight="1" x14ac:dyDescent="0.2">
      <c r="P1571" s="61"/>
      <c r="Q1571" s="73"/>
      <c r="R1571" s="6"/>
      <c r="S1571" s="29"/>
      <c r="T1571" s="6"/>
      <c r="U1571" s="5"/>
      <c r="V1571" s="41"/>
      <c r="W1571" s="45"/>
      <c r="X1571" s="13"/>
      <c r="Y1571" s="41"/>
      <c r="Z1571" s="29"/>
      <c r="AA1571" s="29"/>
      <c r="AB1571" s="44"/>
      <c r="AC1571" s="15"/>
      <c r="AD1571" s="13"/>
      <c r="AE1571" s="54"/>
      <c r="AF1571" s="105"/>
      <c r="AG1571" s="29"/>
      <c r="AH1571" s="41"/>
      <c r="AJ1571" s="15"/>
      <c r="AK1571" s="15"/>
      <c r="AL1571" s="15"/>
      <c r="AM1571" s="15"/>
      <c r="AO1571" s="182" t="s">
        <v>59</v>
      </c>
    </row>
    <row r="1572" spans="16:41" s="3" customFormat="1" ht="9.9499999999999993" customHeight="1" x14ac:dyDescent="0.2">
      <c r="P1572" s="61"/>
      <c r="Q1572" s="73"/>
      <c r="R1572" s="6"/>
      <c r="S1572" s="29"/>
      <c r="T1572" s="6"/>
      <c r="U1572" s="5"/>
      <c r="V1572" s="41"/>
      <c r="W1572" s="45"/>
      <c r="X1572" s="13"/>
      <c r="Y1572" s="41"/>
      <c r="Z1572" s="29"/>
      <c r="AA1572" s="29"/>
      <c r="AB1572" s="44"/>
      <c r="AC1572" s="15"/>
      <c r="AD1572" s="13"/>
      <c r="AE1572" s="54"/>
      <c r="AF1572" s="105"/>
      <c r="AG1572" s="29"/>
      <c r="AH1572" s="41"/>
      <c r="AJ1572" s="15"/>
      <c r="AK1572" s="15"/>
      <c r="AL1572" s="15"/>
      <c r="AM1572" s="15"/>
      <c r="AO1572" s="182" t="s">
        <v>59</v>
      </c>
    </row>
    <row r="1573" spans="16:41" s="3" customFormat="1" ht="9.9499999999999993" customHeight="1" x14ac:dyDescent="0.2">
      <c r="P1573" s="61"/>
      <c r="Q1573" s="73"/>
      <c r="R1573" s="6"/>
      <c r="S1573" s="29"/>
      <c r="T1573" s="6"/>
      <c r="U1573" s="5"/>
      <c r="V1573" s="41"/>
      <c r="W1573" s="45"/>
      <c r="X1573" s="13"/>
      <c r="Y1573" s="41"/>
      <c r="Z1573" s="29"/>
      <c r="AA1573" s="29"/>
      <c r="AB1573" s="44"/>
      <c r="AC1573" s="15"/>
      <c r="AD1573" s="13"/>
      <c r="AE1573" s="54"/>
      <c r="AF1573" s="105"/>
      <c r="AG1573" s="29"/>
      <c r="AH1573" s="41"/>
      <c r="AJ1573" s="15"/>
      <c r="AK1573" s="15"/>
      <c r="AL1573" s="15"/>
      <c r="AM1573" s="15"/>
      <c r="AO1573" s="182" t="s">
        <v>59</v>
      </c>
    </row>
    <row r="1574" spans="16:41" s="3" customFormat="1" ht="9.9499999999999993" customHeight="1" x14ac:dyDescent="0.2">
      <c r="P1574" s="61"/>
      <c r="Q1574" s="73"/>
      <c r="R1574" s="6"/>
      <c r="S1574" s="29"/>
      <c r="T1574" s="6"/>
      <c r="U1574" s="5"/>
      <c r="V1574" s="41"/>
      <c r="W1574" s="45"/>
      <c r="X1574" s="13"/>
      <c r="Y1574" s="41"/>
      <c r="Z1574" s="29"/>
      <c r="AA1574" s="29"/>
      <c r="AB1574" s="44"/>
      <c r="AC1574" s="15"/>
      <c r="AD1574" s="13"/>
      <c r="AE1574" s="54"/>
      <c r="AF1574" s="105"/>
      <c r="AG1574" s="29"/>
      <c r="AH1574" s="41"/>
      <c r="AJ1574" s="15"/>
      <c r="AK1574" s="15"/>
      <c r="AL1574" s="15"/>
      <c r="AM1574" s="15"/>
      <c r="AO1574" s="182" t="s">
        <v>59</v>
      </c>
    </row>
    <row r="1575" spans="16:41" s="3" customFormat="1" ht="9.9499999999999993" customHeight="1" x14ac:dyDescent="0.2">
      <c r="P1575" s="61"/>
      <c r="Q1575" s="73"/>
      <c r="R1575" s="6"/>
      <c r="S1575" s="29"/>
      <c r="T1575" s="6"/>
      <c r="U1575" s="5"/>
      <c r="V1575" s="41"/>
      <c r="W1575" s="45"/>
      <c r="X1575" s="13"/>
      <c r="Y1575" s="41"/>
      <c r="Z1575" s="29"/>
      <c r="AA1575" s="29"/>
      <c r="AB1575" s="44"/>
      <c r="AC1575" s="15"/>
      <c r="AD1575" s="13"/>
      <c r="AE1575" s="54"/>
      <c r="AF1575" s="105"/>
      <c r="AG1575" s="29"/>
      <c r="AH1575" s="41"/>
      <c r="AJ1575" s="15"/>
      <c r="AK1575" s="15"/>
      <c r="AL1575" s="15"/>
      <c r="AM1575" s="15"/>
      <c r="AO1575" s="182" t="s">
        <v>59</v>
      </c>
    </row>
    <row r="1576" spans="16:41" s="3" customFormat="1" ht="9.9499999999999993" customHeight="1" x14ac:dyDescent="0.2">
      <c r="P1576" s="61"/>
      <c r="Q1576" s="73"/>
      <c r="R1576" s="6"/>
      <c r="S1576" s="29"/>
      <c r="T1576" s="6"/>
      <c r="U1576" s="5"/>
      <c r="V1576" s="41"/>
      <c r="W1576" s="45"/>
      <c r="X1576" s="13"/>
      <c r="Y1576" s="41"/>
      <c r="Z1576" s="29"/>
      <c r="AA1576" s="29"/>
      <c r="AB1576" s="44"/>
      <c r="AC1576" s="15"/>
      <c r="AD1576" s="13"/>
      <c r="AE1576" s="54"/>
      <c r="AF1576" s="105"/>
      <c r="AG1576" s="29"/>
      <c r="AH1576" s="41"/>
      <c r="AJ1576" s="15"/>
      <c r="AK1576" s="15"/>
      <c r="AL1576" s="15"/>
      <c r="AM1576" s="15"/>
      <c r="AO1576" s="182" t="s">
        <v>59</v>
      </c>
    </row>
    <row r="1577" spans="16:41" s="3" customFormat="1" ht="9.9499999999999993" customHeight="1" x14ac:dyDescent="0.2">
      <c r="P1577" s="61"/>
      <c r="Q1577" s="73"/>
      <c r="R1577" s="6"/>
      <c r="S1577" s="29"/>
      <c r="T1577" s="6"/>
      <c r="U1577" s="5"/>
      <c r="V1577" s="41"/>
      <c r="W1577" s="45"/>
      <c r="X1577" s="13"/>
      <c r="Y1577" s="41"/>
      <c r="Z1577" s="29"/>
      <c r="AA1577" s="29"/>
      <c r="AB1577" s="44"/>
      <c r="AC1577" s="15"/>
      <c r="AD1577" s="13"/>
      <c r="AE1577" s="54"/>
      <c r="AF1577" s="105"/>
      <c r="AG1577" s="29"/>
      <c r="AH1577" s="41"/>
      <c r="AJ1577" s="15"/>
      <c r="AK1577" s="15"/>
      <c r="AL1577" s="15"/>
      <c r="AM1577" s="15"/>
      <c r="AO1577" s="182" t="s">
        <v>59</v>
      </c>
    </row>
    <row r="1578" spans="16:41" s="3" customFormat="1" ht="9.9499999999999993" customHeight="1" x14ac:dyDescent="0.2">
      <c r="P1578" s="61"/>
      <c r="Q1578" s="73"/>
      <c r="R1578" s="6"/>
      <c r="S1578" s="29"/>
      <c r="T1578" s="6"/>
      <c r="U1578" s="5"/>
      <c r="V1578" s="41"/>
      <c r="W1578" s="45"/>
      <c r="X1578" s="13"/>
      <c r="Y1578" s="41"/>
      <c r="Z1578" s="29"/>
      <c r="AA1578" s="29"/>
      <c r="AB1578" s="44"/>
      <c r="AC1578" s="15"/>
      <c r="AD1578" s="13"/>
      <c r="AE1578" s="54"/>
      <c r="AF1578" s="105"/>
      <c r="AG1578" s="29"/>
      <c r="AH1578" s="41"/>
      <c r="AJ1578" s="15"/>
      <c r="AK1578" s="15"/>
      <c r="AL1578" s="15"/>
      <c r="AM1578" s="15"/>
      <c r="AO1578" s="182" t="s">
        <v>59</v>
      </c>
    </row>
    <row r="1579" spans="16:41" s="3" customFormat="1" ht="9.9499999999999993" customHeight="1" x14ac:dyDescent="0.2">
      <c r="P1579" s="61"/>
      <c r="Q1579" s="73"/>
      <c r="R1579" s="6"/>
      <c r="S1579" s="29"/>
      <c r="T1579" s="6"/>
      <c r="U1579" s="5"/>
      <c r="V1579" s="41"/>
      <c r="W1579" s="45"/>
      <c r="X1579" s="13"/>
      <c r="Y1579" s="41"/>
      <c r="Z1579" s="29"/>
      <c r="AA1579" s="29"/>
      <c r="AB1579" s="44"/>
      <c r="AC1579" s="15"/>
      <c r="AD1579" s="13"/>
      <c r="AE1579" s="54"/>
      <c r="AF1579" s="105"/>
      <c r="AG1579" s="29"/>
      <c r="AH1579" s="41"/>
      <c r="AJ1579" s="15"/>
      <c r="AK1579" s="15"/>
      <c r="AL1579" s="15"/>
      <c r="AM1579" s="15"/>
      <c r="AO1579" s="182" t="s">
        <v>59</v>
      </c>
    </row>
    <row r="1580" spans="16:41" s="3" customFormat="1" ht="9.9499999999999993" customHeight="1" x14ac:dyDescent="0.2">
      <c r="P1580" s="61"/>
      <c r="Q1580" s="73"/>
      <c r="R1580" s="6"/>
      <c r="S1580" s="29"/>
      <c r="T1580" s="6"/>
      <c r="U1580" s="5"/>
      <c r="V1580" s="41"/>
      <c r="W1580" s="45"/>
      <c r="X1580" s="13"/>
      <c r="Y1580" s="41"/>
      <c r="Z1580" s="29"/>
      <c r="AA1580" s="29"/>
      <c r="AB1580" s="44"/>
      <c r="AC1580" s="15"/>
      <c r="AD1580" s="13"/>
      <c r="AE1580" s="54"/>
      <c r="AF1580" s="105"/>
      <c r="AG1580" s="29"/>
      <c r="AH1580" s="41"/>
      <c r="AJ1580" s="15"/>
      <c r="AK1580" s="15"/>
      <c r="AL1580" s="15"/>
      <c r="AM1580" s="15"/>
      <c r="AO1580" s="182" t="s">
        <v>59</v>
      </c>
    </row>
    <row r="1581" spans="16:41" s="3" customFormat="1" ht="9.9499999999999993" customHeight="1" x14ac:dyDescent="0.2">
      <c r="P1581" s="61"/>
      <c r="Q1581" s="73"/>
      <c r="R1581" s="6"/>
      <c r="S1581" s="29"/>
      <c r="T1581" s="6"/>
      <c r="U1581" s="5"/>
      <c r="V1581" s="41"/>
      <c r="W1581" s="45"/>
      <c r="X1581" s="13"/>
      <c r="Y1581" s="41"/>
      <c r="Z1581" s="29"/>
      <c r="AA1581" s="29"/>
      <c r="AB1581" s="44"/>
      <c r="AC1581" s="15"/>
      <c r="AD1581" s="13"/>
      <c r="AE1581" s="54"/>
      <c r="AF1581" s="105"/>
      <c r="AG1581" s="29"/>
      <c r="AH1581" s="41"/>
      <c r="AJ1581" s="15"/>
      <c r="AK1581" s="15"/>
      <c r="AL1581" s="15"/>
      <c r="AM1581" s="15"/>
      <c r="AO1581" s="182" t="s">
        <v>59</v>
      </c>
    </row>
    <row r="1582" spans="16:41" s="3" customFormat="1" ht="9.9499999999999993" customHeight="1" x14ac:dyDescent="0.2">
      <c r="P1582" s="61"/>
      <c r="Q1582" s="73"/>
      <c r="R1582" s="6"/>
      <c r="S1582" s="29"/>
      <c r="T1582" s="6"/>
      <c r="U1582" s="5"/>
      <c r="V1582" s="41"/>
      <c r="W1582" s="45"/>
      <c r="X1582" s="13"/>
      <c r="Y1582" s="41"/>
      <c r="Z1582" s="29"/>
      <c r="AA1582" s="29"/>
      <c r="AB1582" s="44"/>
      <c r="AC1582" s="15"/>
      <c r="AD1582" s="13"/>
      <c r="AE1582" s="54"/>
      <c r="AF1582" s="105"/>
      <c r="AG1582" s="29"/>
      <c r="AH1582" s="41"/>
      <c r="AJ1582" s="15"/>
      <c r="AK1582" s="15"/>
      <c r="AL1582" s="15"/>
      <c r="AM1582" s="15"/>
      <c r="AO1582" s="182" t="s">
        <v>59</v>
      </c>
    </row>
    <row r="1583" spans="16:41" s="3" customFormat="1" ht="9.9499999999999993" customHeight="1" x14ac:dyDescent="0.2">
      <c r="P1583" s="61"/>
      <c r="Q1583" s="73"/>
      <c r="R1583" s="6"/>
      <c r="S1583" s="29"/>
      <c r="T1583" s="6"/>
      <c r="U1583" s="5"/>
      <c r="V1583" s="41"/>
      <c r="W1583" s="45"/>
      <c r="X1583" s="13"/>
      <c r="Y1583" s="41"/>
      <c r="Z1583" s="29"/>
      <c r="AA1583" s="29"/>
      <c r="AB1583" s="44"/>
      <c r="AC1583" s="15"/>
      <c r="AD1583" s="13"/>
      <c r="AE1583" s="54"/>
      <c r="AF1583" s="105"/>
      <c r="AG1583" s="29"/>
      <c r="AH1583" s="41"/>
      <c r="AJ1583" s="15"/>
      <c r="AK1583" s="15"/>
      <c r="AL1583" s="15"/>
      <c r="AM1583" s="15"/>
      <c r="AO1583" s="182" t="s">
        <v>59</v>
      </c>
    </row>
    <row r="1584" spans="16:41" s="3" customFormat="1" ht="9.9499999999999993" customHeight="1" x14ac:dyDescent="0.2">
      <c r="P1584" s="61"/>
      <c r="Q1584" s="73"/>
      <c r="R1584" s="6"/>
      <c r="S1584" s="29"/>
      <c r="T1584" s="6"/>
      <c r="U1584" s="5"/>
      <c r="V1584" s="41"/>
      <c r="W1584" s="45"/>
      <c r="X1584" s="13"/>
      <c r="Y1584" s="41"/>
      <c r="Z1584" s="29"/>
      <c r="AA1584" s="29"/>
      <c r="AB1584" s="44"/>
      <c r="AC1584" s="15"/>
      <c r="AD1584" s="13"/>
      <c r="AE1584" s="54"/>
      <c r="AF1584" s="105"/>
      <c r="AG1584" s="29"/>
      <c r="AH1584" s="41"/>
      <c r="AJ1584" s="15"/>
      <c r="AK1584" s="15"/>
      <c r="AL1584" s="15"/>
      <c r="AM1584" s="15"/>
      <c r="AO1584" s="182" t="s">
        <v>59</v>
      </c>
    </row>
    <row r="1585" spans="1:41" s="3" customFormat="1" ht="9.9499999999999993" customHeight="1" x14ac:dyDescent="0.2">
      <c r="P1585" s="61"/>
      <c r="Q1585" s="73"/>
      <c r="R1585" s="6"/>
      <c r="S1585" s="29"/>
      <c r="T1585" s="6"/>
      <c r="U1585" s="5"/>
      <c r="V1585" s="41"/>
      <c r="W1585" s="45"/>
      <c r="X1585" s="13"/>
      <c r="Y1585" s="41"/>
      <c r="Z1585" s="29"/>
      <c r="AA1585" s="29"/>
      <c r="AB1585" s="44"/>
      <c r="AC1585" s="15"/>
      <c r="AD1585" s="13"/>
      <c r="AE1585" s="54"/>
      <c r="AF1585" s="105"/>
      <c r="AG1585" s="29"/>
      <c r="AH1585" s="41"/>
      <c r="AJ1585" s="15"/>
      <c r="AK1585" s="15"/>
      <c r="AL1585" s="15"/>
      <c r="AM1585" s="15"/>
      <c r="AO1585" s="182" t="s">
        <v>59</v>
      </c>
    </row>
    <row r="1586" spans="1:41" s="3" customFormat="1" ht="9.9499999999999993" customHeight="1" x14ac:dyDescent="0.2">
      <c r="P1586" s="61"/>
      <c r="Q1586" s="73"/>
      <c r="R1586" s="6"/>
      <c r="S1586" s="29"/>
      <c r="T1586" s="6"/>
      <c r="U1586" s="5"/>
      <c r="V1586" s="41"/>
      <c r="W1586" s="45"/>
      <c r="X1586" s="13"/>
      <c r="Y1586" s="41"/>
      <c r="Z1586" s="29"/>
      <c r="AA1586" s="29"/>
      <c r="AB1586" s="44"/>
      <c r="AC1586" s="15"/>
      <c r="AD1586" s="13"/>
      <c r="AE1586" s="54"/>
      <c r="AF1586" s="105"/>
      <c r="AG1586" s="29"/>
      <c r="AH1586" s="41"/>
      <c r="AJ1586" s="15"/>
      <c r="AK1586" s="15"/>
      <c r="AL1586" s="15"/>
      <c r="AM1586" s="15"/>
      <c r="AO1586" s="182" t="s">
        <v>59</v>
      </c>
    </row>
    <row r="1587" spans="1:41" s="3" customFormat="1" ht="9.9499999999999993" customHeight="1" x14ac:dyDescent="0.2">
      <c r="P1587" s="61"/>
      <c r="Q1587" s="73"/>
      <c r="R1587" s="6"/>
      <c r="S1587" s="29"/>
      <c r="T1587" s="6"/>
      <c r="U1587" s="5"/>
      <c r="V1587" s="41"/>
      <c r="W1587" s="45"/>
      <c r="X1587" s="13"/>
      <c r="Y1587" s="41"/>
      <c r="Z1587" s="29"/>
      <c r="AA1587" s="29"/>
      <c r="AB1587" s="44"/>
      <c r="AC1587" s="15"/>
      <c r="AD1587" s="13"/>
      <c r="AE1587" s="54"/>
      <c r="AF1587" s="105"/>
      <c r="AG1587" s="29"/>
      <c r="AH1587" s="41"/>
      <c r="AJ1587" s="15"/>
      <c r="AK1587" s="15"/>
      <c r="AL1587" s="15"/>
      <c r="AM1587" s="15"/>
      <c r="AO1587" s="182" t="s">
        <v>59</v>
      </c>
    </row>
    <row r="1588" spans="1:41" s="3" customFormat="1" ht="9.9499999999999993" customHeight="1" x14ac:dyDescent="0.2">
      <c r="D1588" s="3" t="s">
        <v>89</v>
      </c>
      <c r="E1588" s="3" t="s">
        <v>89</v>
      </c>
      <c r="P1588" s="61"/>
      <c r="Q1588" s="73"/>
      <c r="R1588" s="6"/>
      <c r="S1588" s="29"/>
      <c r="T1588" s="6"/>
      <c r="U1588" s="5"/>
      <c r="V1588" s="41"/>
      <c r="W1588" s="45"/>
      <c r="X1588" s="13"/>
      <c r="Y1588" s="41"/>
      <c r="Z1588" s="29"/>
      <c r="AA1588" s="29"/>
      <c r="AB1588" s="44"/>
      <c r="AC1588" s="15"/>
      <c r="AD1588" s="13"/>
      <c r="AE1588" s="54"/>
      <c r="AF1588" s="105"/>
      <c r="AG1588" s="29"/>
      <c r="AH1588" s="41"/>
      <c r="AJ1588" s="15"/>
      <c r="AK1588" s="15"/>
      <c r="AL1588" s="15"/>
      <c r="AM1588" s="15"/>
      <c r="AO1588" s="182" t="s">
        <v>59</v>
      </c>
    </row>
    <row r="1589" spans="1:41" s="3" customFormat="1" ht="9.9499999999999993" customHeight="1" x14ac:dyDescent="0.2">
      <c r="P1589" s="61"/>
      <c r="Q1589" s="73"/>
      <c r="R1589" s="6"/>
      <c r="S1589" s="29"/>
      <c r="T1589" s="6"/>
      <c r="U1589" s="5"/>
      <c r="V1589" s="41"/>
      <c r="W1589" s="45"/>
      <c r="X1589" s="13"/>
      <c r="Y1589" s="41"/>
      <c r="Z1589" s="29"/>
      <c r="AA1589" s="29"/>
      <c r="AB1589" s="44"/>
      <c r="AC1589" s="15"/>
      <c r="AD1589" s="13"/>
      <c r="AE1589" s="54"/>
      <c r="AF1589" s="105"/>
      <c r="AG1589" s="29"/>
      <c r="AH1589" s="41"/>
      <c r="AJ1589" s="15"/>
      <c r="AK1589" s="15"/>
      <c r="AL1589" s="15"/>
      <c r="AM1589" s="15"/>
      <c r="AO1589" s="182" t="s">
        <v>59</v>
      </c>
    </row>
    <row r="1590" spans="1:41" s="3" customFormat="1" ht="9.9499999999999993" customHeight="1" x14ac:dyDescent="0.2">
      <c r="P1590" s="61"/>
      <c r="Q1590" s="73"/>
      <c r="R1590" s="6"/>
      <c r="S1590" s="29"/>
      <c r="T1590" s="6"/>
      <c r="U1590" s="5"/>
      <c r="V1590" s="41"/>
      <c r="W1590" s="45"/>
      <c r="X1590" s="13"/>
      <c r="Y1590" s="41"/>
      <c r="Z1590" s="29"/>
      <c r="AA1590" s="29"/>
      <c r="AB1590" s="44"/>
      <c r="AC1590" s="15"/>
      <c r="AD1590" s="13"/>
      <c r="AE1590" s="54"/>
      <c r="AF1590" s="105"/>
      <c r="AG1590" s="29"/>
      <c r="AH1590" s="41"/>
      <c r="AJ1590" s="15"/>
      <c r="AK1590" s="15"/>
      <c r="AL1590" s="15"/>
      <c r="AM1590" s="15"/>
      <c r="AO1590" s="182" t="s">
        <v>59</v>
      </c>
    </row>
    <row r="1591" spans="1:41" s="3" customFormat="1" ht="9.9499999999999993" customHeight="1" x14ac:dyDescent="0.2">
      <c r="P1591" s="61"/>
      <c r="Q1591" s="73"/>
      <c r="R1591" s="6"/>
      <c r="S1591" s="29"/>
      <c r="T1591" s="6"/>
      <c r="U1591" s="5"/>
      <c r="V1591" s="41"/>
      <c r="W1591" s="45"/>
      <c r="X1591" s="13"/>
      <c r="Y1591" s="41"/>
      <c r="Z1591" s="29"/>
      <c r="AA1591" s="29"/>
      <c r="AB1591" s="44"/>
      <c r="AC1591" s="15"/>
      <c r="AD1591" s="13"/>
      <c r="AE1591" s="54"/>
      <c r="AF1591" s="105"/>
      <c r="AG1591" s="29"/>
      <c r="AH1591" s="41"/>
      <c r="AJ1591" s="15"/>
      <c r="AK1591" s="15"/>
      <c r="AL1591" s="15"/>
      <c r="AM1591" s="15"/>
      <c r="AO1591" s="182" t="s">
        <v>59</v>
      </c>
    </row>
    <row r="1592" spans="1:41" s="3" customFormat="1" ht="9.9499999999999993" customHeight="1" x14ac:dyDescent="0.2">
      <c r="P1592" s="61"/>
      <c r="Q1592" s="73"/>
      <c r="R1592" s="6"/>
      <c r="S1592" s="29"/>
      <c r="T1592" s="6"/>
      <c r="U1592" s="5"/>
      <c r="V1592" s="41"/>
      <c r="W1592" s="45"/>
      <c r="X1592" s="13"/>
      <c r="Y1592" s="41"/>
      <c r="Z1592" s="29"/>
      <c r="AA1592" s="29"/>
      <c r="AB1592" s="44"/>
      <c r="AC1592" s="15"/>
      <c r="AD1592" s="13"/>
      <c r="AE1592" s="54"/>
      <c r="AF1592" s="105"/>
      <c r="AG1592" s="29"/>
      <c r="AH1592" s="41"/>
      <c r="AJ1592" s="15"/>
      <c r="AK1592" s="15"/>
      <c r="AL1592" s="15"/>
      <c r="AM1592" s="15"/>
      <c r="AO1592" s="182" t="s">
        <v>59</v>
      </c>
    </row>
    <row r="1593" spans="1:41" s="3" customFormat="1" ht="9.9499999999999993" customHeight="1" x14ac:dyDescent="0.2">
      <c r="P1593" s="61"/>
      <c r="Q1593" s="73"/>
      <c r="R1593" s="6"/>
      <c r="S1593" s="29"/>
      <c r="T1593" s="6"/>
      <c r="U1593" s="5"/>
      <c r="V1593" s="41"/>
      <c r="W1593" s="45"/>
      <c r="X1593" s="13"/>
      <c r="Y1593" s="41"/>
      <c r="Z1593" s="29"/>
      <c r="AA1593" s="29"/>
      <c r="AB1593" s="44"/>
      <c r="AC1593" s="15"/>
      <c r="AD1593" s="13"/>
      <c r="AE1593" s="54"/>
      <c r="AF1593" s="105"/>
      <c r="AG1593" s="29"/>
      <c r="AH1593" s="41"/>
      <c r="AJ1593" s="15"/>
      <c r="AK1593" s="15"/>
      <c r="AL1593" s="15"/>
      <c r="AM1593" s="15"/>
      <c r="AO1593" s="182" t="s">
        <v>59</v>
      </c>
    </row>
    <row r="1594" spans="1:41" s="3" customFormat="1" ht="9.9499999999999993" customHeight="1" x14ac:dyDescent="0.2">
      <c r="P1594" s="61"/>
      <c r="Q1594" s="73"/>
      <c r="R1594" s="6"/>
      <c r="S1594" s="29"/>
      <c r="T1594" s="6"/>
      <c r="U1594" s="5"/>
      <c r="V1594" s="41"/>
      <c r="W1594" s="45"/>
      <c r="X1594" s="13"/>
      <c r="Y1594" s="41"/>
      <c r="Z1594" s="29"/>
      <c r="AA1594" s="29"/>
      <c r="AB1594" s="44"/>
      <c r="AC1594" s="15"/>
      <c r="AD1594" s="13"/>
      <c r="AE1594" s="54"/>
      <c r="AF1594" s="105"/>
      <c r="AG1594" s="29"/>
      <c r="AH1594" s="41"/>
      <c r="AJ1594" s="15"/>
      <c r="AK1594" s="15"/>
      <c r="AL1594" s="15"/>
      <c r="AM1594" s="15"/>
      <c r="AO1594" s="182" t="s">
        <v>59</v>
      </c>
    </row>
    <row r="1595" spans="1:41" s="3" customFormat="1" ht="9.9499999999999993" customHeight="1" x14ac:dyDescent="0.2">
      <c r="P1595" s="61"/>
      <c r="Q1595" s="73"/>
      <c r="R1595" s="6"/>
      <c r="S1595" s="29"/>
      <c r="T1595" s="6"/>
      <c r="U1595" s="5"/>
      <c r="V1595" s="41"/>
      <c r="W1595" s="45"/>
      <c r="X1595" s="13"/>
      <c r="Y1595" s="41"/>
      <c r="Z1595" s="29"/>
      <c r="AA1595" s="29"/>
      <c r="AB1595" s="44"/>
      <c r="AC1595" s="15"/>
      <c r="AD1595" s="13"/>
      <c r="AE1595" s="54"/>
      <c r="AF1595" s="105"/>
      <c r="AG1595" s="29"/>
      <c r="AH1595" s="41"/>
      <c r="AJ1595" s="15"/>
      <c r="AK1595" s="15"/>
      <c r="AL1595" s="15"/>
      <c r="AM1595" s="15"/>
      <c r="AO1595" s="182" t="s">
        <v>59</v>
      </c>
    </row>
    <row r="1596" spans="1:41" s="122" customFormat="1" ht="12.75" customHeight="1" x14ac:dyDescent="0.2">
      <c r="C1596" s="257" t="s">
        <v>596</v>
      </c>
      <c r="D1596" s="257"/>
      <c r="E1596" s="257"/>
      <c r="F1596" s="257"/>
      <c r="G1596" s="257"/>
      <c r="H1596" s="257"/>
      <c r="I1596" s="257"/>
      <c r="J1596" s="257"/>
      <c r="K1596" s="257"/>
      <c r="L1596" s="257"/>
      <c r="M1596" s="257"/>
      <c r="N1596" s="257"/>
      <c r="O1596" s="257"/>
      <c r="P1596" s="257"/>
      <c r="Q1596" s="257"/>
      <c r="R1596" s="257"/>
      <c r="S1596" s="257"/>
      <c r="T1596" s="257"/>
      <c r="U1596" s="123"/>
      <c r="V1596" s="124"/>
      <c r="W1596" s="127"/>
      <c r="X1596" s="125"/>
      <c r="Y1596" s="124"/>
      <c r="Z1596" s="125"/>
      <c r="AA1596" s="125"/>
      <c r="AB1596" s="126"/>
      <c r="AC1596" s="125"/>
      <c r="AD1596" s="126"/>
      <c r="AE1596" s="128"/>
      <c r="AF1596" s="128"/>
      <c r="AG1596" s="125"/>
      <c r="AH1596" s="124"/>
      <c r="AI1596" s="125"/>
      <c r="AJ1596" s="125"/>
      <c r="AK1596" s="125"/>
      <c r="AL1596" s="125"/>
      <c r="AM1596" s="125"/>
      <c r="AO1596" s="184"/>
    </row>
    <row r="1597" spans="1:41" s="3" customFormat="1" ht="3.95" customHeight="1" x14ac:dyDescent="0.2">
      <c r="C1597" s="229"/>
      <c r="D1597" s="225"/>
      <c r="E1597" s="23"/>
      <c r="F1597" s="61"/>
      <c r="G1597" s="23"/>
      <c r="H1597" s="23"/>
      <c r="I1597" s="23"/>
      <c r="J1597" s="23"/>
      <c r="K1597" s="23"/>
      <c r="L1597" s="23"/>
      <c r="M1597" s="23"/>
      <c r="N1597" s="23"/>
      <c r="O1597" s="23"/>
      <c r="P1597" s="61"/>
      <c r="Q1597" s="73"/>
      <c r="R1597" s="22"/>
      <c r="S1597" s="120"/>
      <c r="T1597" s="121"/>
      <c r="U1597" s="27"/>
      <c r="V1597" s="41"/>
      <c r="W1597" s="45"/>
      <c r="X1597" s="29"/>
      <c r="Y1597" s="41"/>
      <c r="Z1597" s="29"/>
      <c r="AA1597" s="29"/>
      <c r="AB1597" s="49"/>
      <c r="AC1597" s="29"/>
      <c r="AD1597" s="49"/>
      <c r="AE1597" s="62"/>
      <c r="AF1597" s="62"/>
      <c r="AG1597" s="29"/>
      <c r="AH1597" s="41"/>
      <c r="AI1597" s="29"/>
      <c r="AJ1597" s="29"/>
      <c r="AK1597" s="29"/>
      <c r="AL1597" s="29"/>
      <c r="AM1597" s="29"/>
      <c r="AO1597" s="182"/>
    </row>
    <row r="1598" spans="1:41" s="3" customFormat="1" ht="25.5" customHeight="1" x14ac:dyDescent="0.2">
      <c r="C1598" s="257" t="s">
        <v>190</v>
      </c>
      <c r="D1598" s="257"/>
      <c r="E1598" s="257"/>
      <c r="F1598" s="257"/>
      <c r="G1598" s="257"/>
      <c r="H1598" s="257"/>
      <c r="I1598" s="257"/>
      <c r="J1598" s="257"/>
      <c r="K1598" s="257"/>
      <c r="L1598" s="257"/>
      <c r="M1598" s="257"/>
      <c r="N1598" s="257"/>
      <c r="O1598" s="257"/>
      <c r="P1598" s="257"/>
      <c r="Q1598" s="257"/>
      <c r="R1598" s="257"/>
      <c r="S1598" s="257"/>
      <c r="T1598" s="257"/>
      <c r="U1598" s="27"/>
      <c r="V1598" s="41"/>
      <c r="W1598" s="45"/>
      <c r="X1598" s="29"/>
      <c r="Y1598" s="41"/>
      <c r="Z1598" s="29"/>
      <c r="AA1598" s="29"/>
      <c r="AB1598" s="49"/>
      <c r="AC1598" s="29"/>
      <c r="AD1598" s="49"/>
      <c r="AE1598" s="62"/>
      <c r="AF1598" s="62"/>
      <c r="AG1598" s="29"/>
      <c r="AH1598" s="41"/>
      <c r="AI1598" s="29"/>
      <c r="AJ1598" s="29"/>
      <c r="AK1598" s="29"/>
      <c r="AL1598" s="29"/>
      <c r="AM1598" s="29"/>
      <c r="AO1598" s="182"/>
    </row>
    <row r="1599" spans="1:41" s="3" customFormat="1" ht="3.95" customHeight="1" x14ac:dyDescent="0.2">
      <c r="P1599" s="61"/>
      <c r="Q1599" s="73"/>
      <c r="R1599" s="6"/>
      <c r="S1599" s="29"/>
      <c r="T1599" s="6"/>
      <c r="U1599" s="27"/>
      <c r="V1599" s="41"/>
      <c r="W1599" s="45"/>
      <c r="X1599" s="13"/>
      <c r="Y1599" s="41"/>
      <c r="Z1599" s="29"/>
      <c r="AA1599" s="29"/>
      <c r="AB1599" s="44"/>
      <c r="AC1599" s="29"/>
      <c r="AD1599" s="13"/>
      <c r="AE1599" s="62"/>
      <c r="AF1599" s="106"/>
      <c r="AG1599" s="29"/>
      <c r="AH1599" s="41"/>
      <c r="AJ1599" s="29"/>
      <c r="AK1599" s="29"/>
      <c r="AL1599" s="29"/>
      <c r="AM1599" s="29"/>
      <c r="AO1599" s="182"/>
    </row>
    <row r="1600" spans="1:41" x14ac:dyDescent="0.2">
      <c r="A1600" s="81" t="s">
        <v>59</v>
      </c>
      <c r="B1600" s="81" t="s">
        <v>59</v>
      </c>
      <c r="C1600" s="2" t="s">
        <v>59</v>
      </c>
      <c r="D1600" s="2" t="s">
        <v>59</v>
      </c>
      <c r="E1600" s="2" t="s">
        <v>59</v>
      </c>
      <c r="F1600" s="2" t="s">
        <v>59</v>
      </c>
      <c r="G1600" s="2" t="s">
        <v>59</v>
      </c>
      <c r="H1600" s="2" t="s">
        <v>59</v>
      </c>
      <c r="I1600" s="2" t="s">
        <v>59</v>
      </c>
      <c r="J1600" s="2" t="s">
        <v>59</v>
      </c>
      <c r="K1600" s="2" t="s">
        <v>59</v>
      </c>
      <c r="L1600" s="2" t="s">
        <v>59</v>
      </c>
      <c r="M1600" s="2" t="s">
        <v>59</v>
      </c>
      <c r="N1600" s="2" t="s">
        <v>59</v>
      </c>
      <c r="O1600" s="2" t="s">
        <v>59</v>
      </c>
      <c r="P1600" s="2" t="s">
        <v>59</v>
      </c>
      <c r="Q1600" s="2" t="s">
        <v>59</v>
      </c>
      <c r="R1600" s="2" t="s">
        <v>59</v>
      </c>
      <c r="S1600" s="2" t="s">
        <v>59</v>
      </c>
      <c r="T1600" s="2" t="s">
        <v>59</v>
      </c>
      <c r="U1600" s="81" t="s">
        <v>59</v>
      </c>
      <c r="V1600" s="81" t="s">
        <v>59</v>
      </c>
      <c r="W1600" s="81" t="s">
        <v>59</v>
      </c>
      <c r="X1600" s="81" t="s">
        <v>59</v>
      </c>
      <c r="Y1600" s="81" t="s">
        <v>59</v>
      </c>
      <c r="Z1600" s="81" t="s">
        <v>59</v>
      </c>
      <c r="AA1600" s="81" t="s">
        <v>59</v>
      </c>
      <c r="AB1600" s="81" t="s">
        <v>59</v>
      </c>
      <c r="AC1600" s="81" t="s">
        <v>59</v>
      </c>
      <c r="AD1600" s="81" t="s">
        <v>59</v>
      </c>
      <c r="AE1600" s="81" t="s">
        <v>59</v>
      </c>
      <c r="AF1600" s="81" t="s">
        <v>59</v>
      </c>
      <c r="AG1600" s="81" t="s">
        <v>59</v>
      </c>
      <c r="AH1600" s="81" t="s">
        <v>59</v>
      </c>
      <c r="AI1600" s="81" t="s">
        <v>59</v>
      </c>
      <c r="AJ1600" s="81" t="s">
        <v>59</v>
      </c>
      <c r="AK1600" s="81" t="s">
        <v>59</v>
      </c>
      <c r="AL1600" s="81" t="s">
        <v>59</v>
      </c>
      <c r="AM1600" s="81" t="s">
        <v>59</v>
      </c>
      <c r="AN1600" s="81" t="s">
        <v>59</v>
      </c>
      <c r="AO1600" s="183"/>
    </row>
    <row r="1602" spans="4:42" x14ac:dyDescent="0.2">
      <c r="D1602" s="252" t="s">
        <v>60</v>
      </c>
      <c r="E1602" s="253"/>
    </row>
    <row r="1603" spans="4:42" x14ac:dyDescent="0.2">
      <c r="D1603" s="236">
        <v>-0.04</v>
      </c>
      <c r="E1603" s="236">
        <v>0.01</v>
      </c>
    </row>
    <row r="1604" spans="4:42" x14ac:dyDescent="0.2">
      <c r="D1604" s="236">
        <v>-0.03</v>
      </c>
      <c r="E1604" s="236">
        <v>0.02</v>
      </c>
    </row>
    <row r="1605" spans="4:42" x14ac:dyDescent="0.2">
      <c r="D1605" s="236">
        <v>-0.02</v>
      </c>
      <c r="E1605" s="236">
        <v>0.03</v>
      </c>
    </row>
    <row r="1606" spans="4:42" x14ac:dyDescent="0.2">
      <c r="D1606" s="236">
        <v>-0.01</v>
      </c>
      <c r="E1606" s="236">
        <v>-0.01</v>
      </c>
      <c r="J1606" s="2" t="s">
        <v>89</v>
      </c>
    </row>
    <row r="1607" spans="4:42" x14ac:dyDescent="0.2">
      <c r="D1607" s="236">
        <v>0</v>
      </c>
      <c r="E1607" s="236">
        <v>0</v>
      </c>
      <c r="AP1607" s="3"/>
    </row>
    <row r="1608" spans="4:42" x14ac:dyDescent="0.2">
      <c r="D1608" s="236">
        <v>0.01</v>
      </c>
      <c r="E1608" s="236">
        <v>1.0000000000005116E-2</v>
      </c>
      <c r="AP1608" s="3"/>
    </row>
    <row r="1609" spans="4:42" x14ac:dyDescent="0.2">
      <c r="D1609" s="236">
        <v>0.02</v>
      </c>
      <c r="E1609" s="236">
        <v>2.0000000000003126E-2</v>
      </c>
      <c r="AP1609" s="3"/>
    </row>
    <row r="1610" spans="4:42" x14ac:dyDescent="0.2">
      <c r="D1610" s="236">
        <v>0.03</v>
      </c>
      <c r="E1610" s="236">
        <v>3.0000000000001137E-2</v>
      </c>
      <c r="AP1610" s="3"/>
    </row>
    <row r="1611" spans="4:42" x14ac:dyDescent="0.2">
      <c r="D1611" s="236">
        <v>0.04</v>
      </c>
      <c r="E1611" s="236">
        <v>-0.01</v>
      </c>
      <c r="AP1611" s="3"/>
    </row>
    <row r="1612" spans="4:42" x14ac:dyDescent="0.2">
      <c r="D1612" s="236">
        <v>0.05</v>
      </c>
      <c r="E1612" s="236">
        <v>0</v>
      </c>
      <c r="AP1612" s="3"/>
    </row>
    <row r="1613" spans="4:42" x14ac:dyDescent="0.2">
      <c r="AP1613" s="3"/>
    </row>
    <row r="1614" spans="4:42" x14ac:dyDescent="0.2">
      <c r="AP1614" s="3"/>
    </row>
    <row r="1615" spans="4:42" x14ac:dyDescent="0.2">
      <c r="P1615" s="2"/>
      <c r="Q1615" s="2"/>
      <c r="S1615" s="2"/>
      <c r="U1615" s="2"/>
      <c r="V1615" s="2"/>
      <c r="AP1615" s="3"/>
    </row>
    <row r="1616" spans="4:42" x14ac:dyDescent="0.2">
      <c r="P1616" s="2"/>
      <c r="Q1616" s="2"/>
      <c r="S1616" s="2"/>
      <c r="U1616" s="2"/>
      <c r="V1616" s="2"/>
      <c r="AP1616" s="3"/>
    </row>
    <row r="1617" spans="16:42" x14ac:dyDescent="0.2">
      <c r="P1617" s="2"/>
      <c r="Q1617" s="2"/>
      <c r="S1617" s="2"/>
      <c r="U1617" s="2"/>
      <c r="V1617" s="2"/>
      <c r="AP1617" s="3"/>
    </row>
    <row r="1618" spans="16:42" x14ac:dyDescent="0.2">
      <c r="P1618" s="2"/>
      <c r="Q1618" s="2"/>
      <c r="S1618" s="2"/>
      <c r="U1618" s="2"/>
      <c r="V1618" s="2"/>
      <c r="AP1618" s="3"/>
    </row>
    <row r="1619" spans="16:42" x14ac:dyDescent="0.2">
      <c r="P1619" s="2"/>
      <c r="Q1619" s="2"/>
      <c r="S1619" s="2"/>
      <c r="U1619" s="2"/>
      <c r="V1619" s="2"/>
      <c r="AP1619" s="3"/>
    </row>
    <row r="1620" spans="16:42" x14ac:dyDescent="0.2">
      <c r="P1620" s="2"/>
      <c r="Q1620" s="2"/>
      <c r="S1620" s="2"/>
      <c r="U1620" s="2"/>
      <c r="V1620" s="2"/>
      <c r="AP1620" s="3"/>
    </row>
    <row r="1621" spans="16:42" x14ac:dyDescent="0.2">
      <c r="P1621" s="2"/>
      <c r="Q1621" s="2"/>
      <c r="S1621" s="2"/>
      <c r="U1621" s="2"/>
      <c r="V1621" s="2"/>
      <c r="AP1621" s="3"/>
    </row>
    <row r="1622" spans="16:42" x14ac:dyDescent="0.2">
      <c r="P1622" s="2"/>
      <c r="Q1622" s="2"/>
      <c r="S1622" s="2"/>
      <c r="U1622" s="2"/>
      <c r="V1622" s="2"/>
      <c r="AP1622" s="3"/>
    </row>
    <row r="1623" spans="16:42" x14ac:dyDescent="0.2">
      <c r="P1623" s="2"/>
      <c r="Q1623" s="2"/>
      <c r="S1623" s="2"/>
      <c r="U1623" s="2"/>
      <c r="V1623" s="2"/>
      <c r="AP1623" s="3"/>
    </row>
    <row r="1624" spans="16:42" x14ac:dyDescent="0.2">
      <c r="P1624" s="2"/>
      <c r="Q1624" s="2"/>
      <c r="S1624" s="2"/>
      <c r="U1624" s="2"/>
      <c r="V1624" s="2"/>
      <c r="AP1624" s="3"/>
    </row>
    <row r="1625" spans="16:42" x14ac:dyDescent="0.2">
      <c r="P1625" s="2"/>
      <c r="Q1625" s="2"/>
      <c r="S1625" s="2"/>
      <c r="U1625" s="2"/>
      <c r="V1625" s="2"/>
      <c r="AP1625" s="3"/>
    </row>
    <row r="1626" spans="16:42" x14ac:dyDescent="0.2">
      <c r="P1626" s="2"/>
      <c r="Q1626" s="2"/>
      <c r="S1626" s="2"/>
      <c r="U1626" s="2"/>
      <c r="V1626" s="2"/>
      <c r="AP1626" s="3"/>
    </row>
    <row r="1627" spans="16:42" x14ac:dyDescent="0.2">
      <c r="P1627" s="2"/>
      <c r="Q1627" s="2"/>
      <c r="S1627" s="2"/>
      <c r="U1627" s="2"/>
      <c r="V1627" s="2"/>
      <c r="AP1627" s="3"/>
    </row>
    <row r="1628" spans="16:42" x14ac:dyDescent="0.2">
      <c r="P1628" s="2"/>
      <c r="Q1628" s="2"/>
      <c r="S1628" s="2"/>
      <c r="U1628" s="2"/>
      <c r="V1628" s="2"/>
      <c r="AP1628" s="3"/>
    </row>
    <row r="1629" spans="16:42" x14ac:dyDescent="0.2">
      <c r="P1629" s="2"/>
      <c r="Q1629" s="2"/>
      <c r="S1629" s="2"/>
      <c r="U1629" s="2"/>
      <c r="V1629" s="2"/>
      <c r="AP1629" s="3"/>
    </row>
    <row r="1630" spans="16:42" x14ac:dyDescent="0.2">
      <c r="P1630" s="2"/>
      <c r="Q1630" s="2"/>
      <c r="S1630" s="2"/>
      <c r="U1630" s="2"/>
      <c r="V1630" s="2"/>
      <c r="AP1630" s="3"/>
    </row>
    <row r="1631" spans="16:42" x14ac:dyDescent="0.2">
      <c r="P1631" s="2"/>
      <c r="Q1631" s="2"/>
      <c r="S1631" s="2"/>
      <c r="U1631" s="2"/>
      <c r="V1631" s="2"/>
      <c r="AP1631" s="3"/>
    </row>
    <row r="1632" spans="16:42" x14ac:dyDescent="0.2">
      <c r="P1632" s="2"/>
      <c r="Q1632" s="2"/>
      <c r="S1632" s="2"/>
      <c r="U1632" s="2"/>
      <c r="V1632" s="2"/>
      <c r="AP1632" s="3"/>
    </row>
    <row r="1633" spans="16:42" x14ac:dyDescent="0.2">
      <c r="P1633" s="2"/>
      <c r="Q1633" s="2"/>
      <c r="S1633" s="2"/>
      <c r="U1633" s="2"/>
      <c r="V1633" s="2"/>
      <c r="AP1633" s="3"/>
    </row>
    <row r="1634" spans="16:42" x14ac:dyDescent="0.2">
      <c r="P1634" s="2"/>
      <c r="Q1634" s="2"/>
      <c r="S1634" s="2"/>
      <c r="U1634" s="2"/>
      <c r="V1634" s="2"/>
      <c r="AP1634" s="3"/>
    </row>
    <row r="1635" spans="16:42" x14ac:dyDescent="0.2">
      <c r="P1635" s="2"/>
      <c r="Q1635" s="2"/>
      <c r="S1635" s="2"/>
      <c r="U1635" s="2"/>
      <c r="V1635" s="2"/>
      <c r="AP1635" s="3"/>
    </row>
    <row r="1636" spans="16:42" x14ac:dyDescent="0.2">
      <c r="P1636" s="2"/>
      <c r="Q1636" s="2"/>
      <c r="S1636" s="2"/>
      <c r="U1636" s="2"/>
      <c r="V1636" s="2"/>
      <c r="AP1636" s="3"/>
    </row>
    <row r="1637" spans="16:42" x14ac:dyDescent="0.2">
      <c r="P1637" s="2"/>
      <c r="Q1637" s="2"/>
      <c r="S1637" s="2"/>
      <c r="U1637" s="2"/>
      <c r="V1637" s="2"/>
      <c r="AP1637" s="3"/>
    </row>
    <row r="1638" spans="16:42" x14ac:dyDescent="0.2">
      <c r="P1638" s="2"/>
      <c r="Q1638" s="2"/>
      <c r="S1638" s="2"/>
      <c r="U1638" s="2"/>
      <c r="V1638" s="2"/>
      <c r="AP1638" s="3"/>
    </row>
    <row r="1639" spans="16:42" x14ac:dyDescent="0.2">
      <c r="P1639" s="2"/>
      <c r="Q1639" s="2"/>
      <c r="S1639" s="2"/>
      <c r="U1639" s="2"/>
      <c r="V1639" s="2"/>
      <c r="AP1639" s="3"/>
    </row>
    <row r="1640" spans="16:42" x14ac:dyDescent="0.2">
      <c r="P1640" s="2"/>
      <c r="Q1640" s="2"/>
      <c r="S1640" s="2"/>
      <c r="U1640" s="2"/>
      <c r="V1640" s="2"/>
      <c r="AP1640" s="3"/>
    </row>
    <row r="1641" spans="16:42" x14ac:dyDescent="0.2">
      <c r="P1641" s="2"/>
      <c r="Q1641" s="2"/>
      <c r="S1641" s="2"/>
      <c r="U1641" s="2"/>
      <c r="V1641" s="2"/>
      <c r="AP1641" s="3"/>
    </row>
    <row r="1642" spans="16:42" x14ac:dyDescent="0.2">
      <c r="P1642" s="2"/>
      <c r="Q1642" s="2"/>
      <c r="S1642" s="2"/>
      <c r="U1642" s="2"/>
      <c r="V1642" s="2"/>
      <c r="AP1642" s="3"/>
    </row>
    <row r="1643" spans="16:42" x14ac:dyDescent="0.2">
      <c r="P1643" s="2"/>
      <c r="Q1643" s="2"/>
      <c r="S1643" s="2"/>
      <c r="U1643" s="2"/>
      <c r="V1643" s="2"/>
      <c r="AP1643" s="3"/>
    </row>
    <row r="1644" spans="16:42" x14ac:dyDescent="0.2">
      <c r="P1644" s="2"/>
      <c r="Q1644" s="2"/>
      <c r="S1644" s="2"/>
      <c r="U1644" s="2"/>
      <c r="V1644" s="2"/>
      <c r="AP1644" s="3"/>
    </row>
    <row r="1645" spans="16:42" x14ac:dyDescent="0.2">
      <c r="P1645" s="2"/>
      <c r="Q1645" s="2"/>
      <c r="S1645" s="2"/>
      <c r="U1645" s="2"/>
      <c r="V1645" s="2"/>
    </row>
    <row r="1646" spans="16:42" x14ac:dyDescent="0.2">
      <c r="P1646" s="2"/>
      <c r="Q1646" s="2"/>
      <c r="S1646" s="2"/>
      <c r="U1646" s="2"/>
      <c r="V1646" s="2"/>
    </row>
    <row r="1647" spans="16:42" x14ac:dyDescent="0.2">
      <c r="P1647" s="2"/>
      <c r="Q1647" s="2"/>
      <c r="S1647" s="2"/>
      <c r="U1647" s="2"/>
      <c r="V1647" s="2"/>
      <c r="W1647" s="2"/>
      <c r="X1647" s="2"/>
      <c r="Y1647" s="2"/>
      <c r="Z1647" s="2"/>
      <c r="AA1647" s="2"/>
      <c r="AB1647" s="2"/>
      <c r="AC1647" s="2"/>
      <c r="AD1647" s="2"/>
      <c r="AE1647" s="2"/>
      <c r="AF1647" s="2"/>
      <c r="AG1647" s="2"/>
      <c r="AH1647" s="2"/>
      <c r="AI1647" s="2"/>
      <c r="AJ1647" s="2"/>
      <c r="AK1647" s="2"/>
      <c r="AL1647" s="2"/>
      <c r="AM1647" s="2"/>
    </row>
    <row r="1648" spans="16:42" x14ac:dyDescent="0.2">
      <c r="P1648" s="2"/>
      <c r="Q1648" s="2"/>
      <c r="S1648" s="2"/>
      <c r="U1648" s="2"/>
      <c r="V1648" s="2"/>
      <c r="W1648" s="2"/>
      <c r="X1648" s="2"/>
      <c r="Y1648" s="2"/>
      <c r="Z1648" s="2"/>
      <c r="AA1648" s="2"/>
      <c r="AB1648" s="2"/>
      <c r="AC1648" s="2"/>
      <c r="AD1648" s="2"/>
      <c r="AE1648" s="2"/>
      <c r="AF1648" s="2"/>
      <c r="AG1648" s="2"/>
      <c r="AH1648" s="2"/>
      <c r="AI1648" s="2"/>
      <c r="AJ1648" s="2"/>
      <c r="AK1648" s="2"/>
      <c r="AL1648" s="2"/>
      <c r="AM1648" s="2"/>
    </row>
    <row r="1649" spans="16:39" x14ac:dyDescent="0.2">
      <c r="P1649" s="2"/>
      <c r="Q1649" s="2"/>
      <c r="S1649" s="2"/>
      <c r="U1649" s="2"/>
      <c r="V1649" s="2"/>
      <c r="W1649" s="2"/>
      <c r="X1649" s="2"/>
      <c r="Y1649" s="2"/>
      <c r="Z1649" s="2"/>
      <c r="AA1649" s="2"/>
      <c r="AB1649" s="2"/>
      <c r="AC1649" s="2"/>
      <c r="AD1649" s="2"/>
      <c r="AE1649" s="2"/>
      <c r="AF1649" s="2"/>
      <c r="AG1649" s="2"/>
      <c r="AH1649" s="2"/>
      <c r="AI1649" s="2"/>
      <c r="AJ1649" s="2"/>
      <c r="AK1649" s="2"/>
      <c r="AL1649" s="2"/>
      <c r="AM1649" s="2"/>
    </row>
    <row r="1650" spans="16:39" x14ac:dyDescent="0.2">
      <c r="P1650" s="2"/>
      <c r="Q1650" s="2"/>
      <c r="S1650" s="2"/>
      <c r="U1650" s="2"/>
      <c r="V1650" s="2"/>
      <c r="W1650" s="2"/>
      <c r="X1650" s="2"/>
      <c r="Y1650" s="2"/>
      <c r="Z1650" s="2"/>
      <c r="AA1650" s="2"/>
      <c r="AB1650" s="2"/>
      <c r="AC1650" s="2"/>
      <c r="AD1650" s="2"/>
      <c r="AE1650" s="2"/>
      <c r="AF1650" s="2"/>
      <c r="AG1650" s="2"/>
      <c r="AH1650" s="2"/>
      <c r="AI1650" s="2"/>
      <c r="AJ1650" s="2"/>
      <c r="AK1650" s="2"/>
      <c r="AL1650" s="2"/>
      <c r="AM1650" s="2"/>
    </row>
    <row r="1651" spans="16:39" x14ac:dyDescent="0.2">
      <c r="P1651" s="2"/>
      <c r="Q1651" s="2"/>
      <c r="S1651" s="2"/>
      <c r="U1651" s="2"/>
      <c r="V1651" s="2"/>
      <c r="W1651" s="2"/>
      <c r="X1651" s="2"/>
      <c r="Y1651" s="2"/>
      <c r="Z1651" s="2"/>
      <c r="AA1651" s="2"/>
      <c r="AB1651" s="2"/>
      <c r="AC1651" s="2"/>
      <c r="AD1651" s="2"/>
      <c r="AE1651" s="2"/>
      <c r="AF1651" s="2"/>
      <c r="AG1651" s="2"/>
      <c r="AH1651" s="2"/>
      <c r="AI1651" s="2"/>
      <c r="AJ1651" s="2"/>
      <c r="AK1651" s="2"/>
      <c r="AL1651" s="2"/>
      <c r="AM1651" s="2"/>
    </row>
    <row r="1652" spans="16:39" x14ac:dyDescent="0.2">
      <c r="P1652" s="2"/>
      <c r="Q1652" s="2"/>
      <c r="S1652" s="2"/>
      <c r="U1652" s="2"/>
      <c r="V1652" s="2"/>
      <c r="W1652" s="2"/>
      <c r="X1652" s="2"/>
      <c r="Y1652" s="2"/>
      <c r="Z1652" s="2"/>
      <c r="AA1652" s="2"/>
      <c r="AB1652" s="2"/>
      <c r="AC1652" s="2"/>
      <c r="AD1652" s="2"/>
      <c r="AE1652" s="2"/>
      <c r="AF1652" s="2"/>
      <c r="AG1652" s="2"/>
      <c r="AH1652" s="2"/>
      <c r="AI1652" s="2"/>
      <c r="AJ1652" s="2"/>
      <c r="AK1652" s="2"/>
      <c r="AL1652" s="2"/>
      <c r="AM1652" s="2"/>
    </row>
    <row r="1653" spans="16:39" x14ac:dyDescent="0.2">
      <c r="P1653" s="2"/>
      <c r="Q1653" s="2"/>
      <c r="S1653" s="2"/>
      <c r="U1653" s="2"/>
      <c r="V1653" s="2"/>
      <c r="W1653" s="2"/>
      <c r="X1653" s="2"/>
      <c r="Y1653" s="2"/>
      <c r="Z1653" s="2"/>
      <c r="AA1653" s="2"/>
      <c r="AB1653" s="2"/>
      <c r="AC1653" s="2"/>
      <c r="AD1653" s="2"/>
      <c r="AE1653" s="2"/>
      <c r="AF1653" s="2"/>
      <c r="AG1653" s="2"/>
      <c r="AH1653" s="2"/>
      <c r="AI1653" s="2"/>
      <c r="AJ1653" s="2"/>
      <c r="AK1653" s="2"/>
      <c r="AL1653" s="2"/>
      <c r="AM1653" s="2"/>
    </row>
    <row r="1654" spans="16:39" x14ac:dyDescent="0.2">
      <c r="P1654" s="2"/>
      <c r="Q1654" s="2"/>
      <c r="S1654" s="2"/>
      <c r="U1654" s="2"/>
      <c r="V1654" s="2"/>
      <c r="W1654" s="2"/>
      <c r="X1654" s="2"/>
      <c r="Y1654" s="2"/>
      <c r="Z1654" s="2"/>
      <c r="AA1654" s="2"/>
      <c r="AB1654" s="2"/>
      <c r="AC1654" s="2"/>
      <c r="AD1654" s="2"/>
      <c r="AE1654" s="2"/>
      <c r="AF1654" s="2"/>
      <c r="AG1654" s="2"/>
      <c r="AH1654" s="2"/>
      <c r="AI1654" s="2"/>
      <c r="AJ1654" s="2"/>
      <c r="AK1654" s="2"/>
      <c r="AL1654" s="2"/>
      <c r="AM1654" s="2"/>
    </row>
    <row r="1655" spans="16:39" x14ac:dyDescent="0.2">
      <c r="P1655" s="2"/>
      <c r="Q1655" s="2"/>
      <c r="S1655" s="2"/>
      <c r="U1655" s="2"/>
      <c r="V1655" s="2"/>
      <c r="W1655" s="2"/>
      <c r="X1655" s="2"/>
      <c r="Y1655" s="2"/>
      <c r="Z1655" s="2"/>
      <c r="AA1655" s="2"/>
      <c r="AB1655" s="2"/>
      <c r="AC1655" s="2"/>
      <c r="AD1655" s="2"/>
      <c r="AE1655" s="2"/>
      <c r="AF1655" s="2"/>
      <c r="AG1655" s="2"/>
      <c r="AH1655" s="2"/>
      <c r="AI1655" s="2"/>
      <c r="AJ1655" s="2"/>
      <c r="AK1655" s="2"/>
      <c r="AL1655" s="2"/>
      <c r="AM1655" s="2"/>
    </row>
    <row r="1656" spans="16:39" x14ac:dyDescent="0.2">
      <c r="P1656" s="2"/>
      <c r="Q1656" s="2"/>
      <c r="S1656" s="2"/>
      <c r="U1656" s="2"/>
      <c r="V1656" s="2"/>
      <c r="W1656" s="2"/>
      <c r="X1656" s="2"/>
      <c r="Y1656" s="2"/>
      <c r="Z1656" s="2"/>
      <c r="AA1656" s="2"/>
      <c r="AB1656" s="2"/>
      <c r="AC1656" s="2"/>
      <c r="AD1656" s="2"/>
      <c r="AE1656" s="2"/>
      <c r="AF1656" s="2"/>
      <c r="AG1656" s="2"/>
      <c r="AH1656" s="2"/>
      <c r="AI1656" s="2"/>
      <c r="AJ1656" s="2"/>
      <c r="AK1656" s="2"/>
      <c r="AL1656" s="2"/>
      <c r="AM1656" s="2"/>
    </row>
    <row r="1657" spans="16:39" x14ac:dyDescent="0.2">
      <c r="P1657" s="2"/>
      <c r="Q1657" s="2"/>
      <c r="S1657" s="2"/>
      <c r="U1657" s="2"/>
      <c r="V1657" s="2"/>
      <c r="W1657" s="2"/>
      <c r="X1657" s="2"/>
      <c r="Y1657" s="2"/>
      <c r="Z1657" s="2"/>
      <c r="AA1657" s="2"/>
      <c r="AB1657" s="2"/>
      <c r="AC1657" s="2"/>
      <c r="AD1657" s="2"/>
      <c r="AE1657" s="2"/>
      <c r="AF1657" s="2"/>
      <c r="AG1657" s="2"/>
      <c r="AH1657" s="2"/>
      <c r="AI1657" s="2"/>
      <c r="AJ1657" s="2"/>
      <c r="AK1657" s="2"/>
      <c r="AL1657" s="2"/>
      <c r="AM1657" s="2"/>
    </row>
    <row r="1658" spans="16:39" x14ac:dyDescent="0.2">
      <c r="P1658" s="2"/>
      <c r="Q1658" s="2"/>
      <c r="S1658" s="2"/>
      <c r="U1658" s="2"/>
      <c r="V1658" s="2"/>
      <c r="W1658" s="2"/>
      <c r="X1658" s="2"/>
      <c r="Y1658" s="2"/>
      <c r="Z1658" s="2"/>
      <c r="AA1658" s="2"/>
      <c r="AB1658" s="2"/>
      <c r="AC1658" s="2"/>
      <c r="AD1658" s="2"/>
      <c r="AE1658" s="2"/>
      <c r="AF1658" s="2"/>
      <c r="AG1658" s="2"/>
      <c r="AH1658" s="2"/>
      <c r="AI1658" s="2"/>
      <c r="AJ1658" s="2"/>
      <c r="AK1658" s="2"/>
      <c r="AL1658" s="2"/>
      <c r="AM1658" s="2"/>
    </row>
    <row r="1659" spans="16:39" x14ac:dyDescent="0.2">
      <c r="P1659" s="2"/>
      <c r="Q1659" s="2"/>
      <c r="S1659" s="2"/>
      <c r="U1659" s="2"/>
      <c r="V1659" s="2"/>
      <c r="W1659" s="2"/>
      <c r="X1659" s="2"/>
      <c r="Y1659" s="2"/>
      <c r="Z1659" s="2"/>
      <c r="AA1659" s="2"/>
      <c r="AB1659" s="2"/>
      <c r="AC1659" s="2"/>
      <c r="AD1659" s="2"/>
      <c r="AE1659" s="2"/>
      <c r="AF1659" s="2"/>
      <c r="AG1659" s="2"/>
      <c r="AH1659" s="2"/>
      <c r="AI1659" s="2"/>
      <c r="AJ1659" s="2"/>
      <c r="AK1659" s="2"/>
      <c r="AL1659" s="2"/>
      <c r="AM1659" s="2"/>
    </row>
    <row r="1660" spans="16:39" x14ac:dyDescent="0.2">
      <c r="P1660" s="2"/>
      <c r="Q1660" s="2"/>
      <c r="S1660" s="2"/>
      <c r="U1660" s="2"/>
      <c r="V1660" s="2"/>
      <c r="W1660" s="2"/>
      <c r="X1660" s="2"/>
      <c r="Y1660" s="2"/>
      <c r="Z1660" s="2"/>
      <c r="AA1660" s="2"/>
      <c r="AB1660" s="2"/>
      <c r="AC1660" s="2"/>
      <c r="AD1660" s="2"/>
      <c r="AE1660" s="2"/>
      <c r="AF1660" s="2"/>
      <c r="AG1660" s="2"/>
      <c r="AH1660" s="2"/>
      <c r="AI1660" s="2"/>
      <c r="AJ1660" s="2"/>
      <c r="AK1660" s="2"/>
      <c r="AL1660" s="2"/>
      <c r="AM1660" s="2"/>
    </row>
    <row r="1661" spans="16:39" x14ac:dyDescent="0.2">
      <c r="P1661" s="2"/>
      <c r="Q1661" s="2"/>
      <c r="S1661" s="2"/>
      <c r="U1661" s="2"/>
      <c r="V1661" s="2"/>
      <c r="W1661" s="2"/>
      <c r="X1661" s="2"/>
      <c r="Y1661" s="2"/>
      <c r="Z1661" s="2"/>
      <c r="AA1661" s="2"/>
      <c r="AB1661" s="2"/>
      <c r="AC1661" s="2"/>
      <c r="AD1661" s="2"/>
      <c r="AE1661" s="2"/>
      <c r="AF1661" s="2"/>
      <c r="AG1661" s="2"/>
      <c r="AH1661" s="2"/>
      <c r="AI1661" s="2"/>
      <c r="AJ1661" s="2"/>
      <c r="AK1661" s="2"/>
      <c r="AL1661" s="2"/>
      <c r="AM1661" s="2"/>
    </row>
    <row r="1662" spans="16:39" x14ac:dyDescent="0.2">
      <c r="P1662" s="2"/>
      <c r="Q1662" s="2"/>
      <c r="S1662" s="2"/>
      <c r="U1662" s="2"/>
      <c r="V1662" s="2"/>
      <c r="W1662" s="2"/>
      <c r="X1662" s="2"/>
      <c r="Y1662" s="2"/>
      <c r="Z1662" s="2"/>
      <c r="AA1662" s="2"/>
      <c r="AB1662" s="2"/>
      <c r="AC1662" s="2"/>
      <c r="AD1662" s="2"/>
      <c r="AE1662" s="2"/>
      <c r="AF1662" s="2"/>
      <c r="AG1662" s="2"/>
      <c r="AH1662" s="2"/>
      <c r="AI1662" s="2"/>
      <c r="AJ1662" s="2"/>
      <c r="AK1662" s="2"/>
      <c r="AL1662" s="2"/>
      <c r="AM1662" s="2"/>
    </row>
    <row r="1663" spans="16:39" x14ac:dyDescent="0.2">
      <c r="P1663" s="2"/>
      <c r="Q1663" s="2"/>
      <c r="S1663" s="2"/>
      <c r="U1663" s="2"/>
      <c r="V1663" s="2"/>
      <c r="W1663" s="2"/>
      <c r="X1663" s="2"/>
      <c r="Y1663" s="2"/>
      <c r="Z1663" s="2"/>
      <c r="AA1663" s="2"/>
      <c r="AB1663" s="2"/>
      <c r="AC1663" s="2"/>
      <c r="AD1663" s="2"/>
      <c r="AE1663" s="2"/>
      <c r="AF1663" s="2"/>
      <c r="AG1663" s="2"/>
      <c r="AH1663" s="2"/>
      <c r="AI1663" s="2"/>
      <c r="AJ1663" s="2"/>
      <c r="AK1663" s="2"/>
      <c r="AL1663" s="2"/>
      <c r="AM1663" s="2"/>
    </row>
    <row r="1664" spans="16:39" x14ac:dyDescent="0.2">
      <c r="P1664" s="2"/>
      <c r="Q1664" s="2"/>
      <c r="S1664" s="2"/>
      <c r="U1664" s="2"/>
      <c r="V1664" s="2"/>
      <c r="W1664" s="2"/>
      <c r="X1664" s="2"/>
      <c r="Y1664" s="2"/>
      <c r="Z1664" s="2"/>
      <c r="AA1664" s="2"/>
      <c r="AB1664" s="2"/>
      <c r="AC1664" s="2"/>
      <c r="AD1664" s="2"/>
      <c r="AE1664" s="2"/>
      <c r="AF1664" s="2"/>
      <c r="AG1664" s="2"/>
      <c r="AH1664" s="2"/>
      <c r="AI1664" s="2"/>
      <c r="AJ1664" s="2"/>
      <c r="AK1664" s="2"/>
      <c r="AL1664" s="2"/>
      <c r="AM1664" s="2"/>
    </row>
    <row r="1665" spans="16:39" x14ac:dyDescent="0.2">
      <c r="P1665" s="2"/>
      <c r="Q1665" s="2"/>
      <c r="S1665" s="2"/>
      <c r="U1665" s="2"/>
      <c r="V1665" s="2"/>
      <c r="W1665" s="2"/>
      <c r="X1665" s="2"/>
      <c r="Y1665" s="2"/>
      <c r="Z1665" s="2"/>
      <c r="AA1665" s="2"/>
      <c r="AB1665" s="2"/>
      <c r="AC1665" s="2"/>
      <c r="AD1665" s="2"/>
      <c r="AE1665" s="2"/>
      <c r="AF1665" s="2"/>
      <c r="AG1665" s="2"/>
      <c r="AH1665" s="2"/>
      <c r="AI1665" s="2"/>
      <c r="AJ1665" s="2"/>
      <c r="AK1665" s="2"/>
      <c r="AL1665" s="2"/>
      <c r="AM1665" s="2"/>
    </row>
    <row r="1666" spans="16:39" x14ac:dyDescent="0.2">
      <c r="P1666" s="2"/>
      <c r="Q1666" s="2"/>
      <c r="S1666" s="2"/>
      <c r="U1666" s="2"/>
      <c r="V1666" s="2"/>
      <c r="W1666" s="2"/>
      <c r="X1666" s="2"/>
      <c r="Y1666" s="2"/>
      <c r="Z1666" s="2"/>
      <c r="AA1666" s="2"/>
      <c r="AB1666" s="2"/>
      <c r="AC1666" s="2"/>
      <c r="AD1666" s="2"/>
      <c r="AE1666" s="2"/>
      <c r="AF1666" s="2"/>
      <c r="AG1666" s="2"/>
      <c r="AH1666" s="2"/>
      <c r="AI1666" s="2"/>
      <c r="AJ1666" s="2"/>
      <c r="AK1666" s="2"/>
      <c r="AL1666" s="2"/>
      <c r="AM1666" s="2"/>
    </row>
    <row r="1667" spans="16:39" x14ac:dyDescent="0.2">
      <c r="P1667" s="2"/>
      <c r="Q1667" s="2"/>
      <c r="S1667" s="2"/>
      <c r="U1667" s="2"/>
      <c r="V1667" s="2"/>
      <c r="W1667" s="2"/>
      <c r="X1667" s="2"/>
      <c r="Y1667" s="2"/>
      <c r="Z1667" s="2"/>
      <c r="AA1667" s="2"/>
      <c r="AB1667" s="2"/>
      <c r="AC1667" s="2"/>
      <c r="AD1667" s="2"/>
      <c r="AE1667" s="2"/>
      <c r="AF1667" s="2"/>
      <c r="AG1667" s="2"/>
      <c r="AH1667" s="2"/>
      <c r="AI1667" s="2"/>
      <c r="AJ1667" s="2"/>
      <c r="AK1667" s="2"/>
      <c r="AL1667" s="2"/>
      <c r="AM1667" s="2"/>
    </row>
    <row r="1668" spans="16:39" x14ac:dyDescent="0.2">
      <c r="P1668" s="2"/>
      <c r="Q1668" s="2"/>
      <c r="S1668" s="2"/>
      <c r="U1668" s="2"/>
      <c r="V1668" s="2"/>
      <c r="W1668" s="2"/>
      <c r="X1668" s="2"/>
      <c r="Y1668" s="2"/>
      <c r="Z1668" s="2"/>
      <c r="AA1668" s="2"/>
      <c r="AB1668" s="2"/>
      <c r="AC1668" s="2"/>
      <c r="AD1668" s="2"/>
      <c r="AE1668" s="2"/>
      <c r="AF1668" s="2"/>
      <c r="AG1668" s="2"/>
      <c r="AH1668" s="2"/>
      <c r="AI1668" s="2"/>
      <c r="AJ1668" s="2"/>
      <c r="AK1668" s="2"/>
      <c r="AL1668" s="2"/>
      <c r="AM1668" s="2"/>
    </row>
    <row r="1669" spans="16:39" x14ac:dyDescent="0.2">
      <c r="P1669" s="2"/>
      <c r="Q1669" s="2"/>
      <c r="S1669" s="2"/>
      <c r="U1669" s="2"/>
      <c r="V1669" s="2"/>
      <c r="W1669" s="2"/>
      <c r="X1669" s="2"/>
      <c r="Y1669" s="2"/>
      <c r="Z1669" s="2"/>
      <c r="AA1669" s="2"/>
      <c r="AB1669" s="2"/>
      <c r="AC1669" s="2"/>
      <c r="AD1669" s="2"/>
      <c r="AE1669" s="2"/>
      <c r="AF1669" s="2"/>
      <c r="AG1669" s="2"/>
      <c r="AH1669" s="2"/>
      <c r="AI1669" s="2"/>
      <c r="AJ1669" s="2"/>
      <c r="AK1669" s="2"/>
      <c r="AL1669" s="2"/>
      <c r="AM1669" s="2"/>
    </row>
    <row r="1670" spans="16:39" x14ac:dyDescent="0.2">
      <c r="P1670" s="2"/>
      <c r="Q1670" s="2"/>
      <c r="S1670" s="2"/>
      <c r="U1670" s="2"/>
      <c r="V1670" s="2"/>
      <c r="W1670" s="2"/>
      <c r="X1670" s="2"/>
      <c r="Y1670" s="2"/>
      <c r="Z1670" s="2"/>
      <c r="AA1670" s="2"/>
      <c r="AB1670" s="2"/>
      <c r="AC1670" s="2"/>
      <c r="AD1670" s="2"/>
      <c r="AE1670" s="2"/>
      <c r="AF1670" s="2"/>
      <c r="AG1670" s="2"/>
      <c r="AH1670" s="2"/>
      <c r="AI1670" s="2"/>
      <c r="AJ1670" s="2"/>
      <c r="AK1670" s="2"/>
      <c r="AL1670" s="2"/>
      <c r="AM1670" s="2"/>
    </row>
    <row r="1671" spans="16:39" x14ac:dyDescent="0.2">
      <c r="P1671" s="2"/>
      <c r="Q1671" s="2"/>
      <c r="S1671" s="2"/>
      <c r="U1671" s="2"/>
      <c r="V1671" s="2"/>
      <c r="W1671" s="2"/>
      <c r="X1671" s="2"/>
      <c r="Y1671" s="2"/>
      <c r="Z1671" s="2"/>
      <c r="AA1671" s="2"/>
      <c r="AB1671" s="2"/>
      <c r="AC1671" s="2"/>
      <c r="AD1671" s="2"/>
      <c r="AE1671" s="2"/>
      <c r="AF1671" s="2"/>
      <c r="AG1671" s="2"/>
      <c r="AH1671" s="2"/>
      <c r="AI1671" s="2"/>
      <c r="AJ1671" s="2"/>
      <c r="AK1671" s="2"/>
      <c r="AL1671" s="2"/>
      <c r="AM1671" s="2"/>
    </row>
    <row r="1672" spans="16:39" x14ac:dyDescent="0.2">
      <c r="P1672" s="2"/>
      <c r="Q1672" s="2"/>
      <c r="S1672" s="2"/>
      <c r="U1672" s="2"/>
      <c r="V1672" s="2"/>
      <c r="W1672" s="2"/>
      <c r="X1672" s="2"/>
      <c r="Y1672" s="2"/>
      <c r="Z1672" s="2"/>
      <c r="AA1672" s="2"/>
      <c r="AB1672" s="2"/>
      <c r="AC1672" s="2"/>
      <c r="AD1672" s="2"/>
      <c r="AE1672" s="2"/>
      <c r="AF1672" s="2"/>
      <c r="AG1672" s="2"/>
      <c r="AH1672" s="2"/>
      <c r="AI1672" s="2"/>
      <c r="AJ1672" s="2"/>
      <c r="AK1672" s="2"/>
      <c r="AL1672" s="2"/>
      <c r="AM1672" s="2"/>
    </row>
    <row r="1673" spans="16:39" x14ac:dyDescent="0.2">
      <c r="P1673" s="2"/>
      <c r="Q1673" s="2"/>
      <c r="S1673" s="2"/>
      <c r="U1673" s="2"/>
      <c r="V1673" s="2"/>
      <c r="W1673" s="2"/>
      <c r="X1673" s="2"/>
      <c r="Y1673" s="2"/>
      <c r="Z1673" s="2"/>
      <c r="AA1673" s="2"/>
      <c r="AB1673" s="2"/>
      <c r="AC1673" s="2"/>
      <c r="AD1673" s="2"/>
      <c r="AE1673" s="2"/>
      <c r="AF1673" s="2"/>
      <c r="AG1673" s="2"/>
      <c r="AH1673" s="2"/>
      <c r="AI1673" s="2"/>
      <c r="AJ1673" s="2"/>
      <c r="AK1673" s="2"/>
      <c r="AL1673" s="2"/>
      <c r="AM1673" s="2"/>
    </row>
    <row r="1674" spans="16:39" x14ac:dyDescent="0.2">
      <c r="P1674" s="2"/>
      <c r="Q1674" s="2"/>
      <c r="S1674" s="2"/>
      <c r="U1674" s="2"/>
      <c r="V1674" s="2"/>
      <c r="W1674" s="2"/>
      <c r="X1674" s="2"/>
      <c r="Y1674" s="2"/>
      <c r="Z1674" s="2"/>
      <c r="AA1674" s="2"/>
      <c r="AB1674" s="2"/>
      <c r="AC1674" s="2"/>
      <c r="AD1674" s="2"/>
      <c r="AE1674" s="2"/>
      <c r="AF1674" s="2"/>
      <c r="AG1674" s="2"/>
      <c r="AH1674" s="2"/>
      <c r="AI1674" s="2"/>
      <c r="AJ1674" s="2"/>
      <c r="AK1674" s="2"/>
      <c r="AL1674" s="2"/>
      <c r="AM1674" s="2"/>
    </row>
    <row r="1675" spans="16:39" x14ac:dyDescent="0.2">
      <c r="P1675" s="2"/>
      <c r="Q1675" s="2"/>
      <c r="S1675" s="2"/>
      <c r="U1675" s="2"/>
      <c r="V1675" s="2"/>
      <c r="W1675" s="2"/>
      <c r="X1675" s="2"/>
      <c r="Y1675" s="2"/>
      <c r="Z1675" s="2"/>
      <c r="AA1675" s="2"/>
      <c r="AB1675" s="2"/>
      <c r="AC1675" s="2"/>
      <c r="AD1675" s="2"/>
      <c r="AE1675" s="2"/>
      <c r="AF1675" s="2"/>
      <c r="AG1675" s="2"/>
      <c r="AH1675" s="2"/>
      <c r="AI1675" s="2"/>
      <c r="AJ1675" s="2"/>
      <c r="AK1675" s="2"/>
      <c r="AL1675" s="2"/>
      <c r="AM1675" s="2"/>
    </row>
    <row r="1676" spans="16:39" x14ac:dyDescent="0.2">
      <c r="P1676" s="2"/>
      <c r="Q1676" s="2"/>
      <c r="S1676" s="2"/>
      <c r="U1676" s="2"/>
      <c r="V1676" s="2"/>
      <c r="W1676" s="2"/>
      <c r="X1676" s="2"/>
      <c r="Y1676" s="2"/>
      <c r="Z1676" s="2"/>
      <c r="AA1676" s="2"/>
      <c r="AB1676" s="2"/>
      <c r="AC1676" s="2"/>
      <c r="AD1676" s="2"/>
      <c r="AE1676" s="2"/>
      <c r="AF1676" s="2"/>
      <c r="AG1676" s="2"/>
      <c r="AH1676" s="2"/>
      <c r="AI1676" s="2"/>
      <c r="AJ1676" s="2"/>
      <c r="AK1676" s="2"/>
      <c r="AL1676" s="2"/>
      <c r="AM1676" s="2"/>
    </row>
    <row r="1677" spans="16:39" x14ac:dyDescent="0.2">
      <c r="P1677" s="2"/>
      <c r="Q1677" s="2"/>
      <c r="S1677" s="2"/>
      <c r="U1677" s="2"/>
      <c r="V1677" s="2"/>
      <c r="W1677" s="2"/>
      <c r="X1677" s="2"/>
      <c r="Y1677" s="2"/>
      <c r="Z1677" s="2"/>
      <c r="AA1677" s="2"/>
      <c r="AB1677" s="2"/>
      <c r="AC1677" s="2"/>
      <c r="AD1677" s="2"/>
      <c r="AE1677" s="2"/>
      <c r="AF1677" s="2"/>
      <c r="AG1677" s="2"/>
      <c r="AH1677" s="2"/>
      <c r="AI1677" s="2"/>
      <c r="AJ1677" s="2"/>
      <c r="AK1677" s="2"/>
      <c r="AL1677" s="2"/>
      <c r="AM1677" s="2"/>
    </row>
    <row r="1678" spans="16:39" x14ac:dyDescent="0.2">
      <c r="P1678" s="2"/>
      <c r="Q1678" s="2"/>
      <c r="S1678" s="2"/>
      <c r="U1678" s="2"/>
      <c r="V1678" s="2"/>
      <c r="W1678" s="2"/>
      <c r="X1678" s="2"/>
      <c r="Y1678" s="2"/>
      <c r="Z1678" s="2"/>
      <c r="AA1678" s="2"/>
      <c r="AB1678" s="2"/>
      <c r="AC1678" s="2"/>
      <c r="AD1678" s="2"/>
      <c r="AE1678" s="2"/>
      <c r="AF1678" s="2"/>
      <c r="AG1678" s="2"/>
      <c r="AH1678" s="2"/>
      <c r="AI1678" s="2"/>
      <c r="AJ1678" s="2"/>
      <c r="AK1678" s="2"/>
      <c r="AL1678" s="2"/>
      <c r="AM1678" s="2"/>
    </row>
    <row r="1679" spans="16:39" x14ac:dyDescent="0.2">
      <c r="P1679" s="2"/>
      <c r="Q1679" s="2"/>
      <c r="S1679" s="2"/>
      <c r="U1679" s="2"/>
      <c r="V1679" s="2"/>
      <c r="W1679" s="2"/>
      <c r="X1679" s="2"/>
      <c r="Y1679" s="2"/>
      <c r="Z1679" s="2"/>
      <c r="AA1679" s="2"/>
      <c r="AB1679" s="2"/>
      <c r="AC1679" s="2"/>
      <c r="AD1679" s="2"/>
      <c r="AE1679" s="2"/>
      <c r="AF1679" s="2"/>
      <c r="AG1679" s="2"/>
      <c r="AH1679" s="2"/>
      <c r="AI1679" s="2"/>
      <c r="AJ1679" s="2"/>
      <c r="AK1679" s="2"/>
      <c r="AL1679" s="2"/>
      <c r="AM1679" s="2"/>
    </row>
    <row r="1680" spans="16:39" x14ac:dyDescent="0.2">
      <c r="P1680" s="2"/>
      <c r="Q1680" s="2"/>
      <c r="S1680" s="2"/>
      <c r="U1680" s="2"/>
      <c r="V1680" s="2"/>
      <c r="W1680" s="2"/>
      <c r="X1680" s="2"/>
      <c r="Y1680" s="2"/>
      <c r="Z1680" s="2"/>
      <c r="AA1680" s="2"/>
      <c r="AB1680" s="2"/>
      <c r="AC1680" s="2"/>
      <c r="AD1680" s="2"/>
      <c r="AE1680" s="2"/>
      <c r="AF1680" s="2"/>
      <c r="AG1680" s="2"/>
      <c r="AH1680" s="2"/>
      <c r="AI1680" s="2"/>
      <c r="AJ1680" s="2"/>
      <c r="AK1680" s="2"/>
      <c r="AL1680" s="2"/>
      <c r="AM1680" s="2"/>
    </row>
    <row r="1681" spans="16:39" x14ac:dyDescent="0.2">
      <c r="P1681" s="2"/>
      <c r="Q1681" s="2"/>
      <c r="S1681" s="2"/>
      <c r="U1681" s="2"/>
      <c r="V1681" s="2"/>
      <c r="W1681" s="2"/>
      <c r="X1681" s="2"/>
      <c r="Y1681" s="2"/>
      <c r="Z1681" s="2"/>
      <c r="AA1681" s="2"/>
      <c r="AB1681" s="2"/>
      <c r="AC1681" s="2"/>
      <c r="AD1681" s="2"/>
      <c r="AE1681" s="2"/>
      <c r="AF1681" s="2"/>
      <c r="AG1681" s="2"/>
      <c r="AH1681" s="2"/>
      <c r="AI1681" s="2"/>
      <c r="AJ1681" s="2"/>
      <c r="AK1681" s="2"/>
      <c r="AL1681" s="2"/>
      <c r="AM1681" s="2"/>
    </row>
    <row r="1682" spans="16:39" x14ac:dyDescent="0.2">
      <c r="P1682" s="2"/>
      <c r="Q1682" s="2"/>
      <c r="S1682" s="2"/>
      <c r="U1682" s="2"/>
      <c r="V1682" s="2"/>
      <c r="W1682" s="2"/>
      <c r="X1682" s="2"/>
      <c r="Y1682" s="2"/>
      <c r="Z1682" s="2"/>
      <c r="AA1682" s="2"/>
      <c r="AB1682" s="2"/>
      <c r="AC1682" s="2"/>
      <c r="AD1682" s="2"/>
      <c r="AE1682" s="2"/>
      <c r="AF1682" s="2"/>
      <c r="AG1682" s="2"/>
      <c r="AH1682" s="2"/>
      <c r="AI1682" s="2"/>
      <c r="AJ1682" s="2"/>
      <c r="AK1682" s="2"/>
      <c r="AL1682" s="2"/>
      <c r="AM1682" s="2"/>
    </row>
    <row r="1683" spans="16:39" x14ac:dyDescent="0.2">
      <c r="P1683" s="2"/>
      <c r="Q1683" s="2"/>
      <c r="S1683" s="2"/>
      <c r="U1683" s="2"/>
      <c r="V1683" s="2"/>
      <c r="W1683" s="2"/>
      <c r="X1683" s="2"/>
      <c r="Y1683" s="2"/>
      <c r="Z1683" s="2"/>
      <c r="AA1683" s="2"/>
      <c r="AB1683" s="2"/>
      <c r="AC1683" s="2"/>
      <c r="AD1683" s="2"/>
      <c r="AE1683" s="2"/>
      <c r="AF1683" s="2"/>
      <c r="AG1683" s="2"/>
      <c r="AH1683" s="2"/>
      <c r="AI1683" s="2"/>
      <c r="AJ1683" s="2"/>
      <c r="AK1683" s="2"/>
      <c r="AL1683" s="2"/>
      <c r="AM1683" s="2"/>
    </row>
    <row r="1684" spans="16:39" x14ac:dyDescent="0.2">
      <c r="P1684" s="2"/>
      <c r="Q1684" s="2"/>
      <c r="S1684" s="2"/>
      <c r="U1684" s="2"/>
      <c r="V1684" s="2"/>
      <c r="W1684" s="2"/>
      <c r="X1684" s="2"/>
      <c r="Y1684" s="2"/>
      <c r="Z1684" s="2"/>
      <c r="AA1684" s="2"/>
      <c r="AB1684" s="2"/>
      <c r="AC1684" s="2"/>
      <c r="AD1684" s="2"/>
      <c r="AE1684" s="2"/>
      <c r="AF1684" s="2"/>
      <c r="AG1684" s="2"/>
      <c r="AH1684" s="2"/>
      <c r="AI1684" s="2"/>
      <c r="AJ1684" s="2"/>
      <c r="AK1684" s="2"/>
      <c r="AL1684" s="2"/>
      <c r="AM1684" s="2"/>
    </row>
    <row r="1685" spans="16:39" x14ac:dyDescent="0.2">
      <c r="P1685" s="2"/>
      <c r="Q1685" s="2"/>
      <c r="S1685" s="2"/>
      <c r="U1685" s="2"/>
      <c r="V1685" s="2"/>
      <c r="W1685" s="2"/>
      <c r="X1685" s="2"/>
      <c r="Y1685" s="2"/>
      <c r="Z1685" s="2"/>
      <c r="AA1685" s="2"/>
      <c r="AB1685" s="2"/>
      <c r="AC1685" s="2"/>
      <c r="AD1685" s="2"/>
      <c r="AE1685" s="2"/>
      <c r="AF1685" s="2"/>
      <c r="AG1685" s="2"/>
      <c r="AH1685" s="2"/>
      <c r="AI1685" s="2"/>
      <c r="AJ1685" s="2"/>
      <c r="AK1685" s="2"/>
      <c r="AL1685" s="2"/>
      <c r="AM1685" s="2"/>
    </row>
    <row r="1686" spans="16:39" x14ac:dyDescent="0.2">
      <c r="P1686" s="2"/>
      <c r="Q1686" s="2"/>
      <c r="S1686" s="2"/>
      <c r="U1686" s="2"/>
      <c r="V1686" s="2"/>
      <c r="W1686" s="2"/>
      <c r="X1686" s="2"/>
      <c r="Y1686" s="2"/>
      <c r="Z1686" s="2"/>
      <c r="AA1686" s="2"/>
      <c r="AB1686" s="2"/>
      <c r="AC1686" s="2"/>
      <c r="AD1686" s="2"/>
      <c r="AE1686" s="2"/>
      <c r="AF1686" s="2"/>
      <c r="AG1686" s="2"/>
      <c r="AH1686" s="2"/>
      <c r="AI1686" s="2"/>
      <c r="AJ1686" s="2"/>
      <c r="AK1686" s="2"/>
      <c r="AL1686" s="2"/>
      <c r="AM1686" s="2"/>
    </row>
    <row r="1687" spans="16:39" x14ac:dyDescent="0.2">
      <c r="P1687" s="2"/>
      <c r="Q1687" s="2"/>
      <c r="S1687" s="2"/>
      <c r="U1687" s="2"/>
      <c r="V1687" s="2"/>
      <c r="W1687" s="2"/>
      <c r="X1687" s="2"/>
      <c r="Y1687" s="2"/>
      <c r="Z1687" s="2"/>
      <c r="AA1687" s="2"/>
      <c r="AB1687" s="2"/>
      <c r="AC1687" s="2"/>
      <c r="AD1687" s="2"/>
      <c r="AE1687" s="2"/>
      <c r="AF1687" s="2"/>
      <c r="AG1687" s="2"/>
      <c r="AH1687" s="2"/>
      <c r="AI1687" s="2"/>
      <c r="AJ1687" s="2"/>
      <c r="AK1687" s="2"/>
      <c r="AL1687" s="2"/>
      <c r="AM1687" s="2"/>
    </row>
    <row r="1688" spans="16:39" x14ac:dyDescent="0.2">
      <c r="P1688" s="2"/>
      <c r="Q1688" s="2"/>
      <c r="S1688" s="2"/>
      <c r="U1688" s="2"/>
      <c r="V1688" s="2"/>
      <c r="W1688" s="2"/>
      <c r="X1688" s="2"/>
      <c r="Y1688" s="2"/>
      <c r="Z1688" s="2"/>
      <c r="AA1688" s="2"/>
      <c r="AB1688" s="2"/>
      <c r="AC1688" s="2"/>
      <c r="AD1688" s="2"/>
      <c r="AE1688" s="2"/>
      <c r="AF1688" s="2"/>
      <c r="AG1688" s="2"/>
      <c r="AH1688" s="2"/>
      <c r="AI1688" s="2"/>
      <c r="AJ1688" s="2"/>
      <c r="AK1688" s="2"/>
      <c r="AL1688" s="2"/>
      <c r="AM1688" s="2"/>
    </row>
    <row r="1689" spans="16:39" x14ac:dyDescent="0.2">
      <c r="P1689" s="2"/>
      <c r="Q1689" s="2"/>
      <c r="S1689" s="2"/>
      <c r="U1689" s="2"/>
      <c r="V1689" s="2"/>
      <c r="W1689" s="2"/>
      <c r="X1689" s="2"/>
      <c r="Y1689" s="2"/>
      <c r="Z1689" s="2"/>
      <c r="AA1689" s="2"/>
      <c r="AB1689" s="2"/>
      <c r="AC1689" s="2"/>
      <c r="AD1689" s="2"/>
      <c r="AE1689" s="2"/>
      <c r="AF1689" s="2"/>
      <c r="AG1689" s="2"/>
      <c r="AH1689" s="2"/>
      <c r="AI1689" s="2"/>
      <c r="AJ1689" s="2"/>
      <c r="AK1689" s="2"/>
      <c r="AL1689" s="2"/>
      <c r="AM1689" s="2"/>
    </row>
    <row r="1690" spans="16:39" x14ac:dyDescent="0.2">
      <c r="P1690" s="2"/>
      <c r="Q1690" s="2"/>
      <c r="S1690" s="2"/>
      <c r="U1690" s="2"/>
      <c r="V1690" s="2"/>
      <c r="W1690" s="2"/>
      <c r="X1690" s="2"/>
      <c r="Y1690" s="2"/>
      <c r="Z1690" s="2"/>
      <c r="AA1690" s="2"/>
      <c r="AB1690" s="2"/>
      <c r="AC1690" s="2"/>
      <c r="AD1690" s="2"/>
      <c r="AE1690" s="2"/>
      <c r="AF1690" s="2"/>
      <c r="AG1690" s="2"/>
      <c r="AH1690" s="2"/>
      <c r="AI1690" s="2"/>
      <c r="AJ1690" s="2"/>
      <c r="AK1690" s="2"/>
      <c r="AL1690" s="2"/>
      <c r="AM1690" s="2"/>
    </row>
    <row r="1691" spans="16:39" x14ac:dyDescent="0.2">
      <c r="P1691" s="2"/>
      <c r="Q1691" s="2"/>
      <c r="S1691" s="2"/>
      <c r="U1691" s="2"/>
      <c r="V1691" s="2"/>
      <c r="W1691" s="2"/>
      <c r="X1691" s="2"/>
      <c r="Y1691" s="2"/>
      <c r="Z1691" s="2"/>
      <c r="AA1691" s="2"/>
      <c r="AB1691" s="2"/>
      <c r="AC1691" s="2"/>
      <c r="AD1691" s="2"/>
      <c r="AE1691" s="2"/>
      <c r="AF1691" s="2"/>
      <c r="AG1691" s="2"/>
      <c r="AH1691" s="2"/>
      <c r="AI1691" s="2"/>
      <c r="AJ1691" s="2"/>
      <c r="AK1691" s="2"/>
      <c r="AL1691" s="2"/>
      <c r="AM1691" s="2"/>
    </row>
    <row r="1692" spans="16:39" x14ac:dyDescent="0.2">
      <c r="P1692" s="2"/>
      <c r="Q1692" s="2"/>
      <c r="S1692" s="2"/>
      <c r="U1692" s="2"/>
      <c r="V1692" s="2"/>
      <c r="W1692" s="2"/>
      <c r="X1692" s="2"/>
      <c r="Y1692" s="2"/>
      <c r="Z1692" s="2"/>
      <c r="AA1692" s="2"/>
      <c r="AB1692" s="2"/>
      <c r="AC1692" s="2"/>
      <c r="AD1692" s="2"/>
      <c r="AE1692" s="2"/>
      <c r="AF1692" s="2"/>
      <c r="AG1692" s="2"/>
      <c r="AH1692" s="2"/>
      <c r="AI1692" s="2"/>
      <c r="AJ1692" s="2"/>
      <c r="AK1692" s="2"/>
      <c r="AL1692" s="2"/>
      <c r="AM1692" s="2"/>
    </row>
    <row r="1693" spans="16:39" x14ac:dyDescent="0.2">
      <c r="P1693" s="2"/>
      <c r="Q1693" s="2"/>
      <c r="S1693" s="2"/>
      <c r="U1693" s="2"/>
      <c r="V1693" s="2"/>
      <c r="W1693" s="2"/>
      <c r="X1693" s="2"/>
      <c r="Y1693" s="2"/>
      <c r="Z1693" s="2"/>
      <c r="AA1693" s="2"/>
      <c r="AB1693" s="2"/>
      <c r="AC1693" s="2"/>
      <c r="AD1693" s="2"/>
      <c r="AE1693" s="2"/>
      <c r="AF1693" s="2"/>
      <c r="AG1693" s="2"/>
      <c r="AH1693" s="2"/>
      <c r="AI1693" s="2"/>
      <c r="AJ1693" s="2"/>
      <c r="AK1693" s="2"/>
      <c r="AL1693" s="2"/>
      <c r="AM1693" s="2"/>
    </row>
    <row r="1694" spans="16:39" x14ac:dyDescent="0.2">
      <c r="P1694" s="2"/>
      <c r="Q1694" s="2"/>
      <c r="S1694" s="2"/>
      <c r="U1694" s="2"/>
      <c r="V1694" s="2"/>
      <c r="W1694" s="2"/>
      <c r="X1694" s="2"/>
      <c r="Y1694" s="2"/>
      <c r="Z1694" s="2"/>
      <c r="AA1694" s="2"/>
      <c r="AB1694" s="2"/>
      <c r="AC1694" s="2"/>
      <c r="AD1694" s="2"/>
      <c r="AE1694" s="2"/>
      <c r="AF1694" s="2"/>
      <c r="AG1694" s="2"/>
      <c r="AH1694" s="2"/>
      <c r="AI1694" s="2"/>
      <c r="AJ1694" s="2"/>
      <c r="AK1694" s="2"/>
      <c r="AL1694" s="2"/>
      <c r="AM1694" s="2"/>
    </row>
    <row r="1695" spans="16:39" x14ac:dyDescent="0.2">
      <c r="P1695" s="2"/>
      <c r="Q1695" s="2"/>
      <c r="S1695" s="2"/>
      <c r="U1695" s="2"/>
      <c r="V1695" s="2"/>
      <c r="W1695" s="2"/>
      <c r="X1695" s="2"/>
      <c r="Y1695" s="2"/>
      <c r="Z1695" s="2"/>
      <c r="AA1695" s="2"/>
      <c r="AB1695" s="2"/>
      <c r="AC1695" s="2"/>
      <c r="AD1695" s="2"/>
      <c r="AE1695" s="2"/>
      <c r="AF1695" s="2"/>
      <c r="AG1695" s="2"/>
      <c r="AH1695" s="2"/>
      <c r="AI1695" s="2"/>
      <c r="AJ1695" s="2"/>
      <c r="AK1695" s="2"/>
      <c r="AL1695" s="2"/>
      <c r="AM1695" s="2"/>
    </row>
    <row r="1696" spans="16:39" x14ac:dyDescent="0.2">
      <c r="P1696" s="2"/>
      <c r="Q1696" s="2"/>
      <c r="S1696" s="2"/>
      <c r="U1696" s="2"/>
      <c r="V1696" s="2"/>
      <c r="W1696" s="2"/>
      <c r="X1696" s="2"/>
      <c r="Y1696" s="2"/>
      <c r="Z1696" s="2"/>
      <c r="AA1696" s="2"/>
      <c r="AB1696" s="2"/>
      <c r="AC1696" s="2"/>
      <c r="AD1696" s="2"/>
      <c r="AE1696" s="2"/>
      <c r="AF1696" s="2"/>
      <c r="AG1696" s="2"/>
      <c r="AH1696" s="2"/>
      <c r="AI1696" s="2"/>
      <c r="AJ1696" s="2"/>
      <c r="AK1696" s="2"/>
      <c r="AL1696" s="2"/>
      <c r="AM1696" s="2"/>
    </row>
    <row r="1697" spans="16:39" x14ac:dyDescent="0.2">
      <c r="P1697" s="2"/>
      <c r="Q1697" s="2"/>
      <c r="S1697" s="2"/>
      <c r="U1697" s="2"/>
      <c r="V1697" s="2"/>
      <c r="W1697" s="2"/>
      <c r="X1697" s="2"/>
      <c r="Y1697" s="2"/>
      <c r="Z1697" s="2"/>
      <c r="AA1697" s="2"/>
      <c r="AB1697" s="2"/>
      <c r="AC1697" s="2"/>
      <c r="AD1697" s="2"/>
      <c r="AE1697" s="2"/>
      <c r="AF1697" s="2"/>
      <c r="AG1697" s="2"/>
      <c r="AH1697" s="2"/>
      <c r="AI1697" s="2"/>
      <c r="AJ1697" s="2"/>
      <c r="AK1697" s="2"/>
      <c r="AL1697" s="2"/>
      <c r="AM1697" s="2"/>
    </row>
    <row r="1698" spans="16:39" x14ac:dyDescent="0.2">
      <c r="P1698" s="2"/>
      <c r="Q1698" s="2"/>
      <c r="S1698" s="2"/>
      <c r="U1698" s="2"/>
      <c r="V1698" s="2"/>
      <c r="W1698" s="2"/>
      <c r="X1698" s="2"/>
      <c r="Y1698" s="2"/>
      <c r="Z1698" s="2"/>
      <c r="AA1698" s="2"/>
      <c r="AB1698" s="2"/>
      <c r="AC1698" s="2"/>
      <c r="AD1698" s="2"/>
      <c r="AE1698" s="2"/>
      <c r="AF1698" s="2"/>
      <c r="AG1698" s="2"/>
      <c r="AH1698" s="2"/>
      <c r="AI1698" s="2"/>
      <c r="AJ1698" s="2"/>
      <c r="AK1698" s="2"/>
      <c r="AL1698" s="2"/>
      <c r="AM1698" s="2"/>
    </row>
    <row r="1699" spans="16:39" x14ac:dyDescent="0.2">
      <c r="P1699" s="2"/>
      <c r="Q1699" s="2"/>
      <c r="S1699" s="2"/>
      <c r="U1699" s="2"/>
      <c r="V1699" s="2"/>
      <c r="W1699" s="2"/>
      <c r="X1699" s="2"/>
      <c r="Y1699" s="2"/>
      <c r="Z1699" s="2"/>
      <c r="AA1699" s="2"/>
      <c r="AB1699" s="2"/>
      <c r="AC1699" s="2"/>
      <c r="AD1699" s="2"/>
      <c r="AE1699" s="2"/>
      <c r="AF1699" s="2"/>
      <c r="AG1699" s="2"/>
      <c r="AH1699" s="2"/>
      <c r="AI1699" s="2"/>
      <c r="AJ1699" s="2"/>
      <c r="AK1699" s="2"/>
      <c r="AL1699" s="2"/>
      <c r="AM1699" s="2"/>
    </row>
    <row r="1700" spans="16:39" x14ac:dyDescent="0.2">
      <c r="P1700" s="2"/>
      <c r="Q1700" s="2"/>
      <c r="S1700" s="2"/>
      <c r="U1700" s="2"/>
      <c r="V1700" s="2"/>
      <c r="W1700" s="2"/>
      <c r="X1700" s="2"/>
      <c r="Y1700" s="2"/>
      <c r="Z1700" s="2"/>
      <c r="AA1700" s="2"/>
      <c r="AB1700" s="2"/>
      <c r="AC1700" s="2"/>
      <c r="AD1700" s="2"/>
      <c r="AE1700" s="2"/>
      <c r="AF1700" s="2"/>
      <c r="AG1700" s="2"/>
      <c r="AH1700" s="2"/>
      <c r="AI1700" s="2"/>
      <c r="AJ1700" s="2"/>
      <c r="AK1700" s="2"/>
      <c r="AL1700" s="2"/>
      <c r="AM1700" s="2"/>
    </row>
    <row r="1701" spans="16:39" x14ac:dyDescent="0.2">
      <c r="P1701" s="2"/>
      <c r="Q1701" s="2"/>
      <c r="S1701" s="2"/>
      <c r="U1701" s="2"/>
      <c r="V1701" s="2"/>
      <c r="W1701" s="2"/>
      <c r="X1701" s="2"/>
      <c r="Y1701" s="2"/>
      <c r="Z1701" s="2"/>
      <c r="AA1701" s="2"/>
      <c r="AB1701" s="2"/>
      <c r="AC1701" s="2"/>
      <c r="AD1701" s="2"/>
      <c r="AE1701" s="2"/>
      <c r="AF1701" s="2"/>
      <c r="AG1701" s="2"/>
      <c r="AH1701" s="2"/>
      <c r="AI1701" s="2"/>
      <c r="AJ1701" s="2"/>
      <c r="AK1701" s="2"/>
      <c r="AL1701" s="2"/>
      <c r="AM1701" s="2"/>
    </row>
    <row r="1702" spans="16:39" x14ac:dyDescent="0.2">
      <c r="P1702" s="2"/>
      <c r="Q1702" s="2"/>
      <c r="S1702" s="2"/>
      <c r="U1702" s="2"/>
      <c r="V1702" s="2"/>
      <c r="W1702" s="2"/>
      <c r="X1702" s="2"/>
      <c r="Y1702" s="2"/>
      <c r="Z1702" s="2"/>
      <c r="AA1702" s="2"/>
      <c r="AB1702" s="2"/>
      <c r="AC1702" s="2"/>
      <c r="AD1702" s="2"/>
      <c r="AE1702" s="2"/>
      <c r="AF1702" s="2"/>
      <c r="AG1702" s="2"/>
      <c r="AH1702" s="2"/>
      <c r="AI1702" s="2"/>
      <c r="AJ1702" s="2"/>
      <c r="AK1702" s="2"/>
      <c r="AL1702" s="2"/>
      <c r="AM1702" s="2"/>
    </row>
    <row r="1703" spans="16:39" x14ac:dyDescent="0.2">
      <c r="P1703" s="2"/>
      <c r="Q1703" s="2"/>
      <c r="S1703" s="2"/>
      <c r="U1703" s="2"/>
      <c r="V1703" s="2"/>
      <c r="W1703" s="2"/>
      <c r="X1703" s="2"/>
      <c r="Y1703" s="2"/>
      <c r="Z1703" s="2"/>
      <c r="AA1703" s="2"/>
      <c r="AB1703" s="2"/>
      <c r="AC1703" s="2"/>
      <c r="AD1703" s="2"/>
      <c r="AE1703" s="2"/>
      <c r="AF1703" s="2"/>
      <c r="AG1703" s="2"/>
      <c r="AH1703" s="2"/>
      <c r="AI1703" s="2"/>
      <c r="AJ1703" s="2"/>
      <c r="AK1703" s="2"/>
      <c r="AL1703" s="2"/>
      <c r="AM1703" s="2"/>
    </row>
    <row r="1704" spans="16:39" x14ac:dyDescent="0.2">
      <c r="P1704" s="2"/>
      <c r="Q1704" s="2"/>
      <c r="S1704" s="2"/>
      <c r="U1704" s="2"/>
      <c r="V1704" s="2"/>
      <c r="W1704" s="2"/>
      <c r="X1704" s="2"/>
      <c r="Y1704" s="2"/>
      <c r="Z1704" s="2"/>
      <c r="AA1704" s="2"/>
      <c r="AB1704" s="2"/>
      <c r="AC1704" s="2"/>
      <c r="AD1704" s="2"/>
      <c r="AE1704" s="2"/>
      <c r="AF1704" s="2"/>
      <c r="AG1704" s="2"/>
      <c r="AH1704" s="2"/>
      <c r="AI1704" s="2"/>
      <c r="AJ1704" s="2"/>
      <c r="AK1704" s="2"/>
      <c r="AL1704" s="2"/>
      <c r="AM1704" s="2"/>
    </row>
    <row r="1705" spans="16:39" x14ac:dyDescent="0.2">
      <c r="P1705" s="2"/>
      <c r="Q1705" s="2"/>
      <c r="S1705" s="2"/>
      <c r="U1705" s="2"/>
      <c r="V1705" s="2"/>
      <c r="W1705" s="2"/>
      <c r="X1705" s="2"/>
      <c r="Y1705" s="2"/>
      <c r="Z1705" s="2"/>
      <c r="AA1705" s="2"/>
      <c r="AB1705" s="2"/>
      <c r="AC1705" s="2"/>
      <c r="AD1705" s="2"/>
      <c r="AE1705" s="2"/>
      <c r="AF1705" s="2"/>
      <c r="AG1705" s="2"/>
      <c r="AH1705" s="2"/>
      <c r="AI1705" s="2"/>
      <c r="AJ1705" s="2"/>
      <c r="AK1705" s="2"/>
      <c r="AL1705" s="2"/>
      <c r="AM1705" s="2"/>
    </row>
    <row r="1706" spans="16:39" x14ac:dyDescent="0.2">
      <c r="P1706" s="2"/>
      <c r="Q1706" s="2"/>
      <c r="S1706" s="2"/>
      <c r="U1706" s="2"/>
      <c r="V1706" s="2"/>
      <c r="W1706" s="2"/>
      <c r="X1706" s="2"/>
      <c r="Y1706" s="2"/>
      <c r="Z1706" s="2"/>
      <c r="AA1706" s="2"/>
      <c r="AB1706" s="2"/>
      <c r="AC1706" s="2"/>
      <c r="AD1706" s="2"/>
      <c r="AE1706" s="2"/>
      <c r="AF1706" s="2"/>
      <c r="AG1706" s="2"/>
      <c r="AH1706" s="2"/>
      <c r="AI1706" s="2"/>
      <c r="AJ1706" s="2"/>
      <c r="AK1706" s="2"/>
      <c r="AL1706" s="2"/>
      <c r="AM1706" s="2"/>
    </row>
    <row r="1707" spans="16:39" x14ac:dyDescent="0.2">
      <c r="P1707" s="2"/>
      <c r="Q1707" s="2"/>
      <c r="S1707" s="2"/>
      <c r="U1707" s="2"/>
      <c r="V1707" s="2"/>
      <c r="W1707" s="2"/>
      <c r="X1707" s="2"/>
      <c r="Y1707" s="2"/>
      <c r="Z1707" s="2"/>
      <c r="AA1707" s="2"/>
      <c r="AB1707" s="2"/>
      <c r="AC1707" s="2"/>
      <c r="AD1707" s="2"/>
      <c r="AE1707" s="2"/>
      <c r="AF1707" s="2"/>
      <c r="AG1707" s="2"/>
      <c r="AH1707" s="2"/>
      <c r="AI1707" s="2"/>
      <c r="AJ1707" s="2"/>
      <c r="AK1707" s="2"/>
      <c r="AL1707" s="2"/>
      <c r="AM1707" s="2"/>
    </row>
    <row r="1708" spans="16:39" x14ac:dyDescent="0.2">
      <c r="P1708" s="2"/>
      <c r="Q1708" s="2"/>
      <c r="S1708" s="2"/>
      <c r="U1708" s="2"/>
      <c r="V1708" s="2"/>
      <c r="W1708" s="2"/>
      <c r="X1708" s="2"/>
      <c r="Y1708" s="2"/>
      <c r="Z1708" s="2"/>
      <c r="AA1708" s="2"/>
      <c r="AB1708" s="2"/>
      <c r="AC1708" s="2"/>
      <c r="AD1708" s="2"/>
      <c r="AE1708" s="2"/>
      <c r="AF1708" s="2"/>
      <c r="AG1708" s="2"/>
      <c r="AH1708" s="2"/>
      <c r="AI1708" s="2"/>
      <c r="AJ1708" s="2"/>
      <c r="AK1708" s="2"/>
      <c r="AL1708" s="2"/>
      <c r="AM1708" s="2"/>
    </row>
    <row r="1709" spans="16:39" x14ac:dyDescent="0.2">
      <c r="P1709" s="2"/>
      <c r="Q1709" s="2"/>
      <c r="S1709" s="2"/>
      <c r="U1709" s="2"/>
      <c r="V1709" s="2"/>
      <c r="W1709" s="2"/>
      <c r="X1709" s="2"/>
      <c r="Y1709" s="2"/>
      <c r="Z1709" s="2"/>
      <c r="AA1709" s="2"/>
      <c r="AB1709" s="2"/>
      <c r="AC1709" s="2"/>
      <c r="AD1709" s="2"/>
      <c r="AE1709" s="2"/>
      <c r="AF1709" s="2"/>
      <c r="AG1709" s="2"/>
      <c r="AH1709" s="2"/>
      <c r="AI1709" s="2"/>
      <c r="AJ1709" s="2"/>
      <c r="AK1709" s="2"/>
      <c r="AL1709" s="2"/>
      <c r="AM1709" s="2"/>
    </row>
    <row r="1710" spans="16:39" x14ac:dyDescent="0.2">
      <c r="P1710" s="2"/>
      <c r="Q1710" s="2"/>
      <c r="S1710" s="2"/>
      <c r="U1710" s="2"/>
      <c r="V1710" s="2"/>
      <c r="W1710" s="2"/>
      <c r="X1710" s="2"/>
      <c r="Y1710" s="2"/>
      <c r="Z1710" s="2"/>
      <c r="AA1710" s="2"/>
      <c r="AB1710" s="2"/>
      <c r="AC1710" s="2"/>
      <c r="AD1710" s="2"/>
      <c r="AE1710" s="2"/>
      <c r="AF1710" s="2"/>
      <c r="AG1710" s="2"/>
      <c r="AH1710" s="2"/>
      <c r="AI1710" s="2"/>
      <c r="AJ1710" s="2"/>
      <c r="AK1710" s="2"/>
      <c r="AL1710" s="2"/>
      <c r="AM1710" s="2"/>
    </row>
    <row r="1711" spans="16:39" x14ac:dyDescent="0.2">
      <c r="P1711" s="2"/>
      <c r="Q1711" s="2"/>
      <c r="S1711" s="2"/>
      <c r="U1711" s="2"/>
      <c r="V1711" s="2"/>
      <c r="W1711" s="2"/>
      <c r="X1711" s="2"/>
      <c r="Y1711" s="2"/>
      <c r="Z1711" s="2"/>
      <c r="AA1711" s="2"/>
      <c r="AB1711" s="2"/>
      <c r="AC1711" s="2"/>
      <c r="AD1711" s="2"/>
      <c r="AE1711" s="2"/>
      <c r="AF1711" s="2"/>
      <c r="AG1711" s="2"/>
      <c r="AH1711" s="2"/>
      <c r="AI1711" s="2"/>
      <c r="AJ1711" s="2"/>
      <c r="AK1711" s="2"/>
      <c r="AL1711" s="2"/>
      <c r="AM1711" s="2"/>
    </row>
    <row r="1712" spans="16:39" x14ac:dyDescent="0.2">
      <c r="P1712" s="2"/>
      <c r="Q1712" s="2"/>
      <c r="S1712" s="2"/>
      <c r="U1712" s="2"/>
      <c r="V1712" s="2"/>
      <c r="W1712" s="2"/>
      <c r="X1712" s="2"/>
      <c r="Y1712" s="2"/>
      <c r="Z1712" s="2"/>
      <c r="AA1712" s="2"/>
      <c r="AB1712" s="2"/>
      <c r="AC1712" s="2"/>
      <c r="AD1712" s="2"/>
      <c r="AE1712" s="2"/>
      <c r="AF1712" s="2"/>
      <c r="AG1712" s="2"/>
      <c r="AH1712" s="2"/>
      <c r="AI1712" s="2"/>
      <c r="AJ1712" s="2"/>
      <c r="AK1712" s="2"/>
      <c r="AL1712" s="2"/>
      <c r="AM1712" s="2"/>
    </row>
    <row r="1713" spans="16:39" x14ac:dyDescent="0.2">
      <c r="P1713" s="2"/>
      <c r="Q1713" s="2"/>
      <c r="S1713" s="2"/>
      <c r="U1713" s="2"/>
      <c r="V1713" s="2"/>
      <c r="W1713" s="2"/>
      <c r="X1713" s="2"/>
      <c r="Y1713" s="2"/>
      <c r="Z1713" s="2"/>
      <c r="AA1713" s="2"/>
      <c r="AB1713" s="2"/>
      <c r="AC1713" s="2"/>
      <c r="AD1713" s="2"/>
      <c r="AE1713" s="2"/>
      <c r="AF1713" s="2"/>
      <c r="AG1713" s="2"/>
      <c r="AH1713" s="2"/>
      <c r="AI1713" s="2"/>
      <c r="AJ1713" s="2"/>
      <c r="AK1713" s="2"/>
      <c r="AL1713" s="2"/>
      <c r="AM1713" s="2"/>
    </row>
    <row r="1714" spans="16:39" x14ac:dyDescent="0.2">
      <c r="P1714" s="2"/>
      <c r="Q1714" s="2"/>
      <c r="S1714" s="2"/>
      <c r="U1714" s="2"/>
      <c r="V1714" s="2"/>
      <c r="W1714" s="2"/>
      <c r="X1714" s="2"/>
      <c r="Y1714" s="2"/>
      <c r="Z1714" s="2"/>
      <c r="AA1714" s="2"/>
      <c r="AB1714" s="2"/>
      <c r="AC1714" s="2"/>
      <c r="AD1714" s="2"/>
      <c r="AE1714" s="2"/>
      <c r="AF1714" s="2"/>
      <c r="AG1714" s="2"/>
      <c r="AH1714" s="2"/>
      <c r="AI1714" s="2"/>
      <c r="AJ1714" s="2"/>
      <c r="AK1714" s="2"/>
      <c r="AL1714" s="2"/>
      <c r="AM1714" s="2"/>
    </row>
    <row r="1715" spans="16:39" x14ac:dyDescent="0.2">
      <c r="P1715" s="2"/>
      <c r="Q1715" s="2"/>
      <c r="S1715" s="2"/>
      <c r="U1715" s="2"/>
      <c r="V1715" s="2"/>
      <c r="W1715" s="2"/>
      <c r="X1715" s="2"/>
      <c r="Y1715" s="2"/>
      <c r="Z1715" s="2"/>
      <c r="AA1715" s="2"/>
      <c r="AB1715" s="2"/>
      <c r="AC1715" s="2"/>
      <c r="AD1715" s="2"/>
      <c r="AE1715" s="2"/>
      <c r="AF1715" s="2"/>
      <c r="AG1715" s="2"/>
      <c r="AH1715" s="2"/>
      <c r="AI1715" s="2"/>
      <c r="AJ1715" s="2"/>
      <c r="AK1715" s="2"/>
      <c r="AL1715" s="2"/>
      <c r="AM1715" s="2"/>
    </row>
    <row r="1716" spans="16:39" x14ac:dyDescent="0.2">
      <c r="P1716" s="2"/>
      <c r="Q1716" s="2"/>
      <c r="S1716" s="2"/>
      <c r="U1716" s="2"/>
      <c r="V1716" s="2"/>
      <c r="W1716" s="2"/>
      <c r="X1716" s="2"/>
      <c r="Y1716" s="2"/>
      <c r="Z1716" s="2"/>
      <c r="AA1716" s="2"/>
      <c r="AB1716" s="2"/>
      <c r="AC1716" s="2"/>
      <c r="AD1716" s="2"/>
      <c r="AE1716" s="2"/>
      <c r="AF1716" s="2"/>
      <c r="AG1716" s="2"/>
      <c r="AH1716" s="2"/>
      <c r="AI1716" s="2"/>
      <c r="AJ1716" s="2"/>
      <c r="AK1716" s="2"/>
      <c r="AL1716" s="2"/>
      <c r="AM1716" s="2"/>
    </row>
    <row r="1717" spans="16:39" x14ac:dyDescent="0.2">
      <c r="P1717" s="2"/>
      <c r="Q1717" s="2"/>
      <c r="S1717" s="2"/>
      <c r="U1717" s="2"/>
      <c r="V1717" s="2"/>
      <c r="W1717" s="2"/>
      <c r="X1717" s="2"/>
      <c r="Y1717" s="2"/>
      <c r="Z1717" s="2"/>
      <c r="AA1717" s="2"/>
      <c r="AB1717" s="2"/>
      <c r="AC1717" s="2"/>
      <c r="AD1717" s="2"/>
      <c r="AE1717" s="2"/>
      <c r="AF1717" s="2"/>
      <c r="AG1717" s="2"/>
      <c r="AH1717" s="2"/>
      <c r="AI1717" s="2"/>
      <c r="AJ1717" s="2"/>
      <c r="AK1717" s="2"/>
      <c r="AL1717" s="2"/>
      <c r="AM1717" s="2"/>
    </row>
    <row r="1718" spans="16:39" x14ac:dyDescent="0.2">
      <c r="P1718" s="2"/>
      <c r="Q1718" s="2"/>
      <c r="S1718" s="2"/>
      <c r="U1718" s="2"/>
      <c r="V1718" s="2"/>
      <c r="W1718" s="2"/>
      <c r="X1718" s="2"/>
      <c r="Y1718" s="2"/>
      <c r="Z1718" s="2"/>
      <c r="AA1718" s="2"/>
      <c r="AB1718" s="2"/>
      <c r="AC1718" s="2"/>
      <c r="AD1718" s="2"/>
      <c r="AE1718" s="2"/>
      <c r="AF1718" s="2"/>
      <c r="AG1718" s="2"/>
      <c r="AH1718" s="2"/>
      <c r="AI1718" s="2"/>
      <c r="AJ1718" s="2"/>
      <c r="AK1718" s="2"/>
      <c r="AL1718" s="2"/>
      <c r="AM1718" s="2"/>
    </row>
    <row r="1719" spans="16:39" x14ac:dyDescent="0.2">
      <c r="P1719" s="2"/>
      <c r="Q1719" s="2"/>
      <c r="S1719" s="2"/>
      <c r="U1719" s="2"/>
      <c r="V1719" s="2"/>
      <c r="W1719" s="2"/>
      <c r="X1719" s="2"/>
      <c r="Y1719" s="2"/>
      <c r="Z1719" s="2"/>
      <c r="AA1719" s="2"/>
      <c r="AB1719" s="2"/>
      <c r="AC1719" s="2"/>
      <c r="AD1719" s="2"/>
      <c r="AE1719" s="2"/>
      <c r="AF1719" s="2"/>
      <c r="AG1719" s="2"/>
      <c r="AH1719" s="2"/>
      <c r="AI1719" s="2"/>
      <c r="AJ1719" s="2"/>
      <c r="AK1719" s="2"/>
      <c r="AL1719" s="2"/>
      <c r="AM1719" s="2"/>
    </row>
    <row r="1720" spans="16:39" x14ac:dyDescent="0.2">
      <c r="P1720" s="2"/>
      <c r="Q1720" s="2"/>
      <c r="S1720" s="2"/>
      <c r="U1720" s="2"/>
      <c r="V1720" s="2"/>
      <c r="W1720" s="2"/>
      <c r="X1720" s="2"/>
      <c r="Y1720" s="2"/>
      <c r="Z1720" s="2"/>
      <c r="AA1720" s="2"/>
      <c r="AB1720" s="2"/>
      <c r="AC1720" s="2"/>
      <c r="AD1720" s="2"/>
      <c r="AE1720" s="2"/>
      <c r="AF1720" s="2"/>
      <c r="AG1720" s="2"/>
      <c r="AH1720" s="2"/>
      <c r="AI1720" s="2"/>
      <c r="AJ1720" s="2"/>
      <c r="AK1720" s="2"/>
      <c r="AL1720" s="2"/>
      <c r="AM1720" s="2"/>
    </row>
    <row r="1721" spans="16:39" x14ac:dyDescent="0.2">
      <c r="P1721" s="2"/>
      <c r="Q1721" s="2"/>
      <c r="S1721" s="2"/>
      <c r="U1721" s="2"/>
      <c r="V1721" s="2"/>
      <c r="W1721" s="2"/>
      <c r="X1721" s="2"/>
      <c r="Y1721" s="2"/>
      <c r="Z1721" s="2"/>
      <c r="AA1721" s="2"/>
      <c r="AB1721" s="2"/>
      <c r="AC1721" s="2"/>
      <c r="AD1721" s="2"/>
      <c r="AE1721" s="2"/>
      <c r="AF1721" s="2"/>
      <c r="AG1721" s="2"/>
      <c r="AH1721" s="2"/>
      <c r="AI1721" s="2"/>
      <c r="AJ1721" s="2"/>
      <c r="AK1721" s="2"/>
      <c r="AL1721" s="2"/>
      <c r="AM1721" s="2"/>
    </row>
    <row r="1722" spans="16:39" x14ac:dyDescent="0.2">
      <c r="P1722" s="2"/>
      <c r="Q1722" s="2"/>
      <c r="S1722" s="2"/>
      <c r="U1722" s="2"/>
      <c r="V1722" s="2"/>
      <c r="W1722" s="2"/>
      <c r="X1722" s="2"/>
      <c r="Y1722" s="2"/>
      <c r="Z1722" s="2"/>
      <c r="AA1722" s="2"/>
      <c r="AB1722" s="2"/>
      <c r="AC1722" s="2"/>
      <c r="AD1722" s="2"/>
      <c r="AE1722" s="2"/>
      <c r="AF1722" s="2"/>
      <c r="AG1722" s="2"/>
      <c r="AH1722" s="2"/>
      <c r="AI1722" s="2"/>
      <c r="AJ1722" s="2"/>
      <c r="AK1722" s="2"/>
      <c r="AL1722" s="2"/>
      <c r="AM1722" s="2"/>
    </row>
    <row r="1723" spans="16:39" x14ac:dyDescent="0.2">
      <c r="P1723" s="2"/>
      <c r="Q1723" s="2"/>
      <c r="S1723" s="2"/>
      <c r="U1723" s="2"/>
      <c r="V1723" s="2"/>
      <c r="W1723" s="2"/>
      <c r="X1723" s="2"/>
      <c r="Y1723" s="2"/>
      <c r="Z1723" s="2"/>
      <c r="AA1723" s="2"/>
      <c r="AB1723" s="2"/>
      <c r="AC1723" s="2"/>
      <c r="AD1723" s="2"/>
      <c r="AE1723" s="2"/>
      <c r="AF1723" s="2"/>
      <c r="AG1723" s="2"/>
      <c r="AH1723" s="2"/>
      <c r="AI1723" s="2"/>
      <c r="AJ1723" s="2"/>
      <c r="AK1723" s="2"/>
      <c r="AL1723" s="2"/>
      <c r="AM1723" s="2"/>
    </row>
    <row r="1724" spans="16:39" x14ac:dyDescent="0.2">
      <c r="P1724" s="2"/>
      <c r="Q1724" s="2"/>
      <c r="S1724" s="2"/>
      <c r="U1724" s="2"/>
      <c r="V1724" s="2"/>
      <c r="W1724" s="2"/>
      <c r="X1724" s="2"/>
      <c r="Y1724" s="2"/>
      <c r="Z1724" s="2"/>
      <c r="AA1724" s="2"/>
      <c r="AB1724" s="2"/>
      <c r="AC1724" s="2"/>
      <c r="AD1724" s="2"/>
      <c r="AE1724" s="2"/>
      <c r="AF1724" s="2"/>
      <c r="AG1724" s="2"/>
      <c r="AH1724" s="2"/>
      <c r="AI1724" s="2"/>
      <c r="AJ1724" s="2"/>
      <c r="AK1724" s="2"/>
      <c r="AL1724" s="2"/>
      <c r="AM1724" s="2"/>
    </row>
    <row r="1725" spans="16:39" x14ac:dyDescent="0.2">
      <c r="P1725" s="2"/>
      <c r="Q1725" s="2"/>
      <c r="S1725" s="2"/>
      <c r="U1725" s="2"/>
      <c r="V1725" s="2"/>
      <c r="W1725" s="2"/>
      <c r="X1725" s="2"/>
      <c r="Y1725" s="2"/>
      <c r="Z1725" s="2"/>
      <c r="AA1725" s="2"/>
      <c r="AB1725" s="2"/>
      <c r="AC1725" s="2"/>
      <c r="AD1725" s="2"/>
      <c r="AE1725" s="2"/>
      <c r="AF1725" s="2"/>
      <c r="AG1725" s="2"/>
      <c r="AH1725" s="2"/>
      <c r="AI1725" s="2"/>
      <c r="AJ1725" s="2"/>
      <c r="AK1725" s="2"/>
      <c r="AL1725" s="2"/>
      <c r="AM1725" s="2"/>
    </row>
    <row r="1726" spans="16:39" x14ac:dyDescent="0.2">
      <c r="P1726" s="2"/>
      <c r="Q1726" s="2"/>
      <c r="S1726" s="2"/>
      <c r="U1726" s="2"/>
      <c r="V1726" s="2"/>
      <c r="W1726" s="2"/>
      <c r="X1726" s="2"/>
      <c r="Y1726" s="2"/>
      <c r="Z1726" s="2"/>
      <c r="AA1726" s="2"/>
      <c r="AB1726" s="2"/>
      <c r="AC1726" s="2"/>
      <c r="AD1726" s="2"/>
      <c r="AE1726" s="2"/>
      <c r="AF1726" s="2"/>
      <c r="AG1726" s="2"/>
      <c r="AH1726" s="2"/>
      <c r="AI1726" s="2"/>
      <c r="AJ1726" s="2"/>
      <c r="AK1726" s="2"/>
      <c r="AL1726" s="2"/>
      <c r="AM1726" s="2"/>
    </row>
    <row r="1727" spans="16:39" x14ac:dyDescent="0.2">
      <c r="P1727" s="2"/>
      <c r="Q1727" s="2"/>
      <c r="S1727" s="2"/>
      <c r="U1727" s="2"/>
      <c r="V1727" s="2"/>
      <c r="W1727" s="2"/>
      <c r="X1727" s="2"/>
      <c r="Y1727" s="2"/>
      <c r="Z1727" s="2"/>
      <c r="AA1727" s="2"/>
      <c r="AB1727" s="2"/>
      <c r="AC1727" s="2"/>
      <c r="AD1727" s="2"/>
      <c r="AE1727" s="2"/>
      <c r="AF1727" s="2"/>
      <c r="AG1727" s="2"/>
      <c r="AH1727" s="2"/>
      <c r="AI1727" s="2"/>
      <c r="AJ1727" s="2"/>
      <c r="AK1727" s="2"/>
      <c r="AL1727" s="2"/>
      <c r="AM1727" s="2"/>
    </row>
    <row r="1728" spans="16:39" x14ac:dyDescent="0.2">
      <c r="P1728" s="2"/>
      <c r="Q1728" s="2"/>
      <c r="S1728" s="2"/>
      <c r="U1728" s="2"/>
      <c r="V1728" s="2"/>
      <c r="W1728" s="2"/>
      <c r="X1728" s="2"/>
      <c r="Y1728" s="2"/>
      <c r="Z1728" s="2"/>
      <c r="AA1728" s="2"/>
      <c r="AB1728" s="2"/>
      <c r="AC1728" s="2"/>
      <c r="AD1728" s="2"/>
      <c r="AE1728" s="2"/>
      <c r="AF1728" s="2"/>
      <c r="AG1728" s="2"/>
      <c r="AH1728" s="2"/>
      <c r="AI1728" s="2"/>
      <c r="AJ1728" s="2"/>
      <c r="AK1728" s="2"/>
      <c r="AL1728" s="2"/>
      <c r="AM1728" s="2"/>
    </row>
    <row r="1729" spans="16:39" x14ac:dyDescent="0.2">
      <c r="P1729" s="2"/>
      <c r="Q1729" s="2"/>
      <c r="S1729" s="2"/>
      <c r="U1729" s="2"/>
      <c r="V1729" s="2"/>
      <c r="W1729" s="2"/>
      <c r="X1729" s="2"/>
      <c r="Y1729" s="2"/>
      <c r="Z1729" s="2"/>
      <c r="AA1729" s="2"/>
      <c r="AB1729" s="2"/>
      <c r="AC1729" s="2"/>
      <c r="AD1729" s="2"/>
      <c r="AE1729" s="2"/>
      <c r="AF1729" s="2"/>
      <c r="AG1729" s="2"/>
      <c r="AH1729" s="2"/>
      <c r="AI1729" s="2"/>
      <c r="AJ1729" s="2"/>
      <c r="AK1729" s="2"/>
      <c r="AL1729" s="2"/>
      <c r="AM1729" s="2"/>
    </row>
    <row r="1730" spans="16:39" x14ac:dyDescent="0.2">
      <c r="P1730" s="2"/>
      <c r="Q1730" s="2"/>
      <c r="S1730" s="2"/>
      <c r="U1730" s="2"/>
      <c r="V1730" s="2"/>
      <c r="W1730" s="2"/>
      <c r="X1730" s="2"/>
      <c r="Y1730" s="2"/>
      <c r="Z1730" s="2"/>
      <c r="AA1730" s="2"/>
      <c r="AB1730" s="2"/>
      <c r="AC1730" s="2"/>
      <c r="AD1730" s="2"/>
      <c r="AE1730" s="2"/>
      <c r="AF1730" s="2"/>
      <c r="AG1730" s="2"/>
      <c r="AH1730" s="2"/>
      <c r="AI1730" s="2"/>
      <c r="AJ1730" s="2"/>
      <c r="AK1730" s="2"/>
      <c r="AL1730" s="2"/>
      <c r="AM1730" s="2"/>
    </row>
    <row r="1731" spans="16:39" x14ac:dyDescent="0.2">
      <c r="P1731" s="2"/>
      <c r="Q1731" s="2"/>
      <c r="S1731" s="2"/>
      <c r="U1731" s="2"/>
      <c r="V1731" s="2"/>
      <c r="W1731" s="2"/>
      <c r="X1731" s="2"/>
      <c r="Y1731" s="2"/>
      <c r="Z1731" s="2"/>
      <c r="AA1731" s="2"/>
      <c r="AB1731" s="2"/>
      <c r="AC1731" s="2"/>
      <c r="AD1731" s="2"/>
      <c r="AE1731" s="2"/>
      <c r="AF1731" s="2"/>
      <c r="AG1731" s="2"/>
      <c r="AH1731" s="2"/>
      <c r="AI1731" s="2"/>
      <c r="AJ1731" s="2"/>
      <c r="AK1731" s="2"/>
      <c r="AL1731" s="2"/>
      <c r="AM1731" s="2"/>
    </row>
    <row r="1732" spans="16:39" x14ac:dyDescent="0.2">
      <c r="P1732" s="2"/>
      <c r="Q1732" s="2"/>
      <c r="S1732" s="2"/>
      <c r="U1732" s="2"/>
      <c r="V1732" s="2"/>
      <c r="W1732" s="2"/>
      <c r="X1732" s="2"/>
      <c r="Y1732" s="2"/>
      <c r="Z1732" s="2"/>
      <c r="AA1732" s="2"/>
      <c r="AB1732" s="2"/>
      <c r="AC1732" s="2"/>
      <c r="AD1732" s="2"/>
      <c r="AE1732" s="2"/>
      <c r="AF1732" s="2"/>
      <c r="AG1732" s="2"/>
      <c r="AH1732" s="2"/>
      <c r="AI1732" s="2"/>
      <c r="AJ1732" s="2"/>
      <c r="AK1732" s="2"/>
      <c r="AL1732" s="2"/>
      <c r="AM1732" s="2"/>
    </row>
    <row r="1733" spans="16:39" x14ac:dyDescent="0.2">
      <c r="P1733" s="2"/>
      <c r="Q1733" s="2"/>
      <c r="S1733" s="2"/>
      <c r="U1733" s="2"/>
      <c r="V1733" s="2"/>
      <c r="W1733" s="2"/>
      <c r="X1733" s="2"/>
      <c r="Y1733" s="2"/>
      <c r="Z1733" s="2"/>
      <c r="AA1733" s="2"/>
      <c r="AB1733" s="2"/>
      <c r="AC1733" s="2"/>
      <c r="AD1733" s="2"/>
      <c r="AE1733" s="2"/>
      <c r="AF1733" s="2"/>
      <c r="AG1733" s="2"/>
      <c r="AH1733" s="2"/>
      <c r="AI1733" s="2"/>
      <c r="AJ1733" s="2"/>
      <c r="AK1733" s="2"/>
      <c r="AL1733" s="2"/>
      <c r="AM1733" s="2"/>
    </row>
    <row r="1734" spans="16:39" x14ac:dyDescent="0.2">
      <c r="P1734" s="2"/>
      <c r="Q1734" s="2"/>
      <c r="S1734" s="2"/>
      <c r="U1734" s="2"/>
      <c r="V1734" s="2"/>
      <c r="W1734" s="2"/>
      <c r="X1734" s="2"/>
      <c r="Y1734" s="2"/>
      <c r="Z1734" s="2"/>
      <c r="AA1734" s="2"/>
      <c r="AB1734" s="2"/>
      <c r="AC1734" s="2"/>
      <c r="AD1734" s="2"/>
      <c r="AE1734" s="2"/>
      <c r="AF1734" s="2"/>
      <c r="AG1734" s="2"/>
      <c r="AH1734" s="2"/>
      <c r="AI1734" s="2"/>
      <c r="AJ1734" s="2"/>
      <c r="AK1734" s="2"/>
      <c r="AL1734" s="2"/>
      <c r="AM1734" s="2"/>
    </row>
    <row r="1735" spans="16:39" x14ac:dyDescent="0.2">
      <c r="P1735" s="2"/>
      <c r="Q1735" s="2"/>
      <c r="S1735" s="2"/>
      <c r="U1735" s="2"/>
      <c r="V1735" s="2"/>
      <c r="W1735" s="2"/>
      <c r="X1735" s="2"/>
      <c r="Y1735" s="2"/>
      <c r="Z1735" s="2"/>
      <c r="AA1735" s="2"/>
      <c r="AB1735" s="2"/>
      <c r="AC1735" s="2"/>
      <c r="AD1735" s="2"/>
      <c r="AE1735" s="2"/>
      <c r="AF1735" s="2"/>
      <c r="AG1735" s="2"/>
      <c r="AH1735" s="2"/>
      <c r="AI1735" s="2"/>
      <c r="AJ1735" s="2"/>
      <c r="AK1735" s="2"/>
      <c r="AL1735" s="2"/>
      <c r="AM1735" s="2"/>
    </row>
    <row r="1736" spans="16:39" x14ac:dyDescent="0.2">
      <c r="P1736" s="2"/>
      <c r="Q1736" s="2"/>
      <c r="S1736" s="2"/>
      <c r="U1736" s="2"/>
      <c r="V1736" s="2"/>
      <c r="W1736" s="2"/>
      <c r="X1736" s="2"/>
      <c r="Y1736" s="2"/>
      <c r="Z1736" s="2"/>
      <c r="AA1736" s="2"/>
      <c r="AB1736" s="2"/>
      <c r="AC1736" s="2"/>
      <c r="AD1736" s="2"/>
      <c r="AE1736" s="2"/>
      <c r="AF1736" s="2"/>
      <c r="AG1736" s="2"/>
      <c r="AH1736" s="2"/>
      <c r="AI1736" s="2"/>
      <c r="AJ1736" s="2"/>
      <c r="AK1736" s="2"/>
      <c r="AL1736" s="2"/>
      <c r="AM1736" s="2"/>
    </row>
    <row r="1737" spans="16:39" x14ac:dyDescent="0.2">
      <c r="P1737" s="2"/>
      <c r="Q1737" s="2"/>
      <c r="S1737" s="2"/>
      <c r="U1737" s="2"/>
      <c r="V1737" s="2"/>
      <c r="W1737" s="2"/>
      <c r="X1737" s="2"/>
      <c r="Y1737" s="2"/>
      <c r="Z1737" s="2"/>
      <c r="AA1737" s="2"/>
      <c r="AB1737" s="2"/>
      <c r="AC1737" s="2"/>
      <c r="AD1737" s="2"/>
      <c r="AE1737" s="2"/>
      <c r="AF1737" s="2"/>
      <c r="AG1737" s="2"/>
      <c r="AH1737" s="2"/>
      <c r="AI1737" s="2"/>
      <c r="AJ1737" s="2"/>
      <c r="AK1737" s="2"/>
      <c r="AL1737" s="2"/>
      <c r="AM1737" s="2"/>
    </row>
    <row r="1738" spans="16:39" x14ac:dyDescent="0.2">
      <c r="P1738" s="2"/>
      <c r="Q1738" s="2"/>
      <c r="S1738" s="2"/>
      <c r="U1738" s="2"/>
      <c r="V1738" s="2"/>
      <c r="W1738" s="2"/>
      <c r="X1738" s="2"/>
      <c r="Y1738" s="2"/>
      <c r="Z1738" s="2"/>
      <c r="AA1738" s="2"/>
      <c r="AB1738" s="2"/>
      <c r="AC1738" s="2"/>
      <c r="AD1738" s="2"/>
      <c r="AE1738" s="2"/>
      <c r="AF1738" s="2"/>
      <c r="AG1738" s="2"/>
      <c r="AH1738" s="2"/>
      <c r="AI1738" s="2"/>
      <c r="AJ1738" s="2"/>
      <c r="AK1738" s="2"/>
      <c r="AL1738" s="2"/>
      <c r="AM1738" s="2"/>
    </row>
    <row r="1739" spans="16:39" x14ac:dyDescent="0.2">
      <c r="P1739" s="2"/>
      <c r="Q1739" s="2"/>
      <c r="S1739" s="2"/>
      <c r="U1739" s="2"/>
      <c r="V1739" s="2"/>
      <c r="W1739" s="2"/>
      <c r="X1739" s="2"/>
      <c r="Y1739" s="2"/>
      <c r="Z1739" s="2"/>
      <c r="AA1739" s="2"/>
      <c r="AB1739" s="2"/>
      <c r="AC1739" s="2"/>
      <c r="AD1739" s="2"/>
      <c r="AE1739" s="2"/>
      <c r="AF1739" s="2"/>
      <c r="AG1739" s="2"/>
      <c r="AH1739" s="2"/>
      <c r="AI1739" s="2"/>
      <c r="AJ1739" s="2"/>
      <c r="AK1739" s="2"/>
      <c r="AL1739" s="2"/>
      <c r="AM1739" s="2"/>
    </row>
    <row r="1740" spans="16:39" x14ac:dyDescent="0.2">
      <c r="P1740" s="2"/>
      <c r="Q1740" s="2"/>
      <c r="S1740" s="2"/>
      <c r="U1740" s="2"/>
      <c r="V1740" s="2"/>
      <c r="W1740" s="2"/>
      <c r="X1740" s="2"/>
      <c r="Y1740" s="2"/>
      <c r="Z1740" s="2"/>
      <c r="AA1740" s="2"/>
      <c r="AB1740" s="2"/>
      <c r="AC1740" s="2"/>
      <c r="AD1740" s="2"/>
      <c r="AE1740" s="2"/>
      <c r="AF1740" s="2"/>
      <c r="AG1740" s="2"/>
      <c r="AH1740" s="2"/>
      <c r="AI1740" s="2"/>
      <c r="AJ1740" s="2"/>
      <c r="AK1740" s="2"/>
      <c r="AL1740" s="2"/>
      <c r="AM1740" s="2"/>
    </row>
    <row r="1741" spans="16:39" x14ac:dyDescent="0.2">
      <c r="P1741" s="2"/>
      <c r="Q1741" s="2"/>
      <c r="S1741" s="2"/>
      <c r="U1741" s="2"/>
      <c r="V1741" s="2"/>
      <c r="W1741" s="2"/>
      <c r="X1741" s="2"/>
      <c r="Y1741" s="2"/>
      <c r="Z1741" s="2"/>
      <c r="AA1741" s="2"/>
      <c r="AB1741" s="2"/>
      <c r="AC1741" s="2"/>
      <c r="AD1741" s="2"/>
      <c r="AE1741" s="2"/>
      <c r="AF1741" s="2"/>
      <c r="AG1741" s="2"/>
      <c r="AH1741" s="2"/>
      <c r="AI1741" s="2"/>
      <c r="AJ1741" s="2"/>
      <c r="AK1741" s="2"/>
      <c r="AL1741" s="2"/>
      <c r="AM1741" s="2"/>
    </row>
    <row r="1742" spans="16:39" x14ac:dyDescent="0.2">
      <c r="P1742" s="2"/>
      <c r="Q1742" s="2"/>
      <c r="S1742" s="2"/>
      <c r="U1742" s="2"/>
      <c r="V1742" s="2"/>
      <c r="W1742" s="2"/>
      <c r="X1742" s="2"/>
      <c r="Y1742" s="2"/>
      <c r="Z1742" s="2"/>
      <c r="AA1742" s="2"/>
      <c r="AB1742" s="2"/>
      <c r="AC1742" s="2"/>
      <c r="AD1742" s="2"/>
      <c r="AE1742" s="2"/>
      <c r="AF1742" s="2"/>
      <c r="AG1742" s="2"/>
      <c r="AH1742" s="2"/>
      <c r="AI1742" s="2"/>
      <c r="AJ1742" s="2"/>
      <c r="AK1742" s="2"/>
      <c r="AL1742" s="2"/>
      <c r="AM1742" s="2"/>
    </row>
    <row r="1743" spans="16:39" x14ac:dyDescent="0.2">
      <c r="P1743" s="2"/>
      <c r="Q1743" s="2"/>
      <c r="S1743" s="2"/>
      <c r="U1743" s="2"/>
      <c r="V1743" s="2"/>
      <c r="W1743" s="2"/>
      <c r="X1743" s="2"/>
      <c r="Y1743" s="2"/>
      <c r="Z1743" s="2"/>
      <c r="AA1743" s="2"/>
      <c r="AB1743" s="2"/>
      <c r="AC1743" s="2"/>
      <c r="AD1743" s="2"/>
      <c r="AE1743" s="2"/>
      <c r="AF1743" s="2"/>
      <c r="AG1743" s="2"/>
      <c r="AH1743" s="2"/>
      <c r="AI1743" s="2"/>
      <c r="AJ1743" s="2"/>
      <c r="AK1743" s="2"/>
      <c r="AL1743" s="2"/>
      <c r="AM1743" s="2"/>
    </row>
    <row r="1744" spans="16:39" x14ac:dyDescent="0.2">
      <c r="P1744" s="2"/>
      <c r="Q1744" s="2"/>
      <c r="S1744" s="2"/>
      <c r="U1744" s="2"/>
      <c r="V1744" s="2"/>
      <c r="W1744" s="2"/>
      <c r="X1744" s="2"/>
      <c r="Y1744" s="2"/>
      <c r="Z1744" s="2"/>
      <c r="AA1744" s="2"/>
      <c r="AB1744" s="2"/>
      <c r="AC1744" s="2"/>
      <c r="AD1744" s="2"/>
      <c r="AE1744" s="2"/>
      <c r="AF1744" s="2"/>
      <c r="AG1744" s="2"/>
      <c r="AH1744" s="2"/>
      <c r="AI1744" s="2"/>
      <c r="AJ1744" s="2"/>
      <c r="AK1744" s="2"/>
      <c r="AL1744" s="2"/>
      <c r="AM1744" s="2"/>
    </row>
    <row r="1745" spans="16:39" x14ac:dyDescent="0.2">
      <c r="P1745" s="2"/>
      <c r="Q1745" s="2"/>
      <c r="S1745" s="2"/>
      <c r="U1745" s="2"/>
      <c r="V1745" s="2"/>
      <c r="W1745" s="2"/>
      <c r="X1745" s="2"/>
      <c r="Y1745" s="2"/>
      <c r="Z1745" s="2"/>
      <c r="AA1745" s="2"/>
      <c r="AB1745" s="2"/>
      <c r="AC1745" s="2"/>
      <c r="AD1745" s="2"/>
      <c r="AE1745" s="2"/>
      <c r="AF1745" s="2"/>
      <c r="AG1745" s="2"/>
      <c r="AH1745" s="2"/>
      <c r="AI1745" s="2"/>
      <c r="AJ1745" s="2"/>
      <c r="AK1745" s="2"/>
      <c r="AL1745" s="2"/>
      <c r="AM1745" s="2"/>
    </row>
    <row r="1746" spans="16:39" x14ac:dyDescent="0.2">
      <c r="P1746" s="2"/>
      <c r="Q1746" s="2"/>
      <c r="S1746" s="2"/>
      <c r="U1746" s="2"/>
      <c r="V1746" s="2"/>
      <c r="W1746" s="2"/>
      <c r="X1746" s="2"/>
      <c r="Y1746" s="2"/>
      <c r="Z1746" s="2"/>
      <c r="AA1746" s="2"/>
      <c r="AB1746" s="2"/>
      <c r="AC1746" s="2"/>
      <c r="AD1746" s="2"/>
      <c r="AE1746" s="2"/>
      <c r="AF1746" s="2"/>
      <c r="AG1746" s="2"/>
      <c r="AH1746" s="2"/>
      <c r="AI1746" s="2"/>
      <c r="AJ1746" s="2"/>
      <c r="AK1746" s="2"/>
      <c r="AL1746" s="2"/>
      <c r="AM1746" s="2"/>
    </row>
    <row r="1747" spans="16:39" x14ac:dyDescent="0.2">
      <c r="P1747" s="2"/>
      <c r="Q1747" s="2"/>
      <c r="S1747" s="2"/>
      <c r="U1747" s="2"/>
      <c r="V1747" s="2"/>
      <c r="W1747" s="2"/>
      <c r="X1747" s="2"/>
      <c r="Y1747" s="2"/>
      <c r="Z1747" s="2"/>
      <c r="AA1747" s="2"/>
      <c r="AB1747" s="2"/>
      <c r="AC1747" s="2"/>
      <c r="AD1747" s="2"/>
      <c r="AE1747" s="2"/>
      <c r="AF1747" s="2"/>
      <c r="AG1747" s="2"/>
      <c r="AH1747" s="2"/>
      <c r="AI1747" s="2"/>
      <c r="AJ1747" s="2"/>
      <c r="AK1747" s="2"/>
      <c r="AL1747" s="2"/>
      <c r="AM1747" s="2"/>
    </row>
    <row r="1748" spans="16:39" x14ac:dyDescent="0.2">
      <c r="P1748" s="2"/>
      <c r="Q1748" s="2"/>
      <c r="S1748" s="2"/>
      <c r="U1748" s="2"/>
      <c r="V1748" s="2"/>
      <c r="W1748" s="2"/>
      <c r="X1748" s="2"/>
      <c r="Y1748" s="2"/>
      <c r="Z1748" s="2"/>
      <c r="AA1748" s="2"/>
      <c r="AB1748" s="2"/>
      <c r="AC1748" s="2"/>
      <c r="AD1748" s="2"/>
      <c r="AE1748" s="2"/>
      <c r="AF1748" s="2"/>
      <c r="AG1748" s="2"/>
      <c r="AH1748" s="2"/>
      <c r="AI1748" s="2"/>
      <c r="AJ1748" s="2"/>
      <c r="AK1748" s="2"/>
      <c r="AL1748" s="2"/>
      <c r="AM1748" s="2"/>
    </row>
    <row r="1749" spans="16:39" x14ac:dyDescent="0.2">
      <c r="P1749" s="2"/>
      <c r="Q1749" s="2"/>
      <c r="S1749" s="2"/>
      <c r="U1749" s="2"/>
      <c r="V1749" s="2"/>
      <c r="W1749" s="2"/>
      <c r="X1749" s="2"/>
      <c r="Y1749" s="2"/>
      <c r="Z1749" s="2"/>
      <c r="AA1749" s="2"/>
      <c r="AB1749" s="2"/>
      <c r="AC1749" s="2"/>
      <c r="AD1749" s="2"/>
      <c r="AE1749" s="2"/>
      <c r="AF1749" s="2"/>
      <c r="AG1749" s="2"/>
      <c r="AH1749" s="2"/>
      <c r="AI1749" s="2"/>
      <c r="AJ1749" s="2"/>
      <c r="AK1749" s="2"/>
      <c r="AL1749" s="2"/>
      <c r="AM1749" s="2"/>
    </row>
    <row r="1750" spans="16:39" x14ac:dyDescent="0.2">
      <c r="P1750" s="2"/>
      <c r="Q1750" s="2"/>
      <c r="S1750" s="2"/>
      <c r="U1750" s="2"/>
      <c r="V1750" s="2"/>
      <c r="W1750" s="2"/>
      <c r="X1750" s="2"/>
      <c r="Y1750" s="2"/>
      <c r="Z1750" s="2"/>
      <c r="AA1750" s="2"/>
      <c r="AB1750" s="2"/>
      <c r="AC1750" s="2"/>
      <c r="AD1750" s="2"/>
      <c r="AE1750" s="2"/>
      <c r="AF1750" s="2"/>
      <c r="AG1750" s="2"/>
      <c r="AH1750" s="2"/>
      <c r="AI1750" s="2"/>
      <c r="AJ1750" s="2"/>
      <c r="AK1750" s="2"/>
      <c r="AL1750" s="2"/>
      <c r="AM1750" s="2"/>
    </row>
    <row r="1751" spans="16:39" x14ac:dyDescent="0.2">
      <c r="P1751" s="2"/>
      <c r="Q1751" s="2"/>
      <c r="S1751" s="2"/>
      <c r="U1751" s="2"/>
      <c r="V1751" s="2"/>
      <c r="W1751" s="2"/>
      <c r="X1751" s="2"/>
      <c r="Y1751" s="2"/>
      <c r="Z1751" s="2"/>
      <c r="AA1751" s="2"/>
      <c r="AB1751" s="2"/>
      <c r="AC1751" s="2"/>
      <c r="AD1751" s="2"/>
      <c r="AE1751" s="2"/>
      <c r="AF1751" s="2"/>
      <c r="AG1751" s="2"/>
      <c r="AH1751" s="2"/>
      <c r="AI1751" s="2"/>
      <c r="AJ1751" s="2"/>
      <c r="AK1751" s="2"/>
      <c r="AL1751" s="2"/>
      <c r="AM1751" s="2"/>
    </row>
    <row r="1752" spans="16:39" x14ac:dyDescent="0.2">
      <c r="P1752" s="2"/>
      <c r="Q1752" s="2"/>
      <c r="S1752" s="2"/>
      <c r="U1752" s="2"/>
      <c r="V1752" s="2"/>
      <c r="W1752" s="2"/>
      <c r="X1752" s="2"/>
      <c r="Y1752" s="2"/>
      <c r="Z1752" s="2"/>
      <c r="AA1752" s="2"/>
      <c r="AB1752" s="2"/>
      <c r="AC1752" s="2"/>
      <c r="AD1752" s="2"/>
      <c r="AE1752" s="2"/>
      <c r="AF1752" s="2"/>
      <c r="AG1752" s="2"/>
      <c r="AH1752" s="2"/>
      <c r="AI1752" s="2"/>
      <c r="AJ1752" s="2"/>
      <c r="AK1752" s="2"/>
      <c r="AL1752" s="2"/>
      <c r="AM1752" s="2"/>
    </row>
    <row r="1753" spans="16:39" x14ac:dyDescent="0.2">
      <c r="P1753" s="2"/>
      <c r="Q1753" s="2"/>
      <c r="S1753" s="2"/>
      <c r="U1753" s="2"/>
      <c r="V1753" s="2"/>
      <c r="W1753" s="2"/>
      <c r="X1753" s="2"/>
      <c r="Y1753" s="2"/>
      <c r="Z1753" s="2"/>
      <c r="AA1753" s="2"/>
      <c r="AB1753" s="2"/>
      <c r="AC1753" s="2"/>
      <c r="AD1753" s="2"/>
      <c r="AE1753" s="2"/>
      <c r="AF1753" s="2"/>
      <c r="AG1753" s="2"/>
      <c r="AH1753" s="2"/>
      <c r="AI1753" s="2"/>
      <c r="AJ1753" s="2"/>
      <c r="AK1753" s="2"/>
      <c r="AL1753" s="2"/>
      <c r="AM1753" s="2"/>
    </row>
    <row r="1754" spans="16:39" x14ac:dyDescent="0.2">
      <c r="P1754" s="2"/>
      <c r="Q1754" s="2"/>
      <c r="S1754" s="2"/>
      <c r="U1754" s="2"/>
      <c r="V1754" s="2"/>
      <c r="W1754" s="2"/>
      <c r="X1754" s="2"/>
      <c r="Y1754" s="2"/>
      <c r="Z1754" s="2"/>
      <c r="AA1754" s="2"/>
      <c r="AB1754" s="2"/>
      <c r="AC1754" s="2"/>
      <c r="AD1754" s="2"/>
      <c r="AE1754" s="2"/>
      <c r="AF1754" s="2"/>
      <c r="AG1754" s="2"/>
      <c r="AH1754" s="2"/>
      <c r="AI1754" s="2"/>
      <c r="AJ1754" s="2"/>
      <c r="AK1754" s="2"/>
      <c r="AL1754" s="2"/>
      <c r="AM1754" s="2"/>
    </row>
    <row r="1755" spans="16:39" x14ac:dyDescent="0.2">
      <c r="P1755" s="2"/>
      <c r="Q1755" s="2"/>
      <c r="S1755" s="2"/>
      <c r="U1755" s="2"/>
      <c r="V1755" s="2"/>
      <c r="W1755" s="2"/>
      <c r="X1755" s="2"/>
      <c r="Y1755" s="2"/>
      <c r="Z1755" s="2"/>
      <c r="AA1755" s="2"/>
      <c r="AB1755" s="2"/>
      <c r="AC1755" s="2"/>
      <c r="AD1755" s="2"/>
      <c r="AE1755" s="2"/>
      <c r="AF1755" s="2"/>
      <c r="AG1755" s="2"/>
      <c r="AH1755" s="2"/>
      <c r="AI1755" s="2"/>
      <c r="AJ1755" s="2"/>
      <c r="AK1755" s="2"/>
      <c r="AL1755" s="2"/>
      <c r="AM1755" s="2"/>
    </row>
    <row r="1756" spans="16:39" x14ac:dyDescent="0.2">
      <c r="P1756" s="2"/>
      <c r="Q1756" s="2"/>
      <c r="S1756" s="2"/>
      <c r="U1756" s="2"/>
      <c r="V1756" s="2"/>
      <c r="W1756" s="2"/>
      <c r="X1756" s="2"/>
      <c r="Y1756" s="2"/>
      <c r="Z1756" s="2"/>
      <c r="AA1756" s="2"/>
      <c r="AB1756" s="2"/>
      <c r="AC1756" s="2"/>
      <c r="AD1756" s="2"/>
      <c r="AE1756" s="2"/>
      <c r="AF1756" s="2"/>
      <c r="AG1756" s="2"/>
      <c r="AH1756" s="2"/>
      <c r="AI1756" s="2"/>
      <c r="AJ1756" s="2"/>
      <c r="AK1756" s="2"/>
      <c r="AL1756" s="2"/>
      <c r="AM1756" s="2"/>
    </row>
    <row r="1757" spans="16:39" x14ac:dyDescent="0.2">
      <c r="P1757" s="2"/>
      <c r="Q1757" s="2"/>
      <c r="S1757" s="2"/>
      <c r="U1757" s="2"/>
      <c r="V1757" s="2"/>
      <c r="W1757" s="2"/>
      <c r="X1757" s="2"/>
      <c r="Y1757" s="2"/>
      <c r="Z1757" s="2"/>
      <c r="AA1757" s="2"/>
      <c r="AB1757" s="2"/>
      <c r="AC1757" s="2"/>
      <c r="AD1757" s="2"/>
      <c r="AE1757" s="2"/>
      <c r="AF1757" s="2"/>
      <c r="AG1757" s="2"/>
      <c r="AH1757" s="2"/>
      <c r="AI1757" s="2"/>
      <c r="AJ1757" s="2"/>
      <c r="AK1757" s="2"/>
      <c r="AL1757" s="2"/>
      <c r="AM1757" s="2"/>
    </row>
    <row r="1758" spans="16:39" x14ac:dyDescent="0.2">
      <c r="P1758" s="2"/>
      <c r="Q1758" s="2"/>
      <c r="S1758" s="2"/>
      <c r="U1758" s="2"/>
      <c r="V1758" s="2"/>
      <c r="W1758" s="2"/>
      <c r="X1758" s="2"/>
      <c r="Y1758" s="2"/>
      <c r="Z1758" s="2"/>
      <c r="AA1758" s="2"/>
      <c r="AB1758" s="2"/>
      <c r="AC1758" s="2"/>
      <c r="AD1758" s="2"/>
      <c r="AE1758" s="2"/>
      <c r="AF1758" s="2"/>
      <c r="AG1758" s="2"/>
      <c r="AH1758" s="2"/>
      <c r="AI1758" s="2"/>
      <c r="AJ1758" s="2"/>
      <c r="AK1758" s="2"/>
      <c r="AL1758" s="2"/>
      <c r="AM1758" s="2"/>
    </row>
    <row r="1759" spans="16:39" x14ac:dyDescent="0.2">
      <c r="P1759" s="2"/>
      <c r="Q1759" s="2"/>
      <c r="S1759" s="2"/>
      <c r="U1759" s="2"/>
      <c r="V1759" s="2"/>
      <c r="W1759" s="2"/>
      <c r="X1759" s="2"/>
      <c r="Y1759" s="2"/>
      <c r="Z1759" s="2"/>
      <c r="AA1759" s="2"/>
      <c r="AB1759" s="2"/>
      <c r="AC1759" s="2"/>
      <c r="AD1759" s="2"/>
      <c r="AE1759" s="2"/>
      <c r="AF1759" s="2"/>
      <c r="AG1759" s="2"/>
      <c r="AH1759" s="2"/>
      <c r="AI1759" s="2"/>
      <c r="AJ1759" s="2"/>
      <c r="AK1759" s="2"/>
      <c r="AL1759" s="2"/>
      <c r="AM1759" s="2"/>
    </row>
    <row r="1760" spans="16:39" x14ac:dyDescent="0.2">
      <c r="P1760" s="2"/>
      <c r="Q1760" s="2"/>
      <c r="S1760" s="2"/>
      <c r="U1760" s="2"/>
      <c r="V1760" s="2"/>
      <c r="W1760" s="2"/>
      <c r="X1760" s="2"/>
      <c r="Y1760" s="2"/>
      <c r="Z1760" s="2"/>
      <c r="AA1760" s="2"/>
      <c r="AB1760" s="2"/>
      <c r="AC1760" s="2"/>
      <c r="AD1760" s="2"/>
      <c r="AE1760" s="2"/>
      <c r="AF1760" s="2"/>
      <c r="AG1760" s="2"/>
      <c r="AH1760" s="2"/>
      <c r="AI1760" s="2"/>
      <c r="AJ1760" s="2"/>
      <c r="AK1760" s="2"/>
      <c r="AL1760" s="2"/>
      <c r="AM1760" s="2"/>
    </row>
    <row r="1761" spans="16:39" x14ac:dyDescent="0.2">
      <c r="P1761" s="2"/>
      <c r="Q1761" s="2"/>
      <c r="S1761" s="2"/>
      <c r="U1761" s="2"/>
      <c r="V1761" s="2"/>
      <c r="W1761" s="2"/>
      <c r="X1761" s="2"/>
      <c r="Y1761" s="2"/>
      <c r="Z1761" s="2"/>
      <c r="AA1761" s="2"/>
      <c r="AB1761" s="2"/>
      <c r="AC1761" s="2"/>
      <c r="AD1761" s="2"/>
      <c r="AE1761" s="2"/>
      <c r="AF1761" s="2"/>
      <c r="AG1761" s="2"/>
      <c r="AH1761" s="2"/>
      <c r="AI1761" s="2"/>
      <c r="AJ1761" s="2"/>
      <c r="AK1761" s="2"/>
      <c r="AL1761" s="2"/>
      <c r="AM1761" s="2"/>
    </row>
    <row r="1762" spans="16:39" x14ac:dyDescent="0.2">
      <c r="P1762" s="2"/>
      <c r="Q1762" s="2"/>
      <c r="S1762" s="2"/>
      <c r="U1762" s="2"/>
      <c r="V1762" s="2"/>
      <c r="W1762" s="2"/>
      <c r="X1762" s="2"/>
      <c r="Y1762" s="2"/>
      <c r="Z1762" s="2"/>
      <c r="AA1762" s="2"/>
      <c r="AB1762" s="2"/>
      <c r="AC1762" s="2"/>
      <c r="AD1762" s="2"/>
      <c r="AE1762" s="2"/>
      <c r="AF1762" s="2"/>
      <c r="AG1762" s="2"/>
      <c r="AH1762" s="2"/>
      <c r="AI1762" s="2"/>
      <c r="AJ1762" s="2"/>
      <c r="AK1762" s="2"/>
      <c r="AL1762" s="2"/>
      <c r="AM1762" s="2"/>
    </row>
    <row r="1763" spans="16:39" x14ac:dyDescent="0.2">
      <c r="P1763" s="2"/>
      <c r="Q1763" s="2"/>
      <c r="S1763" s="2"/>
      <c r="U1763" s="2"/>
      <c r="V1763" s="2"/>
      <c r="W1763" s="2"/>
      <c r="X1763" s="2"/>
      <c r="Y1763" s="2"/>
      <c r="Z1763" s="2"/>
      <c r="AA1763" s="2"/>
      <c r="AB1763" s="2"/>
      <c r="AC1763" s="2"/>
      <c r="AD1763" s="2"/>
      <c r="AE1763" s="2"/>
      <c r="AF1763" s="2"/>
      <c r="AG1763" s="2"/>
      <c r="AH1763" s="2"/>
      <c r="AI1763" s="2"/>
      <c r="AJ1763" s="2"/>
      <c r="AK1763" s="2"/>
      <c r="AL1763" s="2"/>
      <c r="AM1763" s="2"/>
    </row>
    <row r="1764" spans="16:39" x14ac:dyDescent="0.2">
      <c r="P1764" s="2"/>
      <c r="Q1764" s="2"/>
      <c r="S1764" s="2"/>
      <c r="U1764" s="2"/>
      <c r="V1764" s="2"/>
      <c r="W1764" s="2"/>
      <c r="X1764" s="2"/>
      <c r="Y1764" s="2"/>
      <c r="Z1764" s="2"/>
      <c r="AA1764" s="2"/>
      <c r="AB1764" s="2"/>
      <c r="AC1764" s="2"/>
      <c r="AD1764" s="2"/>
      <c r="AE1764" s="2"/>
      <c r="AF1764" s="2"/>
      <c r="AG1764" s="2"/>
      <c r="AH1764" s="2"/>
      <c r="AI1764" s="2"/>
      <c r="AJ1764" s="2"/>
      <c r="AK1764" s="2"/>
      <c r="AL1764" s="2"/>
      <c r="AM1764" s="2"/>
    </row>
    <row r="1765" spans="16:39" x14ac:dyDescent="0.2">
      <c r="P1765" s="2"/>
      <c r="Q1765" s="2"/>
      <c r="S1765" s="2"/>
      <c r="U1765" s="2"/>
      <c r="V1765" s="2"/>
      <c r="W1765" s="2"/>
      <c r="X1765" s="2"/>
      <c r="Y1765" s="2"/>
      <c r="Z1765" s="2"/>
      <c r="AA1765" s="2"/>
      <c r="AB1765" s="2"/>
      <c r="AC1765" s="2"/>
      <c r="AD1765" s="2"/>
      <c r="AE1765" s="2"/>
      <c r="AF1765" s="2"/>
      <c r="AG1765" s="2"/>
      <c r="AH1765" s="2"/>
      <c r="AI1765" s="2"/>
      <c r="AJ1765" s="2"/>
      <c r="AK1765" s="2"/>
      <c r="AL1765" s="2"/>
      <c r="AM1765" s="2"/>
    </row>
    <row r="1766" spans="16:39" x14ac:dyDescent="0.2">
      <c r="P1766" s="2"/>
      <c r="Q1766" s="2"/>
      <c r="S1766" s="2"/>
      <c r="U1766" s="2"/>
      <c r="V1766" s="2"/>
      <c r="W1766" s="2"/>
      <c r="X1766" s="2"/>
      <c r="Y1766" s="2"/>
      <c r="Z1766" s="2"/>
      <c r="AA1766" s="2"/>
      <c r="AB1766" s="2"/>
      <c r="AC1766" s="2"/>
      <c r="AD1766" s="2"/>
      <c r="AE1766" s="2"/>
      <c r="AF1766" s="2"/>
      <c r="AG1766" s="2"/>
      <c r="AH1766" s="2"/>
      <c r="AI1766" s="2"/>
      <c r="AJ1766" s="2"/>
      <c r="AK1766" s="2"/>
      <c r="AL1766" s="2"/>
      <c r="AM1766" s="2"/>
    </row>
    <row r="1767" spans="16:39" x14ac:dyDescent="0.2">
      <c r="P1767" s="2"/>
      <c r="Q1767" s="2"/>
      <c r="S1767" s="2"/>
      <c r="U1767" s="2"/>
      <c r="V1767" s="2"/>
      <c r="W1767" s="2"/>
      <c r="X1767" s="2"/>
      <c r="Y1767" s="2"/>
      <c r="Z1767" s="2"/>
      <c r="AA1767" s="2"/>
      <c r="AB1767" s="2"/>
      <c r="AC1767" s="2"/>
      <c r="AD1767" s="2"/>
      <c r="AE1767" s="2"/>
      <c r="AF1767" s="2"/>
      <c r="AG1767" s="2"/>
      <c r="AH1767" s="2"/>
      <c r="AI1767" s="2"/>
      <c r="AJ1767" s="2"/>
      <c r="AK1767" s="2"/>
      <c r="AL1767" s="2"/>
      <c r="AM1767" s="2"/>
    </row>
    <row r="1768" spans="16:39" x14ac:dyDescent="0.2">
      <c r="P1768" s="2"/>
      <c r="Q1768" s="2"/>
      <c r="S1768" s="2"/>
      <c r="U1768" s="2"/>
      <c r="V1768" s="2"/>
      <c r="W1768" s="2"/>
      <c r="X1768" s="2"/>
      <c r="Y1768" s="2"/>
      <c r="Z1768" s="2"/>
      <c r="AA1768" s="2"/>
      <c r="AB1768" s="2"/>
      <c r="AC1768" s="2"/>
      <c r="AD1768" s="2"/>
      <c r="AE1768" s="2"/>
      <c r="AF1768" s="2"/>
      <c r="AG1768" s="2"/>
      <c r="AH1768" s="2"/>
      <c r="AI1768" s="2"/>
      <c r="AJ1768" s="2"/>
      <c r="AK1768" s="2"/>
      <c r="AL1768" s="2"/>
      <c r="AM1768" s="2"/>
    </row>
    <row r="1769" spans="16:39" x14ac:dyDescent="0.2">
      <c r="P1769" s="2"/>
      <c r="Q1769" s="2"/>
      <c r="S1769" s="2"/>
      <c r="U1769" s="2"/>
      <c r="V1769" s="2"/>
      <c r="W1769" s="2"/>
      <c r="X1769" s="2"/>
      <c r="Y1769" s="2"/>
      <c r="Z1769" s="2"/>
      <c r="AA1769" s="2"/>
      <c r="AB1769" s="2"/>
      <c r="AC1769" s="2"/>
      <c r="AD1769" s="2"/>
      <c r="AE1769" s="2"/>
      <c r="AF1769" s="2"/>
      <c r="AG1769" s="2"/>
      <c r="AH1769" s="2"/>
      <c r="AI1769" s="2"/>
      <c r="AJ1769" s="2"/>
      <c r="AK1769" s="2"/>
      <c r="AL1769" s="2"/>
      <c r="AM1769" s="2"/>
    </row>
    <row r="1770" spans="16:39" x14ac:dyDescent="0.2">
      <c r="P1770" s="2"/>
      <c r="Q1770" s="2"/>
      <c r="S1770" s="2"/>
      <c r="U1770" s="2"/>
      <c r="V1770" s="2"/>
      <c r="W1770" s="2"/>
      <c r="X1770" s="2"/>
      <c r="Y1770" s="2"/>
      <c r="Z1770" s="2"/>
      <c r="AA1770" s="2"/>
      <c r="AB1770" s="2"/>
      <c r="AC1770" s="2"/>
      <c r="AD1770" s="2"/>
      <c r="AE1770" s="2"/>
      <c r="AF1770" s="2"/>
      <c r="AG1770" s="2"/>
      <c r="AH1770" s="2"/>
      <c r="AI1770" s="2"/>
      <c r="AJ1770" s="2"/>
      <c r="AK1770" s="2"/>
      <c r="AL1770" s="2"/>
      <c r="AM1770" s="2"/>
    </row>
    <row r="1771" spans="16:39" x14ac:dyDescent="0.2">
      <c r="P1771" s="2"/>
      <c r="Q1771" s="2"/>
      <c r="S1771" s="2"/>
      <c r="U1771" s="2"/>
      <c r="V1771" s="2"/>
      <c r="W1771" s="2"/>
      <c r="X1771" s="2"/>
      <c r="Y1771" s="2"/>
      <c r="Z1771" s="2"/>
      <c r="AA1771" s="2"/>
      <c r="AB1771" s="2"/>
      <c r="AC1771" s="2"/>
      <c r="AD1771" s="2"/>
      <c r="AE1771" s="2"/>
      <c r="AF1771" s="2"/>
      <c r="AG1771" s="2"/>
      <c r="AH1771" s="2"/>
      <c r="AI1771" s="2"/>
      <c r="AJ1771" s="2"/>
      <c r="AK1771" s="2"/>
      <c r="AL1771" s="2"/>
      <c r="AM1771" s="2"/>
    </row>
    <row r="1772" spans="16:39" x14ac:dyDescent="0.2">
      <c r="P1772" s="2"/>
      <c r="Q1772" s="2"/>
      <c r="S1772" s="2"/>
      <c r="U1772" s="2"/>
      <c r="V1772" s="2"/>
      <c r="W1772" s="2"/>
      <c r="X1772" s="2"/>
      <c r="Y1772" s="2"/>
      <c r="Z1772" s="2"/>
      <c r="AA1772" s="2"/>
      <c r="AB1772" s="2"/>
      <c r="AC1772" s="2"/>
      <c r="AD1772" s="2"/>
      <c r="AE1772" s="2"/>
      <c r="AF1772" s="2"/>
      <c r="AG1772" s="2"/>
      <c r="AH1772" s="2"/>
      <c r="AI1772" s="2"/>
      <c r="AJ1772" s="2"/>
      <c r="AK1772" s="2"/>
      <c r="AL1772" s="2"/>
      <c r="AM1772" s="2"/>
    </row>
    <row r="1773" spans="16:39" x14ac:dyDescent="0.2">
      <c r="P1773" s="2"/>
      <c r="Q1773" s="2"/>
      <c r="S1773" s="2"/>
      <c r="U1773" s="2"/>
      <c r="V1773" s="2"/>
      <c r="W1773" s="2"/>
      <c r="X1773" s="2"/>
      <c r="Y1773" s="2"/>
      <c r="Z1773" s="2"/>
      <c r="AA1773" s="2"/>
      <c r="AB1773" s="2"/>
      <c r="AC1773" s="2"/>
      <c r="AD1773" s="2"/>
      <c r="AE1773" s="2"/>
      <c r="AF1773" s="2"/>
      <c r="AG1773" s="2"/>
      <c r="AH1773" s="2"/>
      <c r="AI1773" s="2"/>
      <c r="AJ1773" s="2"/>
      <c r="AK1773" s="2"/>
      <c r="AL1773" s="2"/>
      <c r="AM1773" s="2"/>
    </row>
    <row r="1774" spans="16:39" x14ac:dyDescent="0.2">
      <c r="P1774" s="2"/>
      <c r="Q1774" s="2"/>
      <c r="S1774" s="2"/>
      <c r="U1774" s="2"/>
      <c r="V1774" s="2"/>
      <c r="W1774" s="2"/>
      <c r="X1774" s="2"/>
      <c r="Y1774" s="2"/>
      <c r="Z1774" s="2"/>
      <c r="AA1774" s="2"/>
      <c r="AB1774" s="2"/>
      <c r="AC1774" s="2"/>
      <c r="AD1774" s="2"/>
      <c r="AE1774" s="2"/>
      <c r="AF1774" s="2"/>
      <c r="AG1774" s="2"/>
      <c r="AH1774" s="2"/>
      <c r="AI1774" s="2"/>
      <c r="AJ1774" s="2"/>
      <c r="AK1774" s="2"/>
      <c r="AL1774" s="2"/>
      <c r="AM1774" s="2"/>
    </row>
    <row r="1775" spans="16:39" x14ac:dyDescent="0.2">
      <c r="P1775" s="2"/>
      <c r="Q1775" s="2"/>
      <c r="S1775" s="2"/>
      <c r="U1775" s="2"/>
      <c r="V1775" s="2"/>
      <c r="W1775" s="2"/>
      <c r="X1775" s="2"/>
      <c r="Y1775" s="2"/>
      <c r="Z1775" s="2"/>
      <c r="AA1775" s="2"/>
      <c r="AB1775" s="2"/>
      <c r="AC1775" s="2"/>
      <c r="AD1775" s="2"/>
      <c r="AE1775" s="2"/>
      <c r="AF1775" s="2"/>
      <c r="AG1775" s="2"/>
      <c r="AH1775" s="2"/>
      <c r="AI1775" s="2"/>
      <c r="AJ1775" s="2"/>
      <c r="AK1775" s="2"/>
      <c r="AL1775" s="2"/>
      <c r="AM1775" s="2"/>
    </row>
    <row r="1776" spans="16:39" x14ac:dyDescent="0.2">
      <c r="P1776" s="2"/>
      <c r="Q1776" s="2"/>
      <c r="S1776" s="2"/>
      <c r="U1776" s="2"/>
      <c r="V1776" s="2"/>
      <c r="W1776" s="2"/>
      <c r="X1776" s="2"/>
      <c r="Y1776" s="2"/>
      <c r="Z1776" s="2"/>
      <c r="AA1776" s="2"/>
      <c r="AB1776" s="2"/>
      <c r="AC1776" s="2"/>
      <c r="AD1776" s="2"/>
      <c r="AE1776" s="2"/>
      <c r="AF1776" s="2"/>
      <c r="AG1776" s="2"/>
      <c r="AH1776" s="2"/>
      <c r="AI1776" s="2"/>
      <c r="AJ1776" s="2"/>
      <c r="AK1776" s="2"/>
      <c r="AL1776" s="2"/>
      <c r="AM1776" s="2"/>
    </row>
    <row r="1777" spans="16:39" x14ac:dyDescent="0.2">
      <c r="P1777" s="2"/>
      <c r="Q1777" s="2"/>
      <c r="S1777" s="2"/>
      <c r="U1777" s="2"/>
      <c r="V1777" s="2"/>
      <c r="W1777" s="2"/>
      <c r="X1777" s="2"/>
      <c r="Y1777" s="2"/>
      <c r="Z1777" s="2"/>
      <c r="AA1777" s="2"/>
      <c r="AB1777" s="2"/>
      <c r="AC1777" s="2"/>
      <c r="AD1777" s="2"/>
      <c r="AE1777" s="2"/>
      <c r="AF1777" s="2"/>
      <c r="AG1777" s="2"/>
      <c r="AH1777" s="2"/>
      <c r="AI1777" s="2"/>
      <c r="AJ1777" s="2"/>
      <c r="AK1777" s="2"/>
      <c r="AL1777" s="2"/>
      <c r="AM1777" s="2"/>
    </row>
    <row r="1778" spans="16:39" x14ac:dyDescent="0.2">
      <c r="P1778" s="2"/>
      <c r="Q1778" s="2"/>
      <c r="S1778" s="2"/>
      <c r="U1778" s="2"/>
      <c r="V1778" s="2"/>
      <c r="W1778" s="2"/>
      <c r="X1778" s="2"/>
      <c r="Y1778" s="2"/>
      <c r="Z1778" s="2"/>
      <c r="AA1778" s="2"/>
      <c r="AB1778" s="2"/>
      <c r="AC1778" s="2"/>
      <c r="AD1778" s="2"/>
      <c r="AE1778" s="2"/>
      <c r="AF1778" s="2"/>
      <c r="AG1778" s="2"/>
      <c r="AH1778" s="2"/>
      <c r="AI1778" s="2"/>
      <c r="AJ1778" s="2"/>
      <c r="AK1778" s="2"/>
      <c r="AL1778" s="2"/>
      <c r="AM1778" s="2"/>
    </row>
    <row r="1779" spans="16:39" x14ac:dyDescent="0.2">
      <c r="P1779" s="2"/>
      <c r="Q1779" s="2"/>
      <c r="S1779" s="2"/>
      <c r="U1779" s="2"/>
      <c r="V1779" s="2"/>
      <c r="W1779" s="2"/>
      <c r="X1779" s="2"/>
      <c r="Y1779" s="2"/>
      <c r="Z1779" s="2"/>
      <c r="AA1779" s="2"/>
      <c r="AB1779" s="2"/>
      <c r="AC1779" s="2"/>
      <c r="AD1779" s="2"/>
      <c r="AE1779" s="2"/>
      <c r="AF1779" s="2"/>
      <c r="AG1779" s="2"/>
      <c r="AH1779" s="2"/>
      <c r="AI1779" s="2"/>
      <c r="AJ1779" s="2"/>
      <c r="AK1779" s="2"/>
      <c r="AL1779" s="2"/>
      <c r="AM1779" s="2"/>
    </row>
    <row r="1780" spans="16:39" x14ac:dyDescent="0.2">
      <c r="P1780" s="2"/>
      <c r="Q1780" s="2"/>
      <c r="S1780" s="2"/>
      <c r="U1780" s="2"/>
      <c r="V1780" s="2"/>
      <c r="W1780" s="2"/>
      <c r="X1780" s="2"/>
      <c r="Y1780" s="2"/>
      <c r="Z1780" s="2"/>
      <c r="AA1780" s="2"/>
      <c r="AB1780" s="2"/>
      <c r="AC1780" s="2"/>
      <c r="AD1780" s="2"/>
      <c r="AE1780" s="2"/>
      <c r="AF1780" s="2"/>
      <c r="AG1780" s="2"/>
      <c r="AH1780" s="2"/>
      <c r="AI1780" s="2"/>
      <c r="AJ1780" s="2"/>
      <c r="AK1780" s="2"/>
      <c r="AL1780" s="2"/>
      <c r="AM1780" s="2"/>
    </row>
    <row r="1781" spans="16:39" x14ac:dyDescent="0.2">
      <c r="P1781" s="2"/>
      <c r="Q1781" s="2"/>
      <c r="S1781" s="2"/>
      <c r="U1781" s="2"/>
      <c r="V1781" s="2"/>
      <c r="W1781" s="2"/>
      <c r="X1781" s="2"/>
      <c r="Y1781" s="2"/>
      <c r="Z1781" s="2"/>
      <c r="AA1781" s="2"/>
      <c r="AB1781" s="2"/>
      <c r="AC1781" s="2"/>
      <c r="AD1781" s="2"/>
      <c r="AE1781" s="2"/>
      <c r="AF1781" s="2"/>
      <c r="AG1781" s="2"/>
      <c r="AH1781" s="2"/>
      <c r="AI1781" s="2"/>
      <c r="AJ1781" s="2"/>
      <c r="AK1781" s="2"/>
      <c r="AL1781" s="2"/>
      <c r="AM1781" s="2"/>
    </row>
    <row r="1782" spans="16:39" x14ac:dyDescent="0.2">
      <c r="P1782" s="2"/>
      <c r="Q1782" s="2"/>
      <c r="S1782" s="2"/>
      <c r="U1782" s="2"/>
      <c r="V1782" s="2"/>
      <c r="W1782" s="2"/>
      <c r="X1782" s="2"/>
      <c r="Y1782" s="2"/>
      <c r="Z1782" s="2"/>
      <c r="AA1782" s="2"/>
      <c r="AB1782" s="2"/>
      <c r="AC1782" s="2"/>
      <c r="AD1782" s="2"/>
      <c r="AE1782" s="2"/>
      <c r="AF1782" s="2"/>
      <c r="AG1782" s="2"/>
      <c r="AH1782" s="2"/>
      <c r="AI1782" s="2"/>
      <c r="AJ1782" s="2"/>
      <c r="AK1782" s="2"/>
      <c r="AL1782" s="2"/>
      <c r="AM1782" s="2"/>
    </row>
    <row r="1783" spans="16:39" x14ac:dyDescent="0.2">
      <c r="P1783" s="2"/>
      <c r="Q1783" s="2"/>
      <c r="S1783" s="2"/>
      <c r="U1783" s="2"/>
      <c r="V1783" s="2"/>
      <c r="W1783" s="2"/>
      <c r="X1783" s="2"/>
      <c r="Y1783" s="2"/>
      <c r="Z1783" s="2"/>
      <c r="AA1783" s="2"/>
      <c r="AB1783" s="2"/>
      <c r="AC1783" s="2"/>
      <c r="AD1783" s="2"/>
      <c r="AE1783" s="2"/>
      <c r="AF1783" s="2"/>
      <c r="AG1783" s="2"/>
      <c r="AH1783" s="2"/>
      <c r="AI1783" s="2"/>
      <c r="AJ1783" s="2"/>
      <c r="AK1783" s="2"/>
      <c r="AL1783" s="2"/>
      <c r="AM1783" s="2"/>
    </row>
    <row r="1784" spans="16:39" x14ac:dyDescent="0.2">
      <c r="P1784" s="2"/>
      <c r="Q1784" s="2"/>
      <c r="S1784" s="2"/>
      <c r="U1784" s="2"/>
      <c r="V1784" s="2"/>
      <c r="W1784" s="2"/>
      <c r="X1784" s="2"/>
      <c r="Y1784" s="2"/>
      <c r="Z1784" s="2"/>
      <c r="AA1784" s="2"/>
      <c r="AB1784" s="2"/>
      <c r="AC1784" s="2"/>
      <c r="AD1784" s="2"/>
      <c r="AE1784" s="2"/>
      <c r="AF1784" s="2"/>
      <c r="AG1784" s="2"/>
      <c r="AH1784" s="2"/>
      <c r="AI1784" s="2"/>
      <c r="AJ1784" s="2"/>
      <c r="AK1784" s="2"/>
      <c r="AL1784" s="2"/>
      <c r="AM1784" s="2"/>
    </row>
    <row r="1785" spans="16:39" x14ac:dyDescent="0.2">
      <c r="P1785" s="2"/>
      <c r="Q1785" s="2"/>
      <c r="S1785" s="2"/>
      <c r="U1785" s="2"/>
      <c r="V1785" s="2"/>
      <c r="W1785" s="2"/>
      <c r="X1785" s="2"/>
      <c r="Y1785" s="2"/>
      <c r="Z1785" s="2"/>
      <c r="AA1785" s="2"/>
      <c r="AB1785" s="2"/>
      <c r="AC1785" s="2"/>
      <c r="AD1785" s="2"/>
      <c r="AE1785" s="2"/>
      <c r="AF1785" s="2"/>
      <c r="AG1785" s="2"/>
      <c r="AH1785" s="2"/>
      <c r="AI1785" s="2"/>
      <c r="AJ1785" s="2"/>
      <c r="AK1785" s="2"/>
      <c r="AL1785" s="2"/>
      <c r="AM1785" s="2"/>
    </row>
    <row r="1786" spans="16:39" x14ac:dyDescent="0.2">
      <c r="P1786" s="2"/>
      <c r="Q1786" s="2"/>
      <c r="S1786" s="2"/>
      <c r="U1786" s="2"/>
      <c r="V1786" s="2"/>
      <c r="W1786" s="2"/>
      <c r="X1786" s="2"/>
      <c r="Y1786" s="2"/>
      <c r="Z1786" s="2"/>
      <c r="AA1786" s="2"/>
      <c r="AB1786" s="2"/>
      <c r="AC1786" s="2"/>
      <c r="AD1786" s="2"/>
      <c r="AE1786" s="2"/>
      <c r="AF1786" s="2"/>
      <c r="AG1786" s="2"/>
      <c r="AH1786" s="2"/>
      <c r="AI1786" s="2"/>
      <c r="AJ1786" s="2"/>
      <c r="AK1786" s="2"/>
      <c r="AL1786" s="2"/>
      <c r="AM1786" s="2"/>
    </row>
    <row r="1787" spans="16:39" x14ac:dyDescent="0.2">
      <c r="P1787" s="2"/>
      <c r="Q1787" s="2"/>
      <c r="S1787" s="2"/>
      <c r="U1787" s="2"/>
      <c r="V1787" s="2"/>
      <c r="W1787" s="2"/>
      <c r="X1787" s="2"/>
      <c r="Y1787" s="2"/>
      <c r="Z1787" s="2"/>
      <c r="AA1787" s="2"/>
      <c r="AB1787" s="2"/>
      <c r="AC1787" s="2"/>
      <c r="AD1787" s="2"/>
      <c r="AE1787" s="2"/>
      <c r="AF1787" s="2"/>
      <c r="AG1787" s="2"/>
      <c r="AH1787" s="2"/>
      <c r="AI1787" s="2"/>
      <c r="AJ1787" s="2"/>
      <c r="AK1787" s="2"/>
      <c r="AL1787" s="2"/>
      <c r="AM1787" s="2"/>
    </row>
    <row r="1788" spans="16:39" x14ac:dyDescent="0.2">
      <c r="P1788" s="2"/>
      <c r="Q1788" s="2"/>
      <c r="S1788" s="2"/>
      <c r="U1788" s="2"/>
      <c r="V1788" s="2"/>
      <c r="W1788" s="2"/>
      <c r="X1788" s="2"/>
      <c r="Y1788" s="2"/>
      <c r="Z1788" s="2"/>
      <c r="AA1788" s="2"/>
      <c r="AB1788" s="2"/>
      <c r="AC1788" s="2"/>
      <c r="AD1788" s="2"/>
      <c r="AE1788" s="2"/>
      <c r="AF1788" s="2"/>
      <c r="AG1788" s="2"/>
      <c r="AH1788" s="2"/>
      <c r="AI1788" s="2"/>
      <c r="AJ1788" s="2"/>
      <c r="AK1788" s="2"/>
      <c r="AL1788" s="2"/>
      <c r="AM1788" s="2"/>
    </row>
    <row r="1789" spans="16:39" x14ac:dyDescent="0.2">
      <c r="P1789" s="2"/>
      <c r="Q1789" s="2"/>
      <c r="S1789" s="2"/>
      <c r="U1789" s="2"/>
      <c r="V1789" s="2"/>
      <c r="W1789" s="2"/>
      <c r="X1789" s="2"/>
      <c r="Y1789" s="2"/>
      <c r="Z1789" s="2"/>
      <c r="AA1789" s="2"/>
      <c r="AB1789" s="2"/>
      <c r="AC1789" s="2"/>
      <c r="AD1789" s="2"/>
      <c r="AE1789" s="2"/>
      <c r="AF1789" s="2"/>
      <c r="AG1789" s="2"/>
      <c r="AH1789" s="2"/>
      <c r="AI1789" s="2"/>
      <c r="AJ1789" s="2"/>
      <c r="AK1789" s="2"/>
      <c r="AL1789" s="2"/>
      <c r="AM1789" s="2"/>
    </row>
    <row r="1790" spans="16:39" x14ac:dyDescent="0.2">
      <c r="P1790" s="2"/>
      <c r="Q1790" s="2"/>
      <c r="S1790" s="2"/>
      <c r="U1790" s="2"/>
      <c r="V1790" s="2"/>
      <c r="W1790" s="2"/>
      <c r="X1790" s="2"/>
      <c r="Y1790" s="2"/>
      <c r="Z1790" s="2"/>
      <c r="AA1790" s="2"/>
      <c r="AB1790" s="2"/>
      <c r="AC1790" s="2"/>
      <c r="AD1790" s="2"/>
      <c r="AE1790" s="2"/>
      <c r="AF1790" s="2"/>
      <c r="AG1790" s="2"/>
      <c r="AH1790" s="2"/>
      <c r="AI1790" s="2"/>
      <c r="AJ1790" s="2"/>
      <c r="AK1790" s="2"/>
      <c r="AL1790" s="2"/>
      <c r="AM1790" s="2"/>
    </row>
    <row r="1791" spans="16:39" x14ac:dyDescent="0.2">
      <c r="P1791" s="2"/>
      <c r="Q1791" s="2"/>
      <c r="S1791" s="2"/>
      <c r="U1791" s="2"/>
      <c r="V1791" s="2"/>
      <c r="W1791" s="2"/>
      <c r="X1791" s="2"/>
      <c r="Y1791" s="2"/>
      <c r="Z1791" s="2"/>
      <c r="AA1791" s="2"/>
      <c r="AB1791" s="2"/>
      <c r="AC1791" s="2"/>
      <c r="AD1791" s="2"/>
      <c r="AE1791" s="2"/>
      <c r="AF1791" s="2"/>
      <c r="AG1791" s="2"/>
      <c r="AH1791" s="2"/>
      <c r="AI1791" s="2"/>
      <c r="AJ1791" s="2"/>
      <c r="AK1791" s="2"/>
      <c r="AL1791" s="2"/>
      <c r="AM1791" s="2"/>
    </row>
    <row r="1792" spans="16:39" x14ac:dyDescent="0.2">
      <c r="P1792" s="2"/>
      <c r="Q1792" s="2"/>
      <c r="S1792" s="2"/>
      <c r="U1792" s="2"/>
      <c r="V1792" s="2"/>
      <c r="W1792" s="2"/>
      <c r="X1792" s="2"/>
      <c r="Y1792" s="2"/>
      <c r="Z1792" s="2"/>
      <c r="AA1792" s="2"/>
      <c r="AB1792" s="2"/>
      <c r="AC1792" s="2"/>
      <c r="AD1792" s="2"/>
      <c r="AE1792" s="2"/>
      <c r="AF1792" s="2"/>
      <c r="AG1792" s="2"/>
      <c r="AH1792" s="2"/>
      <c r="AI1792" s="2"/>
      <c r="AJ1792" s="2"/>
      <c r="AK1792" s="2"/>
      <c r="AL1792" s="2"/>
      <c r="AM1792" s="2"/>
    </row>
    <row r="1793" spans="16:39" x14ac:dyDescent="0.2">
      <c r="P1793" s="2"/>
      <c r="Q1793" s="2"/>
      <c r="S1793" s="2"/>
      <c r="U1793" s="2"/>
      <c r="V1793" s="2"/>
      <c r="W1793" s="2"/>
      <c r="X1793" s="2"/>
      <c r="Y1793" s="2"/>
      <c r="Z1793" s="2"/>
      <c r="AA1793" s="2"/>
      <c r="AB1793" s="2"/>
      <c r="AC1793" s="2"/>
      <c r="AD1793" s="2"/>
      <c r="AE1793" s="2"/>
      <c r="AF1793" s="2"/>
      <c r="AG1793" s="2"/>
      <c r="AH1793" s="2"/>
      <c r="AI1793" s="2"/>
      <c r="AJ1793" s="2"/>
      <c r="AK1793" s="2"/>
      <c r="AL1793" s="2"/>
      <c r="AM1793" s="2"/>
    </row>
    <row r="1794" spans="16:39" x14ac:dyDescent="0.2">
      <c r="P1794" s="2"/>
      <c r="Q1794" s="2"/>
      <c r="S1794" s="2"/>
      <c r="U1794" s="2"/>
      <c r="V1794" s="2"/>
      <c r="W1794" s="2"/>
      <c r="X1794" s="2"/>
      <c r="Y1794" s="2"/>
      <c r="Z1794" s="2"/>
      <c r="AA1794" s="2"/>
      <c r="AB1794" s="2"/>
      <c r="AC1794" s="2"/>
      <c r="AD1794" s="2"/>
      <c r="AE1794" s="2"/>
      <c r="AF1794" s="2"/>
      <c r="AG1794" s="2"/>
      <c r="AH1794" s="2"/>
      <c r="AI1794" s="2"/>
      <c r="AJ1794" s="2"/>
      <c r="AK1794" s="2"/>
      <c r="AL1794" s="2"/>
      <c r="AM1794" s="2"/>
    </row>
    <row r="1795" spans="16:39" x14ac:dyDescent="0.2">
      <c r="P1795" s="2"/>
      <c r="Q1795" s="2"/>
      <c r="S1795" s="2"/>
      <c r="U1795" s="2"/>
      <c r="V1795" s="2"/>
      <c r="W1795" s="2"/>
      <c r="X1795" s="2"/>
      <c r="Y1795" s="2"/>
      <c r="Z1795" s="2"/>
      <c r="AA1795" s="2"/>
      <c r="AB1795" s="2"/>
      <c r="AC1795" s="2"/>
      <c r="AD1795" s="2"/>
      <c r="AE1795" s="2"/>
      <c r="AF1795" s="2"/>
      <c r="AG1795" s="2"/>
      <c r="AH1795" s="2"/>
      <c r="AI1795" s="2"/>
      <c r="AJ1795" s="2"/>
      <c r="AK1795" s="2"/>
      <c r="AL1795" s="2"/>
      <c r="AM1795" s="2"/>
    </row>
    <row r="1796" spans="16:39" x14ac:dyDescent="0.2">
      <c r="P1796" s="2"/>
      <c r="Q1796" s="2"/>
      <c r="S1796" s="2"/>
      <c r="U1796" s="2"/>
      <c r="V1796" s="2"/>
      <c r="W1796" s="2"/>
      <c r="X1796" s="2"/>
      <c r="Y1796" s="2"/>
      <c r="Z1796" s="2"/>
      <c r="AA1796" s="2"/>
      <c r="AB1796" s="2"/>
      <c r="AC1796" s="2"/>
      <c r="AD1796" s="2"/>
      <c r="AE1796" s="2"/>
      <c r="AF1796" s="2"/>
      <c r="AG1796" s="2"/>
      <c r="AH1796" s="2"/>
      <c r="AI1796" s="2"/>
      <c r="AJ1796" s="2"/>
      <c r="AK1796" s="2"/>
      <c r="AL1796" s="2"/>
      <c r="AM1796" s="2"/>
    </row>
    <row r="1797" spans="16:39" x14ac:dyDescent="0.2">
      <c r="P1797" s="2"/>
      <c r="Q1797" s="2"/>
      <c r="S1797" s="2"/>
      <c r="U1797" s="2"/>
      <c r="V1797" s="2"/>
      <c r="W1797" s="2"/>
      <c r="X1797" s="2"/>
      <c r="Y1797" s="2"/>
      <c r="Z1797" s="2"/>
      <c r="AA1797" s="2"/>
      <c r="AB1797" s="2"/>
      <c r="AC1797" s="2"/>
      <c r="AD1797" s="2"/>
      <c r="AE1797" s="2"/>
      <c r="AF1797" s="2"/>
      <c r="AG1797" s="2"/>
      <c r="AH1797" s="2"/>
      <c r="AI1797" s="2"/>
      <c r="AJ1797" s="2"/>
      <c r="AK1797" s="2"/>
      <c r="AL1797" s="2"/>
      <c r="AM1797" s="2"/>
    </row>
    <row r="1798" spans="16:39" x14ac:dyDescent="0.2">
      <c r="P1798" s="2"/>
      <c r="Q1798" s="2"/>
      <c r="S1798" s="2"/>
      <c r="U1798" s="2"/>
      <c r="V1798" s="2"/>
      <c r="W1798" s="2"/>
      <c r="X1798" s="2"/>
      <c r="Y1798" s="2"/>
      <c r="Z1798" s="2"/>
      <c r="AA1798" s="2"/>
      <c r="AB1798" s="2"/>
      <c r="AC1798" s="2"/>
      <c r="AD1798" s="2"/>
      <c r="AE1798" s="2"/>
      <c r="AF1798" s="2"/>
      <c r="AG1798" s="2"/>
      <c r="AH1798" s="2"/>
      <c r="AI1798" s="2"/>
      <c r="AJ1798" s="2"/>
      <c r="AK1798" s="2"/>
      <c r="AL1798" s="2"/>
      <c r="AM1798" s="2"/>
    </row>
    <row r="1799" spans="16:39" x14ac:dyDescent="0.2">
      <c r="P1799" s="2"/>
      <c r="Q1799" s="2"/>
      <c r="S1799" s="2"/>
      <c r="U1799" s="2"/>
      <c r="V1799" s="2"/>
      <c r="W1799" s="2"/>
      <c r="X1799" s="2"/>
      <c r="Y1799" s="2"/>
      <c r="Z1799" s="2"/>
      <c r="AA1799" s="2"/>
      <c r="AB1799" s="2"/>
      <c r="AC1799" s="2"/>
      <c r="AD1799" s="2"/>
      <c r="AE1799" s="2"/>
      <c r="AF1799" s="2"/>
      <c r="AG1799" s="2"/>
      <c r="AH1799" s="2"/>
      <c r="AI1799" s="2"/>
      <c r="AJ1799" s="2"/>
      <c r="AK1799" s="2"/>
      <c r="AL1799" s="2"/>
      <c r="AM1799" s="2"/>
    </row>
    <row r="1800" spans="16:39" x14ac:dyDescent="0.2">
      <c r="P1800" s="2"/>
      <c r="Q1800" s="2"/>
      <c r="S1800" s="2"/>
      <c r="U1800" s="2"/>
      <c r="V1800" s="2"/>
      <c r="W1800" s="2"/>
      <c r="X1800" s="2"/>
      <c r="Y1800" s="2"/>
      <c r="Z1800" s="2"/>
      <c r="AA1800" s="2"/>
      <c r="AB1800" s="2"/>
      <c r="AC1800" s="2"/>
      <c r="AD1800" s="2"/>
      <c r="AE1800" s="2"/>
      <c r="AF1800" s="2"/>
      <c r="AG1800" s="2"/>
      <c r="AH1800" s="2"/>
      <c r="AI1800" s="2"/>
      <c r="AJ1800" s="2"/>
      <c r="AK1800" s="2"/>
      <c r="AL1800" s="2"/>
      <c r="AM1800" s="2"/>
    </row>
    <row r="1801" spans="16:39" x14ac:dyDescent="0.2">
      <c r="P1801" s="2"/>
      <c r="Q1801" s="2"/>
      <c r="S1801" s="2"/>
      <c r="U1801" s="2"/>
      <c r="V1801" s="2"/>
      <c r="W1801" s="2"/>
      <c r="X1801" s="2"/>
      <c r="Y1801" s="2"/>
      <c r="Z1801" s="2"/>
      <c r="AA1801" s="2"/>
      <c r="AB1801" s="2"/>
      <c r="AC1801" s="2"/>
      <c r="AD1801" s="2"/>
      <c r="AE1801" s="2"/>
      <c r="AF1801" s="2"/>
      <c r="AG1801" s="2"/>
      <c r="AH1801" s="2"/>
      <c r="AI1801" s="2"/>
      <c r="AJ1801" s="2"/>
      <c r="AK1801" s="2"/>
      <c r="AL1801" s="2"/>
      <c r="AM1801" s="2"/>
    </row>
    <row r="1802" spans="16:39" x14ac:dyDescent="0.2">
      <c r="P1802" s="2"/>
      <c r="Q1802" s="2"/>
      <c r="S1802" s="2"/>
      <c r="U1802" s="2"/>
      <c r="V1802" s="2"/>
      <c r="W1802" s="2"/>
      <c r="X1802" s="2"/>
      <c r="Y1802" s="2"/>
      <c r="Z1802" s="2"/>
      <c r="AA1802" s="2"/>
      <c r="AB1802" s="2"/>
      <c r="AC1802" s="2"/>
      <c r="AD1802" s="2"/>
      <c r="AE1802" s="2"/>
      <c r="AF1802" s="2"/>
      <c r="AG1802" s="2"/>
      <c r="AH1802" s="2"/>
      <c r="AI1802" s="2"/>
      <c r="AJ1802" s="2"/>
      <c r="AK1802" s="2"/>
      <c r="AL1802" s="2"/>
      <c r="AM1802" s="2"/>
    </row>
    <row r="1803" spans="16:39" x14ac:dyDescent="0.2">
      <c r="P1803" s="2"/>
      <c r="Q1803" s="2"/>
      <c r="S1803" s="2"/>
      <c r="U1803" s="2"/>
      <c r="V1803" s="2"/>
      <c r="W1803" s="2"/>
      <c r="X1803" s="2"/>
      <c r="Y1803" s="2"/>
      <c r="Z1803" s="2"/>
      <c r="AA1803" s="2"/>
      <c r="AB1803" s="2"/>
      <c r="AC1803" s="2"/>
      <c r="AD1803" s="2"/>
      <c r="AE1803" s="2"/>
      <c r="AF1803" s="2"/>
      <c r="AG1803" s="2"/>
      <c r="AH1803" s="2"/>
      <c r="AI1803" s="2"/>
      <c r="AJ1803" s="2"/>
      <c r="AK1803" s="2"/>
      <c r="AL1803" s="2"/>
      <c r="AM1803" s="2"/>
    </row>
    <row r="1804" spans="16:39" x14ac:dyDescent="0.2">
      <c r="P1804" s="2"/>
      <c r="Q1804" s="2"/>
      <c r="S1804" s="2"/>
      <c r="U1804" s="2"/>
      <c r="V1804" s="2"/>
      <c r="W1804" s="2"/>
      <c r="X1804" s="2"/>
      <c r="Y1804" s="2"/>
      <c r="Z1804" s="2"/>
      <c r="AA1804" s="2"/>
      <c r="AB1804" s="2"/>
      <c r="AC1804" s="2"/>
      <c r="AD1804" s="2"/>
      <c r="AE1804" s="2"/>
      <c r="AF1804" s="2"/>
      <c r="AG1804" s="2"/>
      <c r="AH1804" s="2"/>
      <c r="AI1804" s="2"/>
      <c r="AJ1804" s="2"/>
      <c r="AK1804" s="2"/>
      <c r="AL1804" s="2"/>
      <c r="AM1804" s="2"/>
    </row>
    <row r="1805" spans="16:39" x14ac:dyDescent="0.2">
      <c r="P1805" s="2"/>
      <c r="Q1805" s="2"/>
      <c r="S1805" s="2"/>
      <c r="U1805" s="2"/>
      <c r="V1805" s="2"/>
      <c r="W1805" s="2"/>
      <c r="X1805" s="2"/>
      <c r="Y1805" s="2"/>
      <c r="Z1805" s="2"/>
      <c r="AA1805" s="2"/>
      <c r="AB1805" s="2"/>
      <c r="AC1805" s="2"/>
      <c r="AD1805" s="2"/>
      <c r="AE1805" s="2"/>
      <c r="AF1805" s="2"/>
      <c r="AG1805" s="2"/>
      <c r="AH1805" s="2"/>
      <c r="AI1805" s="2"/>
      <c r="AJ1805" s="2"/>
      <c r="AK1805" s="2"/>
      <c r="AL1805" s="2"/>
      <c r="AM1805" s="2"/>
    </row>
    <row r="1806" spans="16:39" x14ac:dyDescent="0.2">
      <c r="P1806" s="2"/>
      <c r="Q1806" s="2"/>
      <c r="S1806" s="2"/>
      <c r="U1806" s="2"/>
      <c r="V1806" s="2"/>
      <c r="W1806" s="2"/>
      <c r="X1806" s="2"/>
      <c r="Y1806" s="2"/>
      <c r="Z1806" s="2"/>
      <c r="AA1806" s="2"/>
      <c r="AB1806" s="2"/>
      <c r="AC1806" s="2"/>
      <c r="AD1806" s="2"/>
      <c r="AE1806" s="2"/>
      <c r="AF1806" s="2"/>
      <c r="AG1806" s="2"/>
      <c r="AH1806" s="2"/>
      <c r="AI1806" s="2"/>
      <c r="AJ1806" s="2"/>
      <c r="AK1806" s="2"/>
      <c r="AL1806" s="2"/>
      <c r="AM1806" s="2"/>
    </row>
    <row r="1807" spans="16:39" x14ac:dyDescent="0.2">
      <c r="P1807" s="2"/>
      <c r="Q1807" s="2"/>
      <c r="S1807" s="2"/>
      <c r="U1807" s="2"/>
      <c r="V1807" s="2"/>
      <c r="W1807" s="2"/>
      <c r="X1807" s="2"/>
      <c r="Y1807" s="2"/>
      <c r="Z1807" s="2"/>
      <c r="AA1807" s="2"/>
      <c r="AB1807" s="2"/>
      <c r="AC1807" s="2"/>
      <c r="AD1807" s="2"/>
      <c r="AE1807" s="2"/>
      <c r="AF1807" s="2"/>
      <c r="AG1807" s="2"/>
      <c r="AH1807" s="2"/>
      <c r="AI1807" s="2"/>
      <c r="AJ1807" s="2"/>
      <c r="AK1807" s="2"/>
      <c r="AL1807" s="2"/>
      <c r="AM1807" s="2"/>
    </row>
    <row r="1808" spans="16:39" x14ac:dyDescent="0.2">
      <c r="P1808" s="2"/>
      <c r="Q1808" s="2"/>
      <c r="S1808" s="2"/>
      <c r="U1808" s="2"/>
      <c r="V1808" s="2"/>
      <c r="W1808" s="2"/>
      <c r="X1808" s="2"/>
      <c r="Y1808" s="2"/>
      <c r="Z1808" s="2"/>
      <c r="AA1808" s="2"/>
      <c r="AB1808" s="2"/>
      <c r="AC1808" s="2"/>
      <c r="AD1808" s="2"/>
      <c r="AE1808" s="2"/>
      <c r="AF1808" s="2"/>
      <c r="AG1808" s="2"/>
      <c r="AH1808" s="2"/>
      <c r="AI1808" s="2"/>
      <c r="AJ1808" s="2"/>
      <c r="AK1808" s="2"/>
      <c r="AL1808" s="2"/>
      <c r="AM1808" s="2"/>
    </row>
    <row r="1809" spans="16:39" x14ac:dyDescent="0.2">
      <c r="P1809" s="2"/>
      <c r="Q1809" s="2"/>
      <c r="S1809" s="2"/>
      <c r="U1809" s="2"/>
      <c r="V1809" s="2"/>
      <c r="W1809" s="2"/>
      <c r="X1809" s="2"/>
      <c r="Y1809" s="2"/>
      <c r="Z1809" s="2"/>
      <c r="AA1809" s="2"/>
      <c r="AB1809" s="2"/>
      <c r="AC1809" s="2"/>
      <c r="AD1809" s="2"/>
      <c r="AE1809" s="2"/>
      <c r="AF1809" s="2"/>
      <c r="AG1809" s="2"/>
      <c r="AH1809" s="2"/>
      <c r="AI1809" s="2"/>
      <c r="AJ1809" s="2"/>
      <c r="AK1809" s="2"/>
      <c r="AL1809" s="2"/>
      <c r="AM1809" s="2"/>
    </row>
    <row r="1810" spans="16:39" x14ac:dyDescent="0.2">
      <c r="P1810" s="2"/>
      <c r="Q1810" s="2"/>
      <c r="S1810" s="2"/>
      <c r="U1810" s="2"/>
      <c r="V1810" s="2"/>
      <c r="W1810" s="2"/>
      <c r="X1810" s="2"/>
      <c r="Y1810" s="2"/>
      <c r="Z1810" s="2"/>
      <c r="AA1810" s="2"/>
      <c r="AB1810" s="2"/>
      <c r="AC1810" s="2"/>
      <c r="AD1810" s="2"/>
      <c r="AE1810" s="2"/>
      <c r="AF1810" s="2"/>
      <c r="AG1810" s="2"/>
      <c r="AH1810" s="2"/>
      <c r="AI1810" s="2"/>
      <c r="AJ1810" s="2"/>
      <c r="AK1810" s="2"/>
      <c r="AL1810" s="2"/>
      <c r="AM1810" s="2"/>
    </row>
    <row r="1811" spans="16:39" x14ac:dyDescent="0.2">
      <c r="P1811" s="2"/>
      <c r="Q1811" s="2"/>
      <c r="S1811" s="2"/>
      <c r="U1811" s="2"/>
      <c r="V1811" s="2"/>
      <c r="W1811" s="2"/>
      <c r="X1811" s="2"/>
      <c r="Y1811" s="2"/>
      <c r="Z1811" s="2"/>
      <c r="AA1811" s="2"/>
      <c r="AB1811" s="2"/>
      <c r="AC1811" s="2"/>
      <c r="AD1811" s="2"/>
      <c r="AE1811" s="2"/>
      <c r="AF1811" s="2"/>
      <c r="AG1811" s="2"/>
      <c r="AH1811" s="2"/>
      <c r="AI1811" s="2"/>
      <c r="AJ1811" s="2"/>
      <c r="AK1811" s="2"/>
      <c r="AL1811" s="2"/>
      <c r="AM1811" s="2"/>
    </row>
    <row r="1812" spans="16:39" x14ac:dyDescent="0.2">
      <c r="P1812" s="2"/>
      <c r="Q1812" s="2"/>
      <c r="S1812" s="2"/>
      <c r="U1812" s="2"/>
      <c r="V1812" s="2"/>
      <c r="W1812" s="2"/>
      <c r="X1812" s="2"/>
      <c r="Y1812" s="2"/>
      <c r="Z1812" s="2"/>
      <c r="AA1812" s="2"/>
      <c r="AB1812" s="2"/>
      <c r="AC1812" s="2"/>
      <c r="AD1812" s="2"/>
      <c r="AE1812" s="2"/>
      <c r="AF1812" s="2"/>
      <c r="AG1812" s="2"/>
      <c r="AH1812" s="2"/>
      <c r="AI1812" s="2"/>
      <c r="AJ1812" s="2"/>
      <c r="AK1812" s="2"/>
      <c r="AL1812" s="2"/>
      <c r="AM1812" s="2"/>
    </row>
    <row r="1813" spans="16:39" x14ac:dyDescent="0.2">
      <c r="P1813" s="2"/>
      <c r="Q1813" s="2"/>
      <c r="S1813" s="2"/>
      <c r="U1813" s="2"/>
      <c r="V1813" s="2"/>
      <c r="W1813" s="2"/>
      <c r="X1813" s="2"/>
      <c r="Y1813" s="2"/>
      <c r="Z1813" s="2"/>
      <c r="AA1813" s="2"/>
      <c r="AB1813" s="2"/>
      <c r="AC1813" s="2"/>
      <c r="AD1813" s="2"/>
      <c r="AE1813" s="2"/>
      <c r="AF1813" s="2"/>
      <c r="AG1813" s="2"/>
      <c r="AH1813" s="2"/>
      <c r="AI1813" s="2"/>
      <c r="AJ1813" s="2"/>
      <c r="AK1813" s="2"/>
      <c r="AL1813" s="2"/>
      <c r="AM1813" s="2"/>
    </row>
    <row r="1814" spans="16:39" x14ac:dyDescent="0.2">
      <c r="P1814" s="2"/>
      <c r="Q1814" s="2"/>
      <c r="S1814" s="2"/>
      <c r="U1814" s="2"/>
      <c r="V1814" s="2"/>
      <c r="W1814" s="2"/>
      <c r="X1814" s="2"/>
      <c r="Y1814" s="2"/>
      <c r="Z1814" s="2"/>
      <c r="AA1814" s="2"/>
      <c r="AB1814" s="2"/>
      <c r="AC1814" s="2"/>
      <c r="AD1814" s="2"/>
      <c r="AE1814" s="2"/>
      <c r="AF1814" s="2"/>
      <c r="AG1814" s="2"/>
      <c r="AH1814" s="2"/>
      <c r="AI1814" s="2"/>
      <c r="AJ1814" s="2"/>
      <c r="AK1814" s="2"/>
      <c r="AL1814" s="2"/>
      <c r="AM1814" s="2"/>
    </row>
    <row r="1815" spans="16:39" x14ac:dyDescent="0.2">
      <c r="P1815" s="2"/>
      <c r="Q1815" s="2"/>
      <c r="S1815" s="2"/>
      <c r="U1815" s="2"/>
      <c r="V1815" s="2"/>
      <c r="W1815" s="2"/>
      <c r="X1815" s="2"/>
      <c r="Y1815" s="2"/>
      <c r="Z1815" s="2"/>
      <c r="AA1815" s="2"/>
      <c r="AB1815" s="2"/>
      <c r="AC1815" s="2"/>
      <c r="AD1815" s="2"/>
      <c r="AE1815" s="2"/>
      <c r="AF1815" s="2"/>
      <c r="AG1815" s="2"/>
      <c r="AH1815" s="2"/>
      <c r="AI1815" s="2"/>
      <c r="AJ1815" s="2"/>
      <c r="AK1815" s="2"/>
      <c r="AL1815" s="2"/>
      <c r="AM1815" s="2"/>
    </row>
    <row r="1816" spans="16:39" x14ac:dyDescent="0.2">
      <c r="P1816" s="2"/>
      <c r="Q1816" s="2"/>
      <c r="S1816" s="2"/>
      <c r="U1816" s="2"/>
      <c r="V1816" s="2"/>
      <c r="W1816" s="2"/>
      <c r="X1816" s="2"/>
      <c r="Y1816" s="2"/>
      <c r="Z1816" s="2"/>
      <c r="AA1816" s="2"/>
      <c r="AB1816" s="2"/>
      <c r="AC1816" s="2"/>
      <c r="AD1816" s="2"/>
      <c r="AE1816" s="2"/>
      <c r="AF1816" s="2"/>
      <c r="AG1816" s="2"/>
      <c r="AH1816" s="2"/>
      <c r="AI1816" s="2"/>
      <c r="AJ1816" s="2"/>
      <c r="AK1816" s="2"/>
      <c r="AL1816" s="2"/>
      <c r="AM1816" s="2"/>
    </row>
    <row r="1817" spans="16:39" x14ac:dyDescent="0.2">
      <c r="P1817" s="2"/>
      <c r="Q1817" s="2"/>
      <c r="S1817" s="2"/>
      <c r="U1817" s="2"/>
      <c r="V1817" s="2"/>
      <c r="W1817" s="2"/>
      <c r="X1817" s="2"/>
      <c r="Y1817" s="2"/>
      <c r="Z1817" s="2"/>
      <c r="AA1817" s="2"/>
      <c r="AB1817" s="2"/>
      <c r="AC1817" s="2"/>
      <c r="AD1817" s="2"/>
      <c r="AE1817" s="2"/>
      <c r="AF1817" s="2"/>
      <c r="AG1817" s="2"/>
      <c r="AH1817" s="2"/>
      <c r="AI1817" s="2"/>
      <c r="AJ1817" s="2"/>
      <c r="AK1817" s="2"/>
      <c r="AL1817" s="2"/>
      <c r="AM1817" s="2"/>
    </row>
    <row r="1818" spans="16:39" x14ac:dyDescent="0.2">
      <c r="P1818" s="2"/>
      <c r="Q1818" s="2"/>
      <c r="S1818" s="2"/>
      <c r="U1818" s="2"/>
      <c r="V1818" s="2"/>
      <c r="W1818" s="2"/>
      <c r="X1818" s="2"/>
      <c r="Y1818" s="2"/>
      <c r="Z1818" s="2"/>
      <c r="AA1818" s="2"/>
      <c r="AB1818" s="2"/>
      <c r="AC1818" s="2"/>
      <c r="AD1818" s="2"/>
      <c r="AE1818" s="2"/>
      <c r="AF1818" s="2"/>
      <c r="AG1818" s="2"/>
      <c r="AH1818" s="2"/>
      <c r="AI1818" s="2"/>
      <c r="AJ1818" s="2"/>
      <c r="AK1818" s="2"/>
      <c r="AL1818" s="2"/>
      <c r="AM1818" s="2"/>
    </row>
    <row r="1819" spans="16:39" x14ac:dyDescent="0.2">
      <c r="P1819" s="2"/>
      <c r="Q1819" s="2"/>
      <c r="S1819" s="2"/>
      <c r="U1819" s="2"/>
      <c r="V1819" s="2"/>
      <c r="W1819" s="2"/>
      <c r="X1819" s="2"/>
      <c r="Y1819" s="2"/>
      <c r="Z1819" s="2"/>
      <c r="AA1819" s="2"/>
      <c r="AB1819" s="2"/>
      <c r="AC1819" s="2"/>
      <c r="AD1819" s="2"/>
      <c r="AE1819" s="2"/>
      <c r="AF1819" s="2"/>
      <c r="AG1819" s="2"/>
      <c r="AH1819" s="2"/>
      <c r="AI1819" s="2"/>
      <c r="AJ1819" s="2"/>
      <c r="AK1819" s="2"/>
      <c r="AL1819" s="2"/>
      <c r="AM1819" s="2"/>
    </row>
    <row r="1820" spans="16:39" x14ac:dyDescent="0.2">
      <c r="P1820" s="2"/>
      <c r="Q1820" s="2"/>
      <c r="S1820" s="2"/>
      <c r="U1820" s="2"/>
      <c r="V1820" s="2"/>
      <c r="W1820" s="2"/>
      <c r="X1820" s="2"/>
      <c r="Y1820" s="2"/>
      <c r="Z1820" s="2"/>
      <c r="AA1820" s="2"/>
      <c r="AB1820" s="2"/>
      <c r="AC1820" s="2"/>
      <c r="AD1820" s="2"/>
      <c r="AE1820" s="2"/>
      <c r="AF1820" s="2"/>
      <c r="AG1820" s="2"/>
      <c r="AH1820" s="2"/>
      <c r="AI1820" s="2"/>
      <c r="AJ1820" s="2"/>
      <c r="AK1820" s="2"/>
      <c r="AL1820" s="2"/>
      <c r="AM1820" s="2"/>
    </row>
    <row r="1821" spans="16:39" x14ac:dyDescent="0.2">
      <c r="P1821" s="2"/>
      <c r="Q1821" s="2"/>
      <c r="S1821" s="2"/>
      <c r="U1821" s="2"/>
      <c r="V1821" s="2"/>
      <c r="W1821" s="2"/>
      <c r="X1821" s="2"/>
      <c r="Y1821" s="2"/>
      <c r="Z1821" s="2"/>
      <c r="AA1821" s="2"/>
      <c r="AB1821" s="2"/>
      <c r="AC1821" s="2"/>
      <c r="AD1821" s="2"/>
      <c r="AE1821" s="2"/>
      <c r="AF1821" s="2"/>
      <c r="AG1821" s="2"/>
      <c r="AH1821" s="2"/>
      <c r="AI1821" s="2"/>
      <c r="AJ1821" s="2"/>
      <c r="AK1821" s="2"/>
      <c r="AL1821" s="2"/>
      <c r="AM1821" s="2"/>
    </row>
    <row r="1822" spans="16:39" x14ac:dyDescent="0.2">
      <c r="P1822" s="2"/>
      <c r="Q1822" s="2"/>
      <c r="S1822" s="2"/>
      <c r="U1822" s="2"/>
      <c r="V1822" s="2"/>
      <c r="W1822" s="2"/>
      <c r="X1822" s="2"/>
      <c r="Y1822" s="2"/>
      <c r="Z1822" s="2"/>
      <c r="AA1822" s="2"/>
      <c r="AB1822" s="2"/>
      <c r="AC1822" s="2"/>
      <c r="AD1822" s="2"/>
      <c r="AE1822" s="2"/>
      <c r="AF1822" s="2"/>
      <c r="AG1822" s="2"/>
      <c r="AH1822" s="2"/>
      <c r="AI1822" s="2"/>
      <c r="AJ1822" s="2"/>
      <c r="AK1822" s="2"/>
      <c r="AL1822" s="2"/>
      <c r="AM1822" s="2"/>
    </row>
    <row r="1823" spans="16:39" x14ac:dyDescent="0.2">
      <c r="P1823" s="2"/>
      <c r="Q1823" s="2"/>
      <c r="S1823" s="2"/>
      <c r="U1823" s="2"/>
      <c r="V1823" s="2"/>
      <c r="W1823" s="2"/>
      <c r="X1823" s="2"/>
      <c r="Y1823" s="2"/>
      <c r="Z1823" s="2"/>
      <c r="AA1823" s="2"/>
      <c r="AB1823" s="2"/>
      <c r="AC1823" s="2"/>
      <c r="AD1823" s="2"/>
      <c r="AE1823" s="2"/>
      <c r="AF1823" s="2"/>
      <c r="AG1823" s="2"/>
      <c r="AH1823" s="2"/>
      <c r="AI1823" s="2"/>
      <c r="AJ1823" s="2"/>
      <c r="AK1823" s="2"/>
      <c r="AL1823" s="2"/>
      <c r="AM1823" s="2"/>
    </row>
    <row r="1824" spans="16:39" x14ac:dyDescent="0.2">
      <c r="P1824" s="2"/>
      <c r="Q1824" s="2"/>
      <c r="S1824" s="2"/>
      <c r="U1824" s="2"/>
      <c r="V1824" s="2"/>
      <c r="W1824" s="2"/>
      <c r="X1824" s="2"/>
      <c r="Y1824" s="2"/>
      <c r="Z1824" s="2"/>
      <c r="AA1824" s="2"/>
      <c r="AB1824" s="2"/>
      <c r="AC1824" s="2"/>
      <c r="AD1824" s="2"/>
      <c r="AE1824" s="2"/>
      <c r="AF1824" s="2"/>
      <c r="AG1824" s="2"/>
      <c r="AH1824" s="2"/>
      <c r="AI1824" s="2"/>
      <c r="AJ1824" s="2"/>
      <c r="AK1824" s="2"/>
      <c r="AL1824" s="2"/>
      <c r="AM1824" s="2"/>
    </row>
    <row r="1825" spans="16:39" x14ac:dyDescent="0.2">
      <c r="P1825" s="2"/>
      <c r="Q1825" s="2"/>
      <c r="S1825" s="2"/>
      <c r="U1825" s="2"/>
      <c r="V1825" s="2"/>
      <c r="W1825" s="2"/>
      <c r="X1825" s="2"/>
      <c r="Y1825" s="2"/>
      <c r="Z1825" s="2"/>
      <c r="AA1825" s="2"/>
      <c r="AB1825" s="2"/>
      <c r="AC1825" s="2"/>
      <c r="AD1825" s="2"/>
      <c r="AE1825" s="2"/>
      <c r="AF1825" s="2"/>
      <c r="AG1825" s="2"/>
      <c r="AH1825" s="2"/>
      <c r="AI1825" s="2"/>
      <c r="AJ1825" s="2"/>
      <c r="AK1825" s="2"/>
      <c r="AL1825" s="2"/>
      <c r="AM1825" s="2"/>
    </row>
    <row r="1826" spans="16:39" x14ac:dyDescent="0.2">
      <c r="P1826" s="2"/>
      <c r="Q1826" s="2"/>
      <c r="S1826" s="2"/>
      <c r="U1826" s="2"/>
      <c r="V1826" s="2"/>
      <c r="W1826" s="2"/>
      <c r="X1826" s="2"/>
      <c r="Y1826" s="2"/>
      <c r="Z1826" s="2"/>
      <c r="AA1826" s="2"/>
      <c r="AB1826" s="2"/>
      <c r="AC1826" s="2"/>
      <c r="AD1826" s="2"/>
      <c r="AE1826" s="2"/>
      <c r="AF1826" s="2"/>
      <c r="AG1826" s="2"/>
      <c r="AH1826" s="2"/>
      <c r="AI1826" s="2"/>
      <c r="AJ1826" s="2"/>
      <c r="AK1826" s="2"/>
      <c r="AL1826" s="2"/>
      <c r="AM1826" s="2"/>
    </row>
    <row r="1827" spans="16:39" x14ac:dyDescent="0.2">
      <c r="P1827" s="2"/>
      <c r="Q1827" s="2"/>
      <c r="S1827" s="2"/>
      <c r="U1827" s="2"/>
      <c r="V1827" s="2"/>
      <c r="W1827" s="2"/>
      <c r="X1827" s="2"/>
      <c r="Y1827" s="2"/>
      <c r="Z1827" s="2"/>
      <c r="AA1827" s="2"/>
      <c r="AB1827" s="2"/>
      <c r="AC1827" s="2"/>
      <c r="AD1827" s="2"/>
      <c r="AE1827" s="2"/>
      <c r="AF1827" s="2"/>
      <c r="AG1827" s="2"/>
      <c r="AH1827" s="2"/>
      <c r="AI1827" s="2"/>
      <c r="AJ1827" s="2"/>
      <c r="AK1827" s="2"/>
      <c r="AL1827" s="2"/>
      <c r="AM1827" s="2"/>
    </row>
    <row r="1828" spans="16:39" x14ac:dyDescent="0.2">
      <c r="P1828" s="2"/>
      <c r="Q1828" s="2"/>
      <c r="S1828" s="2"/>
      <c r="U1828" s="2"/>
      <c r="V1828" s="2"/>
      <c r="W1828" s="2"/>
      <c r="X1828" s="2"/>
      <c r="Y1828" s="2"/>
      <c r="Z1828" s="2"/>
      <c r="AA1828" s="2"/>
      <c r="AB1828" s="2"/>
      <c r="AC1828" s="2"/>
      <c r="AD1828" s="2"/>
      <c r="AE1828" s="2"/>
      <c r="AF1828" s="2"/>
      <c r="AG1828" s="2"/>
      <c r="AH1828" s="2"/>
      <c r="AI1828" s="2"/>
      <c r="AJ1828" s="2"/>
      <c r="AK1828" s="2"/>
      <c r="AL1828" s="2"/>
      <c r="AM1828" s="2"/>
    </row>
    <row r="1829" spans="16:39" x14ac:dyDescent="0.2">
      <c r="P1829" s="2"/>
      <c r="Q1829" s="2"/>
      <c r="S1829" s="2"/>
      <c r="U1829" s="2"/>
      <c r="V1829" s="2"/>
      <c r="W1829" s="2"/>
      <c r="X1829" s="2"/>
      <c r="Y1829" s="2"/>
      <c r="Z1829" s="2"/>
      <c r="AA1829" s="2"/>
      <c r="AB1829" s="2"/>
      <c r="AC1829" s="2"/>
      <c r="AD1829" s="2"/>
      <c r="AE1829" s="2"/>
      <c r="AF1829" s="2"/>
      <c r="AG1829" s="2"/>
      <c r="AH1829" s="2"/>
      <c r="AI1829" s="2"/>
      <c r="AJ1829" s="2"/>
      <c r="AK1829" s="2"/>
      <c r="AL1829" s="2"/>
      <c r="AM1829" s="2"/>
    </row>
    <row r="1830" spans="16:39" x14ac:dyDescent="0.2">
      <c r="P1830" s="2"/>
      <c r="Q1830" s="2"/>
      <c r="S1830" s="2"/>
      <c r="U1830" s="2"/>
      <c r="V1830" s="2"/>
      <c r="W1830" s="2"/>
      <c r="X1830" s="2"/>
      <c r="Y1830" s="2"/>
      <c r="Z1830" s="2"/>
      <c r="AA1830" s="2"/>
      <c r="AB1830" s="2"/>
      <c r="AC1830" s="2"/>
      <c r="AD1830" s="2"/>
      <c r="AE1830" s="2"/>
      <c r="AF1830" s="2"/>
      <c r="AG1830" s="2"/>
      <c r="AH1830" s="2"/>
      <c r="AI1830" s="2"/>
      <c r="AJ1830" s="2"/>
      <c r="AK1830" s="2"/>
      <c r="AL1830" s="2"/>
      <c r="AM1830" s="2"/>
    </row>
    <row r="1831" spans="16:39" x14ac:dyDescent="0.2">
      <c r="P1831" s="2"/>
      <c r="Q1831" s="2"/>
      <c r="S1831" s="2"/>
      <c r="U1831" s="2"/>
      <c r="V1831" s="2"/>
      <c r="W1831" s="2"/>
      <c r="X1831" s="2"/>
      <c r="Y1831" s="2"/>
      <c r="Z1831" s="2"/>
      <c r="AA1831" s="2"/>
      <c r="AB1831" s="2"/>
      <c r="AC1831" s="2"/>
      <c r="AD1831" s="2"/>
      <c r="AE1831" s="2"/>
      <c r="AF1831" s="2"/>
      <c r="AG1831" s="2"/>
      <c r="AH1831" s="2"/>
      <c r="AI1831" s="2"/>
      <c r="AJ1831" s="2"/>
      <c r="AK1831" s="2"/>
      <c r="AL1831" s="2"/>
      <c r="AM1831" s="2"/>
    </row>
    <row r="1832" spans="16:39" x14ac:dyDescent="0.2">
      <c r="P1832" s="2"/>
      <c r="Q1832" s="2"/>
      <c r="S1832" s="2"/>
      <c r="U1832" s="2"/>
      <c r="V1832" s="2"/>
      <c r="W1832" s="2"/>
      <c r="X1832" s="2"/>
      <c r="Y1832" s="2"/>
      <c r="Z1832" s="2"/>
      <c r="AA1832" s="2"/>
      <c r="AB1832" s="2"/>
      <c r="AC1832" s="2"/>
      <c r="AD1832" s="2"/>
      <c r="AE1832" s="2"/>
      <c r="AF1832" s="2"/>
      <c r="AG1832" s="2"/>
      <c r="AH1832" s="2"/>
      <c r="AI1832" s="2"/>
      <c r="AJ1832" s="2"/>
      <c r="AK1832" s="2"/>
      <c r="AL1832" s="2"/>
      <c r="AM1832" s="2"/>
    </row>
    <row r="1833" spans="16:39" x14ac:dyDescent="0.2">
      <c r="P1833" s="2"/>
      <c r="Q1833" s="2"/>
      <c r="S1833" s="2"/>
      <c r="U1833" s="2"/>
      <c r="V1833" s="2"/>
      <c r="W1833" s="2"/>
      <c r="X1833" s="2"/>
      <c r="Y1833" s="2"/>
      <c r="Z1833" s="2"/>
      <c r="AA1833" s="2"/>
      <c r="AB1833" s="2"/>
      <c r="AC1833" s="2"/>
      <c r="AD1833" s="2"/>
      <c r="AE1833" s="2"/>
      <c r="AF1833" s="2"/>
      <c r="AG1833" s="2"/>
      <c r="AH1833" s="2"/>
      <c r="AI1833" s="2"/>
      <c r="AJ1833" s="2"/>
      <c r="AK1833" s="2"/>
      <c r="AL1833" s="2"/>
      <c r="AM1833" s="2"/>
    </row>
    <row r="1834" spans="16:39" x14ac:dyDescent="0.2">
      <c r="P1834" s="2"/>
      <c r="Q1834" s="2"/>
      <c r="S1834" s="2"/>
      <c r="U1834" s="2"/>
      <c r="V1834" s="2"/>
      <c r="W1834" s="2"/>
      <c r="X1834" s="2"/>
      <c r="Y1834" s="2"/>
      <c r="Z1834" s="2"/>
      <c r="AA1834" s="2"/>
      <c r="AB1834" s="2"/>
      <c r="AC1834" s="2"/>
      <c r="AD1834" s="2"/>
      <c r="AE1834" s="2"/>
      <c r="AF1834" s="2"/>
      <c r="AG1834" s="2"/>
      <c r="AH1834" s="2"/>
      <c r="AI1834" s="2"/>
      <c r="AJ1834" s="2"/>
      <c r="AK1834" s="2"/>
      <c r="AL1834" s="2"/>
      <c r="AM1834" s="2"/>
    </row>
    <row r="1835" spans="16:39" x14ac:dyDescent="0.2">
      <c r="P1835" s="2"/>
      <c r="Q1835" s="2"/>
      <c r="S1835" s="2"/>
      <c r="U1835" s="2"/>
      <c r="V1835" s="2"/>
      <c r="W1835" s="2"/>
      <c r="X1835" s="2"/>
      <c r="Y1835" s="2"/>
      <c r="Z1835" s="2"/>
      <c r="AA1835" s="2"/>
      <c r="AB1835" s="2"/>
      <c r="AC1835" s="2"/>
      <c r="AD1835" s="2"/>
      <c r="AE1835" s="2"/>
      <c r="AF1835" s="2"/>
      <c r="AG1835" s="2"/>
      <c r="AH1835" s="2"/>
      <c r="AI1835" s="2"/>
      <c r="AJ1835" s="2"/>
      <c r="AK1835" s="2"/>
      <c r="AL1835" s="2"/>
      <c r="AM1835" s="2"/>
    </row>
    <row r="1836" spans="16:39" x14ac:dyDescent="0.2">
      <c r="P1836" s="2"/>
      <c r="Q1836" s="2"/>
      <c r="S1836" s="2"/>
      <c r="U1836" s="2"/>
      <c r="V1836" s="2"/>
      <c r="W1836" s="2"/>
      <c r="X1836" s="2"/>
      <c r="Y1836" s="2"/>
      <c r="Z1836" s="2"/>
      <c r="AA1836" s="2"/>
      <c r="AB1836" s="2"/>
      <c r="AC1836" s="2"/>
      <c r="AD1836" s="2"/>
      <c r="AE1836" s="2"/>
      <c r="AF1836" s="2"/>
      <c r="AG1836" s="2"/>
      <c r="AH1836" s="2"/>
      <c r="AI1836" s="2"/>
      <c r="AJ1836" s="2"/>
      <c r="AK1836" s="2"/>
      <c r="AL1836" s="2"/>
      <c r="AM1836" s="2"/>
    </row>
    <row r="1837" spans="16:39" x14ac:dyDescent="0.2">
      <c r="P1837" s="2"/>
      <c r="Q1837" s="2"/>
      <c r="S1837" s="2"/>
      <c r="U1837" s="2"/>
      <c r="V1837" s="2"/>
      <c r="W1837" s="2"/>
      <c r="X1837" s="2"/>
      <c r="Y1837" s="2"/>
      <c r="Z1837" s="2"/>
      <c r="AA1837" s="2"/>
      <c r="AB1837" s="2"/>
      <c r="AC1837" s="2"/>
      <c r="AD1837" s="2"/>
      <c r="AE1837" s="2"/>
      <c r="AF1837" s="2"/>
      <c r="AG1837" s="2"/>
      <c r="AH1837" s="2"/>
      <c r="AI1837" s="2"/>
      <c r="AJ1837" s="2"/>
      <c r="AK1837" s="2"/>
      <c r="AL1837" s="2"/>
      <c r="AM1837" s="2"/>
    </row>
    <row r="1838" spans="16:39" x14ac:dyDescent="0.2">
      <c r="P1838" s="2"/>
      <c r="Q1838" s="2"/>
      <c r="S1838" s="2"/>
      <c r="U1838" s="2"/>
      <c r="V1838" s="2"/>
      <c r="W1838" s="2"/>
      <c r="X1838" s="2"/>
      <c r="Y1838" s="2"/>
      <c r="Z1838" s="2"/>
      <c r="AA1838" s="2"/>
      <c r="AB1838" s="2"/>
      <c r="AC1838" s="2"/>
      <c r="AD1838" s="2"/>
      <c r="AE1838" s="2"/>
      <c r="AF1838" s="2"/>
      <c r="AG1838" s="2"/>
      <c r="AH1838" s="2"/>
      <c r="AI1838" s="2"/>
      <c r="AJ1838" s="2"/>
      <c r="AK1838" s="2"/>
      <c r="AL1838" s="2"/>
      <c r="AM1838" s="2"/>
    </row>
    <row r="1839" spans="16:39" x14ac:dyDescent="0.2">
      <c r="P1839" s="2"/>
      <c r="Q1839" s="2"/>
      <c r="S1839" s="2"/>
      <c r="U1839" s="2"/>
      <c r="V1839" s="2"/>
      <c r="W1839" s="2"/>
      <c r="X1839" s="2"/>
      <c r="Y1839" s="2"/>
      <c r="Z1839" s="2"/>
      <c r="AA1839" s="2"/>
      <c r="AB1839" s="2"/>
      <c r="AC1839" s="2"/>
      <c r="AD1839" s="2"/>
      <c r="AE1839" s="2"/>
      <c r="AF1839" s="2"/>
      <c r="AG1839" s="2"/>
      <c r="AH1839" s="2"/>
      <c r="AI1839" s="2"/>
      <c r="AJ1839" s="2"/>
      <c r="AK1839" s="2"/>
      <c r="AL1839" s="2"/>
      <c r="AM1839" s="2"/>
    </row>
    <row r="1840" spans="16:39" x14ac:dyDescent="0.2">
      <c r="P1840" s="2"/>
      <c r="Q1840" s="2"/>
      <c r="S1840" s="2"/>
      <c r="U1840" s="2"/>
      <c r="V1840" s="2"/>
      <c r="W1840" s="2"/>
      <c r="X1840" s="2"/>
      <c r="Y1840" s="2"/>
      <c r="Z1840" s="2"/>
      <c r="AA1840" s="2"/>
      <c r="AB1840" s="2"/>
      <c r="AC1840" s="2"/>
      <c r="AD1840" s="2"/>
      <c r="AE1840" s="2"/>
      <c r="AF1840" s="2"/>
      <c r="AG1840" s="2"/>
      <c r="AH1840" s="2"/>
      <c r="AI1840" s="2"/>
      <c r="AJ1840" s="2"/>
      <c r="AK1840" s="2"/>
      <c r="AL1840" s="2"/>
      <c r="AM1840" s="2"/>
    </row>
    <row r="1841" spans="16:39" x14ac:dyDescent="0.2">
      <c r="P1841" s="2"/>
      <c r="Q1841" s="2"/>
      <c r="S1841" s="2"/>
      <c r="U1841" s="2"/>
      <c r="V1841" s="2"/>
      <c r="W1841" s="2"/>
      <c r="X1841" s="2"/>
      <c r="Y1841" s="2"/>
      <c r="Z1841" s="2"/>
      <c r="AA1841" s="2"/>
      <c r="AB1841" s="2"/>
      <c r="AC1841" s="2"/>
      <c r="AD1841" s="2"/>
      <c r="AE1841" s="2"/>
      <c r="AF1841" s="2"/>
      <c r="AG1841" s="2"/>
      <c r="AH1841" s="2"/>
      <c r="AI1841" s="2"/>
      <c r="AJ1841" s="2"/>
      <c r="AK1841" s="2"/>
      <c r="AL1841" s="2"/>
      <c r="AM1841" s="2"/>
    </row>
    <row r="1842" spans="16:39" x14ac:dyDescent="0.2">
      <c r="P1842" s="2"/>
      <c r="Q1842" s="2"/>
      <c r="S1842" s="2"/>
      <c r="U1842" s="2"/>
      <c r="V1842" s="2"/>
      <c r="W1842" s="2"/>
      <c r="X1842" s="2"/>
      <c r="Y1842" s="2"/>
      <c r="Z1842" s="2"/>
      <c r="AA1842" s="2"/>
      <c r="AB1842" s="2"/>
      <c r="AC1842" s="2"/>
      <c r="AD1842" s="2"/>
      <c r="AE1842" s="2"/>
      <c r="AF1842" s="2"/>
      <c r="AG1842" s="2"/>
      <c r="AH1842" s="2"/>
      <c r="AI1842" s="2"/>
      <c r="AJ1842" s="2"/>
      <c r="AK1842" s="2"/>
      <c r="AL1842" s="2"/>
      <c r="AM1842" s="2"/>
    </row>
    <row r="1843" spans="16:39" x14ac:dyDescent="0.2">
      <c r="P1843" s="2"/>
      <c r="Q1843" s="2"/>
      <c r="S1843" s="2"/>
      <c r="U1843" s="2"/>
      <c r="V1843" s="2"/>
      <c r="W1843" s="2"/>
      <c r="X1843" s="2"/>
      <c r="Y1843" s="2"/>
      <c r="Z1843" s="2"/>
      <c r="AA1843" s="2"/>
      <c r="AB1843" s="2"/>
      <c r="AC1843" s="2"/>
      <c r="AD1843" s="2"/>
      <c r="AE1843" s="2"/>
      <c r="AF1843" s="2"/>
      <c r="AG1843" s="2"/>
      <c r="AH1843" s="2"/>
      <c r="AI1843" s="2"/>
      <c r="AJ1843" s="2"/>
      <c r="AK1843" s="2"/>
      <c r="AL1843" s="2"/>
      <c r="AM1843" s="2"/>
    </row>
    <row r="1844" spans="16:39" x14ac:dyDescent="0.2">
      <c r="P1844" s="2"/>
      <c r="Q1844" s="2"/>
      <c r="S1844" s="2"/>
      <c r="U1844" s="2"/>
      <c r="V1844" s="2"/>
      <c r="W1844" s="2"/>
      <c r="X1844" s="2"/>
      <c r="Y1844" s="2"/>
      <c r="Z1844" s="2"/>
      <c r="AA1844" s="2"/>
      <c r="AB1844" s="2"/>
      <c r="AC1844" s="2"/>
      <c r="AD1844" s="2"/>
      <c r="AE1844" s="2"/>
      <c r="AF1844" s="2"/>
      <c r="AG1844" s="2"/>
      <c r="AH1844" s="2"/>
      <c r="AI1844" s="2"/>
      <c r="AJ1844" s="2"/>
      <c r="AK1844" s="2"/>
      <c r="AL1844" s="2"/>
      <c r="AM1844" s="2"/>
    </row>
    <row r="1845" spans="16:39" x14ac:dyDescent="0.2">
      <c r="P1845" s="2"/>
      <c r="Q1845" s="2"/>
      <c r="S1845" s="2"/>
      <c r="U1845" s="2"/>
      <c r="V1845" s="2"/>
      <c r="W1845" s="2"/>
      <c r="X1845" s="2"/>
      <c r="Y1845" s="2"/>
      <c r="Z1845" s="2"/>
      <c r="AA1845" s="2"/>
      <c r="AB1845" s="2"/>
      <c r="AC1845" s="2"/>
      <c r="AD1845" s="2"/>
      <c r="AE1845" s="2"/>
      <c r="AF1845" s="2"/>
      <c r="AG1845" s="2"/>
      <c r="AH1845" s="2"/>
      <c r="AI1845" s="2"/>
      <c r="AJ1845" s="2"/>
      <c r="AK1845" s="2"/>
      <c r="AL1845" s="2"/>
      <c r="AM1845" s="2"/>
    </row>
    <row r="1846" spans="16:39" x14ac:dyDescent="0.2">
      <c r="P1846" s="2"/>
      <c r="Q1846" s="2"/>
      <c r="S1846" s="2"/>
      <c r="U1846" s="2"/>
      <c r="V1846" s="2"/>
      <c r="W1846" s="2"/>
      <c r="X1846" s="2"/>
      <c r="Y1846" s="2"/>
      <c r="Z1846" s="2"/>
      <c r="AA1846" s="2"/>
      <c r="AB1846" s="2"/>
      <c r="AC1846" s="2"/>
      <c r="AD1846" s="2"/>
      <c r="AE1846" s="2"/>
      <c r="AF1846" s="2"/>
      <c r="AG1846" s="2"/>
      <c r="AH1846" s="2"/>
      <c r="AI1846" s="2"/>
      <c r="AJ1846" s="2"/>
      <c r="AK1846" s="2"/>
      <c r="AL1846" s="2"/>
      <c r="AM1846" s="2"/>
    </row>
    <row r="1847" spans="16:39" x14ac:dyDescent="0.2">
      <c r="P1847" s="2"/>
      <c r="Q1847" s="2"/>
      <c r="S1847" s="2"/>
      <c r="U1847" s="2"/>
      <c r="V1847" s="2"/>
      <c r="W1847" s="2"/>
      <c r="X1847" s="2"/>
      <c r="Y1847" s="2"/>
      <c r="Z1847" s="2"/>
      <c r="AA1847" s="2"/>
      <c r="AB1847" s="2"/>
      <c r="AC1847" s="2"/>
      <c r="AD1847" s="2"/>
      <c r="AE1847" s="2"/>
      <c r="AF1847" s="2"/>
      <c r="AG1847" s="2"/>
      <c r="AH1847" s="2"/>
      <c r="AI1847" s="2"/>
      <c r="AJ1847" s="2"/>
      <c r="AK1847" s="2"/>
      <c r="AL1847" s="2"/>
      <c r="AM1847" s="2"/>
    </row>
    <row r="1848" spans="16:39" x14ac:dyDescent="0.2">
      <c r="P1848" s="2"/>
      <c r="Q1848" s="2"/>
      <c r="S1848" s="2"/>
      <c r="U1848" s="2"/>
      <c r="V1848" s="2"/>
      <c r="W1848" s="2"/>
      <c r="X1848" s="2"/>
      <c r="Y1848" s="2"/>
      <c r="Z1848" s="2"/>
      <c r="AA1848" s="2"/>
      <c r="AB1848" s="2"/>
      <c r="AC1848" s="2"/>
      <c r="AD1848" s="2"/>
      <c r="AE1848" s="2"/>
      <c r="AF1848" s="2"/>
      <c r="AG1848" s="2"/>
      <c r="AH1848" s="2"/>
      <c r="AI1848" s="2"/>
      <c r="AJ1848" s="2"/>
      <c r="AK1848" s="2"/>
      <c r="AL1848" s="2"/>
      <c r="AM1848" s="2"/>
    </row>
    <row r="1849" spans="16:39" x14ac:dyDescent="0.2">
      <c r="P1849" s="2"/>
      <c r="Q1849" s="2"/>
      <c r="S1849" s="2"/>
      <c r="U1849" s="2"/>
      <c r="V1849" s="2"/>
      <c r="W1849" s="2"/>
      <c r="X1849" s="2"/>
      <c r="Y1849" s="2"/>
      <c r="Z1849" s="2"/>
      <c r="AA1849" s="2"/>
      <c r="AB1849" s="2"/>
      <c r="AC1849" s="2"/>
      <c r="AD1849" s="2"/>
      <c r="AE1849" s="2"/>
      <c r="AF1849" s="2"/>
      <c r="AG1849" s="2"/>
      <c r="AH1849" s="2"/>
      <c r="AI1849" s="2"/>
      <c r="AJ1849" s="2"/>
      <c r="AK1849" s="2"/>
      <c r="AL1849" s="2"/>
      <c r="AM1849" s="2"/>
    </row>
    <row r="1850" spans="16:39" x14ac:dyDescent="0.2">
      <c r="P1850" s="2"/>
      <c r="Q1850" s="2"/>
      <c r="S1850" s="2"/>
      <c r="U1850" s="2"/>
      <c r="V1850" s="2"/>
      <c r="W1850" s="2"/>
      <c r="X1850" s="2"/>
      <c r="Y1850" s="2"/>
      <c r="Z1850" s="2"/>
      <c r="AA1850" s="2"/>
      <c r="AB1850" s="2"/>
      <c r="AC1850" s="2"/>
      <c r="AD1850" s="2"/>
      <c r="AE1850" s="2"/>
      <c r="AF1850" s="2"/>
      <c r="AG1850" s="2"/>
      <c r="AH1850" s="2"/>
      <c r="AI1850" s="2"/>
      <c r="AJ1850" s="2"/>
      <c r="AK1850" s="2"/>
      <c r="AL1850" s="2"/>
      <c r="AM1850" s="2"/>
    </row>
    <row r="1851" spans="16:39" x14ac:dyDescent="0.2">
      <c r="P1851" s="2"/>
      <c r="Q1851" s="2"/>
      <c r="S1851" s="2"/>
      <c r="U1851" s="2"/>
      <c r="V1851" s="2"/>
      <c r="W1851" s="2"/>
      <c r="X1851" s="2"/>
      <c r="Y1851" s="2"/>
      <c r="Z1851" s="2"/>
      <c r="AA1851" s="2"/>
      <c r="AB1851" s="2"/>
      <c r="AC1851" s="2"/>
      <c r="AD1851" s="2"/>
      <c r="AE1851" s="2"/>
      <c r="AF1851" s="2"/>
      <c r="AG1851" s="2"/>
      <c r="AH1851" s="2"/>
      <c r="AI1851" s="2"/>
      <c r="AJ1851" s="2"/>
      <c r="AK1851" s="2"/>
      <c r="AL1851" s="2"/>
      <c r="AM1851" s="2"/>
    </row>
    <row r="1852" spans="16:39" x14ac:dyDescent="0.2">
      <c r="P1852" s="2"/>
      <c r="Q1852" s="2"/>
      <c r="S1852" s="2"/>
      <c r="U1852" s="2"/>
      <c r="V1852" s="2"/>
      <c r="W1852" s="2"/>
      <c r="X1852" s="2"/>
      <c r="Y1852" s="2"/>
      <c r="Z1852" s="2"/>
      <c r="AA1852" s="2"/>
      <c r="AB1852" s="2"/>
      <c r="AC1852" s="2"/>
      <c r="AD1852" s="2"/>
      <c r="AE1852" s="2"/>
      <c r="AF1852" s="2"/>
      <c r="AG1852" s="2"/>
      <c r="AH1852" s="2"/>
      <c r="AI1852" s="2"/>
      <c r="AJ1852" s="2"/>
      <c r="AK1852" s="2"/>
      <c r="AL1852" s="2"/>
      <c r="AM1852" s="2"/>
    </row>
    <row r="1853" spans="16:39" x14ac:dyDescent="0.2">
      <c r="P1853" s="2"/>
      <c r="Q1853" s="2"/>
      <c r="S1853" s="2"/>
      <c r="U1853" s="2"/>
      <c r="V1853" s="2"/>
      <c r="W1853" s="2"/>
      <c r="X1853" s="2"/>
      <c r="Y1853" s="2"/>
      <c r="Z1853" s="2"/>
      <c r="AA1853" s="2"/>
      <c r="AB1853" s="2"/>
      <c r="AC1853" s="2"/>
      <c r="AD1853" s="2"/>
      <c r="AE1853" s="2"/>
      <c r="AF1853" s="2"/>
      <c r="AG1853" s="2"/>
      <c r="AH1853" s="2"/>
      <c r="AI1853" s="2"/>
      <c r="AJ1853" s="2"/>
      <c r="AK1853" s="2"/>
      <c r="AL1853" s="2"/>
      <c r="AM1853" s="2"/>
    </row>
    <row r="1854" spans="16:39" x14ac:dyDescent="0.2">
      <c r="P1854" s="2"/>
      <c r="Q1854" s="2"/>
      <c r="S1854" s="2"/>
      <c r="U1854" s="2"/>
      <c r="V1854" s="2"/>
      <c r="W1854" s="2"/>
      <c r="X1854" s="2"/>
      <c r="Y1854" s="2"/>
      <c r="Z1854" s="2"/>
      <c r="AA1854" s="2"/>
      <c r="AB1854" s="2"/>
      <c r="AC1854" s="2"/>
      <c r="AD1854" s="2"/>
      <c r="AE1854" s="2"/>
      <c r="AF1854" s="2"/>
      <c r="AG1854" s="2"/>
      <c r="AH1854" s="2"/>
      <c r="AI1854" s="2"/>
      <c r="AJ1854" s="2"/>
      <c r="AK1854" s="2"/>
      <c r="AL1854" s="2"/>
      <c r="AM1854" s="2"/>
    </row>
    <row r="1855" spans="16:39" x14ac:dyDescent="0.2">
      <c r="P1855" s="2"/>
      <c r="Q1855" s="2"/>
      <c r="S1855" s="2"/>
      <c r="U1855" s="2"/>
      <c r="V1855" s="2"/>
      <c r="W1855" s="2"/>
      <c r="X1855" s="2"/>
      <c r="Y1855" s="2"/>
      <c r="Z1855" s="2"/>
      <c r="AA1855" s="2"/>
      <c r="AB1855" s="2"/>
      <c r="AC1855" s="2"/>
      <c r="AD1855" s="2"/>
      <c r="AE1855" s="2"/>
      <c r="AF1855" s="2"/>
      <c r="AG1855" s="2"/>
      <c r="AH1855" s="2"/>
      <c r="AI1855" s="2"/>
      <c r="AJ1855" s="2"/>
      <c r="AK1855" s="2"/>
      <c r="AL1855" s="2"/>
      <c r="AM1855" s="2"/>
    </row>
    <row r="1856" spans="16:39" x14ac:dyDescent="0.2">
      <c r="P1856" s="2"/>
      <c r="Q1856" s="2"/>
      <c r="S1856" s="2"/>
      <c r="U1856" s="2"/>
      <c r="V1856" s="2"/>
      <c r="W1856" s="2"/>
      <c r="X1856" s="2"/>
      <c r="Y1856" s="2"/>
      <c r="Z1856" s="2"/>
      <c r="AA1856" s="2"/>
      <c r="AB1856" s="2"/>
      <c r="AC1856" s="2"/>
      <c r="AD1856" s="2"/>
      <c r="AE1856" s="2"/>
      <c r="AF1856" s="2"/>
      <c r="AG1856" s="2"/>
      <c r="AH1856" s="2"/>
      <c r="AI1856" s="2"/>
      <c r="AJ1856" s="2"/>
      <c r="AK1856" s="2"/>
      <c r="AL1856" s="2"/>
      <c r="AM1856" s="2"/>
    </row>
    <row r="1857" spans="16:39" x14ac:dyDescent="0.2">
      <c r="P1857" s="2"/>
      <c r="Q1857" s="2"/>
      <c r="S1857" s="2"/>
      <c r="U1857" s="2"/>
      <c r="V1857" s="2"/>
      <c r="W1857" s="2"/>
      <c r="X1857" s="2"/>
      <c r="Y1857" s="2"/>
      <c r="Z1857" s="2"/>
      <c r="AA1857" s="2"/>
      <c r="AB1857" s="2"/>
      <c r="AC1857" s="2"/>
      <c r="AD1857" s="2"/>
      <c r="AE1857" s="2"/>
      <c r="AF1857" s="2"/>
      <c r="AG1857" s="2"/>
      <c r="AH1857" s="2"/>
      <c r="AI1857" s="2"/>
      <c r="AJ1857" s="2"/>
      <c r="AK1857" s="2"/>
      <c r="AL1857" s="2"/>
      <c r="AM1857" s="2"/>
    </row>
    <row r="1858" spans="16:39" x14ac:dyDescent="0.2">
      <c r="P1858" s="2"/>
      <c r="Q1858" s="2"/>
      <c r="S1858" s="2"/>
      <c r="U1858" s="2"/>
      <c r="V1858" s="2"/>
      <c r="W1858" s="2"/>
      <c r="X1858" s="2"/>
      <c r="Y1858" s="2"/>
      <c r="Z1858" s="2"/>
      <c r="AA1858" s="2"/>
      <c r="AB1858" s="2"/>
      <c r="AC1858" s="2"/>
      <c r="AD1858" s="2"/>
      <c r="AE1858" s="2"/>
      <c r="AF1858" s="2"/>
      <c r="AG1858" s="2"/>
      <c r="AH1858" s="2"/>
      <c r="AI1858" s="2"/>
      <c r="AJ1858" s="2"/>
      <c r="AK1858" s="2"/>
      <c r="AL1858" s="2"/>
      <c r="AM1858" s="2"/>
    </row>
    <row r="1859" spans="16:39" x14ac:dyDescent="0.2">
      <c r="P1859" s="2"/>
      <c r="Q1859" s="2"/>
      <c r="S1859" s="2"/>
      <c r="U1859" s="2"/>
      <c r="V1859" s="2"/>
      <c r="W1859" s="2"/>
      <c r="X1859" s="2"/>
      <c r="Y1859" s="2"/>
      <c r="Z1859" s="2"/>
      <c r="AA1859" s="2"/>
      <c r="AB1859" s="2"/>
      <c r="AC1859" s="2"/>
      <c r="AD1859" s="2"/>
      <c r="AE1859" s="2"/>
      <c r="AF1859" s="2"/>
      <c r="AG1859" s="2"/>
      <c r="AH1859" s="2"/>
      <c r="AI1859" s="2"/>
      <c r="AJ1859" s="2"/>
      <c r="AK1859" s="2"/>
      <c r="AL1859" s="2"/>
      <c r="AM1859" s="2"/>
    </row>
    <row r="1860" spans="16:39" x14ac:dyDescent="0.2">
      <c r="P1860" s="2"/>
      <c r="Q1860" s="2"/>
      <c r="S1860" s="2"/>
      <c r="U1860" s="2"/>
      <c r="V1860" s="2"/>
      <c r="W1860" s="2"/>
      <c r="X1860" s="2"/>
      <c r="Y1860" s="2"/>
      <c r="Z1860" s="2"/>
      <c r="AA1860" s="2"/>
      <c r="AB1860" s="2"/>
      <c r="AC1860" s="2"/>
      <c r="AD1860" s="2"/>
      <c r="AE1860" s="2"/>
      <c r="AF1860" s="2"/>
      <c r="AG1860" s="2"/>
      <c r="AH1860" s="2"/>
      <c r="AI1860" s="2"/>
      <c r="AJ1860" s="2"/>
      <c r="AK1860" s="2"/>
      <c r="AL1860" s="2"/>
      <c r="AM1860" s="2"/>
    </row>
    <row r="1861" spans="16:39" x14ac:dyDescent="0.2">
      <c r="P1861" s="2"/>
      <c r="Q1861" s="2"/>
      <c r="S1861" s="2"/>
      <c r="U1861" s="2"/>
      <c r="V1861" s="2"/>
      <c r="W1861" s="2"/>
      <c r="X1861" s="2"/>
      <c r="Y1861" s="2"/>
      <c r="Z1861" s="2"/>
      <c r="AA1861" s="2"/>
      <c r="AB1861" s="2"/>
      <c r="AC1861" s="2"/>
      <c r="AD1861" s="2"/>
      <c r="AE1861" s="2"/>
      <c r="AF1861" s="2"/>
      <c r="AG1861" s="2"/>
      <c r="AH1861" s="2"/>
      <c r="AI1861" s="2"/>
      <c r="AJ1861" s="2"/>
      <c r="AK1861" s="2"/>
      <c r="AL1861" s="2"/>
      <c r="AM1861" s="2"/>
    </row>
    <row r="1862" spans="16:39" x14ac:dyDescent="0.2">
      <c r="P1862" s="2"/>
      <c r="Q1862" s="2"/>
      <c r="S1862" s="2"/>
      <c r="U1862" s="2"/>
      <c r="V1862" s="2"/>
      <c r="W1862" s="2"/>
      <c r="X1862" s="2"/>
      <c r="Y1862" s="2"/>
      <c r="Z1862" s="2"/>
      <c r="AA1862" s="2"/>
      <c r="AB1862" s="2"/>
      <c r="AC1862" s="2"/>
      <c r="AD1862" s="2"/>
      <c r="AE1862" s="2"/>
      <c r="AF1862" s="2"/>
      <c r="AG1862" s="2"/>
      <c r="AH1862" s="2"/>
      <c r="AI1862" s="2"/>
      <c r="AJ1862" s="2"/>
      <c r="AK1862" s="2"/>
      <c r="AL1862" s="2"/>
      <c r="AM1862" s="2"/>
    </row>
    <row r="1863" spans="16:39" x14ac:dyDescent="0.2">
      <c r="P1863" s="2"/>
      <c r="Q1863" s="2"/>
      <c r="S1863" s="2"/>
      <c r="U1863" s="2"/>
      <c r="V1863" s="2"/>
      <c r="W1863" s="2"/>
      <c r="X1863" s="2"/>
      <c r="Y1863" s="2"/>
      <c r="Z1863" s="2"/>
      <c r="AA1863" s="2"/>
      <c r="AB1863" s="2"/>
      <c r="AC1863" s="2"/>
      <c r="AD1863" s="2"/>
      <c r="AE1863" s="2"/>
      <c r="AF1863" s="2"/>
      <c r="AG1863" s="2"/>
      <c r="AH1863" s="2"/>
      <c r="AI1863" s="2"/>
      <c r="AJ1863" s="2"/>
      <c r="AK1863" s="2"/>
      <c r="AL1863" s="2"/>
      <c r="AM1863" s="2"/>
    </row>
    <row r="1864" spans="16:39" x14ac:dyDescent="0.2">
      <c r="P1864" s="2"/>
      <c r="Q1864" s="2"/>
      <c r="S1864" s="2"/>
      <c r="U1864" s="2"/>
      <c r="V1864" s="2"/>
      <c r="W1864" s="2"/>
      <c r="X1864" s="2"/>
      <c r="Y1864" s="2"/>
      <c r="Z1864" s="2"/>
      <c r="AA1864" s="2"/>
      <c r="AB1864" s="2"/>
      <c r="AC1864" s="2"/>
      <c r="AD1864" s="2"/>
      <c r="AE1864" s="2"/>
      <c r="AF1864" s="2"/>
      <c r="AG1864" s="2"/>
      <c r="AH1864" s="2"/>
      <c r="AI1864" s="2"/>
      <c r="AJ1864" s="2"/>
      <c r="AK1864" s="2"/>
      <c r="AL1864" s="2"/>
      <c r="AM1864" s="2"/>
    </row>
    <row r="1865" spans="16:39" x14ac:dyDescent="0.2">
      <c r="P1865" s="2"/>
      <c r="Q1865" s="2"/>
      <c r="S1865" s="2"/>
      <c r="U1865" s="2"/>
      <c r="V1865" s="2"/>
      <c r="W1865" s="2"/>
      <c r="X1865" s="2"/>
      <c r="Y1865" s="2"/>
      <c r="Z1865" s="2"/>
      <c r="AA1865" s="2"/>
      <c r="AB1865" s="2"/>
      <c r="AC1865" s="2"/>
      <c r="AD1865" s="2"/>
      <c r="AE1865" s="2"/>
      <c r="AF1865" s="2"/>
      <c r="AG1865" s="2"/>
      <c r="AH1865" s="2"/>
      <c r="AI1865" s="2"/>
      <c r="AJ1865" s="2"/>
      <c r="AK1865" s="2"/>
      <c r="AL1865" s="2"/>
      <c r="AM1865" s="2"/>
    </row>
    <row r="1866" spans="16:39" x14ac:dyDescent="0.2">
      <c r="P1866" s="2"/>
      <c r="Q1866" s="2"/>
      <c r="S1866" s="2"/>
      <c r="U1866" s="2"/>
      <c r="V1866" s="2"/>
      <c r="W1866" s="2"/>
      <c r="X1866" s="2"/>
      <c r="Y1866" s="2"/>
      <c r="Z1866" s="2"/>
      <c r="AA1866" s="2"/>
      <c r="AB1866" s="2"/>
      <c r="AC1866" s="2"/>
      <c r="AD1866" s="2"/>
      <c r="AE1866" s="2"/>
      <c r="AF1866" s="2"/>
      <c r="AG1866" s="2"/>
      <c r="AH1866" s="2"/>
      <c r="AI1866" s="2"/>
      <c r="AJ1866" s="2"/>
      <c r="AK1866" s="2"/>
      <c r="AL1866" s="2"/>
      <c r="AM1866" s="2"/>
    </row>
    <row r="1867" spans="16:39" x14ac:dyDescent="0.2">
      <c r="P1867" s="2"/>
      <c r="Q1867" s="2"/>
      <c r="S1867" s="2"/>
      <c r="U1867" s="2"/>
      <c r="V1867" s="2"/>
      <c r="W1867" s="2"/>
      <c r="X1867" s="2"/>
      <c r="Y1867" s="2"/>
      <c r="Z1867" s="2"/>
      <c r="AA1867" s="2"/>
      <c r="AB1867" s="2"/>
      <c r="AC1867" s="2"/>
      <c r="AD1867" s="2"/>
      <c r="AE1867" s="2"/>
      <c r="AF1867" s="2"/>
      <c r="AG1867" s="2"/>
      <c r="AH1867" s="2"/>
      <c r="AI1867" s="2"/>
      <c r="AJ1867" s="2"/>
      <c r="AK1867" s="2"/>
      <c r="AL1867" s="2"/>
      <c r="AM1867" s="2"/>
    </row>
    <row r="1868" spans="16:39" x14ac:dyDescent="0.2">
      <c r="P1868" s="2"/>
      <c r="Q1868" s="2"/>
      <c r="S1868" s="2"/>
      <c r="U1868" s="2"/>
      <c r="V1868" s="2"/>
      <c r="W1868" s="2"/>
      <c r="X1868" s="2"/>
      <c r="Y1868" s="2"/>
      <c r="Z1868" s="2"/>
      <c r="AA1868" s="2"/>
      <c r="AB1868" s="2"/>
      <c r="AC1868" s="2"/>
      <c r="AD1868" s="2"/>
      <c r="AE1868" s="2"/>
      <c r="AF1868" s="2"/>
      <c r="AG1868" s="2"/>
      <c r="AH1868" s="2"/>
      <c r="AI1868" s="2"/>
      <c r="AJ1868" s="2"/>
      <c r="AK1868" s="2"/>
      <c r="AL1868" s="2"/>
      <c r="AM1868" s="2"/>
    </row>
    <row r="1869" spans="16:39" x14ac:dyDescent="0.2">
      <c r="P1869" s="2"/>
      <c r="Q1869" s="2"/>
      <c r="S1869" s="2"/>
      <c r="U1869" s="2"/>
      <c r="V1869" s="2"/>
      <c r="W1869" s="2"/>
      <c r="X1869" s="2"/>
      <c r="Y1869" s="2"/>
      <c r="Z1869" s="2"/>
      <c r="AA1869" s="2"/>
      <c r="AB1869" s="2"/>
      <c r="AC1869" s="2"/>
      <c r="AD1869" s="2"/>
      <c r="AE1869" s="2"/>
      <c r="AF1869" s="2"/>
      <c r="AG1869" s="2"/>
      <c r="AH1869" s="2"/>
      <c r="AI1869" s="2"/>
      <c r="AJ1869" s="2"/>
      <c r="AK1869" s="2"/>
      <c r="AL1869" s="2"/>
      <c r="AM1869" s="2"/>
    </row>
    <row r="1870" spans="16:39" x14ac:dyDescent="0.2">
      <c r="P1870" s="2"/>
      <c r="Q1870" s="2"/>
      <c r="S1870" s="2"/>
      <c r="U1870" s="2"/>
      <c r="V1870" s="2"/>
      <c r="W1870" s="2"/>
      <c r="X1870" s="2"/>
      <c r="Y1870" s="2"/>
      <c r="Z1870" s="2"/>
      <c r="AA1870" s="2"/>
      <c r="AB1870" s="2"/>
      <c r="AC1870" s="2"/>
      <c r="AD1870" s="2"/>
      <c r="AE1870" s="2"/>
      <c r="AF1870" s="2"/>
      <c r="AG1870" s="2"/>
      <c r="AH1870" s="2"/>
      <c r="AI1870" s="2"/>
      <c r="AJ1870" s="2"/>
      <c r="AK1870" s="2"/>
      <c r="AL1870" s="2"/>
      <c r="AM1870" s="2"/>
    </row>
    <row r="1871" spans="16:39" x14ac:dyDescent="0.2">
      <c r="P1871" s="2"/>
      <c r="Q1871" s="2"/>
      <c r="S1871" s="2"/>
      <c r="U1871" s="2"/>
      <c r="V1871" s="2"/>
      <c r="W1871" s="2"/>
      <c r="X1871" s="2"/>
      <c r="Y1871" s="2"/>
      <c r="Z1871" s="2"/>
      <c r="AA1871" s="2"/>
      <c r="AB1871" s="2"/>
      <c r="AC1871" s="2"/>
      <c r="AD1871" s="2"/>
      <c r="AE1871" s="2"/>
      <c r="AF1871" s="2"/>
      <c r="AG1871" s="2"/>
      <c r="AH1871" s="2"/>
      <c r="AI1871" s="2"/>
      <c r="AJ1871" s="2"/>
      <c r="AK1871" s="2"/>
      <c r="AL1871" s="2"/>
      <c r="AM1871" s="2"/>
    </row>
    <row r="1872" spans="16:39" x14ac:dyDescent="0.2">
      <c r="P1872" s="2"/>
      <c r="Q1872" s="2"/>
      <c r="S1872" s="2"/>
      <c r="U1872" s="2"/>
      <c r="V1872" s="2"/>
      <c r="W1872" s="2"/>
      <c r="X1872" s="2"/>
      <c r="Y1872" s="2"/>
      <c r="Z1872" s="2"/>
      <c r="AA1872" s="2"/>
      <c r="AB1872" s="2"/>
      <c r="AC1872" s="2"/>
      <c r="AD1872" s="2"/>
      <c r="AE1872" s="2"/>
      <c r="AF1872" s="2"/>
      <c r="AG1872" s="2"/>
      <c r="AH1872" s="2"/>
      <c r="AI1872" s="2"/>
      <c r="AJ1872" s="2"/>
      <c r="AK1872" s="2"/>
      <c r="AL1872" s="2"/>
      <c r="AM1872" s="2"/>
    </row>
    <row r="1873" spans="16:39" x14ac:dyDescent="0.2">
      <c r="P1873" s="2"/>
      <c r="Q1873" s="2"/>
      <c r="S1873" s="2"/>
      <c r="U1873" s="2"/>
      <c r="V1873" s="2"/>
      <c r="W1873" s="2"/>
      <c r="X1873" s="2"/>
      <c r="Y1873" s="2"/>
      <c r="Z1873" s="2"/>
      <c r="AA1873" s="2"/>
      <c r="AB1873" s="2"/>
      <c r="AC1873" s="2"/>
      <c r="AD1873" s="2"/>
      <c r="AE1873" s="2"/>
      <c r="AF1873" s="2"/>
      <c r="AG1873" s="2"/>
      <c r="AH1873" s="2"/>
      <c r="AI1873" s="2"/>
      <c r="AJ1873" s="2"/>
      <c r="AK1873" s="2"/>
      <c r="AL1873" s="2"/>
      <c r="AM1873" s="2"/>
    </row>
    <row r="1874" spans="16:39" x14ac:dyDescent="0.2">
      <c r="P1874" s="2"/>
      <c r="Q1874" s="2"/>
      <c r="S1874" s="2"/>
      <c r="U1874" s="2"/>
      <c r="V1874" s="2"/>
      <c r="W1874" s="2"/>
      <c r="X1874" s="2"/>
      <c r="Y1874" s="2"/>
      <c r="Z1874" s="2"/>
      <c r="AA1874" s="2"/>
      <c r="AB1874" s="2"/>
      <c r="AC1874" s="2"/>
      <c r="AD1874" s="2"/>
      <c r="AE1874" s="2"/>
      <c r="AF1874" s="2"/>
      <c r="AG1874" s="2"/>
      <c r="AH1874" s="2"/>
      <c r="AI1874" s="2"/>
      <c r="AJ1874" s="2"/>
      <c r="AK1874" s="2"/>
      <c r="AL1874" s="2"/>
      <c r="AM1874" s="2"/>
    </row>
    <row r="1875" spans="16:39" x14ac:dyDescent="0.2">
      <c r="P1875" s="2"/>
      <c r="Q1875" s="2"/>
      <c r="S1875" s="2"/>
      <c r="U1875" s="2"/>
      <c r="V1875" s="2"/>
      <c r="W1875" s="2"/>
      <c r="X1875" s="2"/>
      <c r="Y1875" s="2"/>
      <c r="Z1875" s="2"/>
      <c r="AA1875" s="2"/>
      <c r="AB1875" s="2"/>
      <c r="AC1875" s="2"/>
      <c r="AD1875" s="2"/>
      <c r="AE1875" s="2"/>
      <c r="AF1875" s="2"/>
      <c r="AG1875" s="2"/>
      <c r="AH1875" s="2"/>
      <c r="AI1875" s="2"/>
      <c r="AJ1875" s="2"/>
      <c r="AK1875" s="2"/>
      <c r="AL1875" s="2"/>
      <c r="AM1875" s="2"/>
    </row>
    <row r="1876" spans="16:39" x14ac:dyDescent="0.2">
      <c r="P1876" s="2"/>
      <c r="Q1876" s="2"/>
      <c r="S1876" s="2"/>
      <c r="U1876" s="2"/>
      <c r="V1876" s="2"/>
      <c r="W1876" s="2"/>
      <c r="X1876" s="2"/>
      <c r="Y1876" s="2"/>
      <c r="Z1876" s="2"/>
      <c r="AA1876" s="2"/>
      <c r="AB1876" s="2"/>
      <c r="AC1876" s="2"/>
      <c r="AD1876" s="2"/>
      <c r="AE1876" s="2"/>
      <c r="AF1876" s="2"/>
      <c r="AG1876" s="2"/>
      <c r="AH1876" s="2"/>
      <c r="AI1876" s="2"/>
      <c r="AJ1876" s="2"/>
      <c r="AK1876" s="2"/>
      <c r="AL1876" s="2"/>
      <c r="AM1876" s="2"/>
    </row>
    <row r="1877" spans="16:39" x14ac:dyDescent="0.2">
      <c r="P1877" s="2"/>
      <c r="Q1877" s="2"/>
      <c r="S1877" s="2"/>
      <c r="U1877" s="2"/>
      <c r="V1877" s="2"/>
      <c r="W1877" s="2"/>
      <c r="X1877" s="2"/>
      <c r="Y1877" s="2"/>
      <c r="Z1877" s="2"/>
      <c r="AA1877" s="2"/>
      <c r="AB1877" s="2"/>
      <c r="AC1877" s="2"/>
      <c r="AD1877" s="2"/>
      <c r="AE1877" s="2"/>
      <c r="AF1877" s="2"/>
      <c r="AG1877" s="2"/>
      <c r="AH1877" s="2"/>
      <c r="AI1877" s="2"/>
      <c r="AJ1877" s="2"/>
      <c r="AK1877" s="2"/>
      <c r="AL1877" s="2"/>
      <c r="AM1877" s="2"/>
    </row>
    <row r="1878" spans="16:39" x14ac:dyDescent="0.2">
      <c r="P1878" s="2"/>
      <c r="Q1878" s="2"/>
      <c r="S1878" s="2"/>
      <c r="U1878" s="2"/>
      <c r="V1878" s="2"/>
      <c r="W1878" s="2"/>
      <c r="X1878" s="2"/>
      <c r="Y1878" s="2"/>
      <c r="Z1878" s="2"/>
      <c r="AA1878" s="2"/>
      <c r="AB1878" s="2"/>
      <c r="AC1878" s="2"/>
      <c r="AD1878" s="2"/>
      <c r="AE1878" s="2"/>
      <c r="AF1878" s="2"/>
      <c r="AG1878" s="2"/>
      <c r="AH1878" s="2"/>
      <c r="AI1878" s="2"/>
      <c r="AJ1878" s="2"/>
      <c r="AK1878" s="2"/>
      <c r="AL1878" s="2"/>
      <c r="AM1878" s="2"/>
    </row>
    <row r="1879" spans="16:39" x14ac:dyDescent="0.2">
      <c r="P1879" s="2"/>
      <c r="Q1879" s="2"/>
      <c r="S1879" s="2"/>
      <c r="U1879" s="2"/>
      <c r="V1879" s="2"/>
      <c r="W1879" s="2"/>
      <c r="X1879" s="2"/>
      <c r="Y1879" s="2"/>
      <c r="Z1879" s="2"/>
      <c r="AA1879" s="2"/>
      <c r="AB1879" s="2"/>
      <c r="AC1879" s="2"/>
      <c r="AD1879" s="2"/>
      <c r="AE1879" s="2"/>
      <c r="AF1879" s="2"/>
      <c r="AG1879" s="2"/>
      <c r="AH1879" s="2"/>
      <c r="AI1879" s="2"/>
      <c r="AJ1879" s="2"/>
      <c r="AK1879" s="2"/>
      <c r="AL1879" s="2"/>
      <c r="AM1879" s="2"/>
    </row>
    <row r="1880" spans="16:39" x14ac:dyDescent="0.2">
      <c r="P1880" s="2"/>
      <c r="Q1880" s="2"/>
      <c r="S1880" s="2"/>
      <c r="U1880" s="2"/>
      <c r="V1880" s="2"/>
      <c r="W1880" s="2"/>
      <c r="X1880" s="2"/>
      <c r="Y1880" s="2"/>
      <c r="Z1880" s="2"/>
      <c r="AA1880" s="2"/>
      <c r="AB1880" s="2"/>
      <c r="AC1880" s="2"/>
      <c r="AD1880" s="2"/>
      <c r="AE1880" s="2"/>
      <c r="AF1880" s="2"/>
      <c r="AG1880" s="2"/>
      <c r="AH1880" s="2"/>
      <c r="AI1880" s="2"/>
      <c r="AJ1880" s="2"/>
      <c r="AK1880" s="2"/>
      <c r="AL1880" s="2"/>
      <c r="AM1880" s="2"/>
    </row>
    <row r="1881" spans="16:39" x14ac:dyDescent="0.2">
      <c r="P1881" s="2"/>
      <c r="Q1881" s="2"/>
      <c r="S1881" s="2"/>
      <c r="U1881" s="2"/>
      <c r="V1881" s="2"/>
      <c r="W1881" s="2"/>
      <c r="X1881" s="2"/>
      <c r="Y1881" s="2"/>
      <c r="Z1881" s="2"/>
      <c r="AA1881" s="2"/>
      <c r="AB1881" s="2"/>
      <c r="AC1881" s="2"/>
      <c r="AD1881" s="2"/>
      <c r="AE1881" s="2"/>
      <c r="AF1881" s="2"/>
      <c r="AG1881" s="2"/>
      <c r="AH1881" s="2"/>
      <c r="AI1881" s="2"/>
      <c r="AJ1881" s="2"/>
      <c r="AK1881" s="2"/>
      <c r="AL1881" s="2"/>
      <c r="AM1881" s="2"/>
    </row>
    <row r="1882" spans="16:39" x14ac:dyDescent="0.2">
      <c r="P1882" s="2"/>
      <c r="Q1882" s="2"/>
      <c r="S1882" s="2"/>
      <c r="U1882" s="2"/>
      <c r="V1882" s="2"/>
      <c r="W1882" s="2"/>
      <c r="X1882" s="2"/>
      <c r="Y1882" s="2"/>
      <c r="Z1882" s="2"/>
      <c r="AA1882" s="2"/>
      <c r="AB1882" s="2"/>
      <c r="AC1882" s="2"/>
      <c r="AD1882" s="2"/>
      <c r="AE1882" s="2"/>
      <c r="AF1882" s="2"/>
      <c r="AG1882" s="2"/>
      <c r="AH1882" s="2"/>
      <c r="AI1882" s="2"/>
      <c r="AJ1882" s="2"/>
      <c r="AK1882" s="2"/>
      <c r="AL1882" s="2"/>
      <c r="AM1882" s="2"/>
    </row>
    <row r="1883" spans="16:39" x14ac:dyDescent="0.2">
      <c r="P1883" s="2"/>
      <c r="Q1883" s="2"/>
      <c r="S1883" s="2"/>
      <c r="U1883" s="2"/>
      <c r="V1883" s="2"/>
      <c r="W1883" s="2"/>
      <c r="X1883" s="2"/>
      <c r="Y1883" s="2"/>
      <c r="Z1883" s="2"/>
      <c r="AA1883" s="2"/>
      <c r="AB1883" s="2"/>
      <c r="AC1883" s="2"/>
      <c r="AD1883" s="2"/>
      <c r="AE1883" s="2"/>
      <c r="AF1883" s="2"/>
      <c r="AG1883" s="2"/>
      <c r="AH1883" s="2"/>
      <c r="AI1883" s="2"/>
      <c r="AJ1883" s="2"/>
      <c r="AK1883" s="2"/>
      <c r="AL1883" s="2"/>
      <c r="AM1883" s="2"/>
    </row>
    <row r="1884" spans="16:39" x14ac:dyDescent="0.2">
      <c r="P1884" s="2"/>
      <c r="Q1884" s="2"/>
      <c r="S1884" s="2"/>
      <c r="U1884" s="2"/>
      <c r="V1884" s="2"/>
      <c r="W1884" s="2"/>
      <c r="X1884" s="2"/>
      <c r="Y1884" s="2"/>
      <c r="Z1884" s="2"/>
      <c r="AA1884" s="2"/>
      <c r="AB1884" s="2"/>
      <c r="AC1884" s="2"/>
      <c r="AD1884" s="2"/>
      <c r="AE1884" s="2"/>
      <c r="AF1884" s="2"/>
      <c r="AG1884" s="2"/>
      <c r="AH1884" s="2"/>
      <c r="AI1884" s="2"/>
      <c r="AJ1884" s="2"/>
      <c r="AK1884" s="2"/>
      <c r="AL1884" s="2"/>
      <c r="AM1884" s="2"/>
    </row>
    <row r="1885" spans="16:39" x14ac:dyDescent="0.2">
      <c r="P1885" s="2"/>
      <c r="Q1885" s="2"/>
      <c r="S1885" s="2"/>
      <c r="U1885" s="2"/>
      <c r="V1885" s="2"/>
      <c r="W1885" s="2"/>
      <c r="X1885" s="2"/>
      <c r="Y1885" s="2"/>
      <c r="Z1885" s="2"/>
      <c r="AA1885" s="2"/>
      <c r="AB1885" s="2"/>
      <c r="AC1885" s="2"/>
      <c r="AD1885" s="2"/>
      <c r="AE1885" s="2"/>
      <c r="AF1885" s="2"/>
      <c r="AG1885" s="2"/>
      <c r="AH1885" s="2"/>
      <c r="AI1885" s="2"/>
      <c r="AJ1885" s="2"/>
      <c r="AK1885" s="2"/>
      <c r="AL1885" s="2"/>
      <c r="AM1885" s="2"/>
    </row>
    <row r="1886" spans="16:39" x14ac:dyDescent="0.2">
      <c r="P1886" s="2"/>
      <c r="Q1886" s="2"/>
      <c r="S1886" s="2"/>
      <c r="U1886" s="2"/>
      <c r="V1886" s="2"/>
      <c r="W1886" s="2"/>
      <c r="X1886" s="2"/>
      <c r="Y1886" s="2"/>
      <c r="Z1886" s="2"/>
      <c r="AA1886" s="2"/>
      <c r="AB1886" s="2"/>
      <c r="AC1886" s="2"/>
      <c r="AD1886" s="2"/>
      <c r="AE1886" s="2"/>
      <c r="AF1886" s="2"/>
      <c r="AG1886" s="2"/>
      <c r="AH1886" s="2"/>
      <c r="AI1886" s="2"/>
      <c r="AJ1886" s="2"/>
      <c r="AK1886" s="2"/>
      <c r="AL1886" s="2"/>
      <c r="AM1886" s="2"/>
    </row>
    <row r="1887" spans="16:39" x14ac:dyDescent="0.2">
      <c r="P1887" s="2"/>
      <c r="Q1887" s="2"/>
      <c r="S1887" s="2"/>
      <c r="U1887" s="2"/>
      <c r="V1887" s="2"/>
      <c r="W1887" s="2"/>
      <c r="X1887" s="2"/>
      <c r="Y1887" s="2"/>
      <c r="Z1887" s="2"/>
      <c r="AA1887" s="2"/>
      <c r="AB1887" s="2"/>
      <c r="AC1887" s="2"/>
      <c r="AD1887" s="2"/>
      <c r="AE1887" s="2"/>
      <c r="AF1887" s="2"/>
      <c r="AG1887" s="2"/>
      <c r="AH1887" s="2"/>
      <c r="AI1887" s="2"/>
      <c r="AJ1887" s="2"/>
      <c r="AK1887" s="2"/>
      <c r="AL1887" s="2"/>
      <c r="AM1887" s="2"/>
    </row>
    <row r="1888" spans="16:39" x14ac:dyDescent="0.2">
      <c r="P1888" s="2"/>
      <c r="Q1888" s="2"/>
      <c r="S1888" s="2"/>
      <c r="U1888" s="2"/>
      <c r="V1888" s="2"/>
      <c r="W1888" s="2"/>
      <c r="X1888" s="2"/>
      <c r="Y1888" s="2"/>
      <c r="Z1888" s="2"/>
      <c r="AA1888" s="2"/>
      <c r="AB1888" s="2"/>
      <c r="AC1888" s="2"/>
      <c r="AD1888" s="2"/>
      <c r="AE1888" s="2"/>
      <c r="AF1888" s="2"/>
      <c r="AG1888" s="2"/>
      <c r="AH1888" s="2"/>
      <c r="AI1888" s="2"/>
      <c r="AJ1888" s="2"/>
      <c r="AK1888" s="2"/>
      <c r="AL1888" s="2"/>
      <c r="AM1888" s="2"/>
    </row>
    <row r="1889" spans="16:39" x14ac:dyDescent="0.2">
      <c r="P1889" s="2"/>
      <c r="Q1889" s="2"/>
      <c r="S1889" s="2"/>
      <c r="U1889" s="2"/>
      <c r="V1889" s="2"/>
      <c r="W1889" s="2"/>
      <c r="X1889" s="2"/>
      <c r="Y1889" s="2"/>
      <c r="Z1889" s="2"/>
      <c r="AA1889" s="2"/>
      <c r="AB1889" s="2"/>
      <c r="AC1889" s="2"/>
      <c r="AD1889" s="2"/>
      <c r="AE1889" s="2"/>
      <c r="AF1889" s="2"/>
      <c r="AG1889" s="2"/>
      <c r="AH1889" s="2"/>
      <c r="AI1889" s="2"/>
      <c r="AJ1889" s="2"/>
      <c r="AK1889" s="2"/>
      <c r="AL1889" s="2"/>
      <c r="AM1889" s="2"/>
    </row>
    <row r="1890" spans="16:39" x14ac:dyDescent="0.2">
      <c r="P1890" s="2"/>
      <c r="Q1890" s="2"/>
      <c r="S1890" s="2"/>
      <c r="U1890" s="2"/>
      <c r="V1890" s="2"/>
      <c r="W1890" s="2"/>
      <c r="X1890" s="2"/>
      <c r="Y1890" s="2"/>
      <c r="Z1890" s="2"/>
      <c r="AA1890" s="2"/>
      <c r="AB1890" s="2"/>
      <c r="AC1890" s="2"/>
      <c r="AD1890" s="2"/>
      <c r="AE1890" s="2"/>
      <c r="AF1890" s="2"/>
      <c r="AG1890" s="2"/>
      <c r="AH1890" s="2"/>
      <c r="AI1890" s="2"/>
      <c r="AJ1890" s="2"/>
      <c r="AK1890" s="2"/>
      <c r="AL1890" s="2"/>
      <c r="AM1890" s="2"/>
    </row>
    <row r="1891" spans="16:39" x14ac:dyDescent="0.2">
      <c r="P1891" s="2"/>
      <c r="Q1891" s="2"/>
      <c r="S1891" s="2"/>
      <c r="U1891" s="2"/>
      <c r="V1891" s="2"/>
      <c r="W1891" s="2"/>
      <c r="X1891" s="2"/>
      <c r="Y1891" s="2"/>
      <c r="Z1891" s="2"/>
      <c r="AA1891" s="2"/>
      <c r="AB1891" s="2"/>
      <c r="AC1891" s="2"/>
      <c r="AD1891" s="2"/>
      <c r="AE1891" s="2"/>
      <c r="AF1891" s="2"/>
      <c r="AG1891" s="2"/>
      <c r="AH1891" s="2"/>
      <c r="AI1891" s="2"/>
      <c r="AJ1891" s="2"/>
      <c r="AK1891" s="2"/>
      <c r="AL1891" s="2"/>
      <c r="AM1891" s="2"/>
    </row>
    <row r="1892" spans="16:39" x14ac:dyDescent="0.2">
      <c r="P1892" s="2"/>
      <c r="Q1892" s="2"/>
      <c r="S1892" s="2"/>
      <c r="U1892" s="2"/>
      <c r="V1892" s="2"/>
      <c r="W1892" s="2"/>
      <c r="X1892" s="2"/>
      <c r="Y1892" s="2"/>
      <c r="Z1892" s="2"/>
      <c r="AA1892" s="2"/>
      <c r="AB1892" s="2"/>
      <c r="AC1892" s="2"/>
      <c r="AD1892" s="2"/>
      <c r="AE1892" s="2"/>
      <c r="AF1892" s="2"/>
      <c r="AG1892" s="2"/>
      <c r="AH1892" s="2"/>
      <c r="AI1892" s="2"/>
      <c r="AJ1892" s="2"/>
      <c r="AK1892" s="2"/>
      <c r="AL1892" s="2"/>
      <c r="AM1892" s="2"/>
    </row>
    <row r="1893" spans="16:39" x14ac:dyDescent="0.2">
      <c r="P1893" s="2"/>
      <c r="Q1893" s="2"/>
      <c r="S1893" s="2"/>
      <c r="U1893" s="2"/>
      <c r="V1893" s="2"/>
      <c r="W1893" s="2"/>
      <c r="X1893" s="2"/>
      <c r="Y1893" s="2"/>
      <c r="Z1893" s="2"/>
      <c r="AA1893" s="2"/>
      <c r="AB1893" s="2"/>
      <c r="AC1893" s="2"/>
      <c r="AD1893" s="2"/>
      <c r="AE1893" s="2"/>
      <c r="AF1893" s="2"/>
      <c r="AG1893" s="2"/>
      <c r="AH1893" s="2"/>
      <c r="AI1893" s="2"/>
      <c r="AJ1893" s="2"/>
      <c r="AK1893" s="2"/>
      <c r="AL1893" s="2"/>
      <c r="AM1893" s="2"/>
    </row>
    <row r="1894" spans="16:39" x14ac:dyDescent="0.2">
      <c r="P1894" s="2"/>
      <c r="Q1894" s="2"/>
      <c r="S1894" s="2"/>
      <c r="U1894" s="2"/>
      <c r="V1894" s="2"/>
      <c r="W1894" s="2"/>
      <c r="X1894" s="2"/>
      <c r="Y1894" s="2"/>
      <c r="Z1894" s="2"/>
      <c r="AA1894" s="2"/>
      <c r="AB1894" s="2"/>
      <c r="AC1894" s="2"/>
      <c r="AD1894" s="2"/>
      <c r="AE1894" s="2"/>
      <c r="AF1894" s="2"/>
      <c r="AG1894" s="2"/>
      <c r="AH1894" s="2"/>
      <c r="AI1894" s="2"/>
      <c r="AJ1894" s="2"/>
      <c r="AK1894" s="2"/>
      <c r="AL1894" s="2"/>
      <c r="AM1894" s="2"/>
    </row>
    <row r="1895" spans="16:39" x14ac:dyDescent="0.2">
      <c r="P1895" s="2"/>
      <c r="Q1895" s="2"/>
      <c r="S1895" s="2"/>
      <c r="U1895" s="2"/>
      <c r="V1895" s="2"/>
      <c r="W1895" s="2"/>
      <c r="X1895" s="2"/>
      <c r="Y1895" s="2"/>
      <c r="Z1895" s="2"/>
      <c r="AA1895" s="2"/>
      <c r="AB1895" s="2"/>
      <c r="AC1895" s="2"/>
      <c r="AD1895" s="2"/>
      <c r="AE1895" s="2"/>
      <c r="AF1895" s="2"/>
      <c r="AG1895" s="2"/>
      <c r="AH1895" s="2"/>
      <c r="AI1895" s="2"/>
      <c r="AJ1895" s="2"/>
      <c r="AK1895" s="2"/>
      <c r="AL1895" s="2"/>
      <c r="AM1895" s="2"/>
    </row>
    <row r="1896" spans="16:39" x14ac:dyDescent="0.2">
      <c r="P1896" s="2"/>
      <c r="Q1896" s="2"/>
      <c r="S1896" s="2"/>
      <c r="U1896" s="2"/>
      <c r="V1896" s="2"/>
      <c r="W1896" s="2"/>
      <c r="X1896" s="2"/>
      <c r="Y1896" s="2"/>
      <c r="Z1896" s="2"/>
      <c r="AA1896" s="2"/>
      <c r="AB1896" s="2"/>
      <c r="AC1896" s="2"/>
      <c r="AD1896" s="2"/>
      <c r="AE1896" s="2"/>
      <c r="AF1896" s="2"/>
      <c r="AG1896" s="2"/>
      <c r="AH1896" s="2"/>
      <c r="AI1896" s="2"/>
      <c r="AJ1896" s="2"/>
      <c r="AK1896" s="2"/>
      <c r="AL1896" s="2"/>
      <c r="AM1896" s="2"/>
    </row>
    <row r="1897" spans="16:39" x14ac:dyDescent="0.2">
      <c r="P1897" s="2"/>
      <c r="Q1897" s="2"/>
      <c r="S1897" s="2"/>
      <c r="U1897" s="2"/>
      <c r="V1897" s="2"/>
      <c r="W1897" s="2"/>
      <c r="X1897" s="2"/>
      <c r="Y1897" s="2"/>
      <c r="Z1897" s="2"/>
      <c r="AA1897" s="2"/>
      <c r="AB1897" s="2"/>
      <c r="AC1897" s="2"/>
      <c r="AD1897" s="2"/>
      <c r="AE1897" s="2"/>
      <c r="AF1897" s="2"/>
      <c r="AG1897" s="2"/>
      <c r="AH1897" s="2"/>
      <c r="AI1897" s="2"/>
      <c r="AJ1897" s="2"/>
      <c r="AK1897" s="2"/>
      <c r="AL1897" s="2"/>
      <c r="AM1897" s="2"/>
    </row>
    <row r="1898" spans="16:39" x14ac:dyDescent="0.2">
      <c r="P1898" s="2"/>
      <c r="Q1898" s="2"/>
      <c r="S1898" s="2"/>
      <c r="U1898" s="2"/>
      <c r="V1898" s="2"/>
      <c r="W1898" s="2"/>
      <c r="X1898" s="2"/>
      <c r="Y1898" s="2"/>
      <c r="Z1898" s="2"/>
      <c r="AA1898" s="2"/>
      <c r="AB1898" s="2"/>
      <c r="AC1898" s="2"/>
      <c r="AD1898" s="2"/>
      <c r="AE1898" s="2"/>
      <c r="AF1898" s="2"/>
      <c r="AG1898" s="2"/>
      <c r="AH1898" s="2"/>
      <c r="AI1898" s="2"/>
      <c r="AJ1898" s="2"/>
      <c r="AK1898" s="2"/>
      <c r="AL1898" s="2"/>
      <c r="AM1898" s="2"/>
    </row>
    <row r="1899" spans="16:39" x14ac:dyDescent="0.2">
      <c r="P1899" s="2"/>
      <c r="Q1899" s="2"/>
      <c r="S1899" s="2"/>
      <c r="U1899" s="2"/>
      <c r="V1899" s="2"/>
      <c r="W1899" s="2"/>
      <c r="X1899" s="2"/>
      <c r="Y1899" s="2"/>
      <c r="Z1899" s="2"/>
      <c r="AA1899" s="2"/>
      <c r="AB1899" s="2"/>
      <c r="AC1899" s="2"/>
      <c r="AD1899" s="2"/>
      <c r="AE1899" s="2"/>
      <c r="AF1899" s="2"/>
      <c r="AG1899" s="2"/>
      <c r="AH1899" s="2"/>
      <c r="AI1899" s="2"/>
      <c r="AJ1899" s="2"/>
      <c r="AK1899" s="2"/>
      <c r="AL1899" s="2"/>
      <c r="AM1899" s="2"/>
    </row>
    <row r="1900" spans="16:39" x14ac:dyDescent="0.2">
      <c r="P1900" s="2"/>
      <c r="Q1900" s="2"/>
      <c r="S1900" s="2"/>
      <c r="U1900" s="2"/>
      <c r="V1900" s="2"/>
      <c r="W1900" s="2"/>
      <c r="X1900" s="2"/>
      <c r="Y1900" s="2"/>
      <c r="Z1900" s="2"/>
      <c r="AA1900" s="2"/>
      <c r="AB1900" s="2"/>
      <c r="AC1900" s="2"/>
      <c r="AD1900" s="2"/>
      <c r="AE1900" s="2"/>
      <c r="AF1900" s="2"/>
      <c r="AG1900" s="2"/>
      <c r="AH1900" s="2"/>
      <c r="AI1900" s="2"/>
      <c r="AJ1900" s="2"/>
      <c r="AK1900" s="2"/>
      <c r="AL1900" s="2"/>
      <c r="AM1900" s="2"/>
    </row>
    <row r="1901" spans="16:39" x14ac:dyDescent="0.2">
      <c r="P1901" s="2"/>
      <c r="Q1901" s="2"/>
      <c r="S1901" s="2"/>
      <c r="U1901" s="2"/>
      <c r="V1901" s="2"/>
      <c r="W1901" s="2"/>
      <c r="X1901" s="2"/>
      <c r="Y1901" s="2"/>
      <c r="Z1901" s="2"/>
      <c r="AA1901" s="2"/>
      <c r="AB1901" s="2"/>
      <c r="AC1901" s="2"/>
      <c r="AD1901" s="2"/>
      <c r="AE1901" s="2"/>
      <c r="AF1901" s="2"/>
      <c r="AG1901" s="2"/>
      <c r="AH1901" s="2"/>
      <c r="AI1901" s="2"/>
      <c r="AJ1901" s="2"/>
      <c r="AK1901" s="2"/>
      <c r="AL1901" s="2"/>
      <c r="AM1901" s="2"/>
    </row>
    <row r="1902" spans="16:39" x14ac:dyDescent="0.2">
      <c r="P1902" s="2"/>
      <c r="Q1902" s="2"/>
      <c r="S1902" s="2"/>
      <c r="U1902" s="2"/>
      <c r="V1902" s="2"/>
      <c r="W1902" s="2"/>
      <c r="X1902" s="2"/>
      <c r="Y1902" s="2"/>
      <c r="Z1902" s="2"/>
      <c r="AA1902" s="2"/>
      <c r="AB1902" s="2"/>
      <c r="AC1902" s="2"/>
      <c r="AD1902" s="2"/>
      <c r="AE1902" s="2"/>
      <c r="AF1902" s="2"/>
      <c r="AG1902" s="2"/>
      <c r="AH1902" s="2"/>
      <c r="AI1902" s="2"/>
      <c r="AJ1902" s="2"/>
      <c r="AK1902" s="2"/>
      <c r="AL1902" s="2"/>
      <c r="AM1902" s="2"/>
    </row>
    <row r="1903" spans="16:39" x14ac:dyDescent="0.2">
      <c r="P1903" s="2"/>
      <c r="Q1903" s="2"/>
      <c r="S1903" s="2"/>
      <c r="U1903" s="2"/>
      <c r="V1903" s="2"/>
      <c r="W1903" s="2"/>
      <c r="X1903" s="2"/>
      <c r="Y1903" s="2"/>
      <c r="Z1903" s="2"/>
      <c r="AA1903" s="2"/>
      <c r="AB1903" s="2"/>
      <c r="AC1903" s="2"/>
      <c r="AD1903" s="2"/>
      <c r="AE1903" s="2"/>
      <c r="AF1903" s="2"/>
      <c r="AG1903" s="2"/>
      <c r="AH1903" s="2"/>
      <c r="AI1903" s="2"/>
      <c r="AJ1903" s="2"/>
      <c r="AK1903" s="2"/>
      <c r="AL1903" s="2"/>
      <c r="AM1903" s="2"/>
    </row>
    <row r="1904" spans="16:39" x14ac:dyDescent="0.2">
      <c r="P1904" s="2"/>
      <c r="Q1904" s="2"/>
      <c r="S1904" s="2"/>
      <c r="U1904" s="2"/>
      <c r="V1904" s="2"/>
      <c r="W1904" s="2"/>
      <c r="X1904" s="2"/>
      <c r="Y1904" s="2"/>
      <c r="Z1904" s="2"/>
      <c r="AA1904" s="2"/>
      <c r="AB1904" s="2"/>
      <c r="AC1904" s="2"/>
      <c r="AD1904" s="2"/>
      <c r="AE1904" s="2"/>
      <c r="AF1904" s="2"/>
      <c r="AG1904" s="2"/>
      <c r="AH1904" s="2"/>
      <c r="AI1904" s="2"/>
      <c r="AJ1904" s="2"/>
      <c r="AK1904" s="2"/>
      <c r="AL1904" s="2"/>
      <c r="AM1904" s="2"/>
    </row>
    <row r="1905" spans="16:39" x14ac:dyDescent="0.2">
      <c r="P1905" s="2"/>
      <c r="Q1905" s="2"/>
      <c r="S1905" s="2"/>
      <c r="U1905" s="2"/>
      <c r="V1905" s="2"/>
      <c r="W1905" s="2"/>
      <c r="X1905" s="2"/>
      <c r="Y1905" s="2"/>
      <c r="Z1905" s="2"/>
      <c r="AA1905" s="2"/>
      <c r="AB1905" s="2"/>
      <c r="AC1905" s="2"/>
      <c r="AD1905" s="2"/>
      <c r="AE1905" s="2"/>
      <c r="AF1905" s="2"/>
      <c r="AG1905" s="2"/>
      <c r="AH1905" s="2"/>
      <c r="AI1905" s="2"/>
      <c r="AJ1905" s="2"/>
      <c r="AK1905" s="2"/>
      <c r="AL1905" s="2"/>
      <c r="AM1905" s="2"/>
    </row>
    <row r="1906" spans="16:39" x14ac:dyDescent="0.2">
      <c r="P1906" s="2"/>
      <c r="Q1906" s="2"/>
      <c r="S1906" s="2"/>
      <c r="U1906" s="2"/>
      <c r="V1906" s="2"/>
      <c r="W1906" s="2"/>
      <c r="X1906" s="2"/>
      <c r="Y1906" s="2"/>
      <c r="Z1906" s="2"/>
      <c r="AA1906" s="2"/>
      <c r="AB1906" s="2"/>
      <c r="AC1906" s="2"/>
      <c r="AD1906" s="2"/>
      <c r="AE1906" s="2"/>
      <c r="AF1906" s="2"/>
      <c r="AG1906" s="2"/>
      <c r="AH1906" s="2"/>
      <c r="AI1906" s="2"/>
      <c r="AJ1906" s="2"/>
      <c r="AK1906" s="2"/>
      <c r="AL1906" s="2"/>
      <c r="AM1906" s="2"/>
    </row>
  </sheetData>
  <sortState xmlns:xlrd2="http://schemas.microsoft.com/office/spreadsheetml/2017/richdata2" ref="A1210:AP1262">
    <sortCondition ref="K1210:K1262"/>
  </sortState>
  <mergeCells count="13">
    <mergeCell ref="D1602:E1602"/>
    <mergeCell ref="O10:T10"/>
    <mergeCell ref="C1596:T1596"/>
    <mergeCell ref="O18:P18"/>
    <mergeCell ref="C1598:T1598"/>
    <mergeCell ref="C19:T19"/>
    <mergeCell ref="W10:X10"/>
    <mergeCell ref="O13:T13"/>
    <mergeCell ref="W13:X13"/>
    <mergeCell ref="Z10:AG10"/>
    <mergeCell ref="N15:T16"/>
    <mergeCell ref="O11:P11"/>
    <mergeCell ref="AE14:AG14"/>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7" manualBreakCount="17">
    <brk id="12" max="16383" man="1"/>
    <brk id="118" max="16383" man="1"/>
    <brk id="217" max="16383" man="1"/>
    <brk id="318" max="16383" man="1"/>
    <brk id="421" max="16383" man="1"/>
    <brk id="498" max="16383" man="1"/>
    <brk id="589" max="16383" man="1"/>
    <brk id="675" max="16383" man="1"/>
    <brk id="775" max="16383" man="1"/>
    <brk id="871" max="16383" man="1"/>
    <brk id="967" max="16383" man="1"/>
    <brk id="1067" max="16383" man="1"/>
    <brk id="1163" max="16383" man="1"/>
    <brk id="1244" max="16383" man="1"/>
    <brk id="1336" max="16383" man="1"/>
    <brk id="1430" max="16383" man="1"/>
    <brk id="1525" max="16383" man="1"/>
  </rowBreaks>
  <drawing r:id="rId2"/>
  <legacyDrawing r:id="rId3"/>
  <oleObjects>
    <mc:AlternateContent xmlns:mc="http://schemas.openxmlformats.org/markup-compatibility/2006">
      <mc:Choice Requires="x14">
        <oleObject progId="MSPhotoEd.3" shapeId="1360" r:id="rId4">
          <objectPr defaultSize="0" autoPict="0" r:id="rId5">
            <anchor moveWithCells="1">
              <from>
                <xdr:col>9</xdr:col>
                <xdr:colOff>285750</xdr:colOff>
                <xdr:row>12</xdr:row>
                <xdr:rowOff>19050</xdr:rowOff>
              </from>
              <to>
                <xdr:col>12</xdr:col>
                <xdr:colOff>276225</xdr:colOff>
                <xdr:row>14</xdr:row>
                <xdr:rowOff>95250</xdr:rowOff>
              </to>
            </anchor>
          </objectPr>
        </oleObject>
      </mc:Choice>
      <mc:Fallback>
        <oleObject progId="MSPhotoEd.3" shapeId="1360"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17"/>
  <sheetViews>
    <sheetView zoomScaleNormal="100" workbookViewId="0">
      <selection activeCell="C1" sqref="C1"/>
    </sheetView>
  </sheetViews>
  <sheetFormatPr defaultRowHeight="12.75" x14ac:dyDescent="0.2"/>
  <cols>
    <col min="1" max="1" width="26.5703125" style="200" customWidth="1"/>
    <col min="2" max="2" width="70.85546875" customWidth="1"/>
  </cols>
  <sheetData>
    <row r="1" spans="1:5" x14ac:dyDescent="0.2">
      <c r="A1" s="200" t="s">
        <v>82</v>
      </c>
    </row>
    <row r="3" spans="1:5" x14ac:dyDescent="0.2">
      <c r="A3" s="117" t="s">
        <v>83</v>
      </c>
      <c r="B3" s="118" t="s">
        <v>84</v>
      </c>
    </row>
    <row r="4" spans="1:5" x14ac:dyDescent="0.2">
      <c r="E4" t="s">
        <v>89</v>
      </c>
    </row>
    <row r="5" spans="1:5" x14ac:dyDescent="0.2">
      <c r="A5" s="204" t="s">
        <v>85</v>
      </c>
      <c r="B5" s="118" t="s">
        <v>1438</v>
      </c>
    </row>
    <row r="8" spans="1:5" x14ac:dyDescent="0.2">
      <c r="A8" s="205" t="s">
        <v>34</v>
      </c>
      <c r="B8" s="119" t="s">
        <v>86</v>
      </c>
      <c r="D8" s="3"/>
    </row>
    <row r="9" spans="1:5" x14ac:dyDescent="0.2">
      <c r="A9" s="191" t="s">
        <v>794</v>
      </c>
      <c r="B9" s="187" t="s">
        <v>855</v>
      </c>
      <c r="D9" s="3"/>
    </row>
    <row r="10" spans="1:5" x14ac:dyDescent="0.2">
      <c r="A10" s="193" t="s">
        <v>516</v>
      </c>
      <c r="B10" s="118" t="s">
        <v>518</v>
      </c>
      <c r="D10" s="3"/>
    </row>
    <row r="11" spans="1:5" x14ac:dyDescent="0.2">
      <c r="A11" s="193" t="s">
        <v>799</v>
      </c>
      <c r="B11" s="118" t="s">
        <v>856</v>
      </c>
      <c r="D11" s="3"/>
    </row>
    <row r="12" spans="1:5" x14ac:dyDescent="0.2">
      <c r="A12" s="193" t="s">
        <v>1448</v>
      </c>
      <c r="B12" s="118" t="s">
        <v>1472</v>
      </c>
      <c r="D12" s="3"/>
    </row>
    <row r="13" spans="1:5" x14ac:dyDescent="0.2">
      <c r="A13" s="193" t="s">
        <v>1463</v>
      </c>
      <c r="B13" s="118" t="s">
        <v>1473</v>
      </c>
      <c r="D13" s="3"/>
    </row>
    <row r="14" spans="1:5" x14ac:dyDescent="0.2">
      <c r="A14" s="193" t="s">
        <v>1254</v>
      </c>
      <c r="B14" s="118" t="s">
        <v>1692</v>
      </c>
      <c r="D14" s="3"/>
    </row>
    <row r="15" spans="1:5" s="154" customFormat="1" x14ac:dyDescent="0.2">
      <c r="A15" s="191" t="s">
        <v>951</v>
      </c>
      <c r="B15" s="118" t="s">
        <v>1033</v>
      </c>
      <c r="D15" s="3"/>
    </row>
    <row r="16" spans="1:5" s="154" customFormat="1" x14ac:dyDescent="0.2">
      <c r="A16" s="191" t="s">
        <v>1122</v>
      </c>
      <c r="B16" s="118" t="s">
        <v>1199</v>
      </c>
      <c r="D16" s="3"/>
    </row>
    <row r="17" spans="1:4" s="154" customFormat="1" x14ac:dyDescent="0.2">
      <c r="A17" s="191" t="s">
        <v>1123</v>
      </c>
      <c r="B17" s="118" t="s">
        <v>1200</v>
      </c>
      <c r="D17" s="3"/>
    </row>
    <row r="18" spans="1:4" s="154" customFormat="1" x14ac:dyDescent="0.2">
      <c r="A18" s="191" t="s">
        <v>1266</v>
      </c>
      <c r="B18" s="118" t="s">
        <v>1331</v>
      </c>
      <c r="D18" s="3"/>
    </row>
    <row r="19" spans="1:4" s="154" customFormat="1" x14ac:dyDescent="0.2">
      <c r="A19" s="191" t="s">
        <v>1361</v>
      </c>
      <c r="B19" s="118" t="s">
        <v>1385</v>
      </c>
      <c r="D19" s="3"/>
    </row>
    <row r="20" spans="1:4" s="154" customFormat="1" x14ac:dyDescent="0.2">
      <c r="A20" s="191" t="s">
        <v>956</v>
      </c>
      <c r="B20" s="118" t="s">
        <v>1034</v>
      </c>
      <c r="D20" s="3"/>
    </row>
    <row r="21" spans="1:4" s="154" customFormat="1" x14ac:dyDescent="0.2">
      <c r="A21" s="191" t="s">
        <v>381</v>
      </c>
      <c r="B21" s="187" t="s">
        <v>1437</v>
      </c>
      <c r="D21" s="3"/>
    </row>
    <row r="22" spans="1:4" s="154" customFormat="1" x14ac:dyDescent="0.2">
      <c r="A22" s="191" t="s">
        <v>659</v>
      </c>
      <c r="B22" s="118" t="s">
        <v>764</v>
      </c>
      <c r="D22" s="3"/>
    </row>
    <row r="23" spans="1:4" s="154" customFormat="1" x14ac:dyDescent="0.2">
      <c r="A23" s="191" t="s">
        <v>1127</v>
      </c>
      <c r="B23" s="118" t="s">
        <v>1201</v>
      </c>
      <c r="D23" s="3"/>
    </row>
    <row r="24" spans="1:4" x14ac:dyDescent="0.2">
      <c r="A24" s="193" t="s">
        <v>493</v>
      </c>
      <c r="B24" s="118" t="s">
        <v>508</v>
      </c>
      <c r="D24" s="3"/>
    </row>
    <row r="25" spans="1:4" x14ac:dyDescent="0.2">
      <c r="A25" s="193" t="s">
        <v>634</v>
      </c>
      <c r="B25" s="118" t="s">
        <v>1008</v>
      </c>
      <c r="D25" s="3"/>
    </row>
    <row r="26" spans="1:4" x14ac:dyDescent="0.2">
      <c r="A26" s="193" t="s">
        <v>1471</v>
      </c>
      <c r="B26" s="118" t="s">
        <v>1474</v>
      </c>
      <c r="D26" s="3"/>
    </row>
    <row r="27" spans="1:4" x14ac:dyDescent="0.2">
      <c r="A27" s="193" t="s">
        <v>785</v>
      </c>
      <c r="B27" s="118" t="s">
        <v>789</v>
      </c>
      <c r="D27" s="3"/>
    </row>
    <row r="28" spans="1:4" x14ac:dyDescent="0.2">
      <c r="A28" s="193" t="s">
        <v>526</v>
      </c>
      <c r="B28" s="118" t="s">
        <v>527</v>
      </c>
      <c r="D28" s="3"/>
    </row>
    <row r="29" spans="1:4" x14ac:dyDescent="0.2">
      <c r="A29" s="193" t="s">
        <v>964</v>
      </c>
      <c r="B29" s="118" t="s">
        <v>1035</v>
      </c>
      <c r="D29" s="3"/>
    </row>
    <row r="30" spans="1:4" x14ac:dyDescent="0.2">
      <c r="A30" s="193" t="s">
        <v>965</v>
      </c>
      <c r="B30" s="118" t="s">
        <v>1036</v>
      </c>
      <c r="D30" s="3"/>
    </row>
    <row r="31" spans="1:4" x14ac:dyDescent="0.2">
      <c r="A31" s="193" t="s">
        <v>237</v>
      </c>
      <c r="B31" s="118" t="s">
        <v>1429</v>
      </c>
      <c r="D31" s="3"/>
    </row>
    <row r="32" spans="1:4" x14ac:dyDescent="0.2">
      <c r="A32" s="193" t="s">
        <v>365</v>
      </c>
      <c r="B32" s="118" t="s">
        <v>1430</v>
      </c>
      <c r="D32" s="3"/>
    </row>
    <row r="33" spans="1:4" x14ac:dyDescent="0.2">
      <c r="A33" s="193" t="s">
        <v>211</v>
      </c>
      <c r="B33" s="118" t="s">
        <v>1432</v>
      </c>
      <c r="D33" s="3"/>
    </row>
    <row r="34" spans="1:4" x14ac:dyDescent="0.2">
      <c r="A34" s="193" t="s">
        <v>495</v>
      </c>
      <c r="B34" s="118" t="s">
        <v>509</v>
      </c>
      <c r="D34" s="3"/>
    </row>
    <row r="35" spans="1:4" x14ac:dyDescent="0.2">
      <c r="A35" s="193" t="s">
        <v>816</v>
      </c>
      <c r="B35" s="118" t="s">
        <v>857</v>
      </c>
      <c r="D35" s="3"/>
    </row>
    <row r="36" spans="1:4" x14ac:dyDescent="0.2">
      <c r="A36" s="193" t="s">
        <v>207</v>
      </c>
      <c r="B36" s="118" t="s">
        <v>1431</v>
      </c>
      <c r="D36" s="3"/>
    </row>
    <row r="37" spans="1:4" x14ac:dyDescent="0.2">
      <c r="A37" s="193" t="s">
        <v>1501</v>
      </c>
      <c r="B37" s="118" t="s">
        <v>1505</v>
      </c>
      <c r="D37" s="3"/>
    </row>
    <row r="38" spans="1:4" x14ac:dyDescent="0.2">
      <c r="A38" s="193" t="s">
        <v>706</v>
      </c>
      <c r="B38" s="118" t="s">
        <v>765</v>
      </c>
      <c r="D38" s="3"/>
    </row>
    <row r="39" spans="1:4" s="154" customFormat="1" x14ac:dyDescent="0.2">
      <c r="A39" s="193" t="s">
        <v>169</v>
      </c>
      <c r="B39" s="118" t="s">
        <v>1439</v>
      </c>
      <c r="D39" s="3"/>
    </row>
    <row r="40" spans="1:4" s="154" customFormat="1" x14ac:dyDescent="0.2">
      <c r="A40" s="193" t="s">
        <v>1506</v>
      </c>
      <c r="B40" s="118" t="s">
        <v>1507</v>
      </c>
      <c r="D40" s="3"/>
    </row>
    <row r="41" spans="1:4" s="154" customFormat="1" x14ac:dyDescent="0.2">
      <c r="A41" s="191" t="s">
        <v>337</v>
      </c>
      <c r="B41" s="118" t="s">
        <v>1428</v>
      </c>
      <c r="D41" s="3"/>
    </row>
    <row r="42" spans="1:4" s="154" customFormat="1" x14ac:dyDescent="0.2">
      <c r="A42" s="191" t="s">
        <v>1025</v>
      </c>
      <c r="B42" s="118" t="s">
        <v>1026</v>
      </c>
      <c r="D42" s="3"/>
    </row>
    <row r="43" spans="1:4" s="154" customFormat="1" x14ac:dyDescent="0.2">
      <c r="A43" s="191" t="s">
        <v>711</v>
      </c>
      <c r="B43" s="118" t="s">
        <v>766</v>
      </c>
      <c r="D43" s="3"/>
    </row>
    <row r="44" spans="1:4" x14ac:dyDescent="0.2">
      <c r="A44" s="193" t="s">
        <v>983</v>
      </c>
      <c r="B44" s="118" t="s">
        <v>1032</v>
      </c>
      <c r="D44" s="3"/>
    </row>
    <row r="45" spans="1:4" x14ac:dyDescent="0.2">
      <c r="A45" s="191" t="s">
        <v>498</v>
      </c>
      <c r="B45" s="118" t="s">
        <v>510</v>
      </c>
      <c r="D45" s="3"/>
    </row>
    <row r="46" spans="1:4" x14ac:dyDescent="0.2">
      <c r="A46" s="191" t="s">
        <v>1522</v>
      </c>
      <c r="B46" s="118" t="s">
        <v>1524</v>
      </c>
      <c r="D46" s="3"/>
    </row>
    <row r="47" spans="1:4" x14ac:dyDescent="0.2">
      <c r="A47" s="191" t="s">
        <v>1256</v>
      </c>
      <c r="B47" s="118" t="s">
        <v>1691</v>
      </c>
      <c r="D47" s="3"/>
    </row>
    <row r="48" spans="1:4" x14ac:dyDescent="0.2">
      <c r="A48" s="191" t="s">
        <v>1689</v>
      </c>
      <c r="B48" s="118" t="s">
        <v>1690</v>
      </c>
      <c r="D48" s="3"/>
    </row>
    <row r="49" spans="1:10" x14ac:dyDescent="0.2">
      <c r="A49" s="191" t="s">
        <v>1145</v>
      </c>
      <c r="B49" s="118" t="s">
        <v>1202</v>
      </c>
      <c r="D49" s="3"/>
    </row>
    <row r="50" spans="1:10" x14ac:dyDescent="0.2">
      <c r="A50" s="191" t="s">
        <v>1383</v>
      </c>
      <c r="B50" s="118" t="s">
        <v>1384</v>
      </c>
      <c r="D50" s="3"/>
    </row>
    <row r="51" spans="1:10" x14ac:dyDescent="0.2">
      <c r="A51" s="191" t="s">
        <v>1257</v>
      </c>
      <c r="B51" s="118" t="s">
        <v>1693</v>
      </c>
      <c r="D51" s="3"/>
    </row>
    <row r="52" spans="1:10" x14ac:dyDescent="0.2">
      <c r="A52" s="191" t="s">
        <v>1542</v>
      </c>
      <c r="B52" s="118" t="s">
        <v>1543</v>
      </c>
      <c r="D52" s="3"/>
    </row>
    <row r="53" spans="1:10" x14ac:dyDescent="0.2">
      <c r="A53" s="191" t="s">
        <v>1038</v>
      </c>
      <c r="B53" s="118" t="s">
        <v>1112</v>
      </c>
      <c r="D53" s="3"/>
    </row>
    <row r="54" spans="1:10" x14ac:dyDescent="0.2">
      <c r="A54" s="191" t="s">
        <v>885</v>
      </c>
      <c r="B54" s="118" t="s">
        <v>1009</v>
      </c>
      <c r="D54" s="3"/>
    </row>
    <row r="55" spans="1:10" x14ac:dyDescent="0.2">
      <c r="A55" s="191" t="s">
        <v>1281</v>
      </c>
      <c r="B55" s="118" t="s">
        <v>1291</v>
      </c>
      <c r="D55" s="3"/>
    </row>
    <row r="56" spans="1:10" x14ac:dyDescent="0.2">
      <c r="A56" s="191" t="s">
        <v>889</v>
      </c>
      <c r="B56" s="118" t="s">
        <v>1010</v>
      </c>
      <c r="D56" s="3"/>
    </row>
    <row r="57" spans="1:10" x14ac:dyDescent="0.2">
      <c r="A57" s="191" t="s">
        <v>923</v>
      </c>
      <c r="B57" s="118" t="s">
        <v>1111</v>
      </c>
      <c r="D57" s="3"/>
    </row>
    <row r="58" spans="1:10" x14ac:dyDescent="0.2">
      <c r="A58" s="191" t="s">
        <v>612</v>
      </c>
      <c r="B58" s="118" t="s">
        <v>767</v>
      </c>
      <c r="D58" s="3"/>
    </row>
    <row r="59" spans="1:10" x14ac:dyDescent="0.2">
      <c r="A59" s="191" t="s">
        <v>1258</v>
      </c>
      <c r="B59" s="118" t="s">
        <v>1695</v>
      </c>
      <c r="D59" s="3"/>
    </row>
    <row r="60" spans="1:10" x14ac:dyDescent="0.2">
      <c r="A60" s="191" t="s">
        <v>366</v>
      </c>
      <c r="B60" s="118" t="s">
        <v>1427</v>
      </c>
      <c r="D60" s="3"/>
      <c r="J60" s="135" t="s">
        <v>89</v>
      </c>
    </row>
    <row r="61" spans="1:10" x14ac:dyDescent="0.2">
      <c r="A61" s="191" t="s">
        <v>342</v>
      </c>
      <c r="B61" s="118" t="s">
        <v>1426</v>
      </c>
      <c r="D61" s="3"/>
    </row>
    <row r="62" spans="1:10" x14ac:dyDescent="0.2">
      <c r="A62" s="191" t="s">
        <v>536</v>
      </c>
      <c r="B62" s="118" t="s">
        <v>537</v>
      </c>
      <c r="D62" s="3"/>
    </row>
    <row r="63" spans="1:10" x14ac:dyDescent="0.2">
      <c r="A63" s="191" t="s">
        <v>1169</v>
      </c>
      <c r="B63" s="118" t="s">
        <v>1203</v>
      </c>
      <c r="D63" s="3"/>
    </row>
    <row r="64" spans="1:10" x14ac:dyDescent="0.2">
      <c r="A64" s="191" t="s">
        <v>992</v>
      </c>
      <c r="B64" s="118" t="s">
        <v>1011</v>
      </c>
      <c r="D64" s="3"/>
    </row>
    <row r="65" spans="1:4" x14ac:dyDescent="0.2">
      <c r="A65" s="191" t="s">
        <v>828</v>
      </c>
      <c r="B65" s="118" t="s">
        <v>858</v>
      </c>
      <c r="D65" s="3"/>
    </row>
    <row r="66" spans="1:4" x14ac:dyDescent="0.2">
      <c r="A66" s="191" t="s">
        <v>1060</v>
      </c>
      <c r="B66" s="118" t="s">
        <v>1061</v>
      </c>
      <c r="D66" s="3"/>
    </row>
    <row r="67" spans="1:4" x14ac:dyDescent="0.2">
      <c r="A67" s="191" t="s">
        <v>501</v>
      </c>
      <c r="B67" s="118" t="s">
        <v>511</v>
      </c>
      <c r="D67" s="3"/>
    </row>
    <row r="68" spans="1:4" x14ac:dyDescent="0.2">
      <c r="A68" s="191" t="s">
        <v>406</v>
      </c>
      <c r="B68" s="118" t="s">
        <v>1433</v>
      </c>
      <c r="D68" s="3"/>
    </row>
    <row r="69" spans="1:4" x14ac:dyDescent="0.2">
      <c r="A69" s="191" t="s">
        <v>173</v>
      </c>
      <c r="B69" s="118" t="s">
        <v>940</v>
      </c>
      <c r="D69" s="3"/>
    </row>
    <row r="70" spans="1:4" x14ac:dyDescent="0.2">
      <c r="A70" s="191" t="s">
        <v>1288</v>
      </c>
      <c r="B70" s="118" t="s">
        <v>1290</v>
      </c>
      <c r="D70" s="3"/>
    </row>
    <row r="71" spans="1:4" x14ac:dyDescent="0.2">
      <c r="A71" s="191" t="s">
        <v>1065</v>
      </c>
      <c r="B71" s="118" t="s">
        <v>1066</v>
      </c>
      <c r="D71" s="3"/>
    </row>
    <row r="72" spans="1:4" x14ac:dyDescent="0.2">
      <c r="A72" s="191" t="s">
        <v>1398</v>
      </c>
      <c r="B72" s="118" t="s">
        <v>1423</v>
      </c>
      <c r="D72" s="3"/>
    </row>
    <row r="73" spans="1:4" x14ac:dyDescent="0.2">
      <c r="A73" s="191" t="s">
        <v>833</v>
      </c>
      <c r="B73" s="118" t="s">
        <v>859</v>
      </c>
      <c r="D73" s="3"/>
    </row>
    <row r="74" spans="1:4" x14ac:dyDescent="0.2">
      <c r="A74" s="191" t="s">
        <v>1611</v>
      </c>
      <c r="B74" s="118" t="s">
        <v>1612</v>
      </c>
      <c r="D74" s="3"/>
    </row>
    <row r="75" spans="1:4" x14ac:dyDescent="0.2">
      <c r="A75" s="191" t="s">
        <v>582</v>
      </c>
      <c r="B75" s="118" t="s">
        <v>602</v>
      </c>
      <c r="D75" s="3"/>
    </row>
    <row r="76" spans="1:4" x14ac:dyDescent="0.2">
      <c r="A76" s="191" t="s">
        <v>409</v>
      </c>
      <c r="B76" s="118" t="s">
        <v>1434</v>
      </c>
      <c r="D76" s="3"/>
    </row>
    <row r="77" spans="1:4" x14ac:dyDescent="0.2">
      <c r="A77" s="191" t="s">
        <v>838</v>
      </c>
      <c r="B77" s="118" t="s">
        <v>860</v>
      </c>
      <c r="D77" s="3"/>
    </row>
    <row r="78" spans="1:4" x14ac:dyDescent="0.2">
      <c r="A78" s="191" t="s">
        <v>1175</v>
      </c>
      <c r="B78" s="118" t="s">
        <v>1204</v>
      </c>
      <c r="D78" s="3"/>
    </row>
    <row r="79" spans="1:4" x14ac:dyDescent="0.2">
      <c r="A79" s="191" t="s">
        <v>1191</v>
      </c>
      <c r="B79" s="118" t="s">
        <v>1205</v>
      </c>
      <c r="D79" s="3"/>
    </row>
    <row r="80" spans="1:4" x14ac:dyDescent="0.2">
      <c r="A80" s="191" t="s">
        <v>347</v>
      </c>
      <c r="B80" s="118" t="s">
        <v>1435</v>
      </c>
      <c r="D80" s="3"/>
    </row>
    <row r="81" spans="1:4" x14ac:dyDescent="0.2">
      <c r="A81" s="191" t="s">
        <v>1260</v>
      </c>
      <c r="B81" s="118" t="s">
        <v>1697</v>
      </c>
      <c r="D81" s="3"/>
    </row>
    <row r="82" spans="1:4" x14ac:dyDescent="0.2">
      <c r="A82" s="191" t="s">
        <v>543</v>
      </c>
      <c r="B82" s="118" t="s">
        <v>545</v>
      </c>
      <c r="D82" s="3"/>
    </row>
    <row r="83" spans="1:4" x14ac:dyDescent="0.2">
      <c r="A83" s="191" t="s">
        <v>544</v>
      </c>
      <c r="B83" s="118" t="s">
        <v>546</v>
      </c>
      <c r="D83" s="3"/>
    </row>
    <row r="84" spans="1:4" x14ac:dyDescent="0.2">
      <c r="A84" s="191" t="s">
        <v>1698</v>
      </c>
      <c r="B84" s="118" t="s">
        <v>1700</v>
      </c>
      <c r="D84" s="3"/>
    </row>
    <row r="85" spans="1:4" x14ac:dyDescent="0.2">
      <c r="A85" s="191" t="s">
        <v>176</v>
      </c>
      <c r="B85" s="118" t="s">
        <v>1436</v>
      </c>
      <c r="D85" s="3"/>
    </row>
    <row r="86" spans="1:4" x14ac:dyDescent="0.2">
      <c r="A86" s="191" t="s">
        <v>1071</v>
      </c>
      <c r="B86" s="118" t="s">
        <v>1072</v>
      </c>
      <c r="D86" s="3"/>
    </row>
    <row r="87" spans="1:4" x14ac:dyDescent="0.2">
      <c r="A87" s="191" t="s">
        <v>633</v>
      </c>
      <c r="B87" s="118" t="s">
        <v>768</v>
      </c>
      <c r="D87" s="3"/>
    </row>
    <row r="88" spans="1:4" x14ac:dyDescent="0.2">
      <c r="A88" s="191" t="s">
        <v>1412</v>
      </c>
      <c r="B88" s="118" t="s">
        <v>1424</v>
      </c>
      <c r="D88" s="3"/>
    </row>
    <row r="89" spans="1:4" x14ac:dyDescent="0.2">
      <c r="A89" s="191" t="s">
        <v>732</v>
      </c>
      <c r="B89" s="118" t="s">
        <v>733</v>
      </c>
      <c r="D89" s="3"/>
    </row>
    <row r="90" spans="1:4" x14ac:dyDescent="0.2">
      <c r="A90" s="191" t="s">
        <v>598</v>
      </c>
      <c r="B90" s="118" t="s">
        <v>603</v>
      </c>
      <c r="D90" s="3"/>
    </row>
    <row r="91" spans="1:4" x14ac:dyDescent="0.2">
      <c r="A91" s="191" t="s">
        <v>355</v>
      </c>
      <c r="B91" s="118" t="s">
        <v>512</v>
      </c>
      <c r="D91" s="3"/>
    </row>
    <row r="92" spans="1:4" x14ac:dyDescent="0.2">
      <c r="A92" s="191" t="s">
        <v>593</v>
      </c>
      <c r="B92" s="118" t="s">
        <v>604</v>
      </c>
      <c r="D92" s="3"/>
    </row>
    <row r="93" spans="1:4" x14ac:dyDescent="0.2">
      <c r="A93" s="191" t="s">
        <v>1652</v>
      </c>
      <c r="B93" s="118"/>
      <c r="D93" s="3"/>
    </row>
    <row r="94" spans="1:4" x14ac:dyDescent="0.2">
      <c r="A94" s="191" t="s">
        <v>1186</v>
      </c>
      <c r="B94" s="118" t="s">
        <v>1206</v>
      </c>
      <c r="D94" s="3"/>
    </row>
    <row r="95" spans="1:4" x14ac:dyDescent="0.2">
      <c r="A95" s="191" t="s">
        <v>847</v>
      </c>
      <c r="B95" s="118" t="s">
        <v>861</v>
      </c>
      <c r="D95" s="3"/>
    </row>
    <row r="96" spans="1:4" x14ac:dyDescent="0.2">
      <c r="A96" s="191" t="s">
        <v>741</v>
      </c>
      <c r="B96" s="118" t="s">
        <v>742</v>
      </c>
      <c r="D96" s="3"/>
    </row>
    <row r="97" spans="1:4" x14ac:dyDescent="0.2">
      <c r="A97" s="191" t="s">
        <v>506</v>
      </c>
      <c r="B97" s="118" t="s">
        <v>513</v>
      </c>
      <c r="D97" s="3"/>
    </row>
    <row r="98" spans="1:4" x14ac:dyDescent="0.2">
      <c r="A98" s="191" t="s">
        <v>1083</v>
      </c>
      <c r="B98" s="118" t="s">
        <v>1084</v>
      </c>
      <c r="D98" s="3"/>
    </row>
    <row r="99" spans="1:4" x14ac:dyDescent="0.2">
      <c r="A99" s="191" t="s">
        <v>850</v>
      </c>
      <c r="B99" s="118" t="s">
        <v>862</v>
      </c>
      <c r="D99" s="3"/>
    </row>
    <row r="100" spans="1:4" x14ac:dyDescent="0.2">
      <c r="A100" s="191" t="s">
        <v>1325</v>
      </c>
      <c r="B100" s="118" t="s">
        <v>1332</v>
      </c>
      <c r="D100" s="3"/>
    </row>
    <row r="101" spans="1:4" x14ac:dyDescent="0.2">
      <c r="A101" s="191" t="s">
        <v>1675</v>
      </c>
      <c r="B101" s="118" t="s">
        <v>1676</v>
      </c>
      <c r="D101" s="3"/>
    </row>
    <row r="102" spans="1:4" x14ac:dyDescent="0.2">
      <c r="A102" s="191" t="s">
        <v>747</v>
      </c>
      <c r="B102" s="118" t="s">
        <v>748</v>
      </c>
      <c r="D102" s="3"/>
    </row>
    <row r="103" spans="1:4" x14ac:dyDescent="0.2">
      <c r="A103" s="191" t="s">
        <v>749</v>
      </c>
      <c r="B103" s="118" t="s">
        <v>1446</v>
      </c>
      <c r="D103" s="3"/>
    </row>
    <row r="104" spans="1:4" x14ac:dyDescent="0.2">
      <c r="A104" s="191" t="s">
        <v>907</v>
      </c>
      <c r="B104" s="118" t="s">
        <v>1012</v>
      </c>
      <c r="D104" s="3"/>
    </row>
    <row r="105" spans="1:4" x14ac:dyDescent="0.2">
      <c r="A105" s="191" t="s">
        <v>753</v>
      </c>
      <c r="B105" s="118" t="s">
        <v>755</v>
      </c>
      <c r="D105" s="3"/>
    </row>
    <row r="106" spans="1:4" x14ac:dyDescent="0.2">
      <c r="A106" s="191" t="s">
        <v>1090</v>
      </c>
      <c r="B106" s="118" t="s">
        <v>1425</v>
      </c>
      <c r="D106" s="3"/>
    </row>
    <row r="107" spans="1:4" x14ac:dyDescent="0.2">
      <c r="D107" s="3"/>
    </row>
    <row r="108" spans="1:4" x14ac:dyDescent="0.2">
      <c r="D108" s="3"/>
    </row>
    <row r="109" spans="1:4" x14ac:dyDescent="0.2">
      <c r="D109" s="3"/>
    </row>
    <row r="110" spans="1:4" x14ac:dyDescent="0.2">
      <c r="D110" s="3"/>
    </row>
    <row r="111" spans="1:4" x14ac:dyDescent="0.2">
      <c r="D111" s="3"/>
    </row>
    <row r="112" spans="1:4" x14ac:dyDescent="0.2">
      <c r="D112" s="3"/>
    </row>
    <row r="113" spans="4:4" x14ac:dyDescent="0.2">
      <c r="D113" s="3"/>
    </row>
    <row r="114" spans="4:4" x14ac:dyDescent="0.2">
      <c r="D114" s="3"/>
    </row>
    <row r="115" spans="4:4" x14ac:dyDescent="0.2">
      <c r="D115" s="3"/>
    </row>
    <row r="116" spans="4:4" x14ac:dyDescent="0.2">
      <c r="D116" s="3"/>
    </row>
    <row r="117" spans="4:4" x14ac:dyDescent="0.2">
      <c r="D117" s="3"/>
    </row>
  </sheetData>
  <sortState xmlns:xlrd2="http://schemas.microsoft.com/office/spreadsheetml/2017/richdata2" ref="A9:J106">
    <sortCondition ref="A9:A106"/>
  </sortState>
  <phoneticPr fontId="0" type="noConversion"/>
  <hyperlinks>
    <hyperlink ref="B3" r:id="rId1" xr:uid="{00000000-0004-0000-0300-000000000000}"/>
    <hyperlink ref="B24" r:id="rId2" xr:uid="{00000000-0004-0000-0300-000017000000}"/>
    <hyperlink ref="B34" r:id="rId3" xr:uid="{00000000-0004-0000-0300-000018000000}"/>
    <hyperlink ref="B45" r:id="rId4" xr:uid="{00000000-0004-0000-0300-000019000000}"/>
    <hyperlink ref="B67" r:id="rId5" xr:uid="{00000000-0004-0000-0300-00001B000000}"/>
    <hyperlink ref="B91" r:id="rId6" xr:uid="{00000000-0004-0000-0300-00001D000000}"/>
    <hyperlink ref="B97" r:id="rId7" xr:uid="{00000000-0004-0000-0300-00001E000000}"/>
    <hyperlink ref="B10" r:id="rId8" xr:uid="{00000000-0004-0000-0300-000020000000}"/>
    <hyperlink ref="B28" r:id="rId9" xr:uid="{00000000-0004-0000-0300-000021000000}"/>
    <hyperlink ref="B62" r:id="rId10" xr:uid="{00000000-0004-0000-0300-000022000000}"/>
    <hyperlink ref="B82" r:id="rId11" xr:uid="{00000000-0004-0000-0300-000023000000}"/>
    <hyperlink ref="B83" r:id="rId12" xr:uid="{00000000-0004-0000-0300-000024000000}"/>
    <hyperlink ref="B75" r:id="rId13" xr:uid="{00000000-0004-0000-0300-00002B000000}"/>
    <hyperlink ref="B90" r:id="rId14" xr:uid="{00000000-0004-0000-0300-00002D000000}"/>
    <hyperlink ref="B92" r:id="rId15" xr:uid="{00000000-0004-0000-0300-00002E000000}"/>
    <hyperlink ref="B89" r:id="rId16" xr:uid="{00000000-0004-0000-0300-000030000000}"/>
    <hyperlink ref="B96" r:id="rId17" xr:uid="{00000000-0004-0000-0300-000031000000}"/>
    <hyperlink ref="B102" r:id="rId18" xr:uid="{00000000-0004-0000-0300-000032000000}"/>
    <hyperlink ref="B22" r:id="rId19" xr:uid="{00000000-0004-0000-0300-000036000000}"/>
    <hyperlink ref="B38" r:id="rId20" xr:uid="{00000000-0004-0000-0300-000037000000}"/>
    <hyperlink ref="B87" r:id="rId21" xr:uid="{00000000-0004-0000-0300-00003A000000}"/>
    <hyperlink ref="B27" r:id="rId22" xr:uid="{00000000-0004-0000-0300-00003C000000}"/>
    <hyperlink ref="B9" r:id="rId23" xr:uid="{00000000-0004-0000-0300-00003D000000}"/>
    <hyperlink ref="B11" r:id="rId24" xr:uid="{00000000-0004-0000-0300-00003E000000}"/>
    <hyperlink ref="B35" r:id="rId25" xr:uid="{00000000-0004-0000-0300-000041000000}"/>
    <hyperlink ref="B65" r:id="rId26" xr:uid="{00000000-0004-0000-0300-000045000000}"/>
    <hyperlink ref="B73" r:id="rId27" xr:uid="{00000000-0004-0000-0300-000047000000}"/>
    <hyperlink ref="B77" r:id="rId28" xr:uid="{00000000-0004-0000-0300-000048000000}"/>
    <hyperlink ref="B95" r:id="rId29" xr:uid="{00000000-0004-0000-0300-000049000000}"/>
    <hyperlink ref="B99" r:id="rId30" xr:uid="{00000000-0004-0000-0300-00004A000000}"/>
    <hyperlink ref="B58" r:id="rId31" xr:uid="{00000000-0004-0000-0300-00004C000000}"/>
    <hyperlink ref="B69" r:id="rId32" xr:uid="{00000000-0004-0000-0300-00004D000000}"/>
    <hyperlink ref="B25" r:id="rId33" xr:uid="{EE780AE7-E04B-4B4C-901B-02286677663B}"/>
    <hyperlink ref="B54" r:id="rId34" xr:uid="{22874043-88B5-47EF-AFB6-6B571D0126B4}"/>
    <hyperlink ref="B56" r:id="rId35" xr:uid="{88203A25-3F3C-4025-827B-D2358952C5F3}"/>
    <hyperlink ref="B64" r:id="rId36" xr:uid="{F6DBDF9E-4C7B-4E3E-9CCA-48F0CC43D449}"/>
    <hyperlink ref="B104" r:id="rId37" xr:uid="{84C05B7E-444A-4975-9010-F3DB15DEA74B}"/>
    <hyperlink ref="B42" r:id="rId38" xr:uid="{C62457E7-60CD-4DFA-8748-9E10B0465BE1}"/>
    <hyperlink ref="B43" r:id="rId39" xr:uid="{00000000-0004-0000-0300-000038000000}"/>
    <hyperlink ref="B44" r:id="rId40" xr:uid="{23E085A0-1773-43E4-A93B-E51A93482613}"/>
    <hyperlink ref="B15" r:id="rId41" xr:uid="{D051AF23-9AD3-4AE1-B996-4F0B0BE7E4E0}"/>
    <hyperlink ref="B20" r:id="rId42" xr:uid="{5480D780-10B0-4864-87DB-F3C0ED07F880}"/>
    <hyperlink ref="B29" r:id="rId43" xr:uid="{05369242-B463-46CA-A935-859D1E918B6D}"/>
    <hyperlink ref="B30" r:id="rId44" xr:uid="{7A579E13-7790-4DC4-A6F6-499FC7EA41A3}"/>
    <hyperlink ref="B66" r:id="rId45" xr:uid="{20A95C6E-A0FD-48F0-A8B7-6BF70211BAF6}"/>
    <hyperlink ref="B71" r:id="rId46" xr:uid="{1A8FD242-2803-4826-A93A-7E66586726EC}"/>
    <hyperlink ref="B86" r:id="rId47" xr:uid="{B38B0AAE-BDBF-436A-B1D6-206CBA79C0BA}"/>
    <hyperlink ref="B98" r:id="rId48" xr:uid="{96E4E9B2-72A2-4A55-9C78-2B536A7581A1}"/>
    <hyperlink ref="B105" r:id="rId49" xr:uid="{9A453AB0-92A0-4586-A1CD-8355D7C12F09}"/>
    <hyperlink ref="B57" r:id="rId50" xr:uid="{4313F854-03E9-4FB2-ABB2-A08AF7A2976A}"/>
    <hyperlink ref="B53" r:id="rId51" xr:uid="{81A7E5CE-5C90-4EAD-8AB7-8B7731DA1022}"/>
    <hyperlink ref="B16" r:id="rId52" xr:uid="{29F5D6B6-5310-49D8-856F-DD029CBEB53C}"/>
    <hyperlink ref="B17" r:id="rId53" xr:uid="{A518B559-DDD8-4158-B89B-1C86C4452095}"/>
    <hyperlink ref="B23" r:id="rId54" xr:uid="{4A6F1D5E-DD4E-474B-AAE6-E787B31EA57D}"/>
    <hyperlink ref="B49" r:id="rId55" xr:uid="{097E2F7A-3EC9-45CF-A5AE-EA0F60256BCD}"/>
    <hyperlink ref="B63" r:id="rId56" xr:uid="{35A82013-F379-4053-9B79-4F887C4B15DD}"/>
    <hyperlink ref="B78" r:id="rId57" xr:uid="{74656DED-A9D1-44BE-9EF4-D271B7E54E1D}"/>
    <hyperlink ref="B79" r:id="rId58" xr:uid="{B68D6211-1632-4653-9E89-48A0D32594E2}"/>
    <hyperlink ref="B94" r:id="rId59" xr:uid="{493FAFAC-30DD-467E-A60F-9E0E5A1EA559}"/>
    <hyperlink ref="B70" r:id="rId60" xr:uid="{99CCD4D0-6CF6-46CE-9227-E8ACB233CA4A}"/>
    <hyperlink ref="B55" r:id="rId61" xr:uid="{36A7BBE3-EADD-4D12-880B-2AF589DD5070}"/>
    <hyperlink ref="B18" r:id="rId62" xr:uid="{751185E1-82D2-4802-89F9-7E7220AF5D36}"/>
    <hyperlink ref="B100" r:id="rId63" xr:uid="{2F76008B-851E-4B0A-B4A2-6FC3056C5A38}"/>
    <hyperlink ref="B50" r:id="rId64" xr:uid="{63A92910-D21C-42A1-8F71-CB6767CE95DE}"/>
    <hyperlink ref="B19" r:id="rId65" xr:uid="{B0849FF3-582C-4AB3-8D93-ADF051D174AE}"/>
    <hyperlink ref="B72" r:id="rId66" xr:uid="{23D14DEC-E18F-4C6F-BD38-BD888C788730}"/>
    <hyperlink ref="B88" r:id="rId67" xr:uid="{AE4C6C9B-4FF9-44F4-B23D-7A263152257D}"/>
    <hyperlink ref="B106" r:id="rId68" xr:uid="{40D8F77A-7E2E-46E8-848A-8AF6E73FA019}"/>
    <hyperlink ref="B61" r:id="rId69" xr:uid="{B0FB74B8-CE4D-4866-B312-F035830F81B4}"/>
    <hyperlink ref="B60" r:id="rId70" xr:uid="{87282C2D-9E6C-43D5-852E-29C1C8FE4DE0}"/>
    <hyperlink ref="B41" r:id="rId71" xr:uid="{48ADE257-4DA1-402B-B950-2252EC7A0064}"/>
    <hyperlink ref="B31" r:id="rId72" xr:uid="{B187C996-7CF8-44AF-9A86-6359DB9F2C58}"/>
    <hyperlink ref="B32" r:id="rId73" xr:uid="{435116D7-1C47-4C8F-884B-CEFE7958834D}"/>
    <hyperlink ref="B36" r:id="rId74" xr:uid="{A9D30DD3-81B0-49B8-BD40-0B723B264655}"/>
    <hyperlink ref="B33" r:id="rId75" xr:uid="{8EAD147D-6D31-4474-9075-7F849DDDDA0C}"/>
    <hyperlink ref="B68" r:id="rId76" xr:uid="{288A8DA2-15DA-4BF5-907F-278A933044CA}"/>
    <hyperlink ref="B76" r:id="rId77" xr:uid="{5E1E55E1-1140-4EF3-9387-0C0C8751A02E}"/>
    <hyperlink ref="B80" r:id="rId78" xr:uid="{AB9EF117-CBEA-4414-BA7E-7184EF912762}"/>
    <hyperlink ref="B85" r:id="rId79" xr:uid="{58BFC458-452E-4106-8832-262A4511608F}"/>
    <hyperlink ref="B21" r:id="rId80" xr:uid="{B964AEA6-26DF-4A55-B535-07D553220405}"/>
    <hyperlink ref="B5" r:id="rId81" xr:uid="{329E8DC3-C9C4-4E76-855B-6EC69EBAF869}"/>
    <hyperlink ref="B39" r:id="rId82" xr:uid="{262EDE19-5C1C-43EE-8183-ABDC865AE404}"/>
    <hyperlink ref="B103" r:id="rId83" xr:uid="{C6FD1447-DC67-448B-B759-D12236C3CB71}"/>
    <hyperlink ref="B12" r:id="rId84" xr:uid="{3756DCBF-9C5D-414B-8238-22E09BA0EBCE}"/>
    <hyperlink ref="B13" r:id="rId85" xr:uid="{97491A76-28E6-439A-9FFF-960360B089E8}"/>
    <hyperlink ref="B26" r:id="rId86" xr:uid="{EBE9B865-1712-4917-A84C-9D30717A34CC}"/>
    <hyperlink ref="B37" r:id="rId87" xr:uid="{039DB378-BA12-4011-A9F5-0A1DADF3642D}"/>
    <hyperlink ref="B40" r:id="rId88" xr:uid="{E15FD6B4-989E-4EC8-A89A-D69AE5D0120B}"/>
    <hyperlink ref="B46" r:id="rId89" xr:uid="{70A20CFB-7D30-41BC-B529-8BEA938F4DD0}"/>
    <hyperlink ref="B52" r:id="rId90" xr:uid="{5F73DC7C-8F3B-4ABE-BBB6-DD4CA0CFD2FF}"/>
    <hyperlink ref="B74" r:id="rId91" xr:uid="{97BDB6CE-FA9A-4168-B6A2-5E1CD4BA44C8}"/>
    <hyperlink ref="B101" r:id="rId92" xr:uid="{331B4EFD-28E7-4B14-9642-FD338101F276}"/>
    <hyperlink ref="B48" r:id="rId93" xr:uid="{ED27079E-5E7E-4B4C-807F-926BD283BE85}"/>
    <hyperlink ref="B47" r:id="rId94" xr:uid="{4CAA2D1A-375C-4F47-9B03-02D650E23A13}"/>
    <hyperlink ref="B14" r:id="rId95" xr:uid="{6D69A044-0CBB-4EBB-A176-808D20290B4A}"/>
    <hyperlink ref="B51" r:id="rId96" xr:uid="{86B5988F-397B-4917-9FCB-11C67873C351}"/>
    <hyperlink ref="B59" r:id="rId97" xr:uid="{0CDF40AE-5757-47FE-820F-7A8DD3D1057D}"/>
    <hyperlink ref="B81" r:id="rId98" xr:uid="{2A9C5902-07BF-4C6A-AC5F-FC407C5520AA}"/>
    <hyperlink ref="B84" r:id="rId99" xr:uid="{D434BCBE-BB69-4F72-A1DA-EEB61ABF2A74}"/>
  </hyperlinks>
  <pageMargins left="0.75" right="0.75" top="1" bottom="1" header="0.5" footer="0.5"/>
  <pageSetup scale="91" orientation="portrait" r:id="rId1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G449"/>
  <sheetViews>
    <sheetView zoomScaleNormal="100" workbookViewId="0">
      <pane ySplit="2" topLeftCell="A3" activePane="bottomLeft" state="frozen"/>
      <selection pane="bottomLeft" activeCell="D2" sqref="D2"/>
    </sheetView>
  </sheetViews>
  <sheetFormatPr defaultRowHeight="12.75" x14ac:dyDescent="0.2"/>
  <cols>
    <col min="1" max="1" width="11.5703125" style="143" customWidth="1"/>
    <col min="2" max="2" width="37.5703125" style="135" customWidth="1"/>
    <col min="3" max="3" width="91.42578125" style="135" customWidth="1"/>
    <col min="4" max="16384" width="9.140625" style="135"/>
  </cols>
  <sheetData>
    <row r="1" spans="1:3" x14ac:dyDescent="0.2">
      <c r="A1" s="140" t="s">
        <v>0</v>
      </c>
      <c r="B1" s="79"/>
      <c r="C1" s="79"/>
    </row>
    <row r="2" spans="1:3" x14ac:dyDescent="0.2">
      <c r="A2" s="141" t="s">
        <v>1</v>
      </c>
      <c r="B2" s="80" t="s">
        <v>49</v>
      </c>
      <c r="C2" s="80" t="s">
        <v>27</v>
      </c>
    </row>
    <row r="3" spans="1:3" s="3" customFormat="1" ht="3.95" customHeight="1" x14ac:dyDescent="0.2">
      <c r="A3" s="142"/>
    </row>
    <row r="4" spans="1:3" s="136" customFormat="1" x14ac:dyDescent="0.2">
      <c r="A4" s="197" t="s">
        <v>2</v>
      </c>
      <c r="B4" s="156"/>
      <c r="C4" s="156" t="s">
        <v>89</v>
      </c>
    </row>
    <row r="5" spans="1:3" s="196" customFormat="1" x14ac:dyDescent="0.2">
      <c r="A5" s="194">
        <v>46113</v>
      </c>
      <c r="B5" s="196" t="s">
        <v>1448</v>
      </c>
      <c r="C5" s="195" t="s">
        <v>1464</v>
      </c>
    </row>
    <row r="6" spans="1:3" s="196" customFormat="1" x14ac:dyDescent="0.2">
      <c r="A6" s="194">
        <v>46113</v>
      </c>
      <c r="B6" s="196" t="s">
        <v>1463</v>
      </c>
      <c r="C6" s="195" t="s">
        <v>310</v>
      </c>
    </row>
    <row r="7" spans="1:3" s="196" customFormat="1" x14ac:dyDescent="0.2">
      <c r="A7" s="194">
        <v>46113</v>
      </c>
      <c r="B7" s="196" t="s">
        <v>1471</v>
      </c>
      <c r="C7" s="195" t="s">
        <v>348</v>
      </c>
    </row>
    <row r="8" spans="1:3" s="196" customFormat="1" x14ac:dyDescent="0.2">
      <c r="A8" s="194">
        <v>46113</v>
      </c>
      <c r="B8" s="196" t="s">
        <v>365</v>
      </c>
      <c r="C8" s="195" t="s">
        <v>433</v>
      </c>
    </row>
    <row r="9" spans="1:3" s="196" customFormat="1" x14ac:dyDescent="0.2">
      <c r="A9" s="194">
        <v>46113</v>
      </c>
      <c r="B9" s="196" t="s">
        <v>211</v>
      </c>
      <c r="C9" s="195" t="s">
        <v>433</v>
      </c>
    </row>
    <row r="10" spans="1:3" s="196" customFormat="1" x14ac:dyDescent="0.2">
      <c r="A10" s="194">
        <v>46113</v>
      </c>
      <c r="B10" s="196" t="s">
        <v>1501</v>
      </c>
      <c r="C10" s="195" t="s">
        <v>1504</v>
      </c>
    </row>
    <row r="11" spans="1:3" s="196" customFormat="1" x14ac:dyDescent="0.2">
      <c r="A11" s="194">
        <v>46113</v>
      </c>
      <c r="B11" s="196" t="s">
        <v>1506</v>
      </c>
      <c r="C11" s="195" t="s">
        <v>1464</v>
      </c>
    </row>
    <row r="12" spans="1:3" s="196" customFormat="1" x14ac:dyDescent="0.2">
      <c r="A12" s="194">
        <v>46113</v>
      </c>
      <c r="B12" s="196" t="s">
        <v>1522</v>
      </c>
      <c r="C12" s="195" t="s">
        <v>1544</v>
      </c>
    </row>
    <row r="13" spans="1:3" s="196" customFormat="1" x14ac:dyDescent="0.2">
      <c r="A13" s="194">
        <v>46113</v>
      </c>
      <c r="B13" s="196" t="s">
        <v>1542</v>
      </c>
      <c r="C13" s="195" t="s">
        <v>1262</v>
      </c>
    </row>
    <row r="14" spans="1:3" s="196" customFormat="1" x14ac:dyDescent="0.2">
      <c r="A14" s="194">
        <v>46113</v>
      </c>
      <c r="B14" s="196" t="s">
        <v>1611</v>
      </c>
      <c r="C14" s="195" t="s">
        <v>348</v>
      </c>
    </row>
    <row r="15" spans="1:3" s="196" customFormat="1" x14ac:dyDescent="0.2">
      <c r="A15" s="194">
        <v>46113</v>
      </c>
      <c r="B15" s="196" t="s">
        <v>1698</v>
      </c>
      <c r="C15" s="195" t="s">
        <v>348</v>
      </c>
    </row>
    <row r="16" spans="1:3" s="196" customFormat="1" x14ac:dyDescent="0.2">
      <c r="A16" s="194">
        <v>46113</v>
      </c>
      <c r="B16" s="196" t="s">
        <v>176</v>
      </c>
      <c r="C16" s="195" t="s">
        <v>433</v>
      </c>
    </row>
    <row r="17" spans="1:6" s="196" customFormat="1" x14ac:dyDescent="0.2">
      <c r="A17" s="194">
        <v>46113</v>
      </c>
      <c r="B17" s="196" t="s">
        <v>1412</v>
      </c>
      <c r="C17" s="195" t="s">
        <v>1639</v>
      </c>
    </row>
    <row r="18" spans="1:6" s="196" customFormat="1" x14ac:dyDescent="0.2">
      <c r="A18" s="194">
        <v>46113</v>
      </c>
      <c r="B18" s="196" t="s">
        <v>1652</v>
      </c>
      <c r="C18" s="195" t="s">
        <v>348</v>
      </c>
    </row>
    <row r="19" spans="1:6" s="196" customFormat="1" x14ac:dyDescent="0.2">
      <c r="A19" s="194">
        <v>46113</v>
      </c>
      <c r="B19" s="196" t="s">
        <v>1675</v>
      </c>
      <c r="C19" s="195" t="s">
        <v>1262</v>
      </c>
    </row>
    <row r="20" spans="1:6" s="163" customFormat="1" x14ac:dyDescent="0.2">
      <c r="A20" s="165">
        <v>45749</v>
      </c>
      <c r="B20" s="166" t="s">
        <v>1361</v>
      </c>
      <c r="C20" s="167" t="s">
        <v>387</v>
      </c>
      <c r="D20" s="166"/>
      <c r="E20" s="166"/>
      <c r="F20" s="166"/>
    </row>
    <row r="21" spans="1:6" s="163" customFormat="1" x14ac:dyDescent="0.2">
      <c r="A21" s="165">
        <v>45749</v>
      </c>
      <c r="B21" s="166" t="s">
        <v>1383</v>
      </c>
      <c r="C21" s="167" t="s">
        <v>310</v>
      </c>
      <c r="D21" s="166"/>
      <c r="E21" s="166"/>
      <c r="F21" s="166"/>
    </row>
    <row r="22" spans="1:6" s="163" customFormat="1" x14ac:dyDescent="0.2">
      <c r="A22" s="165">
        <v>45749</v>
      </c>
      <c r="B22" s="166" t="s">
        <v>1398</v>
      </c>
      <c r="C22" s="167" t="s">
        <v>348</v>
      </c>
      <c r="D22" s="166"/>
      <c r="E22" s="166"/>
      <c r="F22" s="166"/>
    </row>
    <row r="23" spans="1:6" s="163" customFormat="1" x14ac:dyDescent="0.2">
      <c r="A23" s="165">
        <v>45749</v>
      </c>
      <c r="B23" s="166" t="s">
        <v>582</v>
      </c>
      <c r="C23" s="167" t="s">
        <v>1400</v>
      </c>
      <c r="D23" s="166"/>
      <c r="E23" s="166"/>
      <c r="F23" s="166"/>
    </row>
    <row r="24" spans="1:6" s="163" customFormat="1" x14ac:dyDescent="0.2">
      <c r="A24" s="165">
        <v>45749</v>
      </c>
      <c r="B24" s="166" t="s">
        <v>1412</v>
      </c>
      <c r="C24" s="167" t="s">
        <v>348</v>
      </c>
      <c r="D24" s="166"/>
      <c r="E24" s="166"/>
      <c r="F24" s="166"/>
    </row>
    <row r="25" spans="1:6" s="163" customFormat="1" x14ac:dyDescent="0.2">
      <c r="A25" s="194">
        <v>45562</v>
      </c>
      <c r="B25" s="196" t="s">
        <v>342</v>
      </c>
      <c r="C25" s="195" t="s">
        <v>1337</v>
      </c>
      <c r="D25" s="196"/>
      <c r="E25" s="196"/>
      <c r="F25" s="196"/>
    </row>
    <row r="26" spans="1:6" s="163" customFormat="1" x14ac:dyDescent="0.2">
      <c r="A26" s="165">
        <v>45523</v>
      </c>
      <c r="B26" s="166" t="s">
        <v>1123</v>
      </c>
      <c r="C26" s="167" t="s">
        <v>1310</v>
      </c>
      <c r="D26" s="166"/>
      <c r="E26" s="166"/>
      <c r="F26" s="166"/>
    </row>
    <row r="27" spans="1:6" s="163" customFormat="1" x14ac:dyDescent="0.2">
      <c r="A27" s="165">
        <v>45523</v>
      </c>
      <c r="B27" s="166" t="s">
        <v>1266</v>
      </c>
      <c r="C27" s="167" t="s">
        <v>348</v>
      </c>
      <c r="D27" s="166"/>
      <c r="E27" s="166"/>
      <c r="F27" s="166"/>
    </row>
    <row r="28" spans="1:6" s="163" customFormat="1" ht="25.5" x14ac:dyDescent="0.2">
      <c r="A28" s="165">
        <v>45523</v>
      </c>
      <c r="B28" s="166" t="s">
        <v>365</v>
      </c>
      <c r="C28" s="167" t="s">
        <v>1268</v>
      </c>
      <c r="D28" s="166"/>
      <c r="E28" s="166"/>
      <c r="F28" s="166"/>
    </row>
    <row r="29" spans="1:6" s="163" customFormat="1" x14ac:dyDescent="0.2">
      <c r="A29" s="165">
        <v>45523</v>
      </c>
      <c r="B29" s="166" t="s">
        <v>1281</v>
      </c>
      <c r="C29" s="167" t="s">
        <v>348</v>
      </c>
      <c r="D29" s="166"/>
      <c r="E29" s="166"/>
      <c r="F29" s="166"/>
    </row>
    <row r="30" spans="1:6" s="163" customFormat="1" x14ac:dyDescent="0.2">
      <c r="A30" s="165">
        <v>45523</v>
      </c>
      <c r="B30" s="166" t="s">
        <v>406</v>
      </c>
      <c r="C30" s="167" t="s">
        <v>1283</v>
      </c>
      <c r="D30" s="166"/>
      <c r="E30" s="166"/>
      <c r="F30" s="166"/>
    </row>
    <row r="31" spans="1:6" s="163" customFormat="1" x14ac:dyDescent="0.2">
      <c r="A31" s="165">
        <v>45523</v>
      </c>
      <c r="B31" s="166" t="s">
        <v>1288</v>
      </c>
      <c r="C31" s="167" t="s">
        <v>1289</v>
      </c>
      <c r="D31" s="166"/>
      <c r="E31" s="166"/>
      <c r="F31" s="166"/>
    </row>
    <row r="32" spans="1:6" s="163" customFormat="1" x14ac:dyDescent="0.2">
      <c r="A32" s="165">
        <v>45523</v>
      </c>
      <c r="B32" s="166" t="s">
        <v>176</v>
      </c>
      <c r="C32" s="167" t="s">
        <v>1303</v>
      </c>
      <c r="D32" s="166"/>
      <c r="E32" s="166"/>
      <c r="F32" s="166"/>
    </row>
    <row r="33" spans="1:6" s="163" customFormat="1" x14ac:dyDescent="0.2">
      <c r="A33" s="165">
        <v>45523</v>
      </c>
      <c r="B33" s="166" t="s">
        <v>1186</v>
      </c>
      <c r="C33" s="167" t="s">
        <v>1318</v>
      </c>
      <c r="D33" s="166"/>
      <c r="E33" s="166"/>
      <c r="F33" s="166"/>
    </row>
    <row r="34" spans="1:6" s="163" customFormat="1" x14ac:dyDescent="0.2">
      <c r="A34" s="165">
        <v>45523</v>
      </c>
      <c r="B34" s="166" t="s">
        <v>1325</v>
      </c>
      <c r="C34" s="167" t="s">
        <v>1289</v>
      </c>
      <c r="D34" s="166"/>
      <c r="E34" s="166"/>
      <c r="F34" s="166"/>
    </row>
    <row r="35" spans="1:6" s="163" customFormat="1" x14ac:dyDescent="0.2">
      <c r="A35" s="194">
        <v>45506</v>
      </c>
      <c r="B35" s="195" t="s">
        <v>1254</v>
      </c>
      <c r="C35" s="195" t="s">
        <v>1262</v>
      </c>
      <c r="D35" s="196"/>
      <c r="E35" s="196"/>
      <c r="F35" s="196"/>
    </row>
    <row r="36" spans="1:6" s="163" customFormat="1" x14ac:dyDescent="0.2">
      <c r="A36" s="194">
        <v>45506</v>
      </c>
      <c r="B36" s="196" t="s">
        <v>1256</v>
      </c>
      <c r="C36" s="195" t="s">
        <v>1262</v>
      </c>
      <c r="D36" s="196"/>
      <c r="E36" s="196"/>
      <c r="F36" s="196"/>
    </row>
    <row r="37" spans="1:6" s="163" customFormat="1" x14ac:dyDescent="0.2">
      <c r="A37" s="194">
        <v>45506</v>
      </c>
      <c r="B37" s="196" t="s">
        <v>1257</v>
      </c>
      <c r="C37" s="195" t="s">
        <v>1262</v>
      </c>
      <c r="D37" s="196"/>
      <c r="E37" s="196"/>
      <c r="F37" s="196"/>
    </row>
    <row r="38" spans="1:6" s="163" customFormat="1" x14ac:dyDescent="0.2">
      <c r="A38" s="194">
        <v>45506</v>
      </c>
      <c r="B38" s="192" t="s">
        <v>1258</v>
      </c>
      <c r="C38" s="192" t="s">
        <v>1262</v>
      </c>
      <c r="D38" s="192"/>
      <c r="E38" s="192"/>
      <c r="F38" s="192"/>
    </row>
    <row r="39" spans="1:6" s="163" customFormat="1" x14ac:dyDescent="0.2">
      <c r="A39" s="194">
        <v>45506</v>
      </c>
      <c r="B39" s="196" t="s">
        <v>1259</v>
      </c>
      <c r="C39" s="195" t="s">
        <v>1262</v>
      </c>
      <c r="D39" s="196"/>
      <c r="E39" s="196"/>
      <c r="F39" s="196"/>
    </row>
    <row r="40" spans="1:6" s="166" customFormat="1" x14ac:dyDescent="0.2">
      <c r="A40" s="194">
        <v>45506</v>
      </c>
      <c r="B40" s="192" t="s">
        <v>1260</v>
      </c>
      <c r="C40" s="192" t="s">
        <v>1262</v>
      </c>
      <c r="D40" s="192"/>
      <c r="E40" s="192"/>
      <c r="F40" s="192"/>
    </row>
    <row r="41" spans="1:6" s="163" customFormat="1" x14ac:dyDescent="0.2">
      <c r="A41" s="165">
        <v>45398</v>
      </c>
      <c r="B41" s="166" t="s">
        <v>951</v>
      </c>
      <c r="C41" s="167" t="s">
        <v>1193</v>
      </c>
      <c r="D41" s="166"/>
      <c r="E41" s="166"/>
      <c r="F41" s="166"/>
    </row>
    <row r="42" spans="1:6" s="163" customFormat="1" x14ac:dyDescent="0.2">
      <c r="A42" s="165">
        <v>45398</v>
      </c>
      <c r="B42" s="166" t="s">
        <v>1122</v>
      </c>
      <c r="C42" s="167" t="s">
        <v>260</v>
      </c>
      <c r="D42" s="166"/>
      <c r="E42" s="166"/>
      <c r="F42" s="166"/>
    </row>
    <row r="43" spans="1:6" s="163" customFormat="1" x14ac:dyDescent="0.2">
      <c r="A43" s="165">
        <v>45398</v>
      </c>
      <c r="B43" s="166" t="s">
        <v>1123</v>
      </c>
      <c r="C43" s="167" t="s">
        <v>348</v>
      </c>
      <c r="D43" s="166"/>
      <c r="E43" s="166"/>
      <c r="F43" s="166"/>
    </row>
    <row r="44" spans="1:6" s="163" customFormat="1" x14ac:dyDescent="0.2">
      <c r="A44" s="165">
        <v>45398</v>
      </c>
      <c r="B44" s="166" t="s">
        <v>1127</v>
      </c>
      <c r="C44" s="167" t="s">
        <v>348</v>
      </c>
      <c r="D44" s="166"/>
      <c r="E44" s="166"/>
      <c r="F44" s="166"/>
    </row>
    <row r="45" spans="1:6" s="163" customFormat="1" x14ac:dyDescent="0.2">
      <c r="A45" s="165">
        <v>45398</v>
      </c>
      <c r="B45" s="166" t="s">
        <v>1145</v>
      </c>
      <c r="C45" s="167" t="s">
        <v>260</v>
      </c>
      <c r="D45" s="166"/>
      <c r="E45" s="166"/>
      <c r="F45" s="166"/>
    </row>
    <row r="46" spans="1:6" s="163" customFormat="1" ht="25.5" x14ac:dyDescent="0.2">
      <c r="A46" s="165">
        <v>45398</v>
      </c>
      <c r="B46" s="167" t="s">
        <v>923</v>
      </c>
      <c r="C46" s="167" t="s">
        <v>1155</v>
      </c>
      <c r="D46" s="166"/>
      <c r="E46" s="166"/>
      <c r="F46" s="166"/>
    </row>
    <row r="47" spans="1:6" s="163" customFormat="1" x14ac:dyDescent="0.2">
      <c r="A47" s="165">
        <v>45398</v>
      </c>
      <c r="B47" s="166" t="s">
        <v>536</v>
      </c>
      <c r="C47" s="167" t="s">
        <v>1194</v>
      </c>
      <c r="D47" s="166"/>
      <c r="E47" s="166"/>
      <c r="F47" s="166"/>
    </row>
    <row r="48" spans="1:6" s="163" customFormat="1" x14ac:dyDescent="0.2">
      <c r="A48" s="165">
        <v>45398</v>
      </c>
      <c r="B48" s="166" t="s">
        <v>1175</v>
      </c>
      <c r="C48" s="167" t="s">
        <v>348</v>
      </c>
      <c r="D48" s="166"/>
      <c r="E48" s="166"/>
      <c r="F48" s="166"/>
    </row>
    <row r="49" spans="1:6" s="163" customFormat="1" x14ac:dyDescent="0.2">
      <c r="A49" s="165">
        <v>45398</v>
      </c>
      <c r="B49" s="166" t="s">
        <v>355</v>
      </c>
      <c r="C49" s="167" t="s">
        <v>1198</v>
      </c>
      <c r="D49" s="166"/>
      <c r="E49" s="166"/>
      <c r="F49" s="166"/>
    </row>
    <row r="50" spans="1:6" s="163" customFormat="1" x14ac:dyDescent="0.2">
      <c r="A50" s="165">
        <v>45398</v>
      </c>
      <c r="B50" s="133" t="s">
        <v>1186</v>
      </c>
      <c r="C50" s="133" t="s">
        <v>260</v>
      </c>
      <c r="D50" s="133"/>
      <c r="E50" s="133"/>
      <c r="F50" s="133"/>
    </row>
    <row r="51" spans="1:6" s="163" customFormat="1" x14ac:dyDescent="0.2">
      <c r="A51" s="165">
        <v>45289</v>
      </c>
      <c r="B51" s="166" t="s">
        <v>992</v>
      </c>
      <c r="C51" s="167" t="s">
        <v>387</v>
      </c>
      <c r="D51" s="177"/>
      <c r="E51" s="177"/>
      <c r="F51" s="177"/>
    </row>
    <row r="52" spans="1:6" s="163" customFormat="1" x14ac:dyDescent="0.2">
      <c r="A52" s="194">
        <v>45203</v>
      </c>
      <c r="B52" s="195" t="s">
        <v>442</v>
      </c>
      <c r="C52" s="195" t="s">
        <v>1023</v>
      </c>
      <c r="D52" s="196"/>
      <c r="E52" s="196"/>
      <c r="F52" s="196"/>
    </row>
    <row r="53" spans="1:6" s="163" customFormat="1" x14ac:dyDescent="0.2">
      <c r="A53" s="194">
        <v>45203</v>
      </c>
      <c r="B53" s="195" t="s">
        <v>1025</v>
      </c>
      <c r="C53" s="195" t="s">
        <v>348</v>
      </c>
      <c r="D53" s="196"/>
      <c r="E53" s="196"/>
      <c r="F53" s="196"/>
    </row>
    <row r="54" spans="1:6" s="163" customFormat="1" x14ac:dyDescent="0.2">
      <c r="A54" s="194">
        <v>45203</v>
      </c>
      <c r="B54" s="195" t="s">
        <v>1038</v>
      </c>
      <c r="C54" s="195" t="s">
        <v>834</v>
      </c>
      <c r="D54" s="196"/>
      <c r="E54" s="196"/>
      <c r="F54" s="196"/>
    </row>
    <row r="55" spans="1:6" s="163" customFormat="1" x14ac:dyDescent="0.2">
      <c r="A55" s="194">
        <v>45203</v>
      </c>
      <c r="B55" s="196" t="s">
        <v>885</v>
      </c>
      <c r="C55" s="195" t="s">
        <v>1050</v>
      </c>
      <c r="D55" s="196"/>
      <c r="E55" s="196"/>
      <c r="F55" s="196"/>
    </row>
    <row r="56" spans="1:6" s="163" customFormat="1" ht="12.75" customHeight="1" x14ac:dyDescent="0.2">
      <c r="A56" s="194">
        <v>45203</v>
      </c>
      <c r="B56" s="195" t="s">
        <v>923</v>
      </c>
      <c r="C56" s="195" t="s">
        <v>1054</v>
      </c>
      <c r="D56" s="196"/>
      <c r="E56" s="196"/>
      <c r="F56" s="196"/>
    </row>
    <row r="57" spans="1:6" s="163" customFormat="1" x14ac:dyDescent="0.2">
      <c r="A57" s="194">
        <v>45203</v>
      </c>
      <c r="B57" s="195" t="s">
        <v>1060</v>
      </c>
      <c r="C57" s="195" t="s">
        <v>348</v>
      </c>
      <c r="D57" s="196"/>
      <c r="E57" s="196"/>
      <c r="F57" s="196"/>
    </row>
    <row r="58" spans="1:6" s="163" customFormat="1" x14ac:dyDescent="0.2">
      <c r="A58" s="194">
        <v>45203</v>
      </c>
      <c r="B58" s="195" t="s">
        <v>1065</v>
      </c>
      <c r="C58" s="195" t="s">
        <v>348</v>
      </c>
      <c r="D58" s="196"/>
      <c r="E58" s="196"/>
      <c r="F58" s="196"/>
    </row>
    <row r="59" spans="1:6" s="163" customFormat="1" x14ac:dyDescent="0.2">
      <c r="A59" s="194">
        <v>45203</v>
      </c>
      <c r="B59" s="195" t="s">
        <v>1071</v>
      </c>
      <c r="C59" s="195" t="s">
        <v>348</v>
      </c>
      <c r="D59" s="196"/>
      <c r="E59" s="196"/>
      <c r="F59" s="196"/>
    </row>
    <row r="60" spans="1:6" s="163" customFormat="1" x14ac:dyDescent="0.2">
      <c r="A60" s="194">
        <v>45203</v>
      </c>
      <c r="B60" s="195" t="s">
        <v>1080</v>
      </c>
      <c r="C60" s="195" t="s">
        <v>348</v>
      </c>
      <c r="D60" s="196"/>
      <c r="E60" s="196"/>
      <c r="F60" s="196"/>
    </row>
    <row r="61" spans="1:6" s="163" customFormat="1" x14ac:dyDescent="0.2">
      <c r="A61" s="194">
        <v>45203</v>
      </c>
      <c r="B61" s="195" t="s">
        <v>1083</v>
      </c>
      <c r="C61" s="195" t="s">
        <v>348</v>
      </c>
      <c r="D61" s="196"/>
      <c r="E61" s="196"/>
      <c r="F61" s="196"/>
    </row>
    <row r="62" spans="1:6" s="163" customFormat="1" x14ac:dyDescent="0.2">
      <c r="A62" s="194">
        <v>45203</v>
      </c>
      <c r="B62" s="195" t="s">
        <v>1090</v>
      </c>
      <c r="C62" s="195" t="s">
        <v>348</v>
      </c>
      <c r="D62" s="196"/>
      <c r="E62" s="196"/>
      <c r="F62" s="196"/>
    </row>
    <row r="63" spans="1:6" s="163" customFormat="1" x14ac:dyDescent="0.2">
      <c r="A63" s="165">
        <v>44937</v>
      </c>
      <c r="B63" s="166" t="s">
        <v>951</v>
      </c>
      <c r="C63" s="167" t="s">
        <v>310</v>
      </c>
      <c r="D63" s="177"/>
      <c r="E63" s="177"/>
      <c r="F63" s="177"/>
    </row>
    <row r="64" spans="1:6" s="163" customFormat="1" x14ac:dyDescent="0.2">
      <c r="A64" s="165">
        <v>44937</v>
      </c>
      <c r="B64" s="166" t="s">
        <v>956</v>
      </c>
      <c r="C64" s="167" t="s">
        <v>310</v>
      </c>
      <c r="D64" s="177"/>
      <c r="E64" s="177"/>
      <c r="F64" s="177"/>
    </row>
    <row r="65" spans="1:6" s="163" customFormat="1" x14ac:dyDescent="0.2">
      <c r="A65" s="165">
        <v>44937</v>
      </c>
      <c r="B65" s="166" t="s">
        <v>964</v>
      </c>
      <c r="C65" s="167" t="s">
        <v>348</v>
      </c>
      <c r="D65" s="177"/>
      <c r="E65" s="177"/>
      <c r="F65" s="177"/>
    </row>
    <row r="66" spans="1:6" s="163" customFormat="1" x14ac:dyDescent="0.2">
      <c r="A66" s="165">
        <v>44937</v>
      </c>
      <c r="B66" s="166" t="s">
        <v>965</v>
      </c>
      <c r="C66" s="167" t="s">
        <v>348</v>
      </c>
      <c r="D66" s="177"/>
      <c r="E66" s="177"/>
      <c r="F66" s="177"/>
    </row>
    <row r="67" spans="1:6" s="163" customFormat="1" ht="25.5" x14ac:dyDescent="0.2">
      <c r="A67" s="165">
        <v>44937</v>
      </c>
      <c r="B67" s="166" t="s">
        <v>244</v>
      </c>
      <c r="C67" s="167" t="s">
        <v>976</v>
      </c>
      <c r="D67" s="177"/>
      <c r="E67" s="177"/>
      <c r="F67" s="177"/>
    </row>
    <row r="68" spans="1:6" s="177" customFormat="1" x14ac:dyDescent="0.2">
      <c r="A68" s="171">
        <v>44937</v>
      </c>
      <c r="B68" s="164" t="s">
        <v>442</v>
      </c>
      <c r="C68" s="164" t="s">
        <v>880</v>
      </c>
      <c r="D68" s="163"/>
      <c r="E68" s="163"/>
      <c r="F68" s="163"/>
    </row>
    <row r="69" spans="1:6" s="177" customFormat="1" x14ac:dyDescent="0.2">
      <c r="A69" s="165">
        <v>44937</v>
      </c>
      <c r="B69" s="166" t="s">
        <v>442</v>
      </c>
      <c r="C69" s="167" t="s">
        <v>971</v>
      </c>
    </row>
    <row r="70" spans="1:6" s="177" customFormat="1" x14ac:dyDescent="0.2">
      <c r="A70" s="165">
        <v>44937</v>
      </c>
      <c r="B70" s="166" t="s">
        <v>983</v>
      </c>
      <c r="C70" s="167" t="s">
        <v>348</v>
      </c>
    </row>
    <row r="71" spans="1:6" s="177" customFormat="1" x14ac:dyDescent="0.2">
      <c r="A71" s="165">
        <v>44937</v>
      </c>
      <c r="B71" s="166" t="s">
        <v>885</v>
      </c>
      <c r="C71" s="167" t="s">
        <v>988</v>
      </c>
    </row>
    <row r="72" spans="1:6" s="177" customFormat="1" x14ac:dyDescent="0.2">
      <c r="A72" s="165">
        <v>44937</v>
      </c>
      <c r="B72" s="166" t="s">
        <v>829</v>
      </c>
      <c r="C72" s="167" t="s">
        <v>996</v>
      </c>
    </row>
    <row r="73" spans="1:6" s="177" customFormat="1" x14ac:dyDescent="0.2">
      <c r="A73" s="165">
        <v>44937</v>
      </c>
      <c r="B73" s="166" t="s">
        <v>582</v>
      </c>
      <c r="C73" s="167" t="s">
        <v>999</v>
      </c>
    </row>
    <row r="74" spans="1:6" s="177" customFormat="1" x14ac:dyDescent="0.2">
      <c r="A74" s="165">
        <v>44937</v>
      </c>
      <c r="B74" s="166" t="s">
        <v>838</v>
      </c>
      <c r="C74" s="167" t="s">
        <v>996</v>
      </c>
    </row>
    <row r="75" spans="1:6" s="177" customFormat="1" x14ac:dyDescent="0.2">
      <c r="A75" s="171">
        <v>44937</v>
      </c>
      <c r="B75" s="164" t="s">
        <v>355</v>
      </c>
      <c r="C75" s="164" t="s">
        <v>931</v>
      </c>
      <c r="D75" s="163"/>
      <c r="E75" s="163"/>
      <c r="F75" s="163"/>
    </row>
    <row r="76" spans="1:6" s="177" customFormat="1" x14ac:dyDescent="0.2">
      <c r="A76" s="171">
        <v>44937</v>
      </c>
      <c r="B76" s="164" t="s">
        <v>593</v>
      </c>
      <c r="C76" s="164" t="s">
        <v>932</v>
      </c>
      <c r="D76" s="163"/>
      <c r="E76" s="163"/>
      <c r="F76" s="163"/>
    </row>
    <row r="77" spans="1:6" s="177" customFormat="1" x14ac:dyDescent="0.2">
      <c r="A77" s="165">
        <v>44937</v>
      </c>
      <c r="B77" s="166" t="s">
        <v>753</v>
      </c>
      <c r="C77" s="167" t="s">
        <v>1006</v>
      </c>
    </row>
    <row r="78" spans="1:6" s="177" customFormat="1" x14ac:dyDescent="0.2">
      <c r="A78" s="165">
        <v>44757</v>
      </c>
      <c r="B78" s="166" t="s">
        <v>173</v>
      </c>
      <c r="C78" s="167" t="s">
        <v>348</v>
      </c>
      <c r="D78" s="166"/>
      <c r="E78" s="166"/>
      <c r="F78" s="166"/>
    </row>
    <row r="79" spans="1:6" s="177" customFormat="1" ht="25.5" x14ac:dyDescent="0.2">
      <c r="A79" s="165">
        <v>44743</v>
      </c>
      <c r="B79" s="167" t="s">
        <v>442</v>
      </c>
      <c r="C79" s="167" t="s">
        <v>911</v>
      </c>
      <c r="D79" s="166"/>
      <c r="E79" s="166"/>
      <c r="F79" s="166"/>
    </row>
    <row r="80" spans="1:6" s="177" customFormat="1" x14ac:dyDescent="0.2">
      <c r="A80" s="165">
        <v>44743</v>
      </c>
      <c r="B80" s="167" t="s">
        <v>923</v>
      </c>
      <c r="C80" s="167" t="s">
        <v>348</v>
      </c>
      <c r="D80" s="166"/>
      <c r="E80" s="166"/>
      <c r="F80" s="166"/>
    </row>
    <row r="81" spans="1:6" s="177" customFormat="1" x14ac:dyDescent="0.2">
      <c r="A81" s="165">
        <v>44743</v>
      </c>
      <c r="B81" s="167" t="s">
        <v>347</v>
      </c>
      <c r="C81" s="167" t="s">
        <v>931</v>
      </c>
      <c r="D81" s="166"/>
      <c r="E81" s="166"/>
      <c r="F81" s="166"/>
    </row>
    <row r="82" spans="1:6" s="177" customFormat="1" x14ac:dyDescent="0.2">
      <c r="A82" s="171">
        <v>44559</v>
      </c>
      <c r="B82" s="163" t="s">
        <v>634</v>
      </c>
      <c r="C82" s="164" t="s">
        <v>834</v>
      </c>
      <c r="D82" s="163"/>
      <c r="E82" s="163"/>
      <c r="F82" s="163"/>
    </row>
    <row r="83" spans="1:6" s="177" customFormat="1" x14ac:dyDescent="0.2">
      <c r="A83" s="171">
        <v>44559</v>
      </c>
      <c r="B83" s="163" t="s">
        <v>526</v>
      </c>
      <c r="C83" s="164" t="s">
        <v>877</v>
      </c>
      <c r="D83" s="163"/>
      <c r="E83" s="163"/>
      <c r="F83" s="163"/>
    </row>
    <row r="84" spans="1:6" s="177" customFormat="1" x14ac:dyDescent="0.2">
      <c r="A84" s="171">
        <v>44559</v>
      </c>
      <c r="B84" s="163" t="s">
        <v>869</v>
      </c>
      <c r="C84" s="164" t="s">
        <v>873</v>
      </c>
      <c r="D84" s="163"/>
      <c r="E84" s="163"/>
      <c r="F84" s="163"/>
    </row>
    <row r="85" spans="1:6" s="177" customFormat="1" x14ac:dyDescent="0.2">
      <c r="A85" s="171">
        <v>44559</v>
      </c>
      <c r="B85" s="163" t="s">
        <v>495</v>
      </c>
      <c r="C85" s="164" t="s">
        <v>876</v>
      </c>
      <c r="D85" s="163"/>
      <c r="E85" s="163"/>
      <c r="F85" s="163"/>
    </row>
    <row r="86" spans="1:6" s="177" customFormat="1" x14ac:dyDescent="0.2">
      <c r="A86" s="171">
        <v>44559</v>
      </c>
      <c r="B86" s="163" t="s">
        <v>885</v>
      </c>
      <c r="C86" s="164" t="s">
        <v>348</v>
      </c>
      <c r="D86" s="163"/>
      <c r="E86" s="163"/>
      <c r="F86" s="163"/>
    </row>
    <row r="87" spans="1:6" s="177" customFormat="1" x14ac:dyDescent="0.2">
      <c r="A87" s="171">
        <v>44559</v>
      </c>
      <c r="B87" s="163" t="s">
        <v>889</v>
      </c>
      <c r="C87" s="164" t="s">
        <v>834</v>
      </c>
      <c r="D87" s="163"/>
      <c r="E87" s="163"/>
      <c r="F87" s="163"/>
    </row>
    <row r="88" spans="1:6" s="177" customFormat="1" x14ac:dyDescent="0.2">
      <c r="A88" s="171">
        <v>44559</v>
      </c>
      <c r="B88" s="163" t="s">
        <v>827</v>
      </c>
      <c r="C88" s="164" t="s">
        <v>890</v>
      </c>
      <c r="D88" s="163"/>
      <c r="E88" s="163"/>
      <c r="F88" s="163"/>
    </row>
    <row r="89" spans="1:6" s="177" customFormat="1" x14ac:dyDescent="0.2">
      <c r="A89" s="171">
        <v>44559</v>
      </c>
      <c r="B89" s="163" t="s">
        <v>543</v>
      </c>
      <c r="C89" s="164" t="s">
        <v>894</v>
      </c>
      <c r="D89" s="163"/>
      <c r="E89" s="163"/>
      <c r="F89" s="163"/>
    </row>
    <row r="90" spans="1:6" s="177" customFormat="1" x14ac:dyDescent="0.2">
      <c r="A90" s="165">
        <v>44477</v>
      </c>
      <c r="B90" s="166" t="s">
        <v>794</v>
      </c>
      <c r="C90" s="167" t="s">
        <v>387</v>
      </c>
      <c r="D90" s="166"/>
      <c r="E90" s="166"/>
      <c r="F90" s="166"/>
    </row>
    <row r="91" spans="1:6" s="177" customFormat="1" x14ac:dyDescent="0.2">
      <c r="A91" s="165">
        <v>44477</v>
      </c>
      <c r="B91" s="166" t="s">
        <v>516</v>
      </c>
      <c r="C91" s="167" t="s">
        <v>795</v>
      </c>
      <c r="D91" s="166"/>
      <c r="E91" s="166"/>
      <c r="F91" s="166"/>
    </row>
    <row r="92" spans="1:6" s="177" customFormat="1" x14ac:dyDescent="0.2">
      <c r="A92" s="165">
        <v>44477</v>
      </c>
      <c r="B92" s="166" t="s">
        <v>799</v>
      </c>
      <c r="C92" s="167" t="s">
        <v>400</v>
      </c>
      <c r="D92" s="166"/>
      <c r="E92" s="166"/>
      <c r="F92" s="166"/>
    </row>
    <row r="93" spans="1:6" s="177" customFormat="1" x14ac:dyDescent="0.2">
      <c r="A93" s="165">
        <v>44477</v>
      </c>
      <c r="B93" s="166" t="s">
        <v>216</v>
      </c>
      <c r="C93" s="167" t="s">
        <v>348</v>
      </c>
      <c r="D93" s="166"/>
      <c r="E93" s="166"/>
      <c r="F93" s="166"/>
    </row>
    <row r="94" spans="1:6" s="177" customFormat="1" x14ac:dyDescent="0.2">
      <c r="A94" s="165">
        <v>44477</v>
      </c>
      <c r="B94" s="166" t="s">
        <v>218</v>
      </c>
      <c r="C94" s="167" t="s">
        <v>348</v>
      </c>
      <c r="D94" s="166"/>
      <c r="E94" s="166"/>
      <c r="F94" s="166"/>
    </row>
    <row r="95" spans="1:6" s="177" customFormat="1" x14ac:dyDescent="0.2">
      <c r="A95" s="165">
        <v>44477</v>
      </c>
      <c r="B95" s="166" t="s">
        <v>237</v>
      </c>
      <c r="C95" s="167" t="s">
        <v>810</v>
      </c>
      <c r="D95" s="166"/>
      <c r="E95" s="166"/>
      <c r="F95" s="166"/>
    </row>
    <row r="96" spans="1:6" s="177" customFormat="1" x14ac:dyDescent="0.2">
      <c r="A96" s="165">
        <v>44477</v>
      </c>
      <c r="B96" s="166" t="s">
        <v>816</v>
      </c>
      <c r="C96" s="167" t="s">
        <v>387</v>
      </c>
      <c r="D96" s="166"/>
      <c r="E96" s="166"/>
      <c r="F96" s="166"/>
    </row>
    <row r="97" spans="1:6" s="177" customFormat="1" x14ac:dyDescent="0.2">
      <c r="A97" s="165">
        <v>44477</v>
      </c>
      <c r="B97" s="166" t="s">
        <v>818</v>
      </c>
      <c r="C97" s="167" t="s">
        <v>819</v>
      </c>
      <c r="D97" s="166"/>
      <c r="E97" s="166"/>
      <c r="F97" s="166"/>
    </row>
    <row r="98" spans="1:6" s="136" customFormat="1" x14ac:dyDescent="0.2">
      <c r="A98" s="165">
        <v>44477</v>
      </c>
      <c r="B98" s="166" t="s">
        <v>827</v>
      </c>
      <c r="C98" s="167" t="s">
        <v>387</v>
      </c>
      <c r="D98" s="166"/>
      <c r="E98" s="166"/>
      <c r="F98" s="166"/>
    </row>
    <row r="99" spans="1:6" s="166" customFormat="1" x14ac:dyDescent="0.2">
      <c r="A99" s="165">
        <v>44477</v>
      </c>
      <c r="B99" s="166" t="s">
        <v>828</v>
      </c>
      <c r="C99" s="167" t="s">
        <v>387</v>
      </c>
    </row>
    <row r="100" spans="1:6" s="166" customFormat="1" x14ac:dyDescent="0.2">
      <c r="A100" s="165">
        <v>44477</v>
      </c>
      <c r="B100" s="166" t="s">
        <v>829</v>
      </c>
      <c r="C100" s="167" t="s">
        <v>387</v>
      </c>
    </row>
    <row r="101" spans="1:6" s="166" customFormat="1" x14ac:dyDescent="0.2">
      <c r="A101" s="165">
        <v>44477</v>
      </c>
      <c r="B101" s="166" t="s">
        <v>833</v>
      </c>
      <c r="C101" s="167" t="s">
        <v>834</v>
      </c>
    </row>
    <row r="102" spans="1:6" s="166" customFormat="1" x14ac:dyDescent="0.2">
      <c r="A102" s="165">
        <v>44477</v>
      </c>
      <c r="B102" s="166" t="s">
        <v>838</v>
      </c>
      <c r="C102" s="167" t="s">
        <v>387</v>
      </c>
    </row>
    <row r="103" spans="1:6" s="166" customFormat="1" ht="25.5" x14ac:dyDescent="0.2">
      <c r="A103" s="165">
        <v>44477</v>
      </c>
      <c r="B103" s="166" t="s">
        <v>543</v>
      </c>
      <c r="C103" s="167" t="s">
        <v>842</v>
      </c>
    </row>
    <row r="104" spans="1:6" s="166" customFormat="1" ht="25.5" x14ac:dyDescent="0.2">
      <c r="A104" s="165">
        <v>44477</v>
      </c>
      <c r="B104" s="166" t="s">
        <v>176</v>
      </c>
      <c r="C104" s="167" t="s">
        <v>843</v>
      </c>
    </row>
    <row r="105" spans="1:6" s="166" customFormat="1" x14ac:dyDescent="0.2">
      <c r="A105" s="165">
        <v>44477</v>
      </c>
      <c r="B105" s="166" t="s">
        <v>847</v>
      </c>
      <c r="C105" s="167" t="s">
        <v>387</v>
      </c>
    </row>
    <row r="106" spans="1:6" s="166" customFormat="1" x14ac:dyDescent="0.2">
      <c r="A106" s="165">
        <v>44477</v>
      </c>
      <c r="B106" s="166" t="s">
        <v>850</v>
      </c>
      <c r="C106" s="167" t="s">
        <v>834</v>
      </c>
    </row>
    <row r="107" spans="1:6" s="166" customFormat="1" x14ac:dyDescent="0.2">
      <c r="A107" s="165">
        <v>44477</v>
      </c>
      <c r="B107" s="166" t="s">
        <v>851</v>
      </c>
      <c r="C107" s="167" t="s">
        <v>348</v>
      </c>
    </row>
    <row r="108" spans="1:6" s="166" customFormat="1" x14ac:dyDescent="0.2">
      <c r="A108" s="161">
        <v>44315</v>
      </c>
      <c r="B108" s="136" t="s">
        <v>785</v>
      </c>
      <c r="C108" s="136" t="s">
        <v>348</v>
      </c>
      <c r="D108" s="136"/>
      <c r="E108" s="136"/>
      <c r="F108" s="136"/>
    </row>
    <row r="109" spans="1:6" s="166" customFormat="1" x14ac:dyDescent="0.2">
      <c r="A109" s="165">
        <v>44204</v>
      </c>
      <c r="B109" s="166" t="s">
        <v>516</v>
      </c>
      <c r="C109" s="167" t="s">
        <v>665</v>
      </c>
      <c r="D109" s="177"/>
      <c r="E109" s="177"/>
      <c r="F109" s="177"/>
    </row>
    <row r="110" spans="1:6" s="166" customFormat="1" x14ac:dyDescent="0.2">
      <c r="A110" s="165">
        <v>44204</v>
      </c>
      <c r="B110" s="166" t="s">
        <v>666</v>
      </c>
      <c r="C110" s="167" t="s">
        <v>667</v>
      </c>
      <c r="D110" s="177"/>
      <c r="E110" s="177"/>
      <c r="F110" s="177"/>
    </row>
    <row r="111" spans="1:6" s="166" customFormat="1" ht="38.25" x14ac:dyDescent="0.2">
      <c r="A111" s="165">
        <v>44204</v>
      </c>
      <c r="B111" s="166" t="s">
        <v>381</v>
      </c>
      <c r="C111" s="167" t="s">
        <v>668</v>
      </c>
      <c r="D111" s="177"/>
      <c r="E111" s="177"/>
      <c r="F111" s="177"/>
    </row>
    <row r="112" spans="1:6" s="166" customFormat="1" x14ac:dyDescent="0.2">
      <c r="A112" s="165">
        <v>44204</v>
      </c>
      <c r="B112" s="166" t="s">
        <v>659</v>
      </c>
      <c r="C112" s="167" t="s">
        <v>670</v>
      </c>
      <c r="D112" s="177"/>
      <c r="E112" s="177"/>
      <c r="F112" s="177"/>
    </row>
    <row r="113" spans="1:6" s="166" customFormat="1" ht="25.5" x14ac:dyDescent="0.2">
      <c r="A113" s="165">
        <v>44204</v>
      </c>
      <c r="B113" s="166" t="s">
        <v>526</v>
      </c>
      <c r="C113" s="167" t="s">
        <v>661</v>
      </c>
      <c r="D113" s="177"/>
      <c r="E113" s="177"/>
      <c r="F113" s="177"/>
    </row>
    <row r="114" spans="1:6" s="166" customFormat="1" ht="25.5" x14ac:dyDescent="0.2">
      <c r="A114" s="165">
        <v>44204</v>
      </c>
      <c r="B114" s="166" t="s">
        <v>237</v>
      </c>
      <c r="C114" s="167" t="s">
        <v>675</v>
      </c>
      <c r="D114" s="177"/>
      <c r="E114" s="177"/>
      <c r="F114" s="177"/>
    </row>
    <row r="115" spans="1:6" s="166" customFormat="1" ht="38.25" x14ac:dyDescent="0.2">
      <c r="A115" s="165">
        <v>44204</v>
      </c>
      <c r="B115" s="166" t="s">
        <v>365</v>
      </c>
      <c r="C115" s="167" t="s">
        <v>679</v>
      </c>
      <c r="D115" s="177"/>
      <c r="E115" s="177"/>
      <c r="F115" s="177"/>
    </row>
    <row r="116" spans="1:6" s="166" customFormat="1" x14ac:dyDescent="0.2">
      <c r="A116" s="165">
        <v>44204</v>
      </c>
      <c r="B116" s="166" t="s">
        <v>495</v>
      </c>
      <c r="C116" s="167" t="s">
        <v>653</v>
      </c>
      <c r="D116" s="177"/>
      <c r="E116" s="177"/>
      <c r="F116" s="177"/>
    </row>
    <row r="117" spans="1:6" s="163" customFormat="1" ht="25.5" x14ac:dyDescent="0.2">
      <c r="A117" s="165">
        <v>44204</v>
      </c>
      <c r="B117" s="167" t="s">
        <v>207</v>
      </c>
      <c r="C117" s="167" t="s">
        <v>701</v>
      </c>
      <c r="D117" s="177"/>
      <c r="E117" s="177"/>
      <c r="F117" s="177"/>
    </row>
    <row r="118" spans="1:6" s="163" customFormat="1" x14ac:dyDescent="0.2">
      <c r="A118" s="165">
        <v>44204</v>
      </c>
      <c r="B118" s="166" t="s">
        <v>706</v>
      </c>
      <c r="C118" s="167" t="s">
        <v>400</v>
      </c>
      <c r="D118" s="177"/>
      <c r="E118" s="177"/>
      <c r="F118" s="177"/>
    </row>
    <row r="119" spans="1:6" s="163" customFormat="1" ht="25.5" x14ac:dyDescent="0.2">
      <c r="A119" s="165">
        <v>44204</v>
      </c>
      <c r="B119" s="166" t="s">
        <v>601</v>
      </c>
      <c r="C119" s="167" t="s">
        <v>660</v>
      </c>
      <c r="D119" s="177"/>
      <c r="E119" s="177"/>
      <c r="F119" s="177"/>
    </row>
    <row r="120" spans="1:6" s="163" customFormat="1" x14ac:dyDescent="0.2">
      <c r="A120" s="165">
        <v>44204</v>
      </c>
      <c r="B120" s="166" t="s">
        <v>711</v>
      </c>
      <c r="C120" s="167" t="s">
        <v>348</v>
      </c>
      <c r="D120" s="177"/>
      <c r="E120" s="177"/>
      <c r="F120" s="177"/>
    </row>
    <row r="121" spans="1:6" s="163" customFormat="1" ht="38.25" x14ac:dyDescent="0.2">
      <c r="A121" s="165">
        <v>44204</v>
      </c>
      <c r="B121" s="166" t="s">
        <v>498</v>
      </c>
      <c r="C121" s="167" t="s">
        <v>662</v>
      </c>
      <c r="D121" s="177"/>
      <c r="E121" s="177"/>
      <c r="F121" s="177"/>
    </row>
    <row r="122" spans="1:6" s="163" customFormat="1" x14ac:dyDescent="0.2">
      <c r="A122" s="165">
        <v>44204</v>
      </c>
      <c r="B122" s="166" t="s">
        <v>713</v>
      </c>
      <c r="C122" s="167" t="s">
        <v>387</v>
      </c>
      <c r="D122" s="177"/>
      <c r="E122" s="177"/>
      <c r="F122" s="177"/>
    </row>
    <row r="123" spans="1:6" s="163" customFormat="1" ht="25.5" x14ac:dyDescent="0.2">
      <c r="A123" s="165">
        <v>44204</v>
      </c>
      <c r="B123" s="166" t="s">
        <v>271</v>
      </c>
      <c r="C123" s="167" t="s">
        <v>663</v>
      </c>
      <c r="D123" s="177"/>
      <c r="E123" s="177"/>
      <c r="F123" s="177"/>
    </row>
    <row r="124" spans="1:6" s="163" customFormat="1" x14ac:dyDescent="0.2">
      <c r="A124" s="165">
        <v>44204</v>
      </c>
      <c r="B124" s="166" t="s">
        <v>612</v>
      </c>
      <c r="C124" s="167" t="s">
        <v>348</v>
      </c>
      <c r="D124" s="177"/>
      <c r="E124" s="177"/>
      <c r="F124" s="177"/>
    </row>
    <row r="125" spans="1:6" s="163" customFormat="1" x14ac:dyDescent="0.2">
      <c r="A125" s="165">
        <v>44204</v>
      </c>
      <c r="B125" s="166" t="s">
        <v>769</v>
      </c>
      <c r="C125" s="167" t="s">
        <v>667</v>
      </c>
      <c r="D125" s="177"/>
      <c r="E125" s="177"/>
      <c r="F125" s="177"/>
    </row>
    <row r="126" spans="1:6" s="163" customFormat="1" ht="25.5" x14ac:dyDescent="0.2">
      <c r="A126" s="165">
        <v>44204</v>
      </c>
      <c r="B126" s="166" t="s">
        <v>409</v>
      </c>
      <c r="C126" s="167" t="s">
        <v>720</v>
      </c>
      <c r="D126" s="177"/>
      <c r="E126" s="177"/>
      <c r="F126" s="177"/>
    </row>
    <row r="127" spans="1:6" s="163" customFormat="1" x14ac:dyDescent="0.2">
      <c r="A127" s="165">
        <v>44204</v>
      </c>
      <c r="B127" s="166" t="s">
        <v>543</v>
      </c>
      <c r="C127" s="167" t="s">
        <v>614</v>
      </c>
      <c r="D127" s="177"/>
      <c r="E127" s="177"/>
      <c r="F127" s="177"/>
    </row>
    <row r="128" spans="1:6" s="166" customFormat="1" ht="25.5" x14ac:dyDescent="0.2">
      <c r="A128" s="165">
        <v>44204</v>
      </c>
      <c r="B128" s="166" t="s">
        <v>544</v>
      </c>
      <c r="C128" s="167" t="s">
        <v>654</v>
      </c>
      <c r="D128" s="177"/>
      <c r="E128" s="177"/>
      <c r="F128" s="177"/>
    </row>
    <row r="129" spans="1:6" s="166" customFormat="1" ht="63.75" x14ac:dyDescent="0.2">
      <c r="A129" s="165">
        <v>44204</v>
      </c>
      <c r="B129" s="166" t="s">
        <v>176</v>
      </c>
      <c r="C129" s="167" t="s">
        <v>730</v>
      </c>
      <c r="D129" s="177"/>
      <c r="E129" s="177"/>
      <c r="F129" s="177"/>
    </row>
    <row r="130" spans="1:6" s="166" customFormat="1" x14ac:dyDescent="0.2">
      <c r="A130" s="165">
        <v>44204</v>
      </c>
      <c r="B130" s="166" t="s">
        <v>633</v>
      </c>
      <c r="C130" s="167" t="s">
        <v>348</v>
      </c>
      <c r="D130" s="177"/>
      <c r="E130" s="177"/>
      <c r="F130" s="177"/>
    </row>
    <row r="131" spans="1:6" s="166" customFormat="1" x14ac:dyDescent="0.2">
      <c r="A131" s="165">
        <v>44204</v>
      </c>
      <c r="B131" s="166" t="s">
        <v>642</v>
      </c>
      <c r="C131" s="167" t="s">
        <v>643</v>
      </c>
      <c r="D131" s="177"/>
      <c r="E131" s="177"/>
      <c r="F131" s="177"/>
    </row>
    <row r="132" spans="1:6" s="177" customFormat="1" x14ac:dyDescent="0.2">
      <c r="A132" s="165">
        <v>44204</v>
      </c>
      <c r="B132" s="166" t="s">
        <v>552</v>
      </c>
      <c r="C132" s="167" t="s">
        <v>644</v>
      </c>
    </row>
    <row r="133" spans="1:6" s="177" customFormat="1" ht="25.5" x14ac:dyDescent="0.2">
      <c r="A133" s="165">
        <v>44204</v>
      </c>
      <c r="B133" s="166" t="s">
        <v>645</v>
      </c>
      <c r="C133" s="167" t="s">
        <v>664</v>
      </c>
    </row>
    <row r="134" spans="1:6" s="177" customFormat="1" x14ac:dyDescent="0.2">
      <c r="A134" s="165">
        <v>44204</v>
      </c>
      <c r="B134" s="166" t="s">
        <v>593</v>
      </c>
      <c r="C134" s="167" t="s">
        <v>770</v>
      </c>
    </row>
    <row r="135" spans="1:6" s="177" customFormat="1" x14ac:dyDescent="0.2">
      <c r="A135" s="165">
        <v>44204</v>
      </c>
      <c r="B135" s="166" t="s">
        <v>741</v>
      </c>
      <c r="C135" s="167" t="s">
        <v>310</v>
      </c>
    </row>
    <row r="136" spans="1:6" s="177" customFormat="1" x14ac:dyDescent="0.2">
      <c r="A136" s="165">
        <v>44204</v>
      </c>
      <c r="B136" s="166" t="s">
        <v>747</v>
      </c>
      <c r="C136" s="167" t="s">
        <v>310</v>
      </c>
    </row>
    <row r="137" spans="1:6" s="177" customFormat="1" x14ac:dyDescent="0.2">
      <c r="A137" s="165">
        <v>44204</v>
      </c>
      <c r="B137" s="166" t="s">
        <v>749</v>
      </c>
      <c r="C137" s="167" t="s">
        <v>310</v>
      </c>
    </row>
    <row r="138" spans="1:6" s="177" customFormat="1" x14ac:dyDescent="0.2">
      <c r="A138" s="165">
        <v>44204</v>
      </c>
      <c r="B138" s="166" t="s">
        <v>753</v>
      </c>
      <c r="C138" s="167" t="s">
        <v>310</v>
      </c>
    </row>
    <row r="139" spans="1:6" s="177" customFormat="1" x14ac:dyDescent="0.2">
      <c r="A139" s="171">
        <v>43930</v>
      </c>
      <c r="B139" s="163" t="s">
        <v>526</v>
      </c>
      <c r="C139" s="164" t="s">
        <v>554</v>
      </c>
      <c r="D139" s="163"/>
      <c r="E139" s="163"/>
      <c r="F139" s="163"/>
    </row>
    <row r="140" spans="1:6" s="177" customFormat="1" x14ac:dyDescent="0.2">
      <c r="A140" s="171">
        <v>43930</v>
      </c>
      <c r="B140" s="164" t="s">
        <v>442</v>
      </c>
      <c r="C140" s="164" t="s">
        <v>563</v>
      </c>
      <c r="D140" s="163"/>
      <c r="E140" s="163"/>
      <c r="F140" s="163"/>
    </row>
    <row r="141" spans="1:6" s="177" customFormat="1" x14ac:dyDescent="0.2">
      <c r="A141" s="171">
        <v>43930</v>
      </c>
      <c r="B141" s="163" t="s">
        <v>566</v>
      </c>
      <c r="C141" s="164" t="s">
        <v>567</v>
      </c>
      <c r="D141" s="163"/>
      <c r="E141" s="163"/>
      <c r="F141" s="163"/>
    </row>
    <row r="142" spans="1:6" s="177" customFormat="1" x14ac:dyDescent="0.2">
      <c r="A142" s="171">
        <v>43930</v>
      </c>
      <c r="B142" s="163" t="s">
        <v>498</v>
      </c>
      <c r="C142" s="164" t="s">
        <v>568</v>
      </c>
      <c r="D142" s="163"/>
      <c r="E142" s="163"/>
      <c r="F142" s="163"/>
    </row>
    <row r="143" spans="1:6" s="177" customFormat="1" x14ac:dyDescent="0.2">
      <c r="A143" s="171">
        <v>43930</v>
      </c>
      <c r="B143" s="163" t="s">
        <v>531</v>
      </c>
      <c r="C143" s="164" t="s">
        <v>572</v>
      </c>
      <c r="D143" s="163"/>
      <c r="E143" s="163"/>
      <c r="F143" s="163"/>
    </row>
    <row r="144" spans="1:6" s="177" customFormat="1" x14ac:dyDescent="0.2">
      <c r="A144" s="171">
        <v>43930</v>
      </c>
      <c r="B144" s="163" t="s">
        <v>536</v>
      </c>
      <c r="C144" s="164" t="s">
        <v>575</v>
      </c>
      <c r="D144" s="163"/>
      <c r="E144" s="163"/>
      <c r="F144" s="163"/>
    </row>
    <row r="145" spans="1:6" s="196" customFormat="1" x14ac:dyDescent="0.2">
      <c r="A145" s="171">
        <v>43930</v>
      </c>
      <c r="B145" s="163" t="s">
        <v>577</v>
      </c>
      <c r="C145" s="164" t="s">
        <v>310</v>
      </c>
      <c r="D145" s="163"/>
      <c r="E145" s="163"/>
      <c r="F145" s="163"/>
    </row>
    <row r="146" spans="1:6" s="196" customFormat="1" x14ac:dyDescent="0.2">
      <c r="A146" s="171">
        <v>43930</v>
      </c>
      <c r="B146" s="163" t="s">
        <v>578</v>
      </c>
      <c r="C146" s="164" t="s">
        <v>310</v>
      </c>
      <c r="D146" s="163"/>
      <c r="E146" s="163"/>
      <c r="F146" s="163"/>
    </row>
    <row r="147" spans="1:6" s="196" customFormat="1" x14ac:dyDescent="0.2">
      <c r="A147" s="171">
        <v>43930</v>
      </c>
      <c r="B147" s="163" t="s">
        <v>582</v>
      </c>
      <c r="C147" s="164" t="s">
        <v>583</v>
      </c>
      <c r="D147" s="163"/>
      <c r="E147" s="163"/>
      <c r="F147" s="163"/>
    </row>
    <row r="148" spans="1:6" s="196" customFormat="1" x14ac:dyDescent="0.2">
      <c r="A148" s="171">
        <v>43930</v>
      </c>
      <c r="B148" s="163" t="s">
        <v>543</v>
      </c>
      <c r="C148" s="164" t="s">
        <v>584</v>
      </c>
      <c r="D148" s="163"/>
      <c r="E148" s="163"/>
      <c r="F148" s="163"/>
    </row>
    <row r="149" spans="1:6" s="196" customFormat="1" x14ac:dyDescent="0.2">
      <c r="A149" s="171">
        <v>43930</v>
      </c>
      <c r="B149" s="163" t="s">
        <v>585</v>
      </c>
      <c r="C149" s="164" t="s">
        <v>567</v>
      </c>
      <c r="D149" s="163"/>
      <c r="E149" s="163"/>
      <c r="F149" s="163"/>
    </row>
    <row r="150" spans="1:6" s="196" customFormat="1" x14ac:dyDescent="0.2">
      <c r="A150" s="171">
        <v>43930</v>
      </c>
      <c r="B150" s="163" t="s">
        <v>593</v>
      </c>
      <c r="C150" s="164" t="s">
        <v>387</v>
      </c>
      <c r="D150" s="163"/>
      <c r="E150" s="163"/>
      <c r="F150" s="163"/>
    </row>
    <row r="151" spans="1:6" s="196" customFormat="1" x14ac:dyDescent="0.2">
      <c r="A151" s="171">
        <v>43930</v>
      </c>
      <c r="B151" s="163" t="s">
        <v>594</v>
      </c>
      <c r="C151" s="164" t="s">
        <v>567</v>
      </c>
      <c r="D151" s="163"/>
      <c r="E151" s="163"/>
      <c r="F151" s="163"/>
    </row>
    <row r="152" spans="1:6" s="180" customFormat="1" ht="13.5" customHeight="1" x14ac:dyDescent="0.2">
      <c r="A152" s="201"/>
    </row>
    <row r="153" spans="1:6" s="136" customFormat="1" x14ac:dyDescent="0.2">
      <c r="A153" s="157" t="s">
        <v>89</v>
      </c>
    </row>
    <row r="154" spans="1:6" s="136" customFormat="1" x14ac:dyDescent="0.2">
      <c r="A154" s="157"/>
    </row>
    <row r="155" spans="1:6" s="136" customFormat="1" x14ac:dyDescent="0.2">
      <c r="A155" s="198" t="s">
        <v>3</v>
      </c>
      <c r="B155" s="156"/>
      <c r="C155" s="156"/>
    </row>
    <row r="156" spans="1:6" s="196" customFormat="1" x14ac:dyDescent="0.2">
      <c r="A156" s="165">
        <v>46113</v>
      </c>
      <c r="B156" s="166" t="s">
        <v>794</v>
      </c>
      <c r="C156" s="167" t="s">
        <v>1560</v>
      </c>
      <c r="D156" s="166"/>
      <c r="E156" s="166"/>
      <c r="F156" s="166"/>
    </row>
    <row r="157" spans="1:6" s="196" customFormat="1" ht="25.5" x14ac:dyDescent="0.2">
      <c r="A157" s="165">
        <v>46113</v>
      </c>
      <c r="B157" s="166" t="s">
        <v>526</v>
      </c>
      <c r="C157" s="167" t="s">
        <v>1475</v>
      </c>
      <c r="D157" s="166"/>
      <c r="E157" s="166"/>
      <c r="F157" s="166"/>
    </row>
    <row r="158" spans="1:6" s="196" customFormat="1" x14ac:dyDescent="0.2">
      <c r="A158" s="165">
        <v>46113</v>
      </c>
      <c r="B158" s="166" t="s">
        <v>964</v>
      </c>
      <c r="C158" s="167" t="s">
        <v>1565</v>
      </c>
      <c r="D158" s="166"/>
      <c r="E158" s="166"/>
      <c r="F158" s="166"/>
    </row>
    <row r="159" spans="1:6" s="196" customFormat="1" x14ac:dyDescent="0.2">
      <c r="A159" s="165">
        <v>46113</v>
      </c>
      <c r="B159" s="166" t="s">
        <v>965</v>
      </c>
      <c r="C159" s="167" t="s">
        <v>1567</v>
      </c>
      <c r="D159" s="166"/>
      <c r="E159" s="166"/>
      <c r="F159" s="166"/>
    </row>
    <row r="160" spans="1:6" s="196" customFormat="1" x14ac:dyDescent="0.2">
      <c r="A160" s="165">
        <v>46113</v>
      </c>
      <c r="B160" s="166" t="s">
        <v>365</v>
      </c>
      <c r="C160" s="167" t="s">
        <v>1476</v>
      </c>
      <c r="D160" s="166"/>
      <c r="E160" s="166"/>
      <c r="F160" s="166"/>
    </row>
    <row r="161" spans="1:6" s="196" customFormat="1" ht="51" x14ac:dyDescent="0.2">
      <c r="A161" s="165">
        <v>46113</v>
      </c>
      <c r="B161" s="166" t="s">
        <v>495</v>
      </c>
      <c r="C161" s="167" t="s">
        <v>1572</v>
      </c>
      <c r="D161" s="166"/>
      <c r="E161" s="166"/>
      <c r="F161" s="166"/>
    </row>
    <row r="162" spans="1:6" s="166" customFormat="1" ht="25.5" x14ac:dyDescent="0.2">
      <c r="A162" s="165">
        <v>46113</v>
      </c>
      <c r="B162" s="167" t="s">
        <v>442</v>
      </c>
      <c r="C162" s="167" t="s">
        <v>1493</v>
      </c>
    </row>
    <row r="163" spans="1:6" s="166" customFormat="1" x14ac:dyDescent="0.2">
      <c r="A163" s="165">
        <v>46113</v>
      </c>
      <c r="B163" s="167" t="s">
        <v>436</v>
      </c>
      <c r="C163" s="167" t="s">
        <v>1702</v>
      </c>
    </row>
    <row r="164" spans="1:6" s="166" customFormat="1" x14ac:dyDescent="0.2">
      <c r="A164" s="165">
        <v>46113</v>
      </c>
      <c r="B164" s="167" t="s">
        <v>1367</v>
      </c>
      <c r="C164" s="167" t="s">
        <v>1576</v>
      </c>
    </row>
    <row r="165" spans="1:6" s="166" customFormat="1" x14ac:dyDescent="0.2">
      <c r="A165" s="165">
        <v>46113</v>
      </c>
      <c r="B165" s="167" t="s">
        <v>1137</v>
      </c>
      <c r="C165" s="167" t="s">
        <v>1701</v>
      </c>
    </row>
    <row r="166" spans="1:6" s="166" customFormat="1" x14ac:dyDescent="0.2">
      <c r="A166" s="165">
        <v>46113</v>
      </c>
      <c r="B166" s="167" t="s">
        <v>983</v>
      </c>
      <c r="C166" s="167" t="s">
        <v>1580</v>
      </c>
    </row>
    <row r="167" spans="1:6" s="166" customFormat="1" x14ac:dyDescent="0.2">
      <c r="A167" s="165">
        <v>46113</v>
      </c>
      <c r="B167" s="167" t="s">
        <v>498</v>
      </c>
      <c r="C167" s="167" t="s">
        <v>1581</v>
      </c>
    </row>
    <row r="168" spans="1:6" s="166" customFormat="1" x14ac:dyDescent="0.2">
      <c r="A168" s="165">
        <v>46113</v>
      </c>
      <c r="B168" s="167" t="s">
        <v>383</v>
      </c>
      <c r="C168" s="167" t="s">
        <v>243</v>
      </c>
    </row>
    <row r="169" spans="1:6" s="166" customFormat="1" ht="25.5" x14ac:dyDescent="0.2">
      <c r="A169" s="165">
        <v>46113</v>
      </c>
      <c r="B169" s="167" t="s">
        <v>885</v>
      </c>
      <c r="C169" s="167" t="s">
        <v>1590</v>
      </c>
    </row>
    <row r="170" spans="1:6" s="166" customFormat="1" x14ac:dyDescent="0.2">
      <c r="A170" s="165">
        <v>46113</v>
      </c>
      <c r="B170" s="167" t="s">
        <v>923</v>
      </c>
      <c r="C170" s="167" t="s">
        <v>1591</v>
      </c>
    </row>
    <row r="171" spans="1:6" s="166" customFormat="1" ht="51" x14ac:dyDescent="0.2">
      <c r="A171" s="165">
        <v>46113</v>
      </c>
      <c r="B171" s="167" t="s">
        <v>612</v>
      </c>
      <c r="C171" s="167" t="s">
        <v>1593</v>
      </c>
    </row>
    <row r="172" spans="1:6" s="166" customFormat="1" x14ac:dyDescent="0.2">
      <c r="A172" s="165">
        <v>46113</v>
      </c>
      <c r="B172" s="167" t="s">
        <v>1259</v>
      </c>
      <c r="C172" s="167" t="s">
        <v>243</v>
      </c>
    </row>
    <row r="173" spans="1:6" s="196" customFormat="1" x14ac:dyDescent="0.2">
      <c r="A173" s="165">
        <v>46113</v>
      </c>
      <c r="B173" s="166" t="s">
        <v>536</v>
      </c>
      <c r="C173" s="167" t="s">
        <v>1601</v>
      </c>
      <c r="D173" s="3"/>
      <c r="E173" s="73"/>
      <c r="F173" s="22"/>
    </row>
    <row r="174" spans="1:6" s="196" customFormat="1" x14ac:dyDescent="0.2">
      <c r="A174" s="165">
        <v>46113</v>
      </c>
      <c r="B174" s="166" t="s">
        <v>501</v>
      </c>
      <c r="C174" s="167" t="s">
        <v>1604</v>
      </c>
      <c r="D174" s="3"/>
      <c r="E174" s="73"/>
      <c r="F174" s="22"/>
    </row>
    <row r="175" spans="1:6" s="196" customFormat="1" x14ac:dyDescent="0.2">
      <c r="A175" s="165">
        <v>46113</v>
      </c>
      <c r="B175" s="166" t="s">
        <v>406</v>
      </c>
      <c r="C175" s="167" t="s">
        <v>1605</v>
      </c>
      <c r="D175" s="3"/>
      <c r="E175" s="73"/>
      <c r="F175" s="22"/>
    </row>
    <row r="176" spans="1:6" s="196" customFormat="1" x14ac:dyDescent="0.2">
      <c r="A176" s="165">
        <v>46113</v>
      </c>
      <c r="B176" s="166" t="s">
        <v>1065</v>
      </c>
      <c r="C176" s="167" t="s">
        <v>1607</v>
      </c>
      <c r="D176" s="3"/>
      <c r="E176" s="73"/>
      <c r="F176" s="22"/>
    </row>
    <row r="177" spans="1:7" s="166" customFormat="1" x14ac:dyDescent="0.2">
      <c r="A177" s="165">
        <v>46113</v>
      </c>
      <c r="B177" s="167" t="s">
        <v>578</v>
      </c>
      <c r="C177" s="167" t="s">
        <v>243</v>
      </c>
    </row>
    <row r="178" spans="1:7" s="166" customFormat="1" ht="25.5" x14ac:dyDescent="0.2">
      <c r="A178" s="165">
        <v>46113</v>
      </c>
      <c r="B178" s="166" t="s">
        <v>582</v>
      </c>
      <c r="C178" s="167" t="s">
        <v>1613</v>
      </c>
    </row>
    <row r="179" spans="1:7" s="166" customFormat="1" x14ac:dyDescent="0.2">
      <c r="A179" s="165">
        <v>46113</v>
      </c>
      <c r="B179" s="166" t="s">
        <v>409</v>
      </c>
      <c r="C179" s="167" t="s">
        <v>1614</v>
      </c>
    </row>
    <row r="180" spans="1:7" s="166" customFormat="1" ht="25.5" x14ac:dyDescent="0.2">
      <c r="A180" s="165">
        <v>46113</v>
      </c>
      <c r="B180" s="166" t="s">
        <v>176</v>
      </c>
      <c r="C180" s="167" t="s">
        <v>1636</v>
      </c>
    </row>
    <row r="181" spans="1:7" s="166" customFormat="1" x14ac:dyDescent="0.2">
      <c r="A181" s="165">
        <v>46113</v>
      </c>
      <c r="B181" s="166" t="s">
        <v>732</v>
      </c>
      <c r="C181" s="167" t="s">
        <v>1642</v>
      </c>
    </row>
    <row r="182" spans="1:7" s="166" customFormat="1" ht="25.5" x14ac:dyDescent="0.2">
      <c r="A182" s="165">
        <v>46113</v>
      </c>
      <c r="B182" s="166" t="s">
        <v>355</v>
      </c>
      <c r="C182" s="167" t="s">
        <v>1641</v>
      </c>
    </row>
    <row r="183" spans="1:7" s="166" customFormat="1" x14ac:dyDescent="0.2">
      <c r="A183" s="165">
        <v>46113</v>
      </c>
      <c r="B183" s="166" t="s">
        <v>593</v>
      </c>
      <c r="C183" s="167" t="s">
        <v>1644</v>
      </c>
    </row>
    <row r="184" spans="1:7" s="166" customFormat="1" x14ac:dyDescent="0.2">
      <c r="A184" s="165">
        <v>46113</v>
      </c>
      <c r="B184" s="166" t="s">
        <v>506</v>
      </c>
      <c r="C184" s="167" t="s">
        <v>1656</v>
      </c>
      <c r="D184" s="61"/>
      <c r="E184" s="23"/>
      <c r="F184" s="23"/>
      <c r="G184" s="23"/>
    </row>
    <row r="185" spans="1:7" s="166" customFormat="1" x14ac:dyDescent="0.2">
      <c r="A185" s="165">
        <v>46113</v>
      </c>
      <c r="B185" s="167" t="s">
        <v>753</v>
      </c>
      <c r="C185" s="167" t="s">
        <v>1659</v>
      </c>
    </row>
    <row r="186" spans="1:7" s="163" customFormat="1" x14ac:dyDescent="0.2">
      <c r="A186" s="194">
        <v>45960</v>
      </c>
      <c r="B186" s="195" t="s">
        <v>271</v>
      </c>
      <c r="C186" s="195" t="s">
        <v>243</v>
      </c>
      <c r="D186" s="196"/>
      <c r="E186" s="196"/>
      <c r="F186" s="196"/>
    </row>
    <row r="187" spans="1:7" s="163" customFormat="1" x14ac:dyDescent="0.2">
      <c r="A187" s="165">
        <v>45946</v>
      </c>
      <c r="B187" s="166" t="s">
        <v>577</v>
      </c>
      <c r="C187" s="167" t="s">
        <v>243</v>
      </c>
      <c r="D187" s="166"/>
      <c r="E187" s="166"/>
      <c r="F187" s="166"/>
    </row>
    <row r="188" spans="1:7" s="163" customFormat="1" ht="25.5" x14ac:dyDescent="0.2">
      <c r="A188" s="194">
        <v>45856</v>
      </c>
      <c r="B188" s="195" t="s">
        <v>1441</v>
      </c>
      <c r="C188" s="195" t="s">
        <v>1442</v>
      </c>
      <c r="D188" s="196"/>
      <c r="E188" s="196"/>
      <c r="F188" s="196"/>
    </row>
    <row r="189" spans="1:7" s="163" customFormat="1" x14ac:dyDescent="0.2">
      <c r="A189" s="194">
        <v>45856</v>
      </c>
      <c r="B189" s="195" t="s">
        <v>1080</v>
      </c>
      <c r="C189" s="195" t="s">
        <v>243</v>
      </c>
      <c r="D189" s="196"/>
      <c r="E189" s="196"/>
      <c r="F189" s="196"/>
    </row>
    <row r="190" spans="1:7" s="163" customFormat="1" x14ac:dyDescent="0.2">
      <c r="A190" s="165">
        <v>45749</v>
      </c>
      <c r="B190" s="166" t="s">
        <v>381</v>
      </c>
      <c r="C190" s="167" t="s">
        <v>1364</v>
      </c>
      <c r="D190" s="166"/>
      <c r="E190" s="166"/>
      <c r="F190" s="166"/>
    </row>
    <row r="191" spans="1:7" s="163" customFormat="1" x14ac:dyDescent="0.2">
      <c r="A191" s="165">
        <v>45749</v>
      </c>
      <c r="B191" s="166" t="s">
        <v>1365</v>
      </c>
      <c r="C191" s="167" t="s">
        <v>243</v>
      </c>
      <c r="D191" s="166"/>
      <c r="E191" s="166"/>
      <c r="F191" s="166"/>
    </row>
    <row r="192" spans="1:7" s="163" customFormat="1" x14ac:dyDescent="0.2">
      <c r="A192" s="165">
        <v>45749</v>
      </c>
      <c r="B192" s="167" t="s">
        <v>442</v>
      </c>
      <c r="C192" s="167" t="s">
        <v>1368</v>
      </c>
      <c r="D192" s="166"/>
      <c r="E192" s="166"/>
      <c r="F192" s="166"/>
    </row>
    <row r="193" spans="1:6" s="163" customFormat="1" ht="25.5" x14ac:dyDescent="0.2">
      <c r="A193" s="165">
        <v>45749</v>
      </c>
      <c r="B193" s="166" t="s">
        <v>972</v>
      </c>
      <c r="C193" s="167" t="s">
        <v>1370</v>
      </c>
      <c r="D193" s="166"/>
      <c r="E193" s="166"/>
      <c r="F193" s="166"/>
    </row>
    <row r="194" spans="1:6" s="163" customFormat="1" x14ac:dyDescent="0.2">
      <c r="A194" s="165">
        <v>45749</v>
      </c>
      <c r="B194" s="167" t="s">
        <v>1371</v>
      </c>
      <c r="C194" s="167" t="s">
        <v>1372</v>
      </c>
      <c r="D194" s="166"/>
      <c r="E194" s="166"/>
      <c r="F194" s="166"/>
    </row>
    <row r="195" spans="1:6" s="163" customFormat="1" x14ac:dyDescent="0.2">
      <c r="A195" s="165">
        <v>45749</v>
      </c>
      <c r="B195" s="167" t="s">
        <v>1367</v>
      </c>
      <c r="C195" s="167" t="s">
        <v>1373</v>
      </c>
      <c r="D195" s="166"/>
      <c r="E195" s="166"/>
      <c r="F195" s="166"/>
    </row>
    <row r="196" spans="1:6" s="163" customFormat="1" x14ac:dyDescent="0.2">
      <c r="A196" s="165">
        <v>45749</v>
      </c>
      <c r="B196" s="166" t="s">
        <v>169</v>
      </c>
      <c r="C196" s="167" t="s">
        <v>1373</v>
      </c>
      <c r="D196" s="166"/>
      <c r="E196" s="166"/>
      <c r="F196" s="166"/>
    </row>
    <row r="197" spans="1:6" s="163" customFormat="1" x14ac:dyDescent="0.2">
      <c r="A197" s="165">
        <v>45749</v>
      </c>
      <c r="B197" s="166" t="s">
        <v>337</v>
      </c>
      <c r="C197" s="167" t="s">
        <v>1376</v>
      </c>
      <c r="D197" s="166"/>
      <c r="E197" s="166"/>
      <c r="F197" s="166"/>
    </row>
    <row r="198" spans="1:6" s="163" customFormat="1" ht="25.5" x14ac:dyDescent="0.2">
      <c r="A198" s="165">
        <v>45749</v>
      </c>
      <c r="B198" s="166" t="s">
        <v>498</v>
      </c>
      <c r="C198" s="167" t="s">
        <v>1379</v>
      </c>
      <c r="D198" s="166"/>
      <c r="E198" s="166"/>
      <c r="F198" s="166"/>
    </row>
    <row r="199" spans="1:6" s="163" customFormat="1" ht="25.5" x14ac:dyDescent="0.2">
      <c r="A199" s="165">
        <v>45749</v>
      </c>
      <c r="B199" s="166" t="s">
        <v>342</v>
      </c>
      <c r="C199" s="167" t="s">
        <v>1387</v>
      </c>
      <c r="D199" s="166"/>
      <c r="E199" s="166"/>
      <c r="F199" s="166"/>
    </row>
    <row r="200" spans="1:6" s="163" customFormat="1" x14ac:dyDescent="0.2">
      <c r="A200" s="165">
        <v>45749</v>
      </c>
      <c r="B200" s="166" t="s">
        <v>536</v>
      </c>
      <c r="C200" s="167" t="s">
        <v>1391</v>
      </c>
      <c r="D200" s="3"/>
      <c r="E200" s="73"/>
      <c r="F200" s="22"/>
    </row>
    <row r="201" spans="1:6" s="163" customFormat="1" x14ac:dyDescent="0.2">
      <c r="A201" s="165">
        <v>45749</v>
      </c>
      <c r="B201" s="166" t="s">
        <v>828</v>
      </c>
      <c r="C201" s="167" t="s">
        <v>1402</v>
      </c>
      <c r="D201" s="3"/>
      <c r="E201" s="73"/>
      <c r="F201" s="6"/>
    </row>
    <row r="202" spans="1:6" s="163" customFormat="1" x14ac:dyDescent="0.2">
      <c r="A202" s="165">
        <v>45749</v>
      </c>
      <c r="B202" s="166" t="s">
        <v>406</v>
      </c>
      <c r="C202" s="167" t="s">
        <v>380</v>
      </c>
      <c r="D202" s="3"/>
      <c r="E202" s="73"/>
      <c r="F202" s="22"/>
    </row>
    <row r="203" spans="1:6" s="163" customFormat="1" x14ac:dyDescent="0.2">
      <c r="A203" s="165">
        <v>45749</v>
      </c>
      <c r="B203" s="166" t="s">
        <v>578</v>
      </c>
      <c r="C203" s="167" t="s">
        <v>1394</v>
      </c>
      <c r="D203" s="3"/>
      <c r="E203" s="73"/>
      <c r="F203" s="22"/>
    </row>
    <row r="204" spans="1:6" s="163" customFormat="1" x14ac:dyDescent="0.2">
      <c r="A204" s="165">
        <v>45749</v>
      </c>
      <c r="B204" s="166" t="s">
        <v>582</v>
      </c>
      <c r="C204" s="167" t="s">
        <v>1401</v>
      </c>
      <c r="D204" s="3"/>
      <c r="E204" s="73"/>
      <c r="F204" s="22"/>
    </row>
    <row r="205" spans="1:6" s="163" customFormat="1" ht="25.5" x14ac:dyDescent="0.2">
      <c r="A205" s="165">
        <v>45749</v>
      </c>
      <c r="B205" s="166" t="s">
        <v>409</v>
      </c>
      <c r="C205" s="167" t="s">
        <v>1405</v>
      </c>
      <c r="D205" s="3"/>
      <c r="E205" s="73"/>
      <c r="F205" s="6"/>
    </row>
    <row r="206" spans="1:6" s="163" customFormat="1" ht="12.75" customHeight="1" x14ac:dyDescent="0.2">
      <c r="A206" s="165">
        <v>45749</v>
      </c>
      <c r="B206" s="166" t="s">
        <v>347</v>
      </c>
      <c r="C206" s="167" t="s">
        <v>1440</v>
      </c>
      <c r="D206" s="130"/>
      <c r="E206" s="131"/>
      <c r="F206" s="22"/>
    </row>
    <row r="207" spans="1:6" s="163" customFormat="1" ht="25.5" x14ac:dyDescent="0.2">
      <c r="A207" s="165">
        <v>45749</v>
      </c>
      <c r="B207" s="166" t="s">
        <v>633</v>
      </c>
      <c r="C207" s="167" t="s">
        <v>1413</v>
      </c>
      <c r="D207" s="130"/>
      <c r="E207" s="131"/>
      <c r="F207" s="22"/>
    </row>
    <row r="208" spans="1:6" s="163" customFormat="1" ht="25.5" x14ac:dyDescent="0.2">
      <c r="A208" s="165">
        <v>45749</v>
      </c>
      <c r="B208" s="133" t="s">
        <v>732</v>
      </c>
      <c r="C208" s="160" t="s">
        <v>1643</v>
      </c>
      <c r="D208" s="133"/>
      <c r="E208" s="133"/>
      <c r="F208" s="133"/>
    </row>
    <row r="209" spans="1:6" s="163" customFormat="1" x14ac:dyDescent="0.2">
      <c r="A209" s="165">
        <v>45749</v>
      </c>
      <c r="B209" s="166" t="s">
        <v>355</v>
      </c>
      <c r="C209" s="167" t="s">
        <v>1418</v>
      </c>
      <c r="D209" s="3"/>
      <c r="E209" s="73"/>
      <c r="F209" s="22"/>
    </row>
    <row r="210" spans="1:6" s="163" customFormat="1" x14ac:dyDescent="0.2">
      <c r="A210" s="165">
        <v>45749</v>
      </c>
      <c r="B210" s="166" t="s">
        <v>594</v>
      </c>
      <c r="C210" s="167" t="s">
        <v>243</v>
      </c>
      <c r="D210" s="166"/>
      <c r="E210" s="166"/>
      <c r="F210" s="166"/>
    </row>
    <row r="211" spans="1:6" s="163" customFormat="1" x14ac:dyDescent="0.2">
      <c r="A211" s="194">
        <v>45693</v>
      </c>
      <c r="B211" s="196" t="s">
        <v>342</v>
      </c>
      <c r="C211" s="195" t="s">
        <v>1348</v>
      </c>
      <c r="D211" s="196"/>
      <c r="E211" s="196"/>
      <c r="F211" s="196"/>
    </row>
    <row r="212" spans="1:6" s="163" customFormat="1" x14ac:dyDescent="0.2">
      <c r="A212" s="165">
        <v>45686</v>
      </c>
      <c r="B212" s="166" t="s">
        <v>347</v>
      </c>
      <c r="C212" s="167" t="s">
        <v>1342</v>
      </c>
      <c r="D212" s="166"/>
      <c r="E212" s="166"/>
      <c r="F212" s="166"/>
    </row>
    <row r="213" spans="1:6" s="163" customFormat="1" x14ac:dyDescent="0.2">
      <c r="A213" s="194">
        <v>45681</v>
      </c>
      <c r="B213" s="196" t="s">
        <v>536</v>
      </c>
      <c r="C213" s="195" t="s">
        <v>1341</v>
      </c>
      <c r="D213" s="196"/>
      <c r="E213" s="196"/>
      <c r="F213" s="196"/>
    </row>
    <row r="214" spans="1:6" s="163" customFormat="1" x14ac:dyDescent="0.2">
      <c r="A214" s="165">
        <v>45603</v>
      </c>
      <c r="B214" s="166" t="s">
        <v>365</v>
      </c>
      <c r="C214" s="167" t="s">
        <v>1340</v>
      </c>
      <c r="D214" s="166"/>
      <c r="E214" s="166"/>
      <c r="F214" s="166"/>
    </row>
    <row r="215" spans="1:6" s="163" customFormat="1" x14ac:dyDescent="0.2">
      <c r="A215" s="165">
        <v>45603</v>
      </c>
      <c r="B215" s="166" t="s">
        <v>854</v>
      </c>
      <c r="C215" s="167" t="s">
        <v>243</v>
      </c>
      <c r="D215" s="166"/>
      <c r="E215" s="166"/>
      <c r="F215" s="166"/>
    </row>
    <row r="216" spans="1:6" s="163" customFormat="1" x14ac:dyDescent="0.2">
      <c r="A216" s="194">
        <v>45565</v>
      </c>
      <c r="B216" s="195" t="s">
        <v>436</v>
      </c>
      <c r="C216" s="195" t="s">
        <v>1338</v>
      </c>
      <c r="D216" s="196"/>
      <c r="E216" s="196"/>
      <c r="F216" s="196"/>
    </row>
    <row r="217" spans="1:6" s="163" customFormat="1" x14ac:dyDescent="0.2">
      <c r="A217" s="165">
        <v>45523</v>
      </c>
      <c r="B217" s="166" t="s">
        <v>492</v>
      </c>
      <c r="C217" s="167" t="s">
        <v>243</v>
      </c>
      <c r="D217" s="166"/>
      <c r="E217" s="166"/>
      <c r="F217" s="166"/>
    </row>
    <row r="218" spans="1:6" s="163" customFormat="1" x14ac:dyDescent="0.2">
      <c r="A218" s="165">
        <v>45523</v>
      </c>
      <c r="B218" s="166" t="s">
        <v>802</v>
      </c>
      <c r="C218" s="167" t="s">
        <v>243</v>
      </c>
      <c r="D218" s="166"/>
      <c r="E218" s="166"/>
      <c r="F218" s="166"/>
    </row>
    <row r="219" spans="1:6" s="163" customFormat="1" ht="25.5" x14ac:dyDescent="0.2">
      <c r="A219" s="165">
        <v>45523</v>
      </c>
      <c r="B219" s="167" t="s">
        <v>436</v>
      </c>
      <c r="C219" s="167" t="s">
        <v>1274</v>
      </c>
      <c r="D219" s="166"/>
      <c r="E219" s="166"/>
      <c r="F219" s="166"/>
    </row>
    <row r="220" spans="1:6" s="163" customFormat="1" ht="25.5" x14ac:dyDescent="0.2">
      <c r="A220" s="165">
        <v>45523</v>
      </c>
      <c r="B220" s="167" t="s">
        <v>560</v>
      </c>
      <c r="C220" s="167" t="s">
        <v>1276</v>
      </c>
      <c r="D220" s="166"/>
      <c r="E220" s="166"/>
      <c r="F220" s="166"/>
    </row>
    <row r="221" spans="1:6" s="163" customFormat="1" x14ac:dyDescent="0.2">
      <c r="A221" s="165">
        <v>45523</v>
      </c>
      <c r="B221" s="167" t="s">
        <v>1312</v>
      </c>
      <c r="C221" s="167" t="s">
        <v>1313</v>
      </c>
      <c r="D221" s="166"/>
      <c r="E221" s="166"/>
      <c r="F221" s="166"/>
    </row>
    <row r="222" spans="1:6" s="163" customFormat="1" x14ac:dyDescent="0.2">
      <c r="A222" s="165">
        <v>45523</v>
      </c>
      <c r="B222" s="166" t="s">
        <v>601</v>
      </c>
      <c r="C222" s="167" t="s">
        <v>243</v>
      </c>
      <c r="D222" s="166"/>
      <c r="E222" s="166"/>
      <c r="F222" s="166"/>
    </row>
    <row r="223" spans="1:6" s="163" customFormat="1" ht="25.5" x14ac:dyDescent="0.2">
      <c r="A223" s="165">
        <v>45523</v>
      </c>
      <c r="B223" s="166" t="s">
        <v>577</v>
      </c>
      <c r="C223" s="167" t="s">
        <v>1294</v>
      </c>
      <c r="D223" s="166"/>
      <c r="E223" s="166"/>
      <c r="F223" s="166"/>
    </row>
    <row r="224" spans="1:6" s="163" customFormat="1" x14ac:dyDescent="0.2">
      <c r="A224" s="165">
        <v>45523</v>
      </c>
      <c r="B224" s="166" t="s">
        <v>409</v>
      </c>
      <c r="C224" s="167" t="s">
        <v>1295</v>
      </c>
      <c r="D224" s="166"/>
      <c r="E224" s="166"/>
      <c r="F224" s="166"/>
    </row>
    <row r="225" spans="1:6" s="163" customFormat="1" x14ac:dyDescent="0.2">
      <c r="A225" s="165">
        <v>45523</v>
      </c>
      <c r="B225" s="166" t="s">
        <v>347</v>
      </c>
      <c r="C225" s="167" t="s">
        <v>1296</v>
      </c>
      <c r="D225" s="166"/>
      <c r="E225" s="166"/>
      <c r="F225" s="166"/>
    </row>
    <row r="226" spans="1:6" s="163" customFormat="1" x14ac:dyDescent="0.2">
      <c r="A226" s="165">
        <v>45523</v>
      </c>
      <c r="B226" s="166" t="s">
        <v>176</v>
      </c>
      <c r="C226" s="167" t="s">
        <v>1309</v>
      </c>
      <c r="D226" s="166"/>
      <c r="E226" s="166"/>
      <c r="F226" s="166"/>
    </row>
    <row r="227" spans="1:6" s="163" customFormat="1" x14ac:dyDescent="0.2">
      <c r="A227" s="194">
        <v>45398</v>
      </c>
      <c r="B227" s="196" t="s">
        <v>492</v>
      </c>
      <c r="C227" s="195" t="s">
        <v>718</v>
      </c>
      <c r="D227" s="173"/>
      <c r="E227" s="173"/>
      <c r="F227" s="173"/>
    </row>
    <row r="228" spans="1:6" s="163" customFormat="1" ht="38.25" x14ac:dyDescent="0.2">
      <c r="A228" s="194">
        <v>45398</v>
      </c>
      <c r="B228" s="196" t="s">
        <v>365</v>
      </c>
      <c r="C228" s="195" t="s">
        <v>1134</v>
      </c>
      <c r="D228" s="173"/>
      <c r="E228" s="173"/>
      <c r="F228" s="173"/>
    </row>
    <row r="229" spans="1:6" s="163" customFormat="1" x14ac:dyDescent="0.2">
      <c r="A229" s="194">
        <v>45398</v>
      </c>
      <c r="B229" s="196" t="s">
        <v>495</v>
      </c>
      <c r="C229" s="195" t="s">
        <v>1140</v>
      </c>
      <c r="D229" s="173"/>
      <c r="E229" s="173"/>
      <c r="F229" s="173"/>
    </row>
    <row r="230" spans="1:6" s="163" customFormat="1" ht="51" x14ac:dyDescent="0.2">
      <c r="A230" s="194">
        <v>45398</v>
      </c>
      <c r="B230" s="195" t="s">
        <v>436</v>
      </c>
      <c r="C230" s="195" t="s">
        <v>1192</v>
      </c>
      <c r="D230" s="173"/>
      <c r="E230" s="173"/>
      <c r="F230" s="173"/>
    </row>
    <row r="231" spans="1:6" s="163" customFormat="1" x14ac:dyDescent="0.2">
      <c r="A231" s="194">
        <v>45398</v>
      </c>
      <c r="B231" s="196" t="s">
        <v>972</v>
      </c>
      <c r="C231" s="195" t="s">
        <v>1147</v>
      </c>
      <c r="D231" s="173"/>
      <c r="E231" s="173"/>
      <c r="F231" s="173"/>
    </row>
    <row r="232" spans="1:6" s="163" customFormat="1" ht="25.5" x14ac:dyDescent="0.2">
      <c r="A232" s="194">
        <v>45398</v>
      </c>
      <c r="B232" s="196" t="s">
        <v>972</v>
      </c>
      <c r="C232" s="195" t="s">
        <v>1138</v>
      </c>
      <c r="D232" s="173"/>
      <c r="E232" s="173"/>
      <c r="F232" s="173"/>
    </row>
    <row r="233" spans="1:6" s="163" customFormat="1" x14ac:dyDescent="0.2">
      <c r="A233" s="194">
        <v>45398</v>
      </c>
      <c r="B233" s="195" t="s">
        <v>560</v>
      </c>
      <c r="C233" s="195" t="s">
        <v>1149</v>
      </c>
      <c r="D233" s="173"/>
      <c r="E233" s="173"/>
      <c r="F233" s="173"/>
    </row>
    <row r="234" spans="1:6" s="163" customFormat="1" ht="38.25" x14ac:dyDescent="0.2">
      <c r="A234" s="194">
        <v>45398</v>
      </c>
      <c r="B234" s="196" t="s">
        <v>1137</v>
      </c>
      <c r="C234" s="195" t="s">
        <v>1374</v>
      </c>
      <c r="D234" s="173"/>
      <c r="E234" s="173"/>
      <c r="F234" s="173"/>
    </row>
    <row r="235" spans="1:6" s="163" customFormat="1" x14ac:dyDescent="0.2">
      <c r="A235" s="194">
        <v>45398</v>
      </c>
      <c r="B235" s="195" t="s">
        <v>1151</v>
      </c>
      <c r="C235" s="195" t="s">
        <v>1152</v>
      </c>
      <c r="D235" s="173"/>
      <c r="E235" s="173"/>
      <c r="F235" s="173"/>
    </row>
    <row r="236" spans="1:6" s="163" customFormat="1" x14ac:dyDescent="0.2">
      <c r="A236" s="194">
        <v>45398</v>
      </c>
      <c r="B236" s="196" t="s">
        <v>601</v>
      </c>
      <c r="C236" s="195" t="s">
        <v>1139</v>
      </c>
      <c r="D236" s="173"/>
      <c r="E236" s="173"/>
      <c r="F236" s="173"/>
    </row>
    <row r="237" spans="1:6" s="163" customFormat="1" x14ac:dyDescent="0.2">
      <c r="A237" s="194">
        <v>45398</v>
      </c>
      <c r="B237" s="196" t="s">
        <v>337</v>
      </c>
      <c r="C237" s="195" t="s">
        <v>1141</v>
      </c>
      <c r="D237" s="173"/>
      <c r="E237" s="173"/>
      <c r="F237" s="173"/>
    </row>
    <row r="238" spans="1:6" s="163" customFormat="1" x14ac:dyDescent="0.2">
      <c r="A238" s="194">
        <v>45398</v>
      </c>
      <c r="B238" s="196" t="s">
        <v>854</v>
      </c>
      <c r="C238" s="195" t="s">
        <v>1153</v>
      </c>
      <c r="D238" s="173"/>
      <c r="E238" s="173"/>
      <c r="F238" s="173"/>
    </row>
    <row r="239" spans="1:6" s="163" customFormat="1" ht="25.5" x14ac:dyDescent="0.2">
      <c r="A239" s="194">
        <v>45398</v>
      </c>
      <c r="B239" s="196" t="s">
        <v>612</v>
      </c>
      <c r="C239" s="195" t="s">
        <v>1157</v>
      </c>
      <c r="D239" s="173"/>
      <c r="E239" s="173"/>
      <c r="F239" s="173"/>
    </row>
    <row r="240" spans="1:6" s="163" customFormat="1" ht="38.25" x14ac:dyDescent="0.2">
      <c r="A240" s="194">
        <v>45398</v>
      </c>
      <c r="B240" s="196" t="s">
        <v>342</v>
      </c>
      <c r="C240" s="195" t="s">
        <v>1161</v>
      </c>
      <c r="D240" s="173"/>
      <c r="E240" s="173"/>
      <c r="F240" s="173"/>
    </row>
    <row r="241" spans="1:6" s="163" customFormat="1" x14ac:dyDescent="0.2">
      <c r="A241" s="194">
        <v>45398</v>
      </c>
      <c r="B241" s="196" t="s">
        <v>536</v>
      </c>
      <c r="C241" s="195" t="s">
        <v>1162</v>
      </c>
      <c r="D241" s="173"/>
      <c r="E241" s="173"/>
      <c r="F241" s="173"/>
    </row>
    <row r="242" spans="1:6" s="163" customFormat="1" x14ac:dyDescent="0.2">
      <c r="A242" s="194">
        <v>45398</v>
      </c>
      <c r="B242" s="196" t="s">
        <v>829</v>
      </c>
      <c r="C242" s="195" t="s">
        <v>243</v>
      </c>
      <c r="D242" s="173"/>
      <c r="E242" s="173"/>
      <c r="F242" s="173"/>
    </row>
    <row r="243" spans="1:6" s="163" customFormat="1" x14ac:dyDescent="0.2">
      <c r="A243" s="194">
        <v>45398</v>
      </c>
      <c r="B243" s="196" t="s">
        <v>577</v>
      </c>
      <c r="C243" s="195" t="s">
        <v>1170</v>
      </c>
      <c r="D243" s="173"/>
      <c r="E243" s="173"/>
      <c r="F243" s="173"/>
    </row>
    <row r="244" spans="1:6" s="163" customFormat="1" x14ac:dyDescent="0.2">
      <c r="A244" s="194">
        <v>45398</v>
      </c>
      <c r="B244" s="196" t="s">
        <v>578</v>
      </c>
      <c r="C244" s="195" t="s">
        <v>1171</v>
      </c>
      <c r="D244" s="173"/>
      <c r="E244" s="173"/>
      <c r="F244" s="173"/>
    </row>
    <row r="245" spans="1:6" s="181" customFormat="1" x14ac:dyDescent="0.2">
      <c r="A245" s="194">
        <v>45398</v>
      </c>
      <c r="B245" s="196" t="s">
        <v>582</v>
      </c>
      <c r="C245" s="195" t="s">
        <v>1172</v>
      </c>
      <c r="D245" s="173"/>
      <c r="E245" s="173"/>
      <c r="F245" s="173"/>
    </row>
    <row r="246" spans="1:6" s="177" customFormat="1" ht="25.5" x14ac:dyDescent="0.2">
      <c r="A246" s="194">
        <v>45398</v>
      </c>
      <c r="B246" s="195" t="s">
        <v>633</v>
      </c>
      <c r="C246" s="195" t="s">
        <v>1180</v>
      </c>
      <c r="D246" s="196"/>
      <c r="E246" s="196"/>
      <c r="F246" s="196"/>
    </row>
    <row r="247" spans="1:6" s="177" customFormat="1" x14ac:dyDescent="0.2">
      <c r="A247" s="194">
        <v>45398</v>
      </c>
      <c r="B247" s="196" t="s">
        <v>355</v>
      </c>
      <c r="C247" s="195" t="s">
        <v>1181</v>
      </c>
      <c r="D247" s="173"/>
      <c r="E247" s="173"/>
      <c r="F247" s="173"/>
    </row>
    <row r="248" spans="1:6" s="177" customFormat="1" ht="12.75" customHeight="1" x14ac:dyDescent="0.2">
      <c r="A248" s="194">
        <v>45398</v>
      </c>
      <c r="B248" s="196" t="s">
        <v>593</v>
      </c>
      <c r="C248" s="195" t="s">
        <v>1195</v>
      </c>
      <c r="D248" s="173"/>
      <c r="E248" s="173"/>
      <c r="F248" s="173"/>
    </row>
    <row r="249" spans="1:6" s="179" customFormat="1" ht="12.75" customHeight="1" x14ac:dyDescent="0.2">
      <c r="A249" s="165">
        <v>45281</v>
      </c>
      <c r="B249" s="167" t="s">
        <v>436</v>
      </c>
      <c r="C249" s="167" t="s">
        <v>1113</v>
      </c>
      <c r="D249" s="166"/>
      <c r="E249" s="166"/>
      <c r="F249" s="166"/>
    </row>
    <row r="250" spans="1:6" s="179" customFormat="1" ht="12.75" customHeight="1" x14ac:dyDescent="0.2">
      <c r="A250" s="194">
        <v>45203</v>
      </c>
      <c r="B250" s="195" t="s">
        <v>442</v>
      </c>
      <c r="C250" s="195" t="s">
        <v>1020</v>
      </c>
      <c r="D250" s="196"/>
      <c r="E250" s="196"/>
      <c r="F250" s="196"/>
    </row>
    <row r="251" spans="1:6" s="179" customFormat="1" ht="12.75" customHeight="1" x14ac:dyDescent="0.2">
      <c r="A251" s="194">
        <v>45203</v>
      </c>
      <c r="B251" s="195" t="s">
        <v>337</v>
      </c>
      <c r="C251" s="195" t="s">
        <v>1024</v>
      </c>
      <c r="D251" s="196"/>
      <c r="E251" s="196"/>
      <c r="F251" s="196"/>
    </row>
    <row r="252" spans="1:6" s="177" customFormat="1" ht="12.75" customHeight="1" x14ac:dyDescent="0.2">
      <c r="A252" s="194">
        <v>45203</v>
      </c>
      <c r="B252" s="195" t="s">
        <v>566</v>
      </c>
      <c r="C252" s="195" t="s">
        <v>243</v>
      </c>
      <c r="D252" s="196"/>
      <c r="E252" s="196"/>
      <c r="F252" s="196"/>
    </row>
    <row r="253" spans="1:6" s="177" customFormat="1" ht="12.75" customHeight="1" x14ac:dyDescent="0.2">
      <c r="A253" s="194">
        <v>45203</v>
      </c>
      <c r="B253" s="195" t="s">
        <v>713</v>
      </c>
      <c r="C253" s="195" t="s">
        <v>243</v>
      </c>
      <c r="D253" s="196"/>
      <c r="E253" s="196"/>
      <c r="F253" s="196"/>
    </row>
    <row r="254" spans="1:6" s="179" customFormat="1" ht="12.75" customHeight="1" x14ac:dyDescent="0.2">
      <c r="A254" s="194">
        <v>45203</v>
      </c>
      <c r="B254" s="196" t="s">
        <v>536</v>
      </c>
      <c r="C254" s="195" t="s">
        <v>1055</v>
      </c>
      <c r="D254" s="196"/>
      <c r="E254" s="196"/>
      <c r="F254" s="196"/>
    </row>
    <row r="255" spans="1:6" s="179" customFormat="1" ht="12.75" customHeight="1" x14ac:dyDescent="0.2">
      <c r="A255" s="194">
        <v>45203</v>
      </c>
      <c r="B255" s="195" t="s">
        <v>827</v>
      </c>
      <c r="C255" s="195" t="s">
        <v>243</v>
      </c>
      <c r="D255" s="196"/>
      <c r="E255" s="196"/>
      <c r="F255" s="196"/>
    </row>
    <row r="256" spans="1:6" s="179" customFormat="1" ht="12.75" customHeight="1" x14ac:dyDescent="0.2">
      <c r="A256" s="194">
        <v>45203</v>
      </c>
      <c r="B256" s="195" t="s">
        <v>502</v>
      </c>
      <c r="C256" s="195" t="s">
        <v>243</v>
      </c>
      <c r="D256" s="196"/>
      <c r="E256" s="196"/>
      <c r="F256" s="196"/>
    </row>
    <row r="257" spans="1:6" s="177" customFormat="1" ht="12.75" customHeight="1" x14ac:dyDescent="0.2">
      <c r="A257" s="194">
        <v>45203</v>
      </c>
      <c r="B257" s="196" t="s">
        <v>577</v>
      </c>
      <c r="C257" s="195" t="s">
        <v>1062</v>
      </c>
      <c r="D257" s="196"/>
      <c r="E257" s="196"/>
      <c r="F257" s="196"/>
    </row>
    <row r="258" spans="1:6" s="179" customFormat="1" ht="12.75" customHeight="1" x14ac:dyDescent="0.2">
      <c r="A258" s="194">
        <v>45203</v>
      </c>
      <c r="B258" s="196" t="s">
        <v>578</v>
      </c>
      <c r="C258" s="195" t="s">
        <v>1067</v>
      </c>
      <c r="D258" s="196"/>
      <c r="E258" s="196"/>
      <c r="F258" s="196"/>
    </row>
    <row r="259" spans="1:6" s="179" customFormat="1" ht="12.75" customHeight="1" x14ac:dyDescent="0.2">
      <c r="A259" s="194">
        <v>45203</v>
      </c>
      <c r="B259" s="196" t="s">
        <v>582</v>
      </c>
      <c r="C259" s="195" t="s">
        <v>1068</v>
      </c>
      <c r="D259" s="196"/>
      <c r="E259" s="196"/>
      <c r="F259" s="196"/>
    </row>
    <row r="260" spans="1:6" s="179" customFormat="1" ht="12.75" customHeight="1" x14ac:dyDescent="0.2">
      <c r="A260" s="194">
        <v>45203</v>
      </c>
      <c r="B260" s="196" t="s">
        <v>594</v>
      </c>
      <c r="C260" s="195" t="s">
        <v>1082</v>
      </c>
      <c r="D260" s="196"/>
      <c r="E260" s="196"/>
      <c r="F260" s="196"/>
    </row>
    <row r="261" spans="1:6" s="179" customFormat="1" ht="12.75" customHeight="1" x14ac:dyDescent="0.2">
      <c r="A261" s="194">
        <v>45203</v>
      </c>
      <c r="B261" s="195" t="s">
        <v>851</v>
      </c>
      <c r="C261" s="195" t="s">
        <v>243</v>
      </c>
      <c r="D261" s="196"/>
      <c r="E261" s="196"/>
      <c r="F261" s="196"/>
    </row>
    <row r="262" spans="1:6" s="177" customFormat="1" ht="12.75" customHeight="1" x14ac:dyDescent="0.2">
      <c r="A262" s="165">
        <v>45169</v>
      </c>
      <c r="B262" s="166" t="s">
        <v>342</v>
      </c>
      <c r="C262" s="167" t="s">
        <v>1019</v>
      </c>
    </row>
    <row r="263" spans="1:6" s="177" customFormat="1" ht="12.75" customHeight="1" x14ac:dyDescent="0.2">
      <c r="A263" s="194">
        <v>45064</v>
      </c>
      <c r="B263" s="196" t="s">
        <v>365</v>
      </c>
      <c r="C263" s="195" t="s">
        <v>1014</v>
      </c>
      <c r="D263" s="196"/>
      <c r="E263" s="196"/>
      <c r="F263" s="196"/>
    </row>
    <row r="264" spans="1:6" s="179" customFormat="1" ht="12.75" customHeight="1" x14ac:dyDescent="0.2">
      <c r="A264" s="194">
        <v>45064</v>
      </c>
      <c r="B264" s="195" t="s">
        <v>560</v>
      </c>
      <c r="C264" s="195" t="s">
        <v>1015</v>
      </c>
      <c r="D264" s="196"/>
      <c r="E264" s="196"/>
      <c r="F264" s="196"/>
    </row>
    <row r="265" spans="1:6" s="179" customFormat="1" ht="12.75" customHeight="1" x14ac:dyDescent="0.2">
      <c r="A265" s="165">
        <v>44937</v>
      </c>
      <c r="B265" s="166" t="s">
        <v>794</v>
      </c>
      <c r="C265" s="167" t="s">
        <v>945</v>
      </c>
      <c r="D265" s="177"/>
      <c r="E265" s="177"/>
      <c r="F265" s="177"/>
    </row>
    <row r="266" spans="1:6" s="179" customFormat="1" ht="12.75" customHeight="1" x14ac:dyDescent="0.2">
      <c r="A266" s="165">
        <v>44937</v>
      </c>
      <c r="B266" s="166" t="s">
        <v>516</v>
      </c>
      <c r="C266" s="167" t="s">
        <v>985</v>
      </c>
      <c r="D266" s="177"/>
      <c r="E266" s="177"/>
      <c r="F266" s="177"/>
    </row>
    <row r="267" spans="1:6" s="179" customFormat="1" ht="12.75" customHeight="1" x14ac:dyDescent="0.2">
      <c r="A267" s="165">
        <v>44937</v>
      </c>
      <c r="B267" s="166" t="s">
        <v>666</v>
      </c>
      <c r="C267" s="167" t="s">
        <v>243</v>
      </c>
      <c r="D267" s="177"/>
      <c r="E267" s="177"/>
      <c r="F267" s="177"/>
    </row>
    <row r="268" spans="1:6" s="177" customFormat="1" ht="12.75" customHeight="1" x14ac:dyDescent="0.2">
      <c r="A268" s="165">
        <v>44937</v>
      </c>
      <c r="B268" s="166" t="s">
        <v>495</v>
      </c>
      <c r="C268" s="167" t="s">
        <v>969</v>
      </c>
    </row>
    <row r="269" spans="1:6" s="177" customFormat="1" x14ac:dyDescent="0.2">
      <c r="A269" s="165">
        <v>44937</v>
      </c>
      <c r="B269" s="166" t="s">
        <v>442</v>
      </c>
      <c r="C269" s="167" t="s">
        <v>970</v>
      </c>
    </row>
    <row r="270" spans="1:6" s="177" customFormat="1" x14ac:dyDescent="0.2">
      <c r="A270" s="165">
        <v>44937</v>
      </c>
      <c r="B270" s="166" t="s">
        <v>972</v>
      </c>
      <c r="C270" s="167" t="s">
        <v>973</v>
      </c>
    </row>
    <row r="271" spans="1:6" s="177" customFormat="1" x14ac:dyDescent="0.2">
      <c r="A271" s="165">
        <v>44937</v>
      </c>
      <c r="B271" s="166" t="s">
        <v>818</v>
      </c>
      <c r="C271" s="167" t="s">
        <v>243</v>
      </c>
    </row>
    <row r="272" spans="1:6" s="177" customFormat="1" x14ac:dyDescent="0.2">
      <c r="A272" s="165">
        <v>44937</v>
      </c>
      <c r="B272" s="166" t="s">
        <v>338</v>
      </c>
      <c r="C272" s="167" t="s">
        <v>243</v>
      </c>
    </row>
    <row r="273" spans="1:6" s="177" customFormat="1" x14ac:dyDescent="0.2">
      <c r="A273" s="165">
        <v>44937</v>
      </c>
      <c r="B273" s="166" t="s">
        <v>498</v>
      </c>
      <c r="C273" s="167" t="s">
        <v>984</v>
      </c>
    </row>
    <row r="274" spans="1:6" s="177" customFormat="1" x14ac:dyDescent="0.2">
      <c r="A274" s="165">
        <v>44937</v>
      </c>
      <c r="B274" s="166" t="s">
        <v>383</v>
      </c>
      <c r="C274" s="167" t="s">
        <v>986</v>
      </c>
    </row>
    <row r="275" spans="1:6" s="177" customFormat="1" x14ac:dyDescent="0.2">
      <c r="A275" s="165">
        <v>44937</v>
      </c>
      <c r="B275" s="166" t="s">
        <v>713</v>
      </c>
      <c r="C275" s="167" t="s">
        <v>989</v>
      </c>
    </row>
    <row r="276" spans="1:6" s="180" customFormat="1" ht="25.5" x14ac:dyDescent="0.2">
      <c r="A276" s="165">
        <v>44937</v>
      </c>
      <c r="B276" s="166" t="s">
        <v>271</v>
      </c>
      <c r="C276" s="167" t="s">
        <v>990</v>
      </c>
      <c r="D276" s="177"/>
      <c r="E276" s="177"/>
      <c r="F276" s="177"/>
    </row>
    <row r="277" spans="1:6" s="180" customFormat="1" ht="12.75" customHeight="1" x14ac:dyDescent="0.2">
      <c r="A277" s="165">
        <v>44937</v>
      </c>
      <c r="B277" s="166" t="s">
        <v>342</v>
      </c>
      <c r="C277" s="167" t="s">
        <v>1600</v>
      </c>
      <c r="D277" s="177"/>
      <c r="E277" s="177"/>
      <c r="F277" s="177"/>
    </row>
    <row r="278" spans="1:6" s="180" customFormat="1" x14ac:dyDescent="0.2">
      <c r="A278" s="165">
        <v>44937</v>
      </c>
      <c r="B278" s="166" t="s">
        <v>536</v>
      </c>
      <c r="C278" s="167" t="s">
        <v>1007</v>
      </c>
      <c r="D278" s="177"/>
      <c r="E278" s="177"/>
      <c r="F278" s="177"/>
    </row>
    <row r="279" spans="1:6" s="180" customFormat="1" x14ac:dyDescent="0.2">
      <c r="A279" s="165">
        <v>44937</v>
      </c>
      <c r="B279" s="166" t="s">
        <v>829</v>
      </c>
      <c r="C279" s="167" t="s">
        <v>995</v>
      </c>
      <c r="D279" s="177"/>
      <c r="E279" s="177"/>
      <c r="F279" s="177"/>
    </row>
    <row r="280" spans="1:6" s="180" customFormat="1" ht="12.75" customHeight="1" x14ac:dyDescent="0.2">
      <c r="A280" s="165">
        <v>44937</v>
      </c>
      <c r="B280" s="166" t="s">
        <v>407</v>
      </c>
      <c r="C280" s="167" t="s">
        <v>243</v>
      </c>
      <c r="D280" s="177"/>
      <c r="E280" s="177"/>
      <c r="F280" s="177"/>
    </row>
    <row r="281" spans="1:6" s="180" customFormat="1" x14ac:dyDescent="0.2">
      <c r="A281" s="165">
        <v>44937</v>
      </c>
      <c r="B281" s="166" t="s">
        <v>769</v>
      </c>
      <c r="C281" s="167" t="s">
        <v>243</v>
      </c>
      <c r="D281" s="177"/>
      <c r="E281" s="177"/>
      <c r="F281" s="177"/>
    </row>
    <row r="282" spans="1:6" s="180" customFormat="1" x14ac:dyDescent="0.2">
      <c r="A282" s="165">
        <v>44937</v>
      </c>
      <c r="B282" s="166" t="s">
        <v>582</v>
      </c>
      <c r="C282" s="167" t="s">
        <v>998</v>
      </c>
      <c r="D282" s="177"/>
      <c r="E282" s="177"/>
      <c r="F282" s="177"/>
    </row>
    <row r="283" spans="1:6" s="180" customFormat="1" x14ac:dyDescent="0.2">
      <c r="A283" s="165">
        <v>44937</v>
      </c>
      <c r="B283" s="166" t="s">
        <v>838</v>
      </c>
      <c r="C283" s="167" t="s">
        <v>1000</v>
      </c>
      <c r="D283" s="177"/>
      <c r="E283" s="177"/>
      <c r="F283" s="177"/>
    </row>
    <row r="284" spans="1:6" s="180" customFormat="1" x14ac:dyDescent="0.2">
      <c r="A284" s="165">
        <v>44937</v>
      </c>
      <c r="B284" s="166" t="s">
        <v>585</v>
      </c>
      <c r="C284" s="167" t="s">
        <v>243</v>
      </c>
      <c r="D284" s="177"/>
      <c r="E284" s="177"/>
      <c r="F284" s="177"/>
    </row>
    <row r="285" spans="1:6" s="180" customFormat="1" ht="25.5" x14ac:dyDescent="0.2">
      <c r="A285" s="165">
        <v>44937</v>
      </c>
      <c r="B285" s="166" t="s">
        <v>732</v>
      </c>
      <c r="C285" s="167" t="s">
        <v>1001</v>
      </c>
      <c r="D285" s="177"/>
      <c r="E285" s="177"/>
      <c r="F285" s="177"/>
    </row>
    <row r="286" spans="1:6" s="180" customFormat="1" x14ac:dyDescent="0.2">
      <c r="A286" s="165">
        <v>44937</v>
      </c>
      <c r="B286" s="166" t="s">
        <v>355</v>
      </c>
      <c r="C286" s="167" t="s">
        <v>1002</v>
      </c>
      <c r="D286" s="177"/>
      <c r="E286" s="177"/>
      <c r="F286" s="177"/>
    </row>
    <row r="287" spans="1:6" s="163" customFormat="1" x14ac:dyDescent="0.2">
      <c r="A287" s="165">
        <v>44937</v>
      </c>
      <c r="B287" s="166" t="s">
        <v>593</v>
      </c>
      <c r="C287" s="167" t="s">
        <v>1004</v>
      </c>
      <c r="D287" s="177"/>
      <c r="E287" s="177"/>
      <c r="F287" s="177"/>
    </row>
    <row r="288" spans="1:6" s="163" customFormat="1" x14ac:dyDescent="0.2">
      <c r="A288" s="165">
        <v>44937</v>
      </c>
      <c r="B288" s="166" t="s">
        <v>553</v>
      </c>
      <c r="C288" s="167" t="s">
        <v>243</v>
      </c>
      <c r="D288" s="177"/>
      <c r="E288" s="177"/>
      <c r="F288" s="177"/>
    </row>
    <row r="289" spans="1:6" s="185" customFormat="1" x14ac:dyDescent="0.2">
      <c r="A289" s="165">
        <v>44937</v>
      </c>
      <c r="B289" s="166" t="s">
        <v>274</v>
      </c>
      <c r="C289" s="167" t="s">
        <v>243</v>
      </c>
      <c r="D289" s="177"/>
      <c r="E289" s="177"/>
      <c r="F289" s="177"/>
    </row>
    <row r="290" spans="1:6" s="185" customFormat="1" x14ac:dyDescent="0.2">
      <c r="A290" s="165">
        <v>44937</v>
      </c>
      <c r="B290" s="166" t="s">
        <v>507</v>
      </c>
      <c r="C290" s="167" t="s">
        <v>243</v>
      </c>
      <c r="D290" s="177"/>
      <c r="E290" s="177"/>
      <c r="F290" s="177"/>
    </row>
    <row r="291" spans="1:6" s="185" customFormat="1" x14ac:dyDescent="0.2">
      <c r="A291" s="171">
        <v>44859</v>
      </c>
      <c r="B291" s="188" t="s">
        <v>391</v>
      </c>
      <c r="C291" s="189" t="s">
        <v>243</v>
      </c>
      <c r="D291" s="190"/>
      <c r="E291" s="190"/>
      <c r="F291" s="190"/>
    </row>
    <row r="292" spans="1:6" s="163" customFormat="1" x14ac:dyDescent="0.2">
      <c r="A292" s="165">
        <v>44834</v>
      </c>
      <c r="B292" s="167" t="s">
        <v>560</v>
      </c>
      <c r="C292" s="167" t="s">
        <v>943</v>
      </c>
      <c r="D292" s="166"/>
      <c r="E292" s="166"/>
      <c r="F292" s="166"/>
    </row>
    <row r="293" spans="1:6" s="180" customFormat="1" x14ac:dyDescent="0.2">
      <c r="A293" s="171">
        <v>44818</v>
      </c>
      <c r="B293" s="163" t="s">
        <v>941</v>
      </c>
      <c r="C293" s="164" t="s">
        <v>942</v>
      </c>
      <c r="D293" s="163"/>
      <c r="E293" s="163"/>
      <c r="F293" s="163"/>
    </row>
    <row r="294" spans="1:6" s="163" customFormat="1" x14ac:dyDescent="0.2">
      <c r="A294" s="206">
        <v>44802</v>
      </c>
      <c r="B294" s="207" t="s">
        <v>896</v>
      </c>
      <c r="C294" s="208" t="s">
        <v>243</v>
      </c>
      <c r="D294" s="207"/>
      <c r="E294" s="207"/>
      <c r="F294" s="207"/>
    </row>
    <row r="295" spans="1:6" s="163" customFormat="1" x14ac:dyDescent="0.2">
      <c r="A295" s="171">
        <v>44743</v>
      </c>
      <c r="B295" s="163" t="s">
        <v>365</v>
      </c>
      <c r="C295" s="164" t="s">
        <v>930</v>
      </c>
    </row>
    <row r="296" spans="1:6" s="163" customFormat="1" x14ac:dyDescent="0.2">
      <c r="A296" s="171">
        <v>44743</v>
      </c>
      <c r="B296" s="174" t="s">
        <v>436</v>
      </c>
      <c r="C296" s="164" t="s">
        <v>908</v>
      </c>
    </row>
    <row r="297" spans="1:6" s="188" customFormat="1" x14ac:dyDescent="0.2">
      <c r="A297" s="171">
        <v>44743</v>
      </c>
      <c r="B297" s="163" t="s">
        <v>885</v>
      </c>
      <c r="C297" s="164" t="s">
        <v>913</v>
      </c>
      <c r="D297" s="173"/>
      <c r="E297" s="173"/>
      <c r="F297" s="173"/>
    </row>
    <row r="298" spans="1:6" s="163" customFormat="1" x14ac:dyDescent="0.2">
      <c r="A298" s="171">
        <v>44743</v>
      </c>
      <c r="B298" s="188" t="s">
        <v>239</v>
      </c>
      <c r="C298" s="189" t="s">
        <v>243</v>
      </c>
      <c r="D298" s="190"/>
      <c r="E298" s="190"/>
      <c r="F298" s="190"/>
    </row>
    <row r="299" spans="1:6" s="163" customFormat="1" x14ac:dyDescent="0.2">
      <c r="A299" s="165">
        <v>44629</v>
      </c>
      <c r="B299" s="166" t="s">
        <v>491</v>
      </c>
      <c r="C299" s="167" t="s">
        <v>243</v>
      </c>
      <c r="D299" s="166"/>
      <c r="E299" s="166"/>
      <c r="F299" s="166"/>
    </row>
    <row r="300" spans="1:6" s="163" customFormat="1" x14ac:dyDescent="0.2">
      <c r="A300" s="165">
        <v>44629</v>
      </c>
      <c r="B300" s="166" t="s">
        <v>869</v>
      </c>
      <c r="C300" s="167" t="s">
        <v>870</v>
      </c>
      <c r="D300" s="166"/>
      <c r="E300" s="166"/>
      <c r="F300" s="166"/>
    </row>
    <row r="301" spans="1:6" s="163" customFormat="1" x14ac:dyDescent="0.2">
      <c r="A301" s="165">
        <v>44629</v>
      </c>
      <c r="B301" s="167" t="s">
        <v>337</v>
      </c>
      <c r="C301" s="167" t="s">
        <v>881</v>
      </c>
      <c r="D301" s="166"/>
      <c r="E301" s="166"/>
      <c r="F301" s="166"/>
    </row>
    <row r="302" spans="1:6" s="136" customFormat="1" ht="25.5" x14ac:dyDescent="0.2">
      <c r="A302" s="165">
        <v>44629</v>
      </c>
      <c r="B302" s="167" t="s">
        <v>338</v>
      </c>
      <c r="C302" s="167" t="s">
        <v>882</v>
      </c>
      <c r="D302" s="166"/>
      <c r="E302" s="166"/>
      <c r="F302" s="166"/>
    </row>
    <row r="303" spans="1:6" s="163" customFormat="1" x14ac:dyDescent="0.2">
      <c r="A303" s="165">
        <v>44629</v>
      </c>
      <c r="B303" s="166" t="s">
        <v>500</v>
      </c>
      <c r="C303" s="167" t="s">
        <v>243</v>
      </c>
      <c r="D303" s="166"/>
      <c r="E303" s="166"/>
      <c r="F303" s="166"/>
    </row>
    <row r="304" spans="1:6" s="166" customFormat="1" ht="25.5" x14ac:dyDescent="0.2">
      <c r="A304" s="165">
        <v>44629</v>
      </c>
      <c r="B304" s="167" t="s">
        <v>407</v>
      </c>
      <c r="C304" s="167" t="s">
        <v>891</v>
      </c>
    </row>
    <row r="305" spans="1:6" s="166" customFormat="1" x14ac:dyDescent="0.2">
      <c r="A305" s="165">
        <v>44629</v>
      </c>
      <c r="B305" s="166" t="s">
        <v>410</v>
      </c>
      <c r="C305" s="167" t="s">
        <v>243</v>
      </c>
    </row>
    <row r="306" spans="1:6" s="166" customFormat="1" x14ac:dyDescent="0.2">
      <c r="A306" s="165">
        <v>44629</v>
      </c>
      <c r="B306" s="167" t="s">
        <v>347</v>
      </c>
      <c r="C306" s="167" t="s">
        <v>892</v>
      </c>
    </row>
    <row r="307" spans="1:6" s="166" customFormat="1" x14ac:dyDescent="0.2">
      <c r="A307" s="165">
        <v>44629</v>
      </c>
      <c r="B307" s="167" t="s">
        <v>176</v>
      </c>
      <c r="C307" s="167" t="s">
        <v>895</v>
      </c>
    </row>
    <row r="308" spans="1:6" s="166" customFormat="1" x14ac:dyDescent="0.2">
      <c r="A308" s="165">
        <v>44629</v>
      </c>
      <c r="B308" s="166" t="s">
        <v>552</v>
      </c>
      <c r="C308" s="167" t="s">
        <v>243</v>
      </c>
    </row>
    <row r="309" spans="1:6" s="166" customFormat="1" x14ac:dyDescent="0.2">
      <c r="A309" s="165">
        <v>44629</v>
      </c>
      <c r="B309" s="167" t="s">
        <v>507</v>
      </c>
      <c r="C309" s="167" t="s">
        <v>897</v>
      </c>
    </row>
    <row r="310" spans="1:6" s="166" customFormat="1" x14ac:dyDescent="0.2">
      <c r="A310" s="171">
        <v>44477</v>
      </c>
      <c r="B310" s="163" t="s">
        <v>491</v>
      </c>
      <c r="C310" s="164" t="s">
        <v>801</v>
      </c>
      <c r="D310" s="163"/>
      <c r="E310" s="163"/>
      <c r="F310" s="163"/>
    </row>
    <row r="311" spans="1:6" s="166" customFormat="1" x14ac:dyDescent="0.2">
      <c r="A311" s="171">
        <v>44477</v>
      </c>
      <c r="B311" s="163" t="s">
        <v>237</v>
      </c>
      <c r="C311" s="164" t="s">
        <v>804</v>
      </c>
      <c r="D311" s="163"/>
      <c r="E311" s="163"/>
      <c r="F311" s="163"/>
    </row>
    <row r="312" spans="1:6" s="166" customFormat="1" x14ac:dyDescent="0.2">
      <c r="A312" s="171">
        <v>44477</v>
      </c>
      <c r="B312" s="163" t="s">
        <v>211</v>
      </c>
      <c r="C312" s="164" t="s">
        <v>813</v>
      </c>
      <c r="D312" s="163"/>
      <c r="E312" s="163"/>
      <c r="F312" s="163"/>
    </row>
    <row r="313" spans="1:6" s="166" customFormat="1" ht="25.5" x14ac:dyDescent="0.2">
      <c r="A313" s="171">
        <v>44477</v>
      </c>
      <c r="B313" s="188" t="s">
        <v>338</v>
      </c>
      <c r="C313" s="189" t="s">
        <v>820</v>
      </c>
      <c r="D313" s="188"/>
      <c r="E313" s="188"/>
      <c r="F313" s="188"/>
    </row>
    <row r="314" spans="1:6" s="166" customFormat="1" x14ac:dyDescent="0.2">
      <c r="A314" s="171">
        <v>44477</v>
      </c>
      <c r="B314" s="163" t="s">
        <v>271</v>
      </c>
      <c r="C314" s="164" t="s">
        <v>823</v>
      </c>
      <c r="D314" s="163"/>
      <c r="E314" s="163"/>
      <c r="F314" s="163"/>
    </row>
    <row r="315" spans="1:6" s="163" customFormat="1" x14ac:dyDescent="0.2">
      <c r="A315" s="171">
        <v>44477</v>
      </c>
      <c r="B315" s="163" t="s">
        <v>407</v>
      </c>
      <c r="C315" s="164" t="s">
        <v>830</v>
      </c>
    </row>
    <row r="316" spans="1:6" s="163" customFormat="1" x14ac:dyDescent="0.2">
      <c r="A316" s="171">
        <v>44477</v>
      </c>
      <c r="B316" s="163" t="s">
        <v>504</v>
      </c>
      <c r="C316" s="164" t="s">
        <v>243</v>
      </c>
    </row>
    <row r="317" spans="1:6" s="173" customFormat="1" ht="25.5" x14ac:dyDescent="0.2">
      <c r="A317" s="171">
        <v>44477</v>
      </c>
      <c r="B317" s="163" t="s">
        <v>410</v>
      </c>
      <c r="C317" s="164" t="s">
        <v>839</v>
      </c>
      <c r="D317" s="163"/>
      <c r="E317" s="163"/>
      <c r="F317" s="163"/>
    </row>
    <row r="318" spans="1:6" s="190" customFormat="1" ht="25.5" x14ac:dyDescent="0.2">
      <c r="A318" s="171">
        <v>44477</v>
      </c>
      <c r="B318" s="136" t="s">
        <v>347</v>
      </c>
      <c r="C318" s="169" t="s">
        <v>840</v>
      </c>
      <c r="D318" s="136"/>
      <c r="E318" s="136"/>
      <c r="F318" s="136"/>
    </row>
    <row r="319" spans="1:6" s="207" customFormat="1" x14ac:dyDescent="0.2">
      <c r="A319" s="171">
        <v>44477</v>
      </c>
      <c r="B319" s="163" t="s">
        <v>507</v>
      </c>
      <c r="C319" s="164" t="s">
        <v>852</v>
      </c>
      <c r="D319" s="163"/>
      <c r="E319" s="163"/>
      <c r="F319" s="163"/>
    </row>
    <row r="320" spans="1:6" s="163" customFormat="1" x14ac:dyDescent="0.2">
      <c r="A320" s="159">
        <v>44426</v>
      </c>
      <c r="B320" s="133" t="s">
        <v>274</v>
      </c>
      <c r="C320" s="160" t="s">
        <v>790</v>
      </c>
      <c r="D320" s="180"/>
      <c r="E320" s="180"/>
      <c r="F320" s="180"/>
    </row>
    <row r="321" spans="1:6" s="166" customFormat="1" x14ac:dyDescent="0.2">
      <c r="A321" s="171">
        <v>44319</v>
      </c>
      <c r="B321" s="163" t="s">
        <v>540</v>
      </c>
      <c r="C321" s="164" t="s">
        <v>243</v>
      </c>
      <c r="D321" s="163"/>
      <c r="E321" s="163"/>
      <c r="F321" s="163"/>
    </row>
    <row r="322" spans="1:6" s="190" customFormat="1" ht="25.5" x14ac:dyDescent="0.2">
      <c r="A322" s="165">
        <v>44315</v>
      </c>
      <c r="B322" s="185" t="s">
        <v>338</v>
      </c>
      <c r="C322" s="186" t="s">
        <v>786</v>
      </c>
      <c r="D322" s="185"/>
      <c r="E322" s="185"/>
      <c r="F322" s="185"/>
    </row>
    <row r="323" spans="1:6" s="177" customFormat="1" ht="25.5" x14ac:dyDescent="0.2">
      <c r="A323" s="165">
        <v>44315</v>
      </c>
      <c r="B323" s="185" t="s">
        <v>410</v>
      </c>
      <c r="C323" s="186" t="s">
        <v>788</v>
      </c>
      <c r="D323" s="185"/>
      <c r="E323" s="185"/>
      <c r="F323" s="185"/>
    </row>
    <row r="324" spans="1:6" s="177" customFormat="1" x14ac:dyDescent="0.2">
      <c r="A324" s="165">
        <v>44315</v>
      </c>
      <c r="B324" s="185" t="s">
        <v>239</v>
      </c>
      <c r="C324" s="186" t="s">
        <v>787</v>
      </c>
      <c r="D324" s="185"/>
      <c r="E324" s="185"/>
      <c r="F324" s="185"/>
    </row>
    <row r="325" spans="1:6" s="177" customFormat="1" x14ac:dyDescent="0.2">
      <c r="A325" s="171">
        <v>44235</v>
      </c>
      <c r="B325" s="163" t="s">
        <v>237</v>
      </c>
      <c r="C325" s="164" t="s">
        <v>780</v>
      </c>
      <c r="D325" s="163"/>
      <c r="E325" s="163"/>
      <c r="F325" s="163"/>
    </row>
    <row r="326" spans="1:6" s="177" customFormat="1" x14ac:dyDescent="0.2">
      <c r="A326" s="171">
        <v>44235</v>
      </c>
      <c r="B326" s="163" t="s">
        <v>309</v>
      </c>
      <c r="C326" s="164" t="s">
        <v>243</v>
      </c>
      <c r="D326" s="163"/>
      <c r="E326" s="163"/>
      <c r="F326" s="163"/>
    </row>
    <row r="327" spans="1:6" s="177" customFormat="1" x14ac:dyDescent="0.2">
      <c r="A327" s="165">
        <v>44209</v>
      </c>
      <c r="B327" s="166" t="s">
        <v>428</v>
      </c>
      <c r="C327" s="167" t="s">
        <v>243</v>
      </c>
    </row>
    <row r="328" spans="1:6" s="177" customFormat="1" x14ac:dyDescent="0.2">
      <c r="A328" s="165">
        <v>44209</v>
      </c>
      <c r="B328" s="166" t="s">
        <v>381</v>
      </c>
      <c r="C328" s="167" t="s">
        <v>640</v>
      </c>
    </row>
    <row r="329" spans="1:6" s="177" customFormat="1" ht="38.25" x14ac:dyDescent="0.2">
      <c r="A329" s="165">
        <v>44209</v>
      </c>
      <c r="B329" s="167" t="s">
        <v>211</v>
      </c>
      <c r="C329" s="167" t="s">
        <v>772</v>
      </c>
    </row>
    <row r="330" spans="1:6" s="177" customFormat="1" x14ac:dyDescent="0.2">
      <c r="A330" s="165">
        <v>44209</v>
      </c>
      <c r="B330" s="167" t="s">
        <v>207</v>
      </c>
      <c r="C330" s="167" t="s">
        <v>686</v>
      </c>
      <c r="D330" s="179"/>
      <c r="E330" s="179"/>
      <c r="F330" s="179"/>
    </row>
    <row r="331" spans="1:6" s="177" customFormat="1" ht="25.5" x14ac:dyDescent="0.2">
      <c r="A331" s="165">
        <v>44209</v>
      </c>
      <c r="B331" s="167" t="s">
        <v>207</v>
      </c>
      <c r="C331" s="167" t="s">
        <v>687</v>
      </c>
      <c r="D331" s="179"/>
      <c r="E331" s="179"/>
      <c r="F331" s="179"/>
    </row>
    <row r="332" spans="1:6" s="177" customFormat="1" x14ac:dyDescent="0.2">
      <c r="A332" s="165">
        <v>44209</v>
      </c>
      <c r="B332" s="167" t="s">
        <v>207</v>
      </c>
      <c r="C332" s="167" t="s">
        <v>688</v>
      </c>
      <c r="D332" s="179"/>
      <c r="E332" s="179"/>
      <c r="F332" s="179"/>
    </row>
    <row r="333" spans="1:6" s="177" customFormat="1" ht="25.5" x14ac:dyDescent="0.2">
      <c r="A333" s="165">
        <v>44209</v>
      </c>
      <c r="B333" s="167" t="s">
        <v>207</v>
      </c>
      <c r="C333" s="167" t="s">
        <v>689</v>
      </c>
    </row>
    <row r="334" spans="1:6" s="177" customFormat="1" x14ac:dyDescent="0.2">
      <c r="A334" s="165">
        <v>44209</v>
      </c>
      <c r="B334" s="167" t="s">
        <v>207</v>
      </c>
      <c r="C334" s="167" t="s">
        <v>695</v>
      </c>
    </row>
    <row r="335" spans="1:6" s="177" customFormat="1" x14ac:dyDescent="0.2">
      <c r="A335" s="165">
        <v>44209</v>
      </c>
      <c r="B335" s="167" t="s">
        <v>207</v>
      </c>
      <c r="C335" s="167" t="s">
        <v>690</v>
      </c>
      <c r="D335" s="179"/>
      <c r="E335" s="179"/>
      <c r="F335" s="179"/>
    </row>
    <row r="336" spans="1:6" s="177" customFormat="1" ht="25.5" x14ac:dyDescent="0.2">
      <c r="A336" s="165">
        <v>44209</v>
      </c>
      <c r="B336" s="167" t="s">
        <v>207</v>
      </c>
      <c r="C336" s="167" t="s">
        <v>771</v>
      </c>
      <c r="D336" s="179"/>
      <c r="E336" s="179"/>
      <c r="F336" s="179"/>
    </row>
    <row r="337" spans="1:6" s="177" customFormat="1" ht="25.5" x14ac:dyDescent="0.2">
      <c r="A337" s="165">
        <v>44209</v>
      </c>
      <c r="B337" s="167" t="s">
        <v>207</v>
      </c>
      <c r="C337" s="167" t="s">
        <v>773</v>
      </c>
      <c r="D337" s="179"/>
      <c r="E337" s="179"/>
      <c r="F337" s="179"/>
    </row>
    <row r="338" spans="1:6" s="177" customFormat="1" x14ac:dyDescent="0.2">
      <c r="A338" s="165">
        <v>44209</v>
      </c>
      <c r="B338" s="167" t="s">
        <v>207</v>
      </c>
      <c r="C338" s="167" t="s">
        <v>774</v>
      </c>
    </row>
    <row r="339" spans="1:6" s="177" customFormat="1" ht="25.5" x14ac:dyDescent="0.2">
      <c r="A339" s="165">
        <v>44209</v>
      </c>
      <c r="B339" s="167" t="s">
        <v>207</v>
      </c>
      <c r="C339" s="167" t="s">
        <v>693</v>
      </c>
      <c r="D339" s="179"/>
      <c r="E339" s="179"/>
      <c r="F339" s="179"/>
    </row>
    <row r="340" spans="1:6" s="177" customFormat="1" ht="25.5" x14ac:dyDescent="0.2">
      <c r="A340" s="165">
        <v>44209</v>
      </c>
      <c r="B340" s="167" t="s">
        <v>207</v>
      </c>
      <c r="C340" s="167" t="s">
        <v>775</v>
      </c>
      <c r="D340" s="179"/>
      <c r="E340" s="179"/>
      <c r="F340" s="179"/>
    </row>
    <row r="341" spans="1:6" s="177" customFormat="1" ht="25.5" x14ac:dyDescent="0.2">
      <c r="A341" s="165">
        <v>44209</v>
      </c>
      <c r="B341" s="167" t="s">
        <v>207</v>
      </c>
      <c r="C341" s="167" t="s">
        <v>694</v>
      </c>
      <c r="D341" s="179"/>
      <c r="E341" s="179"/>
      <c r="F341" s="179"/>
    </row>
    <row r="342" spans="1:6" s="177" customFormat="1" x14ac:dyDescent="0.2">
      <c r="A342" s="165">
        <v>44209</v>
      </c>
      <c r="B342" s="167" t="s">
        <v>207</v>
      </c>
      <c r="C342" s="167" t="s">
        <v>776</v>
      </c>
      <c r="D342" s="179"/>
      <c r="E342" s="179"/>
      <c r="F342" s="179"/>
    </row>
    <row r="343" spans="1:6" s="177" customFormat="1" ht="38.25" x14ac:dyDescent="0.2">
      <c r="A343" s="165">
        <v>44209</v>
      </c>
      <c r="B343" s="167" t="s">
        <v>207</v>
      </c>
      <c r="C343" s="167" t="s">
        <v>698</v>
      </c>
    </row>
    <row r="344" spans="1:6" s="177" customFormat="1" ht="25.5" x14ac:dyDescent="0.2">
      <c r="A344" s="165">
        <v>44209</v>
      </c>
      <c r="B344" s="167" t="s">
        <v>207</v>
      </c>
      <c r="C344" s="167" t="s">
        <v>696</v>
      </c>
    </row>
    <row r="345" spans="1:6" s="177" customFormat="1" ht="38.25" x14ac:dyDescent="0.2">
      <c r="A345" s="165">
        <v>44209</v>
      </c>
      <c r="B345" s="167" t="s">
        <v>207</v>
      </c>
      <c r="C345" s="167" t="s">
        <v>777</v>
      </c>
      <c r="D345" s="179"/>
      <c r="E345" s="179"/>
      <c r="F345" s="179"/>
    </row>
    <row r="346" spans="1:6" s="177" customFormat="1" ht="25.5" x14ac:dyDescent="0.2">
      <c r="A346" s="165">
        <v>44209</v>
      </c>
      <c r="B346" s="167" t="s">
        <v>207</v>
      </c>
      <c r="C346" s="167" t="s">
        <v>697</v>
      </c>
      <c r="D346" s="179"/>
      <c r="E346" s="179"/>
      <c r="F346" s="179"/>
    </row>
    <row r="347" spans="1:6" s="177" customFormat="1" ht="38.25" x14ac:dyDescent="0.2">
      <c r="A347" s="165">
        <v>44209</v>
      </c>
      <c r="B347" s="167" t="s">
        <v>207</v>
      </c>
      <c r="C347" s="167" t="s">
        <v>699</v>
      </c>
      <c r="D347" s="179"/>
      <c r="E347" s="179"/>
      <c r="F347" s="179"/>
    </row>
    <row r="348" spans="1:6" s="177" customFormat="1" x14ac:dyDescent="0.2">
      <c r="A348" s="165">
        <v>44209</v>
      </c>
      <c r="B348" s="167" t="s">
        <v>207</v>
      </c>
      <c r="C348" s="167" t="s">
        <v>691</v>
      </c>
      <c r="D348" s="179"/>
      <c r="E348" s="179"/>
      <c r="F348" s="179"/>
    </row>
    <row r="349" spans="1:6" s="196" customFormat="1" x14ac:dyDescent="0.2">
      <c r="A349" s="165">
        <v>44209</v>
      </c>
      <c r="B349" s="167" t="s">
        <v>207</v>
      </c>
      <c r="C349" s="167" t="s">
        <v>754</v>
      </c>
      <c r="D349" s="177"/>
      <c r="E349" s="177"/>
      <c r="F349" s="177"/>
    </row>
    <row r="350" spans="1:6" s="196" customFormat="1" x14ac:dyDescent="0.2">
      <c r="A350" s="165">
        <v>44209</v>
      </c>
      <c r="B350" s="167" t="s">
        <v>207</v>
      </c>
      <c r="C350" s="167" t="s">
        <v>692</v>
      </c>
      <c r="D350" s="177"/>
      <c r="E350" s="177"/>
      <c r="F350" s="177"/>
    </row>
    <row r="351" spans="1:6" s="177" customFormat="1" x14ac:dyDescent="0.2">
      <c r="A351" s="165">
        <v>44209</v>
      </c>
      <c r="B351" s="166" t="s">
        <v>529</v>
      </c>
      <c r="C351" s="167" t="s">
        <v>243</v>
      </c>
    </row>
    <row r="352" spans="1:6" s="196" customFormat="1" x14ac:dyDescent="0.2">
      <c r="A352" s="165">
        <v>44209</v>
      </c>
      <c r="B352" s="166" t="s">
        <v>338</v>
      </c>
      <c r="C352" s="167" t="s">
        <v>715</v>
      </c>
      <c r="D352" s="177"/>
      <c r="E352" s="177"/>
      <c r="F352" s="177"/>
    </row>
    <row r="353" spans="1:6" s="196" customFormat="1" x14ac:dyDescent="0.2">
      <c r="A353" s="165">
        <v>44209</v>
      </c>
      <c r="B353" s="166" t="s">
        <v>271</v>
      </c>
      <c r="C353" s="167" t="s">
        <v>714</v>
      </c>
      <c r="D353" s="177"/>
      <c r="E353" s="177"/>
      <c r="F353" s="177"/>
    </row>
    <row r="354" spans="1:6" s="196" customFormat="1" x14ac:dyDescent="0.2">
      <c r="A354" s="165">
        <v>44209</v>
      </c>
      <c r="B354" s="166" t="s">
        <v>531</v>
      </c>
      <c r="C354" s="167" t="s">
        <v>243</v>
      </c>
      <c r="D354" s="177"/>
      <c r="E354" s="177"/>
      <c r="F354" s="177"/>
    </row>
    <row r="355" spans="1:6" s="196" customFormat="1" x14ac:dyDescent="0.2">
      <c r="A355" s="159">
        <v>44209</v>
      </c>
      <c r="B355" s="133" t="s">
        <v>403</v>
      </c>
      <c r="C355" s="133" t="s">
        <v>243</v>
      </c>
      <c r="D355" s="177"/>
      <c r="E355" s="177"/>
      <c r="F355" s="177"/>
    </row>
    <row r="356" spans="1:6" s="196" customFormat="1" x14ac:dyDescent="0.2">
      <c r="A356" s="159">
        <v>44209</v>
      </c>
      <c r="B356" s="133" t="s">
        <v>407</v>
      </c>
      <c r="C356" s="133" t="s">
        <v>718</v>
      </c>
      <c r="D356" s="177"/>
      <c r="E356" s="177"/>
      <c r="F356" s="177"/>
    </row>
    <row r="357" spans="1:6" s="196" customFormat="1" x14ac:dyDescent="0.2">
      <c r="A357" s="165">
        <v>44209</v>
      </c>
      <c r="B357" s="166" t="s">
        <v>409</v>
      </c>
      <c r="C357" s="167" t="s">
        <v>613</v>
      </c>
      <c r="D357" s="180"/>
      <c r="E357" s="180"/>
      <c r="F357" s="180"/>
    </row>
    <row r="358" spans="1:6" s="196" customFormat="1" ht="38.25" x14ac:dyDescent="0.2">
      <c r="A358" s="159">
        <v>44209</v>
      </c>
      <c r="B358" s="133" t="s">
        <v>410</v>
      </c>
      <c r="C358" s="160" t="s">
        <v>721</v>
      </c>
      <c r="D358" s="180"/>
      <c r="E358" s="180"/>
      <c r="F358" s="180"/>
    </row>
    <row r="359" spans="1:6" s="196" customFormat="1" x14ac:dyDescent="0.2">
      <c r="A359" s="159">
        <v>44209</v>
      </c>
      <c r="B359" s="133" t="s">
        <v>347</v>
      </c>
      <c r="C359" s="160" t="s">
        <v>722</v>
      </c>
      <c r="D359" s="180"/>
      <c r="E359" s="180"/>
      <c r="F359" s="180"/>
    </row>
    <row r="360" spans="1:6" s="196" customFormat="1" x14ac:dyDescent="0.2">
      <c r="A360" s="159">
        <v>44209</v>
      </c>
      <c r="B360" s="133" t="s">
        <v>272</v>
      </c>
      <c r="C360" s="133" t="s">
        <v>243</v>
      </c>
      <c r="D360" s="180"/>
      <c r="E360" s="180"/>
      <c r="F360" s="180"/>
    </row>
    <row r="361" spans="1:6" s="196" customFormat="1" x14ac:dyDescent="0.2">
      <c r="A361" s="159">
        <v>44209</v>
      </c>
      <c r="B361" s="133" t="s">
        <v>239</v>
      </c>
      <c r="C361" s="160" t="s">
        <v>734</v>
      </c>
      <c r="D361" s="180"/>
      <c r="E361" s="180"/>
      <c r="F361" s="180"/>
    </row>
    <row r="362" spans="1:6" s="196" customFormat="1" x14ac:dyDescent="0.2">
      <c r="A362" s="165">
        <v>44209</v>
      </c>
      <c r="B362" s="166" t="s">
        <v>645</v>
      </c>
      <c r="C362" s="167" t="s">
        <v>646</v>
      </c>
      <c r="D362" s="180"/>
      <c r="E362" s="180"/>
      <c r="F362" s="180"/>
    </row>
    <row r="363" spans="1:6" s="166" customFormat="1" ht="12.75" customHeight="1" x14ac:dyDescent="0.2">
      <c r="A363" s="159">
        <v>44209</v>
      </c>
      <c r="B363" s="133" t="s">
        <v>506</v>
      </c>
      <c r="C363" s="160" t="s">
        <v>743</v>
      </c>
      <c r="D363" s="180"/>
      <c r="E363" s="180"/>
      <c r="F363" s="180"/>
    </row>
    <row r="364" spans="1:6" s="173" customFormat="1" x14ac:dyDescent="0.2">
      <c r="A364" s="159">
        <v>44209</v>
      </c>
      <c r="B364" s="133" t="s">
        <v>553</v>
      </c>
      <c r="C364" s="160" t="s">
        <v>718</v>
      </c>
      <c r="D364" s="180"/>
      <c r="E364" s="180"/>
      <c r="F364" s="180"/>
    </row>
    <row r="365" spans="1:6" s="173" customFormat="1" x14ac:dyDescent="0.2">
      <c r="A365" s="159">
        <v>44209</v>
      </c>
      <c r="B365" s="133" t="s">
        <v>274</v>
      </c>
      <c r="C365" s="160" t="s">
        <v>778</v>
      </c>
      <c r="D365" s="180"/>
      <c r="E365" s="180"/>
      <c r="F365" s="180"/>
    </row>
    <row r="366" spans="1:6" s="173" customFormat="1" x14ac:dyDescent="0.2">
      <c r="A366" s="159">
        <v>44209</v>
      </c>
      <c r="B366" s="133" t="s">
        <v>259</v>
      </c>
      <c r="C366" s="133" t="s">
        <v>243</v>
      </c>
      <c r="D366" s="180"/>
      <c r="E366" s="180"/>
      <c r="F366" s="180"/>
    </row>
    <row r="367" spans="1:6" s="173" customFormat="1" ht="54.75" customHeight="1" x14ac:dyDescent="0.2">
      <c r="A367" s="171">
        <v>43930</v>
      </c>
      <c r="B367" s="163" t="s">
        <v>489</v>
      </c>
      <c r="C367" s="164" t="s">
        <v>243</v>
      </c>
      <c r="D367" s="163"/>
      <c r="E367" s="163"/>
      <c r="F367" s="163"/>
    </row>
    <row r="368" spans="1:6" s="173" customFormat="1" x14ac:dyDescent="0.2">
      <c r="A368" s="171">
        <v>43930</v>
      </c>
      <c r="B368" s="163" t="s">
        <v>352</v>
      </c>
      <c r="C368" s="164" t="s">
        <v>243</v>
      </c>
      <c r="D368" s="163"/>
      <c r="E368" s="163"/>
      <c r="F368" s="163"/>
    </row>
    <row r="369" spans="1:6" s="173" customFormat="1" ht="25.5" customHeight="1" x14ac:dyDescent="0.2">
      <c r="A369" s="171">
        <v>43930</v>
      </c>
      <c r="B369" s="163" t="s">
        <v>490</v>
      </c>
      <c r="C369" s="164" t="s">
        <v>243</v>
      </c>
      <c r="D369" s="163"/>
      <c r="E369" s="163"/>
      <c r="F369" s="163"/>
    </row>
    <row r="370" spans="1:6" s="173" customFormat="1" x14ac:dyDescent="0.2">
      <c r="A370" s="171">
        <v>43930</v>
      </c>
      <c r="B370" s="163" t="s">
        <v>185</v>
      </c>
      <c r="C370" s="164" t="s">
        <v>166</v>
      </c>
      <c r="D370" s="163"/>
      <c r="E370" s="163"/>
      <c r="F370" s="163"/>
    </row>
    <row r="371" spans="1:6" s="173" customFormat="1" x14ac:dyDescent="0.2">
      <c r="A371" s="171">
        <v>43930</v>
      </c>
      <c r="B371" s="163" t="s">
        <v>353</v>
      </c>
      <c r="C371" s="164" t="s">
        <v>243</v>
      </c>
      <c r="D371" s="163"/>
      <c r="E371" s="163"/>
      <c r="F371" s="163"/>
    </row>
    <row r="372" spans="1:6" s="173" customFormat="1" x14ac:dyDescent="0.2">
      <c r="A372" s="171">
        <v>43930</v>
      </c>
      <c r="B372" s="163" t="s">
        <v>174</v>
      </c>
      <c r="C372" s="164" t="s">
        <v>166</v>
      </c>
      <c r="D372" s="163"/>
      <c r="E372" s="163"/>
      <c r="F372" s="163"/>
    </row>
    <row r="373" spans="1:6" s="173" customFormat="1" x14ac:dyDescent="0.2">
      <c r="A373" s="171">
        <v>43930</v>
      </c>
      <c r="B373" s="163" t="s">
        <v>367</v>
      </c>
      <c r="C373" s="164" t="s">
        <v>243</v>
      </c>
      <c r="D373" s="163"/>
      <c r="E373" s="163"/>
      <c r="F373" s="163"/>
    </row>
    <row r="374" spans="1:6" s="173" customFormat="1" x14ac:dyDescent="0.2">
      <c r="A374" s="171">
        <v>43930</v>
      </c>
      <c r="B374" s="163" t="s">
        <v>230</v>
      </c>
      <c r="C374" s="164" t="s">
        <v>243</v>
      </c>
      <c r="D374" s="163"/>
      <c r="E374" s="163"/>
      <c r="F374" s="163"/>
    </row>
    <row r="375" spans="1:6" s="173" customFormat="1" x14ac:dyDescent="0.2">
      <c r="A375" s="171">
        <v>43930</v>
      </c>
      <c r="B375" s="163" t="s">
        <v>275</v>
      </c>
      <c r="C375" s="164" t="s">
        <v>243</v>
      </c>
      <c r="D375" s="163"/>
      <c r="E375" s="163"/>
      <c r="F375" s="163"/>
    </row>
    <row r="376" spans="1:6" s="173" customFormat="1" x14ac:dyDescent="0.2">
      <c r="A376" s="171">
        <v>43930</v>
      </c>
      <c r="B376" s="163" t="s">
        <v>494</v>
      </c>
      <c r="C376" s="164" t="s">
        <v>243</v>
      </c>
      <c r="D376" s="163"/>
      <c r="E376" s="163"/>
      <c r="F376" s="163"/>
    </row>
    <row r="377" spans="1:6" s="173" customFormat="1" x14ac:dyDescent="0.2">
      <c r="A377" s="171">
        <v>43930</v>
      </c>
      <c r="B377" s="163" t="s">
        <v>217</v>
      </c>
      <c r="C377" s="164" t="s">
        <v>243</v>
      </c>
      <c r="D377" s="163"/>
      <c r="E377" s="163"/>
      <c r="F377" s="163"/>
    </row>
    <row r="378" spans="1:6" s="173" customFormat="1" x14ac:dyDescent="0.2">
      <c r="A378" s="171">
        <v>43930</v>
      </c>
      <c r="B378" s="163" t="s">
        <v>218</v>
      </c>
      <c r="C378" s="164" t="s">
        <v>243</v>
      </c>
      <c r="D378" s="163"/>
      <c r="E378" s="163"/>
      <c r="F378" s="163"/>
    </row>
    <row r="379" spans="1:6" s="173" customFormat="1" x14ac:dyDescent="0.2">
      <c r="A379" s="171">
        <v>43930</v>
      </c>
      <c r="B379" s="163" t="s">
        <v>232</v>
      </c>
      <c r="C379" s="164" t="s">
        <v>243</v>
      </c>
      <c r="D379" s="163"/>
      <c r="E379" s="163"/>
      <c r="F379" s="163"/>
    </row>
    <row r="380" spans="1:6" s="173" customFormat="1" x14ac:dyDescent="0.2">
      <c r="A380" s="171">
        <v>43930</v>
      </c>
      <c r="B380" s="163" t="s">
        <v>365</v>
      </c>
      <c r="C380" s="164" t="s">
        <v>557</v>
      </c>
      <c r="D380" s="163"/>
      <c r="E380" s="163"/>
      <c r="F380" s="163"/>
    </row>
    <row r="381" spans="1:6" s="173" customFormat="1" ht="25.5" x14ac:dyDescent="0.2">
      <c r="A381" s="171">
        <v>43930</v>
      </c>
      <c r="B381" s="163" t="s">
        <v>211</v>
      </c>
      <c r="C381" s="164" t="s">
        <v>558</v>
      </c>
      <c r="D381" s="163"/>
      <c r="E381" s="163"/>
      <c r="F381" s="163"/>
    </row>
    <row r="382" spans="1:6" s="173" customFormat="1" x14ac:dyDescent="0.2">
      <c r="A382" s="171">
        <v>43930</v>
      </c>
      <c r="B382" s="163" t="s">
        <v>309</v>
      </c>
      <c r="C382" s="164" t="s">
        <v>559</v>
      </c>
      <c r="D382" s="163"/>
      <c r="E382" s="163"/>
      <c r="F382" s="163"/>
    </row>
    <row r="383" spans="1:6" s="196" customFormat="1" x14ac:dyDescent="0.2">
      <c r="A383" s="171">
        <v>43930</v>
      </c>
      <c r="B383" s="163" t="s">
        <v>388</v>
      </c>
      <c r="C383" s="164" t="s">
        <v>243</v>
      </c>
      <c r="D383" s="163"/>
      <c r="E383" s="163"/>
      <c r="F383" s="163"/>
    </row>
    <row r="384" spans="1:6" s="173" customFormat="1" ht="25.5" x14ac:dyDescent="0.2">
      <c r="A384" s="171">
        <v>43930</v>
      </c>
      <c r="B384" s="164" t="s">
        <v>560</v>
      </c>
      <c r="C384" s="164" t="s">
        <v>564</v>
      </c>
      <c r="D384" s="163"/>
      <c r="E384" s="163"/>
      <c r="F384" s="163"/>
    </row>
    <row r="385" spans="1:6" s="173" customFormat="1" x14ac:dyDescent="0.2">
      <c r="A385" s="171">
        <v>43930</v>
      </c>
      <c r="B385" s="163" t="s">
        <v>496</v>
      </c>
      <c r="C385" s="164" t="s">
        <v>243</v>
      </c>
      <c r="D385" s="163"/>
      <c r="E385" s="163"/>
      <c r="F385" s="163"/>
    </row>
    <row r="386" spans="1:6" s="166" customFormat="1" x14ac:dyDescent="0.2">
      <c r="A386" s="171">
        <v>43930</v>
      </c>
      <c r="B386" s="163" t="s">
        <v>393</v>
      </c>
      <c r="C386" s="164" t="s">
        <v>243</v>
      </c>
      <c r="D386" s="163"/>
      <c r="E386" s="163"/>
      <c r="F386" s="163"/>
    </row>
    <row r="387" spans="1:6" s="166" customFormat="1" x14ac:dyDescent="0.2">
      <c r="A387" s="171">
        <v>43930</v>
      </c>
      <c r="B387" s="163" t="s">
        <v>499</v>
      </c>
      <c r="C387" s="164" t="s">
        <v>243</v>
      </c>
      <c r="D387" s="163"/>
      <c r="E387" s="163"/>
      <c r="F387" s="163"/>
    </row>
    <row r="388" spans="1:6" s="166" customFormat="1" ht="25.5" customHeight="1" x14ac:dyDescent="0.2">
      <c r="A388" s="171">
        <v>43930</v>
      </c>
      <c r="B388" s="164" t="s">
        <v>340</v>
      </c>
      <c r="C388" s="164" t="s">
        <v>243</v>
      </c>
      <c r="D388" s="163"/>
      <c r="E388" s="163"/>
      <c r="F388" s="163"/>
    </row>
    <row r="389" spans="1:6" s="166" customFormat="1" ht="12.75" customHeight="1" x14ac:dyDescent="0.2">
      <c r="A389" s="171">
        <v>43930</v>
      </c>
      <c r="B389" s="164" t="s">
        <v>271</v>
      </c>
      <c r="C389" s="164" t="s">
        <v>571</v>
      </c>
      <c r="D389" s="163"/>
      <c r="E389" s="163"/>
      <c r="F389" s="163"/>
    </row>
    <row r="390" spans="1:6" s="166" customFormat="1" x14ac:dyDescent="0.2">
      <c r="A390" s="171">
        <v>43930</v>
      </c>
      <c r="B390" s="164" t="s">
        <v>238</v>
      </c>
      <c r="C390" s="164" t="s">
        <v>243</v>
      </c>
      <c r="D390" s="163"/>
      <c r="E390" s="163"/>
      <c r="F390" s="163"/>
    </row>
    <row r="391" spans="1:6" s="166" customFormat="1" x14ac:dyDescent="0.2">
      <c r="A391" s="171">
        <v>43930</v>
      </c>
      <c r="B391" s="163" t="s">
        <v>402</v>
      </c>
      <c r="C391" s="164" t="s">
        <v>243</v>
      </c>
      <c r="D391" s="163"/>
      <c r="E391" s="163"/>
      <c r="F391" s="163"/>
    </row>
    <row r="392" spans="1:6" s="166" customFormat="1" x14ac:dyDescent="0.2">
      <c r="A392" s="171">
        <v>43930</v>
      </c>
      <c r="B392" s="163" t="s">
        <v>539</v>
      </c>
      <c r="C392" s="164" t="s">
        <v>243</v>
      </c>
      <c r="D392" s="163"/>
      <c r="E392" s="163"/>
      <c r="F392" s="163"/>
    </row>
    <row r="393" spans="1:6" s="166" customFormat="1" x14ac:dyDescent="0.2">
      <c r="A393" s="171">
        <v>43930</v>
      </c>
      <c r="B393" s="163" t="s">
        <v>173</v>
      </c>
      <c r="C393" s="164" t="s">
        <v>243</v>
      </c>
      <c r="D393" s="163"/>
      <c r="E393" s="163"/>
      <c r="F393" s="163"/>
    </row>
    <row r="394" spans="1:6" s="166" customFormat="1" x14ac:dyDescent="0.2">
      <c r="A394" s="171">
        <v>43930</v>
      </c>
      <c r="B394" s="164" t="s">
        <v>504</v>
      </c>
      <c r="C394" s="164" t="s">
        <v>576</v>
      </c>
      <c r="D394" s="163"/>
      <c r="E394" s="163"/>
      <c r="F394" s="163"/>
    </row>
    <row r="395" spans="1:6" s="166" customFormat="1" x14ac:dyDescent="0.2">
      <c r="A395" s="171">
        <v>43930</v>
      </c>
      <c r="B395" s="163" t="s">
        <v>354</v>
      </c>
      <c r="C395" s="164" t="s">
        <v>243</v>
      </c>
      <c r="D395" s="163"/>
      <c r="E395" s="163"/>
      <c r="F395" s="163"/>
    </row>
    <row r="396" spans="1:6" s="195" customFormat="1" ht="25.5" x14ac:dyDescent="0.2">
      <c r="A396" s="209">
        <v>43930</v>
      </c>
      <c r="B396" s="164" t="s">
        <v>347</v>
      </c>
      <c r="C396" s="164" t="s">
        <v>605</v>
      </c>
      <c r="D396" s="164"/>
      <c r="E396" s="164"/>
      <c r="F396" s="164"/>
    </row>
    <row r="397" spans="1:6" s="166" customFormat="1" x14ac:dyDescent="0.2">
      <c r="A397" s="171">
        <v>43930</v>
      </c>
      <c r="B397" s="163" t="s">
        <v>505</v>
      </c>
      <c r="C397" s="164" t="s">
        <v>243</v>
      </c>
      <c r="D397" s="163"/>
      <c r="E397" s="163"/>
      <c r="F397" s="163"/>
    </row>
    <row r="398" spans="1:6" s="166" customFormat="1" ht="25.5" x14ac:dyDescent="0.2">
      <c r="A398" s="171">
        <v>43930</v>
      </c>
      <c r="B398" s="163" t="s">
        <v>176</v>
      </c>
      <c r="C398" s="164" t="s">
        <v>606</v>
      </c>
      <c r="D398" s="163"/>
      <c r="E398" s="163"/>
      <c r="F398" s="163"/>
    </row>
    <row r="399" spans="1:6" s="196" customFormat="1" x14ac:dyDescent="0.2">
      <c r="A399" s="171">
        <v>43930</v>
      </c>
      <c r="B399" s="163" t="s">
        <v>349</v>
      </c>
      <c r="C399" s="164" t="s">
        <v>243</v>
      </c>
      <c r="D399" s="163"/>
      <c r="E399" s="163"/>
      <c r="F399" s="163"/>
    </row>
    <row r="400" spans="1:6" s="166" customFormat="1" x14ac:dyDescent="0.2">
      <c r="A400" s="171">
        <v>43930</v>
      </c>
      <c r="B400" s="163" t="s">
        <v>350</v>
      </c>
      <c r="C400" s="164" t="s">
        <v>243</v>
      </c>
      <c r="D400" s="163"/>
      <c r="E400" s="163"/>
      <c r="F400" s="163"/>
    </row>
    <row r="401" spans="1:6" s="196" customFormat="1" x14ac:dyDescent="0.2">
      <c r="A401" s="171">
        <v>43930</v>
      </c>
      <c r="B401" s="163" t="s">
        <v>351</v>
      </c>
      <c r="C401" s="164" t="s">
        <v>243</v>
      </c>
      <c r="D401" s="163"/>
      <c r="E401" s="163"/>
      <c r="F401" s="163"/>
    </row>
    <row r="402" spans="1:6" s="166" customFormat="1" x14ac:dyDescent="0.2">
      <c r="A402" s="171">
        <v>43930</v>
      </c>
      <c r="B402" s="163" t="s">
        <v>359</v>
      </c>
      <c r="C402" s="164" t="s">
        <v>599</v>
      </c>
      <c r="D402" s="181"/>
      <c r="E402" s="181"/>
      <c r="F402" s="181"/>
    </row>
    <row r="403" spans="1:6" s="177" customFormat="1" x14ac:dyDescent="0.2">
      <c r="A403" s="201"/>
    </row>
    <row r="404" spans="1:6" s="136" customFormat="1" x14ac:dyDescent="0.2">
      <c r="A404" s="157"/>
      <c r="B404" s="192" t="s">
        <v>89</v>
      </c>
    </row>
    <row r="405" spans="1:6" s="136" customFormat="1" x14ac:dyDescent="0.2">
      <c r="A405" s="157"/>
    </row>
    <row r="406" spans="1:6" s="136" customFormat="1" x14ac:dyDescent="0.2">
      <c r="A406" s="155" t="s">
        <v>126</v>
      </c>
      <c r="B406" s="156"/>
      <c r="C406" s="156"/>
    </row>
    <row r="407" spans="1:6" s="136" customFormat="1" hidden="1" x14ac:dyDescent="0.2">
      <c r="A407" s="157">
        <v>39692</v>
      </c>
      <c r="B407" s="136" t="s">
        <v>191</v>
      </c>
      <c r="C407" s="136" t="s">
        <v>192</v>
      </c>
    </row>
    <row r="408" spans="1:6" s="136" customFormat="1" hidden="1" x14ac:dyDescent="0.2">
      <c r="A408" s="158">
        <v>40200</v>
      </c>
      <c r="B408" s="133" t="s">
        <v>167</v>
      </c>
      <c r="C408" s="133" t="s">
        <v>168</v>
      </c>
    </row>
    <row r="409" spans="1:6" s="136" customFormat="1" hidden="1" x14ac:dyDescent="0.2">
      <c r="A409" s="157">
        <v>40259</v>
      </c>
      <c r="B409" s="136" t="s">
        <v>114</v>
      </c>
      <c r="C409" s="136" t="s">
        <v>171</v>
      </c>
    </row>
    <row r="410" spans="1:6" s="136" customFormat="1" hidden="1" x14ac:dyDescent="0.2">
      <c r="A410" s="157">
        <v>40259</v>
      </c>
      <c r="B410" s="136" t="s">
        <v>164</v>
      </c>
      <c r="C410" s="136" t="s">
        <v>180</v>
      </c>
    </row>
    <row r="411" spans="1:6" s="136" customFormat="1" hidden="1" x14ac:dyDescent="0.2">
      <c r="A411" s="157">
        <v>40259</v>
      </c>
      <c r="B411" s="136" t="s">
        <v>181</v>
      </c>
      <c r="C411" s="136" t="s">
        <v>180</v>
      </c>
    </row>
    <row r="412" spans="1:6" s="136" customFormat="1" hidden="1" x14ac:dyDescent="0.2">
      <c r="A412" s="158">
        <v>40619</v>
      </c>
      <c r="B412" s="133" t="s">
        <v>194</v>
      </c>
      <c r="C412" s="133" t="s">
        <v>197</v>
      </c>
    </row>
    <row r="413" spans="1:6" s="136" customFormat="1" hidden="1" x14ac:dyDescent="0.2">
      <c r="A413" s="157">
        <v>40731</v>
      </c>
      <c r="B413" s="136" t="s">
        <v>196</v>
      </c>
      <c r="C413" s="136" t="s">
        <v>195</v>
      </c>
    </row>
    <row r="414" spans="1:6" s="136" customFormat="1" ht="12.75" hidden="1" customHeight="1" x14ac:dyDescent="0.2">
      <c r="A414" s="157">
        <v>40731</v>
      </c>
      <c r="B414" s="136" t="s">
        <v>170</v>
      </c>
      <c r="C414" s="136" t="s">
        <v>208</v>
      </c>
    </row>
    <row r="415" spans="1:6" s="133" customFormat="1" ht="12.75" hidden="1" customHeight="1" x14ac:dyDescent="0.2">
      <c r="A415" s="158">
        <v>40935</v>
      </c>
      <c r="B415" s="133" t="s">
        <v>189</v>
      </c>
      <c r="C415" s="160" t="s">
        <v>219</v>
      </c>
    </row>
    <row r="416" spans="1:6" s="133" customFormat="1" hidden="1" x14ac:dyDescent="0.2">
      <c r="A416" s="158"/>
      <c r="B416" s="133" t="s">
        <v>212</v>
      </c>
      <c r="C416" s="133" t="s">
        <v>220</v>
      </c>
    </row>
    <row r="417" spans="1:3" s="133" customFormat="1" hidden="1" x14ac:dyDescent="0.2">
      <c r="A417" s="158">
        <v>40935</v>
      </c>
      <c r="B417" s="133" t="s">
        <v>186</v>
      </c>
      <c r="C417" s="133" t="s">
        <v>215</v>
      </c>
    </row>
    <row r="418" spans="1:3" s="136" customFormat="1" hidden="1" x14ac:dyDescent="0.2">
      <c r="A418" s="157">
        <v>41653</v>
      </c>
      <c r="B418" s="136" t="s">
        <v>175</v>
      </c>
      <c r="C418" s="136" t="s">
        <v>256</v>
      </c>
    </row>
    <row r="419" spans="1:3" s="136" customFormat="1" ht="38.25" hidden="1" x14ac:dyDescent="0.2">
      <c r="A419" s="158">
        <v>41885</v>
      </c>
      <c r="B419" s="133" t="s">
        <v>109</v>
      </c>
      <c r="C419" s="160" t="s">
        <v>262</v>
      </c>
    </row>
    <row r="420" spans="1:3" s="136" customFormat="1" hidden="1" x14ac:dyDescent="0.2">
      <c r="A420" s="158">
        <v>41885</v>
      </c>
      <c r="B420" s="133" t="s">
        <v>232</v>
      </c>
      <c r="C420" s="133" t="s">
        <v>261</v>
      </c>
    </row>
    <row r="421" spans="1:3" s="136" customFormat="1" hidden="1" x14ac:dyDescent="0.2">
      <c r="A421" s="157">
        <v>41885</v>
      </c>
      <c r="B421" s="136" t="s">
        <v>185</v>
      </c>
      <c r="C421" s="136" t="s">
        <v>261</v>
      </c>
    </row>
    <row r="422" spans="1:3" s="136" customFormat="1" hidden="1" x14ac:dyDescent="0.2">
      <c r="A422" s="158">
        <v>41969</v>
      </c>
      <c r="B422" s="133" t="s">
        <v>185</v>
      </c>
      <c r="C422" s="133" t="s">
        <v>263</v>
      </c>
    </row>
    <row r="423" spans="1:3" s="136" customFormat="1" ht="25.5" hidden="1" x14ac:dyDescent="0.2">
      <c r="A423" s="158">
        <v>41969</v>
      </c>
      <c r="B423" s="133" t="s">
        <v>232</v>
      </c>
      <c r="C423" s="160" t="s">
        <v>264</v>
      </c>
    </row>
    <row r="424" spans="1:3" s="136" customFormat="1" ht="38.25" hidden="1" x14ac:dyDescent="0.2">
      <c r="A424" s="158">
        <v>41969</v>
      </c>
      <c r="B424" s="133" t="s">
        <v>111</v>
      </c>
      <c r="C424" s="160" t="s">
        <v>265</v>
      </c>
    </row>
    <row r="425" spans="1:3" s="136" customFormat="1" ht="12.75" hidden="1" customHeight="1" x14ac:dyDescent="0.2">
      <c r="A425" s="161">
        <v>42061</v>
      </c>
      <c r="B425" s="136" t="s">
        <v>185</v>
      </c>
      <c r="C425" s="136" t="s">
        <v>267</v>
      </c>
    </row>
    <row r="426" spans="1:3" s="136" customFormat="1" hidden="1" x14ac:dyDescent="0.2">
      <c r="A426" s="161">
        <v>42061</v>
      </c>
      <c r="B426" s="136" t="s">
        <v>217</v>
      </c>
      <c r="C426" s="136" t="s">
        <v>276</v>
      </c>
    </row>
    <row r="427" spans="1:3" s="136" customFormat="1" hidden="1" x14ac:dyDescent="0.2">
      <c r="A427" s="161">
        <v>42061</v>
      </c>
      <c r="B427" s="136" t="s">
        <v>232</v>
      </c>
      <c r="C427" s="136" t="s">
        <v>267</v>
      </c>
    </row>
    <row r="428" spans="1:3" s="136" customFormat="1" hidden="1" x14ac:dyDescent="0.2">
      <c r="A428" s="161">
        <v>42061</v>
      </c>
      <c r="B428" s="136" t="s">
        <v>111</v>
      </c>
      <c r="C428" s="136" t="s">
        <v>267</v>
      </c>
    </row>
    <row r="429" spans="1:3" s="136" customFormat="1" hidden="1" x14ac:dyDescent="0.2">
      <c r="A429" s="161">
        <v>42061</v>
      </c>
      <c r="B429" s="136" t="s">
        <v>255</v>
      </c>
      <c r="C429" s="136" t="s">
        <v>273</v>
      </c>
    </row>
    <row r="430" spans="1:3" s="163" customFormat="1" ht="25.5" hidden="1" x14ac:dyDescent="0.2">
      <c r="A430" s="168">
        <v>42513</v>
      </c>
      <c r="B430" s="166" t="s">
        <v>111</v>
      </c>
      <c r="C430" s="167" t="s">
        <v>277</v>
      </c>
    </row>
    <row r="431" spans="1:3" s="163" customFormat="1" ht="51" hidden="1" x14ac:dyDescent="0.2">
      <c r="A431" s="171">
        <v>42790</v>
      </c>
      <c r="B431" s="163" t="s">
        <v>244</v>
      </c>
      <c r="C431" s="164" t="s">
        <v>313</v>
      </c>
    </row>
    <row r="432" spans="1:3" s="163" customFormat="1" hidden="1" x14ac:dyDescent="0.2">
      <c r="A432" s="171">
        <v>42790</v>
      </c>
      <c r="B432" s="163" t="s">
        <v>240</v>
      </c>
      <c r="C432" s="164" t="s">
        <v>361</v>
      </c>
    </row>
    <row r="433" spans="1:6" hidden="1" x14ac:dyDescent="0.2">
      <c r="A433" s="171">
        <v>42790</v>
      </c>
      <c r="B433" s="135" t="s">
        <v>177</v>
      </c>
      <c r="C433" s="135" t="s">
        <v>362</v>
      </c>
    </row>
    <row r="434" spans="1:6" hidden="1" x14ac:dyDescent="0.2">
      <c r="A434" s="171">
        <v>42790</v>
      </c>
      <c r="B434" s="135" t="s">
        <v>128</v>
      </c>
      <c r="C434" s="135" t="s">
        <v>360</v>
      </c>
    </row>
    <row r="435" spans="1:6" hidden="1" x14ac:dyDescent="0.2">
      <c r="A435" s="171">
        <v>42790</v>
      </c>
      <c r="B435" s="135" t="s">
        <v>241</v>
      </c>
      <c r="C435" s="135" t="s">
        <v>363</v>
      </c>
    </row>
    <row r="436" spans="1:6" hidden="1" x14ac:dyDescent="0.2">
      <c r="A436" s="171">
        <v>42790</v>
      </c>
      <c r="B436" s="135" t="s">
        <v>196</v>
      </c>
      <c r="C436" s="135" t="s">
        <v>364</v>
      </c>
    </row>
    <row r="437" spans="1:6" hidden="1" x14ac:dyDescent="0.2">
      <c r="A437" s="171">
        <v>42790</v>
      </c>
      <c r="B437" s="135" t="s">
        <v>259</v>
      </c>
      <c r="C437" s="135" t="s">
        <v>369</v>
      </c>
    </row>
    <row r="438" spans="1:6" s="133" customFormat="1" hidden="1" x14ac:dyDescent="0.2">
      <c r="A438" s="159">
        <v>43125</v>
      </c>
      <c r="B438" s="133" t="s">
        <v>340</v>
      </c>
      <c r="C438" s="133" t="s">
        <v>432</v>
      </c>
    </row>
    <row r="439" spans="1:6" s="133" customFormat="1" hidden="1" x14ac:dyDescent="0.2">
      <c r="A439" s="159">
        <v>43125</v>
      </c>
      <c r="B439" s="133" t="s">
        <v>254</v>
      </c>
      <c r="C439" s="133" t="s">
        <v>432</v>
      </c>
    </row>
    <row r="440" spans="1:6" s="133" customFormat="1" hidden="1" x14ac:dyDescent="0.2">
      <c r="A440" s="159">
        <v>43125</v>
      </c>
      <c r="B440" s="133" t="s">
        <v>345</v>
      </c>
      <c r="C440" s="133" t="s">
        <v>432</v>
      </c>
    </row>
    <row r="441" spans="1:6" s="133" customFormat="1" hidden="1" x14ac:dyDescent="0.2">
      <c r="A441" s="159">
        <v>43125</v>
      </c>
      <c r="B441" s="133" t="s">
        <v>239</v>
      </c>
      <c r="C441" s="133" t="s">
        <v>432</v>
      </c>
    </row>
    <row r="442" spans="1:6" s="163" customFormat="1" ht="12.75" hidden="1" customHeight="1" x14ac:dyDescent="0.2">
      <c r="A442" s="165">
        <v>43431</v>
      </c>
      <c r="B442" s="167" t="s">
        <v>445</v>
      </c>
      <c r="C442" s="167" t="s">
        <v>444</v>
      </c>
    </row>
    <row r="443" spans="1:6" s="163" customFormat="1" ht="12.75" hidden="1" customHeight="1" x14ac:dyDescent="0.2">
      <c r="A443" s="165">
        <v>43431</v>
      </c>
      <c r="B443" s="167" t="s">
        <v>446</v>
      </c>
      <c r="C443" s="167" t="s">
        <v>444</v>
      </c>
    </row>
    <row r="444" spans="1:6" s="163" customFormat="1" x14ac:dyDescent="0.2">
      <c r="A444" s="165">
        <v>45562</v>
      </c>
      <c r="B444" s="166" t="s">
        <v>493</v>
      </c>
      <c r="C444" s="167" t="s">
        <v>1335</v>
      </c>
      <c r="D444" s="177"/>
      <c r="E444" s="177"/>
      <c r="F444" s="177"/>
    </row>
    <row r="445" spans="1:6" ht="25.5" x14ac:dyDescent="0.2">
      <c r="A445" s="194">
        <v>45434</v>
      </c>
      <c r="B445" s="196" t="s">
        <v>526</v>
      </c>
      <c r="C445" s="195" t="s">
        <v>1207</v>
      </c>
      <c r="D445" s="196"/>
      <c r="E445" s="196"/>
      <c r="F445" s="196"/>
    </row>
    <row r="446" spans="1:6" s="177" customFormat="1" ht="25.5" x14ac:dyDescent="0.2">
      <c r="A446" s="194">
        <v>45434</v>
      </c>
      <c r="B446" s="196" t="s">
        <v>347</v>
      </c>
      <c r="C446" s="195" t="s">
        <v>1209</v>
      </c>
      <c r="D446" s="196"/>
      <c r="E446" s="196"/>
      <c r="F446" s="196"/>
    </row>
    <row r="447" spans="1:6" s="196" customFormat="1" x14ac:dyDescent="0.2">
      <c r="A447" s="165">
        <v>44204</v>
      </c>
      <c r="B447" s="166" t="s">
        <v>399</v>
      </c>
      <c r="C447" s="167" t="s">
        <v>641</v>
      </c>
      <c r="D447" s="177"/>
      <c r="E447" s="177"/>
      <c r="F447" s="177"/>
    </row>
    <row r="448" spans="1:6" s="196" customFormat="1" x14ac:dyDescent="0.2">
      <c r="A448" s="171">
        <v>43930</v>
      </c>
      <c r="B448" s="163" t="s">
        <v>549</v>
      </c>
      <c r="C448" s="164" t="s">
        <v>565</v>
      </c>
      <c r="D448" s="163"/>
      <c r="E448" s="163"/>
      <c r="F448" s="163"/>
    </row>
    <row r="449" spans="1:6" s="177" customFormat="1" x14ac:dyDescent="0.2">
      <c r="A449" s="171">
        <v>43930</v>
      </c>
      <c r="B449" s="135" t="s">
        <v>359</v>
      </c>
      <c r="C449" s="135" t="s">
        <v>600</v>
      </c>
      <c r="D449" s="135"/>
      <c r="E449" s="135"/>
      <c r="F449" s="135"/>
    </row>
  </sheetData>
  <sortState xmlns:xlrd2="http://schemas.microsoft.com/office/spreadsheetml/2017/richdata2" ref="A444:F449">
    <sortCondition descending="1" ref="A444:A449"/>
    <sortCondition ref="B444:B449"/>
  </sortState>
  <phoneticPr fontId="0" type="noConversion"/>
  <printOptions horizontalCentered="1"/>
  <pageMargins left="0.15" right="0.15" top="0.5" bottom="0.5" header="0" footer="0"/>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Index!Print_Area</vt:lpstr>
      <vt:lpstr>'Price List'!Print_Area</vt:lpstr>
      <vt:lpstr>Websites!Print_Area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2026-03-04T19:41:17Z</cp:lastPrinted>
  <dcterms:created xsi:type="dcterms:W3CDTF">1998-06-02T12:05:01Z</dcterms:created>
  <dcterms:modified xsi:type="dcterms:W3CDTF">2026-03-04T19:42:46Z</dcterms:modified>
</cp:coreProperties>
</file>