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Apr\Pricelists\Excel\"/>
    </mc:Choice>
  </mc:AlternateContent>
  <xr:revisionPtr revIDLastSave="0" documentId="8_{11E98ED4-727A-4BCA-BF0D-BDBBFD374D85}"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List'!$W$13:$X$436</definedName>
    <definedName name="Customer_Cost">'Price List'!$Z$13:$AG$436</definedName>
    <definedName name="Customer_List">'Price List'!$C$13:$T$436</definedName>
    <definedName name="Group">Instructions!$B$38:$H$44</definedName>
    <definedName name="Header">'Price List'!$13:$19</definedName>
    <definedName name="Index">Index!$A$1:$K$53</definedName>
    <definedName name="Price_Calculation">'Price List'!#REF!</definedName>
    <definedName name="Price_Change">'Price List'!#REF!</definedName>
    <definedName name="Price_List">'Price List'!$C$13:$T$436</definedName>
    <definedName name="_xlnm.Print_Area" localSheetId="1">Index!$A$1:$K$53</definedName>
    <definedName name="_xlnm.Print_Area" localSheetId="2">'Price List'!$C$13:$T$436</definedName>
    <definedName name="_xlnm.Print_Titles" localSheetId="2">'Price List'!$C:$N,'Price List'!$13:$19</definedName>
    <definedName name="Purchasing_Cost">'Price List'!#REF!</definedName>
    <definedName name="Round">'Price List'!$D$442:$E$451</definedName>
    <definedName name="Suggested">Instructions!$H$55</definedName>
  </definedNames>
  <calcPr calcId="191029"/>
</workbook>
</file>

<file path=xl/calcChain.xml><?xml version="1.0" encoding="utf-8"?>
<calcChain xmlns="http://schemas.openxmlformats.org/spreadsheetml/2006/main">
  <c r="AM347" i="1" l="1"/>
  <c r="AL347" i="1"/>
  <c r="AK347" i="1"/>
  <c r="W347" i="1"/>
  <c r="AB347" i="1" s="1"/>
  <c r="U347" i="1"/>
  <c r="AM302" i="1"/>
  <c r="AL302" i="1"/>
  <c r="AK302" i="1"/>
  <c r="W302" i="1"/>
  <c r="AB302" i="1" s="1"/>
  <c r="U302" i="1"/>
  <c r="AM338" i="1"/>
  <c r="AL338" i="1"/>
  <c r="AK338" i="1"/>
  <c r="W338" i="1"/>
  <c r="AB338" i="1" s="1"/>
  <c r="U338" i="1"/>
  <c r="AM300" i="1"/>
  <c r="AL300" i="1"/>
  <c r="AK300" i="1"/>
  <c r="W300" i="1"/>
  <c r="AB300" i="1" s="1"/>
  <c r="U300" i="1"/>
  <c r="AM286" i="1"/>
  <c r="AL286" i="1"/>
  <c r="AK286" i="1"/>
  <c r="W286" i="1"/>
  <c r="AB286" i="1" s="1"/>
  <c r="U286" i="1"/>
  <c r="AM272" i="1"/>
  <c r="AL272" i="1"/>
  <c r="AK272" i="1"/>
  <c r="W272" i="1"/>
  <c r="AB272" i="1" s="1"/>
  <c r="U272" i="1"/>
  <c r="AM268" i="1"/>
  <c r="AL268" i="1"/>
  <c r="AK268" i="1"/>
  <c r="W268" i="1"/>
  <c r="AB268" i="1" s="1"/>
  <c r="U268" i="1"/>
  <c r="AM267" i="1"/>
  <c r="AL267" i="1"/>
  <c r="AK267" i="1"/>
  <c r="W267" i="1"/>
  <c r="AB267" i="1" s="1"/>
  <c r="U267" i="1"/>
  <c r="AM194" i="1"/>
  <c r="AL194" i="1"/>
  <c r="AK194" i="1"/>
  <c r="W194" i="1"/>
  <c r="AB194" i="1" s="1"/>
  <c r="U194" i="1"/>
  <c r="AM193" i="1"/>
  <c r="AL193" i="1"/>
  <c r="AK193" i="1"/>
  <c r="W193" i="1"/>
  <c r="AB193" i="1" s="1"/>
  <c r="U193" i="1"/>
  <c r="AM131" i="1"/>
  <c r="AL131" i="1"/>
  <c r="AK131" i="1"/>
  <c r="W131" i="1"/>
  <c r="AB131" i="1" s="1"/>
  <c r="U131" i="1"/>
  <c r="AM60" i="1"/>
  <c r="AL60" i="1"/>
  <c r="AK60" i="1"/>
  <c r="W60" i="1"/>
  <c r="AB60" i="1" s="1"/>
  <c r="U60" i="1"/>
  <c r="AM55" i="1"/>
  <c r="AL55" i="1"/>
  <c r="AK55" i="1"/>
  <c r="W55" i="1"/>
  <c r="AB55" i="1" s="1"/>
  <c r="U55" i="1"/>
  <c r="AM51" i="1"/>
  <c r="AL51" i="1"/>
  <c r="AK51" i="1"/>
  <c r="W51" i="1"/>
  <c r="AB51" i="1" s="1"/>
  <c r="U51" i="1"/>
  <c r="AM46" i="1"/>
  <c r="AL46" i="1"/>
  <c r="AK46" i="1"/>
  <c r="W46" i="1"/>
  <c r="AB46" i="1" s="1"/>
  <c r="U46" i="1"/>
  <c r="AM407" i="1"/>
  <c r="AL407" i="1"/>
  <c r="AK407" i="1"/>
  <c r="W407" i="1"/>
  <c r="AB407" i="1" s="1"/>
  <c r="U407" i="1"/>
  <c r="AM392" i="1"/>
  <c r="AL392" i="1"/>
  <c r="AK392" i="1"/>
  <c r="W392" i="1"/>
  <c r="AB392" i="1" s="1"/>
  <c r="U392" i="1"/>
  <c r="AM388" i="1"/>
  <c r="AL388" i="1"/>
  <c r="AK388" i="1"/>
  <c r="W388" i="1"/>
  <c r="AB388" i="1" s="1"/>
  <c r="U388" i="1"/>
  <c r="AM279" i="1"/>
  <c r="AL279" i="1"/>
  <c r="AK279" i="1"/>
  <c r="W279" i="1"/>
  <c r="AB279" i="1" s="1"/>
  <c r="U279" i="1"/>
  <c r="AM277" i="1"/>
  <c r="AL277" i="1"/>
  <c r="AK277" i="1"/>
  <c r="W277" i="1"/>
  <c r="AB277" i="1" s="1"/>
  <c r="U277" i="1"/>
  <c r="AM276" i="1" l="1"/>
  <c r="AL276" i="1"/>
  <c r="AK276" i="1"/>
  <c r="W276" i="1"/>
  <c r="AB276" i="1" s="1"/>
  <c r="U276" i="1"/>
  <c r="AM322" i="1"/>
  <c r="AL322" i="1"/>
  <c r="AK322" i="1"/>
  <c r="W322" i="1"/>
  <c r="AB322" i="1" s="1"/>
  <c r="U322" i="1"/>
  <c r="AM293" i="1"/>
  <c r="AL293" i="1"/>
  <c r="AK293" i="1"/>
  <c r="W293" i="1"/>
  <c r="AB293" i="1" s="1"/>
  <c r="U293" i="1"/>
  <c r="AM189" i="1"/>
  <c r="AL189" i="1"/>
  <c r="AK189" i="1"/>
  <c r="W189" i="1"/>
  <c r="AB189" i="1" s="1"/>
  <c r="U189" i="1"/>
  <c r="AM162" i="1"/>
  <c r="AL162" i="1"/>
  <c r="AK162" i="1"/>
  <c r="W162" i="1"/>
  <c r="AB162" i="1" s="1"/>
  <c r="U162" i="1"/>
  <c r="AM124" i="1"/>
  <c r="AL124" i="1"/>
  <c r="AK124" i="1"/>
  <c r="W124" i="1"/>
  <c r="AB124" i="1" s="1"/>
  <c r="U124" i="1"/>
  <c r="AM121" i="1"/>
  <c r="AL121" i="1"/>
  <c r="AK121" i="1"/>
  <c r="W121" i="1"/>
  <c r="AB121" i="1" s="1"/>
  <c r="U121" i="1"/>
  <c r="AM116" i="1"/>
  <c r="AL116" i="1"/>
  <c r="AK116" i="1"/>
  <c r="W116" i="1"/>
  <c r="AB116" i="1" s="1"/>
  <c r="U116" i="1"/>
  <c r="AM62" i="1"/>
  <c r="AL62" i="1"/>
  <c r="AK62" i="1"/>
  <c r="W62" i="1"/>
  <c r="AB62" i="1" s="1"/>
  <c r="U62" i="1"/>
  <c r="AM61" i="1"/>
  <c r="AL61" i="1"/>
  <c r="AK61" i="1"/>
  <c r="W61" i="1"/>
  <c r="AB61" i="1" s="1"/>
  <c r="U61" i="1"/>
  <c r="AM59" i="1"/>
  <c r="AL59" i="1"/>
  <c r="AK59" i="1"/>
  <c r="W59" i="1"/>
  <c r="AB59" i="1" s="1"/>
  <c r="U59" i="1"/>
  <c r="AM58" i="1"/>
  <c r="AL58" i="1"/>
  <c r="AK58" i="1"/>
  <c r="W58" i="1"/>
  <c r="AB58" i="1" s="1"/>
  <c r="U58" i="1"/>
  <c r="AM57" i="1"/>
  <c r="AL57" i="1"/>
  <c r="AK57" i="1"/>
  <c r="W57" i="1"/>
  <c r="AB57" i="1" s="1"/>
  <c r="U57" i="1"/>
  <c r="AM56" i="1"/>
  <c r="AL56" i="1"/>
  <c r="AK56" i="1"/>
  <c r="W56" i="1"/>
  <c r="AB56" i="1" s="1"/>
  <c r="U56" i="1"/>
  <c r="U64" i="1"/>
  <c r="W64" i="1"/>
  <c r="AB64" i="1" s="1"/>
  <c r="AK64" i="1"/>
  <c r="AL64" i="1"/>
  <c r="AM64" i="1"/>
  <c r="U65" i="1"/>
  <c r="W65" i="1"/>
  <c r="AB65" i="1" s="1"/>
  <c r="AK65" i="1"/>
  <c r="AL65" i="1"/>
  <c r="AM65" i="1"/>
  <c r="U66" i="1"/>
  <c r="W66" i="1"/>
  <c r="AB66" i="1" s="1"/>
  <c r="AK66" i="1"/>
  <c r="AL66" i="1"/>
  <c r="AM66" i="1"/>
  <c r="U67" i="1"/>
  <c r="W67" i="1"/>
  <c r="AB67" i="1" s="1"/>
  <c r="AK67" i="1"/>
  <c r="AL67" i="1"/>
  <c r="AM67" i="1"/>
  <c r="U68" i="1"/>
  <c r="W68" i="1"/>
  <c r="AB68" i="1" s="1"/>
  <c r="AK68" i="1"/>
  <c r="AL68" i="1"/>
  <c r="AM68" i="1"/>
  <c r="U69" i="1"/>
  <c r="W69" i="1"/>
  <c r="AB69" i="1" s="1"/>
  <c r="AK69" i="1"/>
  <c r="AL69" i="1"/>
  <c r="AM69" i="1"/>
  <c r="AM49" i="1"/>
  <c r="AL49" i="1"/>
  <c r="AK49" i="1"/>
  <c r="W49" i="1"/>
  <c r="AB49" i="1" s="1"/>
  <c r="U49" i="1"/>
  <c r="AM48" i="1"/>
  <c r="AL48" i="1"/>
  <c r="AK48" i="1"/>
  <c r="W48" i="1"/>
  <c r="AB48" i="1" s="1"/>
  <c r="U48" i="1"/>
  <c r="AM47" i="1"/>
  <c r="AL47" i="1"/>
  <c r="AK47" i="1"/>
  <c r="W47" i="1"/>
  <c r="AB47" i="1" s="1"/>
  <c r="U47" i="1"/>
  <c r="AM50" i="1"/>
  <c r="AL50" i="1"/>
  <c r="AK50" i="1"/>
  <c r="W50" i="1"/>
  <c r="AB50" i="1" s="1"/>
  <c r="U50" i="1"/>
  <c r="AM52" i="1"/>
  <c r="AL52" i="1"/>
  <c r="AK52" i="1"/>
  <c r="W52" i="1"/>
  <c r="AB52" i="1" s="1"/>
  <c r="U52" i="1"/>
  <c r="AM53" i="1"/>
  <c r="AL53" i="1"/>
  <c r="AK53" i="1"/>
  <c r="W53" i="1"/>
  <c r="AB53" i="1" s="1"/>
  <c r="U53" i="1"/>
  <c r="AM363" i="1"/>
  <c r="AL363" i="1"/>
  <c r="AK363" i="1"/>
  <c r="W363" i="1"/>
  <c r="AB363" i="1" s="1"/>
  <c r="U363" i="1"/>
  <c r="AM211" i="1"/>
  <c r="AL211" i="1"/>
  <c r="AK211" i="1"/>
  <c r="W211" i="1"/>
  <c r="AB211" i="1" s="1"/>
  <c r="U211" i="1"/>
  <c r="AM188" i="1"/>
  <c r="AL188" i="1"/>
  <c r="AK188" i="1"/>
  <c r="W188" i="1"/>
  <c r="AB188" i="1" s="1"/>
  <c r="U188" i="1"/>
  <c r="AM126" i="1"/>
  <c r="AL126" i="1"/>
  <c r="AK126" i="1"/>
  <c r="W126" i="1"/>
  <c r="AB126" i="1" s="1"/>
  <c r="U126" i="1"/>
  <c r="AM108" i="1"/>
  <c r="AL108" i="1"/>
  <c r="AK108" i="1"/>
  <c r="W108" i="1"/>
  <c r="AB108" i="1" s="1"/>
  <c r="U108" i="1"/>
  <c r="AM356" i="1"/>
  <c r="AL356" i="1"/>
  <c r="AK356" i="1"/>
  <c r="W356" i="1"/>
  <c r="AB356" i="1" s="1"/>
  <c r="U356" i="1"/>
  <c r="AM352" i="1"/>
  <c r="AL352" i="1"/>
  <c r="AK352" i="1"/>
  <c r="W352" i="1"/>
  <c r="AB352" i="1" s="1"/>
  <c r="U352" i="1"/>
  <c r="AM348" i="1"/>
  <c r="AL348" i="1"/>
  <c r="AK348" i="1"/>
  <c r="W348" i="1"/>
  <c r="AB348" i="1" s="1"/>
  <c r="U348" i="1"/>
  <c r="AM343" i="1"/>
  <c r="AL343" i="1"/>
  <c r="AK343" i="1"/>
  <c r="W343" i="1"/>
  <c r="AB343" i="1" s="1"/>
  <c r="U343" i="1"/>
  <c r="AM433" i="1"/>
  <c r="AL433" i="1"/>
  <c r="AK433" i="1"/>
  <c r="W433" i="1"/>
  <c r="AB433" i="1" s="1"/>
  <c r="U433" i="1"/>
  <c r="AM427" i="1"/>
  <c r="AL427" i="1"/>
  <c r="AK427" i="1"/>
  <c r="W427" i="1"/>
  <c r="AB427" i="1" s="1"/>
  <c r="U427" i="1"/>
  <c r="AM316" i="1"/>
  <c r="AL316" i="1"/>
  <c r="AK316" i="1"/>
  <c r="W316" i="1"/>
  <c r="AB316" i="1" s="1"/>
  <c r="U316" i="1"/>
  <c r="AM321" i="1"/>
  <c r="AL321" i="1"/>
  <c r="AK321" i="1"/>
  <c r="W321" i="1"/>
  <c r="AB321" i="1" s="1"/>
  <c r="U321" i="1"/>
  <c r="AM317" i="1"/>
  <c r="AL317" i="1"/>
  <c r="AK317" i="1"/>
  <c r="W317" i="1"/>
  <c r="AB317" i="1" s="1"/>
  <c r="U317" i="1"/>
  <c r="AM180" i="1"/>
  <c r="AL180" i="1"/>
  <c r="AK180" i="1"/>
  <c r="W180" i="1"/>
  <c r="AB180" i="1" s="1"/>
  <c r="U180" i="1"/>
  <c r="AM181" i="1"/>
  <c r="AL181" i="1"/>
  <c r="AK181" i="1"/>
  <c r="W181" i="1"/>
  <c r="AB181" i="1" s="1"/>
  <c r="U181" i="1"/>
  <c r="AM79" i="1"/>
  <c r="AL79" i="1"/>
  <c r="AK79" i="1"/>
  <c r="W79" i="1"/>
  <c r="AB79" i="1" s="1"/>
  <c r="U79" i="1"/>
  <c r="AM413" i="1"/>
  <c r="AL413" i="1"/>
  <c r="AK413" i="1"/>
  <c r="W413" i="1"/>
  <c r="AB413" i="1" s="1"/>
  <c r="U413" i="1"/>
  <c r="AM372" i="1"/>
  <c r="AL372" i="1"/>
  <c r="AK372" i="1"/>
  <c r="W372" i="1"/>
  <c r="AB372" i="1" s="1"/>
  <c r="U372" i="1"/>
  <c r="AM159" i="1"/>
  <c r="AL159" i="1"/>
  <c r="AK159" i="1"/>
  <c r="W159" i="1"/>
  <c r="AB159" i="1" s="1"/>
  <c r="U159" i="1"/>
  <c r="AM157" i="1"/>
  <c r="AL157" i="1"/>
  <c r="AK157" i="1"/>
  <c r="W157" i="1"/>
  <c r="AB157" i="1" s="1"/>
  <c r="U157" i="1"/>
  <c r="AM161" i="1"/>
  <c r="AL161" i="1"/>
  <c r="AK161" i="1"/>
  <c r="W161" i="1"/>
  <c r="AB161" i="1" s="1"/>
  <c r="U161" i="1"/>
  <c r="AM156" i="1"/>
  <c r="AL156" i="1"/>
  <c r="AK156" i="1"/>
  <c r="W156" i="1"/>
  <c r="AB156" i="1" s="1"/>
  <c r="U156" i="1"/>
  <c r="AM125" i="1"/>
  <c r="AL125" i="1"/>
  <c r="AK125" i="1"/>
  <c r="W125" i="1"/>
  <c r="AB125" i="1" s="1"/>
  <c r="U125" i="1"/>
  <c r="AM89" i="1"/>
  <c r="AL89" i="1"/>
  <c r="AK89" i="1"/>
  <c r="W89" i="1"/>
  <c r="AB89" i="1" s="1"/>
  <c r="U89" i="1"/>
  <c r="AM71" i="1"/>
  <c r="AL71" i="1"/>
  <c r="AK71" i="1"/>
  <c r="W71" i="1"/>
  <c r="AB71" i="1" s="1"/>
  <c r="U71" i="1"/>
  <c r="AM70" i="1"/>
  <c r="AL70" i="1"/>
  <c r="AK70" i="1"/>
  <c r="W70" i="1"/>
  <c r="AB70" i="1" s="1"/>
  <c r="U70" i="1"/>
  <c r="U369" i="1"/>
  <c r="W369" i="1"/>
  <c r="AB369" i="1" s="1"/>
  <c r="AK369" i="1"/>
  <c r="AL369" i="1"/>
  <c r="AM369" i="1"/>
  <c r="U370" i="1"/>
  <c r="W370" i="1"/>
  <c r="AB370" i="1" s="1"/>
  <c r="AK370" i="1"/>
  <c r="AL370" i="1"/>
  <c r="AM370" i="1"/>
  <c r="U371" i="1"/>
  <c r="W371" i="1"/>
  <c r="AB371" i="1" s="1"/>
  <c r="AK371" i="1"/>
  <c r="AL371" i="1"/>
  <c r="AM371" i="1"/>
  <c r="AM398" i="1"/>
  <c r="AL398" i="1"/>
  <c r="AK398" i="1"/>
  <c r="W398" i="1"/>
  <c r="AB398" i="1" s="1"/>
  <c r="U398" i="1"/>
  <c r="AM399" i="1"/>
  <c r="AL399" i="1"/>
  <c r="AK399" i="1"/>
  <c r="W399" i="1"/>
  <c r="AB399" i="1" s="1"/>
  <c r="U399" i="1"/>
  <c r="AM378" i="1"/>
  <c r="AL378" i="1"/>
  <c r="AK378" i="1"/>
  <c r="W378" i="1"/>
  <c r="AB378" i="1" s="1"/>
  <c r="U378" i="1"/>
  <c r="AM377" i="1"/>
  <c r="AL377" i="1"/>
  <c r="AK377" i="1"/>
  <c r="W377" i="1"/>
  <c r="AB377" i="1" s="1"/>
  <c r="U377" i="1"/>
  <c r="AM376" i="1"/>
  <c r="AL376" i="1"/>
  <c r="AK376" i="1"/>
  <c r="W376" i="1"/>
  <c r="AB376" i="1" s="1"/>
  <c r="U376" i="1"/>
  <c r="AM331" i="1"/>
  <c r="AL331" i="1"/>
  <c r="AK331" i="1"/>
  <c r="W331" i="1"/>
  <c r="AB331" i="1" s="1"/>
  <c r="U331" i="1"/>
  <c r="AM310" i="1"/>
  <c r="AL310" i="1"/>
  <c r="AK310" i="1"/>
  <c r="W310" i="1"/>
  <c r="AB310" i="1" s="1"/>
  <c r="U310" i="1"/>
  <c r="AM421" i="1"/>
  <c r="AL421" i="1"/>
  <c r="AK421" i="1"/>
  <c r="W421" i="1"/>
  <c r="AB421" i="1" s="1"/>
  <c r="U421" i="1"/>
  <c r="AM203" i="1"/>
  <c r="AL203" i="1"/>
  <c r="AK203" i="1"/>
  <c r="W203" i="1"/>
  <c r="AB203" i="1" s="1"/>
  <c r="U203" i="1"/>
  <c r="AM195" i="1"/>
  <c r="AL195" i="1"/>
  <c r="AK195" i="1"/>
  <c r="W195" i="1"/>
  <c r="AB195" i="1" s="1"/>
  <c r="U195" i="1"/>
  <c r="U101" i="1"/>
  <c r="W101" i="1"/>
  <c r="AB101" i="1" s="1"/>
  <c r="AK101" i="1"/>
  <c r="AL101" i="1"/>
  <c r="AM101" i="1"/>
  <c r="AM100" i="1"/>
  <c r="AL100" i="1"/>
  <c r="AK100" i="1"/>
  <c r="W100" i="1"/>
  <c r="AB100" i="1" s="1"/>
  <c r="U100" i="1"/>
  <c r="AM136" i="1"/>
  <c r="AL136" i="1"/>
  <c r="AK136" i="1"/>
  <c r="W136" i="1"/>
  <c r="AB136" i="1" s="1"/>
  <c r="U136" i="1"/>
  <c r="AM110" i="1"/>
  <c r="AL110" i="1"/>
  <c r="AK110" i="1"/>
  <c r="W110" i="1"/>
  <c r="AB110" i="1" s="1"/>
  <c r="U110" i="1"/>
  <c r="AM91" i="1"/>
  <c r="AL91" i="1"/>
  <c r="AK91" i="1"/>
  <c r="W91" i="1"/>
  <c r="AB91" i="1" s="1"/>
  <c r="U91" i="1"/>
  <c r="AM213" i="1"/>
  <c r="AL213" i="1"/>
  <c r="AK213" i="1"/>
  <c r="W213" i="1"/>
  <c r="AB213" i="1" s="1"/>
  <c r="U213" i="1"/>
  <c r="AM212" i="1"/>
  <c r="AL212" i="1"/>
  <c r="AK212" i="1"/>
  <c r="W212" i="1"/>
  <c r="AB212" i="1" s="1"/>
  <c r="U212" i="1"/>
  <c r="AM153" i="1"/>
  <c r="AL153" i="1"/>
  <c r="AK153" i="1"/>
  <c r="W153" i="1"/>
  <c r="AB153" i="1" s="1"/>
  <c r="U153" i="1"/>
  <c r="AM158" i="1"/>
  <c r="AL158" i="1"/>
  <c r="AK158" i="1"/>
  <c r="W158" i="1"/>
  <c r="AB158" i="1" s="1"/>
  <c r="U158" i="1"/>
  <c r="AM154" i="1"/>
  <c r="AL154" i="1"/>
  <c r="AK154" i="1"/>
  <c r="W154" i="1"/>
  <c r="AB154" i="1" s="1"/>
  <c r="U154" i="1"/>
  <c r="AM155" i="1"/>
  <c r="AL155" i="1"/>
  <c r="AK155" i="1"/>
  <c r="W155" i="1"/>
  <c r="AB155" i="1" s="1"/>
  <c r="U155" i="1"/>
  <c r="AM160" i="1"/>
  <c r="AL160" i="1"/>
  <c r="AK160" i="1"/>
  <c r="W160" i="1"/>
  <c r="AB160" i="1" s="1"/>
  <c r="U160" i="1"/>
  <c r="AM133" i="1"/>
  <c r="AL133" i="1"/>
  <c r="AK133" i="1"/>
  <c r="W133" i="1"/>
  <c r="AB133" i="1" s="1"/>
  <c r="U133" i="1"/>
  <c r="AM134" i="1"/>
  <c r="AL134" i="1"/>
  <c r="AK134" i="1"/>
  <c r="W134" i="1"/>
  <c r="AB134" i="1" s="1"/>
  <c r="U134" i="1"/>
  <c r="AM132" i="1"/>
  <c r="AL132" i="1"/>
  <c r="AK132" i="1"/>
  <c r="W132" i="1"/>
  <c r="AB132" i="1" s="1"/>
  <c r="U132" i="1"/>
  <c r="AM77" i="1"/>
  <c r="AL77" i="1"/>
  <c r="AK77" i="1"/>
  <c r="W77" i="1"/>
  <c r="AB77" i="1" s="1"/>
  <c r="U77" i="1"/>
  <c r="AM120" i="1"/>
  <c r="AL120" i="1"/>
  <c r="AK120" i="1"/>
  <c r="W120" i="1"/>
  <c r="AB120" i="1" s="1"/>
  <c r="U120" i="1"/>
  <c r="AM115" i="1"/>
  <c r="AL115" i="1"/>
  <c r="AK115" i="1"/>
  <c r="W115" i="1"/>
  <c r="AB115" i="1" s="1"/>
  <c r="U115" i="1"/>
  <c r="AM217" i="1"/>
  <c r="AL217" i="1"/>
  <c r="AK217" i="1"/>
  <c r="W217" i="1"/>
  <c r="AB217" i="1" s="1"/>
  <c r="U217" i="1"/>
  <c r="AM135" i="1"/>
  <c r="AL135" i="1"/>
  <c r="AK135" i="1"/>
  <c r="W135" i="1"/>
  <c r="AB135" i="1" s="1"/>
  <c r="U135" i="1"/>
  <c r="AM220" i="1"/>
  <c r="AL220" i="1"/>
  <c r="AK220" i="1"/>
  <c r="W220" i="1"/>
  <c r="AB220" i="1" s="1"/>
  <c r="U220" i="1"/>
  <c r="U190" i="1"/>
  <c r="W190" i="1"/>
  <c r="AB190" i="1" s="1"/>
  <c r="AK190" i="1"/>
  <c r="AL190" i="1"/>
  <c r="AM190" i="1"/>
  <c r="AM197" i="1"/>
  <c r="AL197" i="1"/>
  <c r="AK197" i="1"/>
  <c r="W197" i="1"/>
  <c r="AB197" i="1" s="1"/>
  <c r="U197" i="1"/>
  <c r="AM196" i="1"/>
  <c r="AL196" i="1"/>
  <c r="AK196" i="1"/>
  <c r="W196" i="1"/>
  <c r="AB196" i="1" s="1"/>
  <c r="U196" i="1"/>
  <c r="AM109" i="1"/>
  <c r="AL109" i="1"/>
  <c r="AK109" i="1"/>
  <c r="W109" i="1"/>
  <c r="AB109" i="1" s="1"/>
  <c r="U109" i="1"/>
  <c r="AM170" i="1"/>
  <c r="AL170" i="1"/>
  <c r="AK170" i="1"/>
  <c r="W170" i="1"/>
  <c r="AB170" i="1" s="1"/>
  <c r="U170" i="1"/>
  <c r="AM171" i="1"/>
  <c r="AL171" i="1"/>
  <c r="AK171" i="1"/>
  <c r="W171" i="1"/>
  <c r="AB171" i="1" s="1"/>
  <c r="U171" i="1"/>
  <c r="AM76" i="1"/>
  <c r="AL76" i="1"/>
  <c r="AK76" i="1"/>
  <c r="W76" i="1"/>
  <c r="AB76" i="1" s="1"/>
  <c r="U76" i="1"/>
  <c r="AM75" i="1"/>
  <c r="AL75" i="1"/>
  <c r="AK75" i="1"/>
  <c r="W75" i="1"/>
  <c r="AB75" i="1" s="1"/>
  <c r="U75" i="1"/>
  <c r="AM261" i="1"/>
  <c r="AL261" i="1"/>
  <c r="AK261" i="1"/>
  <c r="W261" i="1"/>
  <c r="AB261" i="1" s="1"/>
  <c r="U261" i="1"/>
  <c r="AM260" i="1"/>
  <c r="AL260" i="1"/>
  <c r="AK260" i="1"/>
  <c r="W260" i="1"/>
  <c r="AB260" i="1" s="1"/>
  <c r="U260" i="1"/>
  <c r="AM259" i="1"/>
  <c r="AL259" i="1"/>
  <c r="AK259" i="1"/>
  <c r="W259" i="1"/>
  <c r="AB259" i="1" s="1"/>
  <c r="U259" i="1"/>
  <c r="AM258" i="1"/>
  <c r="AL258" i="1"/>
  <c r="AK258" i="1"/>
  <c r="W258" i="1"/>
  <c r="AB258" i="1" s="1"/>
  <c r="U258" i="1"/>
  <c r="AM257" i="1"/>
  <c r="AL257" i="1"/>
  <c r="AK257" i="1"/>
  <c r="W257" i="1"/>
  <c r="AB257" i="1" s="1"/>
  <c r="U257" i="1"/>
  <c r="AM256" i="1"/>
  <c r="AL256" i="1"/>
  <c r="AK256" i="1"/>
  <c r="W256" i="1"/>
  <c r="AB256" i="1" s="1"/>
  <c r="U256" i="1"/>
  <c r="AM255" i="1"/>
  <c r="AL255" i="1"/>
  <c r="AK255" i="1"/>
  <c r="W255" i="1"/>
  <c r="AB255" i="1" s="1"/>
  <c r="U255" i="1"/>
  <c r="AM254" i="1"/>
  <c r="AL254" i="1"/>
  <c r="AK254" i="1"/>
  <c r="W254" i="1"/>
  <c r="AB254" i="1" s="1"/>
  <c r="U254" i="1"/>
  <c r="AM253" i="1"/>
  <c r="AL253" i="1"/>
  <c r="AK253" i="1"/>
  <c r="W253" i="1"/>
  <c r="AB253" i="1" s="1"/>
  <c r="U253" i="1"/>
  <c r="AM252" i="1"/>
  <c r="AL252" i="1"/>
  <c r="AK252" i="1"/>
  <c r="W252" i="1"/>
  <c r="AB252" i="1" s="1"/>
  <c r="U252" i="1"/>
  <c r="AM251" i="1"/>
  <c r="AL251" i="1"/>
  <c r="AK251" i="1"/>
  <c r="W251" i="1"/>
  <c r="AB251" i="1" s="1"/>
  <c r="U251" i="1"/>
  <c r="AM250" i="1"/>
  <c r="AL250" i="1"/>
  <c r="AK250" i="1"/>
  <c r="W250" i="1"/>
  <c r="AB250" i="1" s="1"/>
  <c r="U250" i="1"/>
  <c r="AM249" i="1"/>
  <c r="AL249" i="1"/>
  <c r="AK249" i="1"/>
  <c r="W249" i="1"/>
  <c r="AB249" i="1" s="1"/>
  <c r="U249" i="1"/>
  <c r="AM248" i="1"/>
  <c r="AL248" i="1"/>
  <c r="AK248" i="1"/>
  <c r="W248" i="1"/>
  <c r="AB248" i="1" s="1"/>
  <c r="U248" i="1"/>
  <c r="AM236" i="1"/>
  <c r="AL236" i="1"/>
  <c r="AK236" i="1"/>
  <c r="W236" i="1"/>
  <c r="AB236" i="1" s="1"/>
  <c r="U236" i="1"/>
  <c r="AM235" i="1"/>
  <c r="AL235" i="1"/>
  <c r="AK235" i="1"/>
  <c r="W235" i="1"/>
  <c r="AB235" i="1" s="1"/>
  <c r="U235" i="1"/>
  <c r="AM234" i="1"/>
  <c r="AL234" i="1"/>
  <c r="AK234" i="1"/>
  <c r="W234" i="1"/>
  <c r="AB234" i="1" s="1"/>
  <c r="U234" i="1"/>
  <c r="AM233" i="1"/>
  <c r="AL233" i="1"/>
  <c r="AK233" i="1"/>
  <c r="W233" i="1"/>
  <c r="AB233" i="1" s="1"/>
  <c r="U233" i="1"/>
  <c r="AM232" i="1"/>
  <c r="AL232" i="1"/>
  <c r="AK232" i="1"/>
  <c r="W232" i="1"/>
  <c r="AB232" i="1" s="1"/>
  <c r="U232" i="1"/>
  <c r="AM239" i="1"/>
  <c r="AL239" i="1"/>
  <c r="AK239" i="1"/>
  <c r="W239" i="1"/>
  <c r="AB239" i="1" s="1"/>
  <c r="U239" i="1"/>
  <c r="AM238" i="1"/>
  <c r="AL238" i="1"/>
  <c r="AK238" i="1"/>
  <c r="W238" i="1"/>
  <c r="AB238" i="1" s="1"/>
  <c r="U238" i="1"/>
  <c r="AM237" i="1"/>
  <c r="AL237" i="1"/>
  <c r="AK237" i="1"/>
  <c r="W237" i="1"/>
  <c r="AB237" i="1" s="1"/>
  <c r="U237" i="1"/>
  <c r="AM231" i="1"/>
  <c r="AL231" i="1"/>
  <c r="AK231" i="1"/>
  <c r="W231" i="1"/>
  <c r="AB231" i="1" s="1"/>
  <c r="U231" i="1"/>
  <c r="AM241" i="1"/>
  <c r="AL241" i="1"/>
  <c r="AK241" i="1"/>
  <c r="W241" i="1"/>
  <c r="AB241" i="1" s="1"/>
  <c r="U241" i="1"/>
  <c r="AM240" i="1"/>
  <c r="AL240" i="1"/>
  <c r="AK240" i="1"/>
  <c r="W240" i="1"/>
  <c r="AB240" i="1" s="1"/>
  <c r="U240" i="1"/>
  <c r="AM242" i="1"/>
  <c r="AL242" i="1"/>
  <c r="AK242" i="1"/>
  <c r="W242" i="1"/>
  <c r="AB242" i="1" s="1"/>
  <c r="U242" i="1"/>
  <c r="AM243" i="1"/>
  <c r="AL243" i="1"/>
  <c r="AK243" i="1"/>
  <c r="W243" i="1"/>
  <c r="AB243" i="1" s="1"/>
  <c r="U243" i="1"/>
  <c r="AM221" i="1"/>
  <c r="AL221" i="1"/>
  <c r="AK221" i="1"/>
  <c r="W221" i="1"/>
  <c r="AB221" i="1" s="1"/>
  <c r="U221" i="1"/>
  <c r="AM219" i="1"/>
  <c r="AL219" i="1"/>
  <c r="AK219" i="1"/>
  <c r="W219" i="1"/>
  <c r="AB219" i="1" s="1"/>
  <c r="U219" i="1"/>
  <c r="AM218" i="1"/>
  <c r="AL218" i="1"/>
  <c r="AK218" i="1"/>
  <c r="W218" i="1"/>
  <c r="AB218" i="1" s="1"/>
  <c r="U218" i="1"/>
  <c r="AM207" i="1"/>
  <c r="AL207" i="1"/>
  <c r="AK207" i="1"/>
  <c r="W207" i="1"/>
  <c r="AB207" i="1" s="1"/>
  <c r="U207" i="1"/>
  <c r="AM206" i="1"/>
  <c r="AL206" i="1"/>
  <c r="AK206" i="1"/>
  <c r="W206" i="1"/>
  <c r="AB206" i="1" s="1"/>
  <c r="U206" i="1"/>
  <c r="AM205" i="1"/>
  <c r="AL205" i="1"/>
  <c r="AK205" i="1"/>
  <c r="W205" i="1"/>
  <c r="AB205" i="1" s="1"/>
  <c r="U205" i="1"/>
  <c r="AM204" i="1"/>
  <c r="AL204" i="1"/>
  <c r="AK204" i="1"/>
  <c r="W204" i="1"/>
  <c r="AB204" i="1" s="1"/>
  <c r="U204" i="1"/>
  <c r="AM199" i="1"/>
  <c r="AL199" i="1"/>
  <c r="AK199" i="1"/>
  <c r="W199" i="1"/>
  <c r="AB199" i="1" s="1"/>
  <c r="U199" i="1"/>
  <c r="AM198" i="1"/>
  <c r="AL198" i="1"/>
  <c r="AK198" i="1"/>
  <c r="W198" i="1"/>
  <c r="AB198" i="1" s="1"/>
  <c r="U198" i="1"/>
  <c r="AM186" i="1"/>
  <c r="AL186" i="1"/>
  <c r="AK186" i="1"/>
  <c r="W186" i="1"/>
  <c r="AB186" i="1" s="1"/>
  <c r="U186" i="1"/>
  <c r="AM185" i="1"/>
  <c r="AL185" i="1"/>
  <c r="AK185" i="1"/>
  <c r="W185" i="1"/>
  <c r="AB185" i="1" s="1"/>
  <c r="U185" i="1"/>
  <c r="AM192" i="1"/>
  <c r="AL192" i="1"/>
  <c r="AK192" i="1"/>
  <c r="W192" i="1"/>
  <c r="AB192" i="1" s="1"/>
  <c r="U192" i="1"/>
  <c r="AM191" i="1"/>
  <c r="AL191" i="1"/>
  <c r="AK191" i="1"/>
  <c r="W191" i="1"/>
  <c r="AB191" i="1" s="1"/>
  <c r="U191" i="1"/>
  <c r="AM227" i="1"/>
  <c r="AL227" i="1"/>
  <c r="AK227" i="1"/>
  <c r="W227" i="1"/>
  <c r="AB227" i="1" s="1"/>
  <c r="U227" i="1"/>
  <c r="AM176" i="1"/>
  <c r="AL176" i="1"/>
  <c r="AK176" i="1"/>
  <c r="W176" i="1"/>
  <c r="AB176" i="1" s="1"/>
  <c r="U176" i="1"/>
  <c r="AM175" i="1"/>
  <c r="AL175" i="1"/>
  <c r="AK175" i="1"/>
  <c r="W175" i="1"/>
  <c r="AB175" i="1" s="1"/>
  <c r="U175" i="1"/>
  <c r="AM174" i="1"/>
  <c r="AL174" i="1"/>
  <c r="AK174" i="1"/>
  <c r="W174" i="1"/>
  <c r="AB174" i="1" s="1"/>
  <c r="U174" i="1"/>
  <c r="AM172" i="1"/>
  <c r="AL172" i="1"/>
  <c r="AK172" i="1"/>
  <c r="W172" i="1"/>
  <c r="AB172" i="1" s="1"/>
  <c r="U172" i="1"/>
  <c r="AM173" i="1"/>
  <c r="AL173" i="1"/>
  <c r="AK173" i="1"/>
  <c r="W173" i="1"/>
  <c r="AB173" i="1" s="1"/>
  <c r="U173" i="1"/>
  <c r="AM42" i="1"/>
  <c r="AL42" i="1"/>
  <c r="AK42" i="1"/>
  <c r="W42" i="1"/>
  <c r="AB42" i="1" s="1"/>
  <c r="U42" i="1"/>
  <c r="AM44" i="1"/>
  <c r="AL44" i="1"/>
  <c r="AK44" i="1"/>
  <c r="W44" i="1"/>
  <c r="AB44" i="1" s="1"/>
  <c r="U44" i="1"/>
  <c r="AM43" i="1"/>
  <c r="AL43" i="1"/>
  <c r="AK43" i="1"/>
  <c r="W43" i="1"/>
  <c r="AB43" i="1" s="1"/>
  <c r="U43" i="1"/>
  <c r="AM41" i="1"/>
  <c r="AL41" i="1"/>
  <c r="AK41" i="1"/>
  <c r="W41" i="1"/>
  <c r="AB41" i="1" s="1"/>
  <c r="U41" i="1"/>
  <c r="AM74" i="1"/>
  <c r="AL74" i="1"/>
  <c r="AK74" i="1"/>
  <c r="W74" i="1"/>
  <c r="AB74" i="1" s="1"/>
  <c r="U74" i="1"/>
  <c r="AM73" i="1"/>
  <c r="AL73" i="1"/>
  <c r="AK73" i="1"/>
  <c r="W73" i="1"/>
  <c r="AB73" i="1" s="1"/>
  <c r="U73" i="1"/>
  <c r="AM112" i="1"/>
  <c r="AL112" i="1"/>
  <c r="AK112" i="1"/>
  <c r="W112" i="1"/>
  <c r="AB112" i="1" s="1"/>
  <c r="U112" i="1"/>
  <c r="AM130" i="1"/>
  <c r="AL130" i="1"/>
  <c r="AK130" i="1"/>
  <c r="W130" i="1"/>
  <c r="AB130" i="1" s="1"/>
  <c r="U130" i="1"/>
  <c r="AM129" i="1"/>
  <c r="AL129" i="1"/>
  <c r="AK129" i="1"/>
  <c r="W129" i="1"/>
  <c r="AB129" i="1" s="1"/>
  <c r="U129" i="1"/>
  <c r="AM143" i="1"/>
  <c r="AL143" i="1"/>
  <c r="AK143" i="1"/>
  <c r="W143" i="1"/>
  <c r="AB143" i="1" s="1"/>
  <c r="U143" i="1"/>
  <c r="AM128" i="1"/>
  <c r="AL128" i="1"/>
  <c r="AK128" i="1"/>
  <c r="W128" i="1"/>
  <c r="AB128" i="1" s="1"/>
  <c r="U128" i="1"/>
  <c r="AM119" i="1"/>
  <c r="AL119" i="1"/>
  <c r="AK119" i="1"/>
  <c r="W119" i="1"/>
  <c r="AB119" i="1" s="1"/>
  <c r="U119" i="1"/>
  <c r="AM114" i="1"/>
  <c r="AL114" i="1"/>
  <c r="AK114" i="1"/>
  <c r="W114" i="1"/>
  <c r="AB114" i="1" s="1"/>
  <c r="U114" i="1"/>
  <c r="AM88" i="1"/>
  <c r="AL88" i="1"/>
  <c r="AK88" i="1"/>
  <c r="W88" i="1"/>
  <c r="AB88" i="1" s="1"/>
  <c r="U88"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23" i="1"/>
  <c r="W23" i="1"/>
  <c r="AB23" i="1" s="1"/>
  <c r="AK23" i="1"/>
  <c r="AL23" i="1"/>
  <c r="AM23" i="1"/>
  <c r="U24" i="1"/>
  <c r="W24" i="1"/>
  <c r="AB24" i="1" s="1"/>
  <c r="AK24" i="1"/>
  <c r="AL24" i="1"/>
  <c r="AM24" i="1"/>
  <c r="U26" i="1"/>
  <c r="W26" i="1"/>
  <c r="AB26" i="1" s="1"/>
  <c r="AK26" i="1"/>
  <c r="AL26" i="1"/>
  <c r="AM26" i="1"/>
  <c r="U27" i="1"/>
  <c r="W27" i="1"/>
  <c r="AB27" i="1" s="1"/>
  <c r="AK27" i="1"/>
  <c r="AL27" i="1"/>
  <c r="AM27" i="1"/>
  <c r="U28" i="1"/>
  <c r="W28" i="1"/>
  <c r="AB28" i="1" s="1"/>
  <c r="AK28" i="1"/>
  <c r="AL28" i="1"/>
  <c r="AM28" i="1"/>
  <c r="U35" i="1"/>
  <c r="W35" i="1"/>
  <c r="AB35" i="1" s="1"/>
  <c r="AK35" i="1"/>
  <c r="AL35" i="1"/>
  <c r="AM35" i="1"/>
  <c r="U80" i="1"/>
  <c r="W80" i="1"/>
  <c r="AB80" i="1" s="1"/>
  <c r="AK80" i="1"/>
  <c r="AL80" i="1"/>
  <c r="AM80" i="1"/>
  <c r="U81" i="1"/>
  <c r="W81" i="1"/>
  <c r="AB81" i="1" s="1"/>
  <c r="AK81" i="1"/>
  <c r="AL81" i="1"/>
  <c r="AM81" i="1"/>
  <c r="U82" i="1"/>
  <c r="W82" i="1"/>
  <c r="AB82" i="1" s="1"/>
  <c r="AK82" i="1"/>
  <c r="AL82" i="1"/>
  <c r="AM82" i="1"/>
  <c r="U83" i="1"/>
  <c r="W83" i="1"/>
  <c r="AB83" i="1" s="1"/>
  <c r="AK83" i="1"/>
  <c r="AL83" i="1"/>
  <c r="AM83" i="1"/>
  <c r="U84" i="1"/>
  <c r="W84" i="1"/>
  <c r="AB84" i="1" s="1"/>
  <c r="AK84" i="1"/>
  <c r="AL84" i="1"/>
  <c r="AM84" i="1"/>
  <c r="U85" i="1"/>
  <c r="W85" i="1"/>
  <c r="AB85" i="1" s="1"/>
  <c r="AK85" i="1"/>
  <c r="AL85" i="1"/>
  <c r="AM85" i="1"/>
  <c r="U86" i="1"/>
  <c r="W86" i="1"/>
  <c r="AB86" i="1" s="1"/>
  <c r="AK86" i="1"/>
  <c r="AL86" i="1"/>
  <c r="AM86" i="1"/>
  <c r="U87" i="1"/>
  <c r="W87" i="1"/>
  <c r="AB87" i="1" s="1"/>
  <c r="AK87" i="1"/>
  <c r="AL87" i="1"/>
  <c r="AM87" i="1"/>
  <c r="U90" i="1"/>
  <c r="W90" i="1"/>
  <c r="AB90" i="1" s="1"/>
  <c r="AK90" i="1"/>
  <c r="AL90" i="1"/>
  <c r="AM90" i="1"/>
  <c r="U92" i="1"/>
  <c r="W92" i="1"/>
  <c r="AB92" i="1" s="1"/>
  <c r="AK92" i="1"/>
  <c r="AL92" i="1"/>
  <c r="AM92" i="1"/>
  <c r="U93" i="1"/>
  <c r="W93" i="1"/>
  <c r="AB93" i="1" s="1"/>
  <c r="AK93" i="1"/>
  <c r="AL93" i="1"/>
  <c r="AM93" i="1"/>
  <c r="U94" i="1"/>
  <c r="W94" i="1"/>
  <c r="AB94" i="1" s="1"/>
  <c r="AK94" i="1"/>
  <c r="AL94" i="1"/>
  <c r="AM94" i="1"/>
  <c r="U95" i="1"/>
  <c r="W95" i="1"/>
  <c r="AB95" i="1" s="1"/>
  <c r="AK95" i="1"/>
  <c r="AL95" i="1"/>
  <c r="AM95" i="1"/>
  <c r="U117" i="1"/>
  <c r="W117" i="1"/>
  <c r="AB117" i="1" s="1"/>
  <c r="AK117" i="1"/>
  <c r="AL117" i="1"/>
  <c r="AM117" i="1"/>
  <c r="U118" i="1"/>
  <c r="W118" i="1"/>
  <c r="AB118" i="1" s="1"/>
  <c r="AK118" i="1"/>
  <c r="AL118" i="1"/>
  <c r="AM118" i="1"/>
  <c r="U122" i="1"/>
  <c r="W122" i="1"/>
  <c r="AB122" i="1" s="1"/>
  <c r="AK122" i="1"/>
  <c r="AL122" i="1"/>
  <c r="AM122" i="1"/>
  <c r="U123" i="1"/>
  <c r="W123" i="1"/>
  <c r="AB123" i="1" s="1"/>
  <c r="AK123" i="1"/>
  <c r="AL123" i="1"/>
  <c r="AM123" i="1"/>
  <c r="U127" i="1"/>
  <c r="W127" i="1"/>
  <c r="AB127" i="1" s="1"/>
  <c r="AK127" i="1"/>
  <c r="AL127" i="1"/>
  <c r="AM127" i="1"/>
  <c r="U137" i="1"/>
  <c r="W137" i="1"/>
  <c r="AB137" i="1" s="1"/>
  <c r="AK137" i="1"/>
  <c r="AL137" i="1"/>
  <c r="AM137" i="1"/>
  <c r="U138" i="1"/>
  <c r="W138" i="1"/>
  <c r="AB138" i="1" s="1"/>
  <c r="AK138" i="1"/>
  <c r="AL138" i="1"/>
  <c r="AM138" i="1"/>
  <c r="U102" i="1"/>
  <c r="W102" i="1"/>
  <c r="AB102" i="1" s="1"/>
  <c r="AK102" i="1"/>
  <c r="AL102" i="1"/>
  <c r="AM102" i="1"/>
  <c r="U103" i="1"/>
  <c r="W103" i="1"/>
  <c r="AB103" i="1" s="1"/>
  <c r="AK103" i="1"/>
  <c r="AL103" i="1"/>
  <c r="AM103" i="1"/>
  <c r="U104" i="1"/>
  <c r="W104" i="1"/>
  <c r="AB104" i="1" s="1"/>
  <c r="AK104" i="1"/>
  <c r="AL104" i="1"/>
  <c r="AM104" i="1"/>
  <c r="U105" i="1"/>
  <c r="W105" i="1"/>
  <c r="AB105" i="1" s="1"/>
  <c r="AK105" i="1"/>
  <c r="AL105" i="1"/>
  <c r="AM105" i="1"/>
  <c r="U106" i="1"/>
  <c r="W106" i="1"/>
  <c r="AB106" i="1" s="1"/>
  <c r="AK106" i="1"/>
  <c r="AL106" i="1"/>
  <c r="AM106" i="1"/>
  <c r="U107" i="1"/>
  <c r="W107" i="1"/>
  <c r="AB107" i="1" s="1"/>
  <c r="AK107" i="1"/>
  <c r="AL107" i="1"/>
  <c r="AM107" i="1"/>
  <c r="U111" i="1"/>
  <c r="W111" i="1"/>
  <c r="AB111" i="1" s="1"/>
  <c r="AK111" i="1"/>
  <c r="AL111" i="1"/>
  <c r="AM111" i="1"/>
  <c r="U140" i="1"/>
  <c r="W140" i="1"/>
  <c r="AB140" i="1" s="1"/>
  <c r="AK140" i="1"/>
  <c r="AL140" i="1"/>
  <c r="AM140" i="1"/>
  <c r="U141" i="1"/>
  <c r="W141" i="1"/>
  <c r="AB141" i="1" s="1"/>
  <c r="AK141" i="1"/>
  <c r="AL141" i="1"/>
  <c r="AM141" i="1"/>
  <c r="U142" i="1"/>
  <c r="W142" i="1"/>
  <c r="AB142" i="1" s="1"/>
  <c r="AK142" i="1"/>
  <c r="AL142" i="1"/>
  <c r="AM142" i="1"/>
  <c r="S213" i="1" l="1"/>
  <c r="X1" i="1"/>
  <c r="AC1" i="1" s="1"/>
  <c r="AJ1" i="1" s="1"/>
  <c r="AG1" i="1" s="1"/>
  <c r="AD1" i="1" s="1"/>
  <c r="X119" i="1"/>
  <c r="AC119" i="1" s="1"/>
  <c r="AJ119" i="1" s="1"/>
  <c r="AG119" i="1" s="1"/>
  <c r="AD119" i="1" s="1"/>
  <c r="S100" i="1"/>
  <c r="X114" i="1"/>
  <c r="AC114" i="1" s="1"/>
  <c r="AJ114" i="1" s="1"/>
  <c r="AG114" i="1" s="1"/>
  <c r="AD114" i="1" s="1"/>
  <c r="S115" i="1"/>
  <c r="S71" i="1"/>
  <c r="X253" i="1"/>
  <c r="AC253" i="1" s="1"/>
  <c r="AJ253" i="1" s="1"/>
  <c r="AG253" i="1" s="1"/>
  <c r="AD253" i="1" s="1"/>
  <c r="S348" i="1"/>
  <c r="S233" i="1"/>
  <c r="X233" i="1"/>
  <c r="AC233" i="1" s="1"/>
  <c r="AJ233" i="1" s="1"/>
  <c r="AG233" i="1" s="1"/>
  <c r="AD233" i="1" s="1"/>
  <c r="S157" i="1"/>
  <c r="S81" i="1"/>
  <c r="X343" i="1"/>
  <c r="AC343" i="1" s="1"/>
  <c r="AJ343" i="1" s="1"/>
  <c r="AG343" i="1" s="1"/>
  <c r="AD343" i="1" s="1"/>
  <c r="S343" i="1"/>
  <c r="S338" i="1" l="1"/>
  <c r="X259" i="1"/>
  <c r="AC259" i="1" s="1"/>
  <c r="AJ259" i="1" s="1"/>
  <c r="AG259" i="1" s="1"/>
  <c r="AD259" i="1" s="1"/>
  <c r="S302" i="1"/>
  <c r="X302" i="1"/>
  <c r="AC302" i="1" s="1"/>
  <c r="AJ302" i="1" s="1"/>
  <c r="AG302" i="1" s="1"/>
  <c r="AD302" i="1" s="1"/>
  <c r="X121" i="1"/>
  <c r="AC121" i="1" s="1"/>
  <c r="AJ121" i="1" s="1"/>
  <c r="AG121" i="1" s="1"/>
  <c r="AD121" i="1" s="1"/>
  <c r="S300" i="1"/>
  <c r="X300" i="1"/>
  <c r="AC300" i="1" s="1"/>
  <c r="AJ300" i="1" s="1"/>
  <c r="AG300" i="1" s="1"/>
  <c r="AD300" i="1" s="1"/>
  <c r="X52" i="1"/>
  <c r="AC52" i="1" s="1"/>
  <c r="AJ52" i="1" s="1"/>
  <c r="AG52" i="1" s="1"/>
  <c r="AD52" i="1" s="1"/>
  <c r="S131" i="1"/>
  <c r="S268" i="1"/>
  <c r="S51" i="1"/>
  <c r="S60" i="1"/>
  <c r="X46" i="1"/>
  <c r="AC46" i="1" s="1"/>
  <c r="AJ46" i="1" s="1"/>
  <c r="AG46" i="1" s="1"/>
  <c r="AD46" i="1" s="1"/>
  <c r="X55" i="1"/>
  <c r="AC55" i="1" s="1"/>
  <c r="AJ55" i="1" s="1"/>
  <c r="AG55" i="1" s="1"/>
  <c r="AD55" i="1" s="1"/>
  <c r="X213" i="1"/>
  <c r="AC213" i="1" s="1"/>
  <c r="AJ213" i="1" s="1"/>
  <c r="AG213" i="1" s="1"/>
  <c r="AD213" i="1" s="1"/>
  <c r="X276" i="1"/>
  <c r="AC276" i="1" s="1"/>
  <c r="AJ276" i="1" s="1"/>
  <c r="AG276" i="1" s="1"/>
  <c r="AD276" i="1" s="1"/>
  <c r="X127" i="1"/>
  <c r="AC127" i="1" s="1"/>
  <c r="AJ127" i="1" s="1"/>
  <c r="AG127" i="1" s="1"/>
  <c r="AD127" i="1" s="1"/>
  <c r="S1" i="1"/>
  <c r="X378" i="1"/>
  <c r="AC378" i="1" s="1"/>
  <c r="AJ378" i="1" s="1"/>
  <c r="AG378" i="1" s="1"/>
  <c r="AD378" i="1" s="1"/>
  <c r="X235" i="1"/>
  <c r="AC235" i="1" s="1"/>
  <c r="AJ235" i="1" s="1"/>
  <c r="AG235" i="1" s="1"/>
  <c r="AD235" i="1" s="1"/>
  <c r="X205" i="1"/>
  <c r="AC205" i="1" s="1"/>
  <c r="AJ205" i="1" s="1"/>
  <c r="AG205" i="1" s="1"/>
  <c r="AD205" i="1" s="1"/>
  <c r="X129" i="1"/>
  <c r="AC129" i="1" s="1"/>
  <c r="AJ129" i="1" s="1"/>
  <c r="AG129" i="1" s="1"/>
  <c r="AD129" i="1" s="1"/>
  <c r="S116" i="1"/>
  <c r="S158" i="1"/>
  <c r="S143" i="1"/>
  <c r="X100" i="1"/>
  <c r="AC100" i="1" s="1"/>
  <c r="AJ100" i="1" s="1"/>
  <c r="AG100" i="1" s="1"/>
  <c r="AD100" i="1" s="1"/>
  <c r="S114" i="1"/>
  <c r="X206" i="1"/>
  <c r="AC206" i="1" s="1"/>
  <c r="AJ206" i="1" s="1"/>
  <c r="AG206" i="1" s="1"/>
  <c r="AD206" i="1" s="1"/>
  <c r="X70" i="1"/>
  <c r="AC70" i="1" s="1"/>
  <c r="AJ70" i="1" s="1"/>
  <c r="AG70" i="1" s="1"/>
  <c r="AD70" i="1" s="1"/>
  <c r="S160" i="1"/>
  <c r="S421" i="1"/>
  <c r="S2" i="1"/>
  <c r="X44" i="1"/>
  <c r="AC44" i="1" s="1"/>
  <c r="AJ44" i="1" s="1"/>
  <c r="AG44" i="1" s="1"/>
  <c r="AD44" i="1" s="1"/>
  <c r="S239" i="1"/>
  <c r="S253" i="1"/>
  <c r="S119" i="1"/>
  <c r="S133" i="1"/>
  <c r="S407" i="1"/>
  <c r="X407" i="1"/>
  <c r="AC407" i="1" s="1"/>
  <c r="AJ407" i="1" s="1"/>
  <c r="AG407" i="1" s="1"/>
  <c r="AD407" i="1" s="1"/>
  <c r="S241" i="1"/>
  <c r="S135" i="1"/>
  <c r="X321" i="1"/>
  <c r="AC321" i="1" s="1"/>
  <c r="AJ321" i="1" s="1"/>
  <c r="AG321" i="1" s="1"/>
  <c r="AD321" i="1" s="1"/>
  <c r="X199" i="1"/>
  <c r="AC199" i="1" s="1"/>
  <c r="AJ199" i="1" s="1"/>
  <c r="AG199" i="1" s="1"/>
  <c r="AD199" i="1" s="1"/>
  <c r="S237" i="1"/>
  <c r="X120" i="1"/>
  <c r="AC120" i="1" s="1"/>
  <c r="AJ120" i="1" s="1"/>
  <c r="AG120" i="1" s="1"/>
  <c r="AD120" i="1" s="1"/>
  <c r="X71" i="1"/>
  <c r="AC71" i="1" s="1"/>
  <c r="AJ71" i="1" s="1"/>
  <c r="AG71" i="1" s="1"/>
  <c r="AD71" i="1" s="1"/>
  <c r="S392" i="1"/>
  <c r="S388" i="1"/>
  <c r="X115" i="1"/>
  <c r="AC115" i="1" s="1"/>
  <c r="AJ115" i="1" s="1"/>
  <c r="AG115" i="1" s="1"/>
  <c r="AD115" i="1" s="1"/>
  <c r="X279" i="1"/>
  <c r="AC279" i="1" s="1"/>
  <c r="AJ279" i="1" s="1"/>
  <c r="AG279" i="1" s="1"/>
  <c r="AD279" i="1" s="1"/>
  <c r="S277" i="1"/>
  <c r="X348" i="1"/>
  <c r="AC348" i="1" s="1"/>
  <c r="AJ348" i="1" s="1"/>
  <c r="AG348" i="1" s="1"/>
  <c r="AD348" i="1" s="1"/>
  <c r="X161" i="1"/>
  <c r="AC161" i="1" s="1"/>
  <c r="AJ161" i="1" s="1"/>
  <c r="AG161" i="1" s="1"/>
  <c r="AD161" i="1" s="1"/>
  <c r="X255" i="1"/>
  <c r="AC255" i="1" s="1"/>
  <c r="AJ255" i="1" s="1"/>
  <c r="AG255" i="1" s="1"/>
  <c r="AD255" i="1" s="1"/>
  <c r="S23" i="1"/>
  <c r="X356" i="1"/>
  <c r="AC356" i="1" s="1"/>
  <c r="AJ356" i="1" s="1"/>
  <c r="AG356" i="1" s="1"/>
  <c r="AD356" i="1" s="1"/>
  <c r="X157" i="1"/>
  <c r="AC157" i="1" s="1"/>
  <c r="AJ157" i="1" s="1"/>
  <c r="AG157" i="1" s="1"/>
  <c r="AD157" i="1" s="1"/>
  <c r="X220" i="1"/>
  <c r="AC220" i="1" s="1"/>
  <c r="AJ220" i="1" s="1"/>
  <c r="AG220" i="1" s="1"/>
  <c r="AD220" i="1" s="1"/>
  <c r="S87" i="1"/>
  <c r="S53" i="1"/>
  <c r="S124" i="1"/>
  <c r="S221" i="1"/>
  <c r="X204" i="1"/>
  <c r="AC204" i="1" s="1"/>
  <c r="AJ204" i="1" s="1"/>
  <c r="AG204" i="1" s="1"/>
  <c r="AD204" i="1" s="1"/>
  <c r="S331" i="1"/>
  <c r="X370" i="1"/>
  <c r="AC370" i="1" s="1"/>
  <c r="AJ370" i="1" s="1"/>
  <c r="AG370" i="1" s="1"/>
  <c r="AD370" i="1" s="1"/>
  <c r="X251" i="1"/>
  <c r="AC251" i="1" s="1"/>
  <c r="AJ251" i="1" s="1"/>
  <c r="AG251" i="1" s="1"/>
  <c r="AD251" i="1" s="1"/>
  <c r="S28" i="1"/>
  <c r="X81" i="1"/>
  <c r="AC81" i="1" s="1"/>
  <c r="AJ81" i="1" s="1"/>
  <c r="AG81" i="1" s="1"/>
  <c r="AD81" i="1" s="1"/>
  <c r="X4" i="1"/>
  <c r="AC4" i="1" s="1"/>
  <c r="AJ4" i="1" s="1"/>
  <c r="AG4" i="1" s="1"/>
  <c r="AD4" i="1" s="1"/>
  <c r="S4" i="1"/>
  <c r="X196" i="1"/>
  <c r="AC196" i="1" s="1"/>
  <c r="AJ196" i="1" s="1"/>
  <c r="AG196" i="1" s="1"/>
  <c r="AD196" i="1" s="1"/>
  <c r="S196" i="1"/>
  <c r="X108" i="1"/>
  <c r="AC108" i="1" s="1"/>
  <c r="AJ108" i="1" s="1"/>
  <c r="AG108" i="1" s="1"/>
  <c r="AD108" i="1" s="1"/>
  <c r="S108" i="1"/>
  <c r="S7" i="1"/>
  <c r="X7" i="1"/>
  <c r="AC7" i="1" s="1"/>
  <c r="AJ7" i="1" s="1"/>
  <c r="AG7" i="1" s="1"/>
  <c r="AD7" i="1" s="1"/>
  <c r="S399" i="1"/>
  <c r="X399" i="1"/>
  <c r="AC399" i="1" s="1"/>
  <c r="AJ399" i="1" s="1"/>
  <c r="AG399" i="1" s="1"/>
  <c r="AD399" i="1" s="1"/>
  <c r="S43" i="1"/>
  <c r="X43" i="1"/>
  <c r="AC43" i="1" s="1"/>
  <c r="AJ43" i="1" s="1"/>
  <c r="AG43" i="1" s="1"/>
  <c r="AD43" i="1" s="1"/>
  <c r="S6" i="1"/>
  <c r="X6" i="1"/>
  <c r="AC6" i="1" s="1"/>
  <c r="AJ6" i="1" s="1"/>
  <c r="AG6" i="1" s="1"/>
  <c r="AD6" i="1" s="1"/>
  <c r="X128" i="1"/>
  <c r="AC128" i="1" s="1"/>
  <c r="AJ128" i="1" s="1"/>
  <c r="AG128" i="1" s="1"/>
  <c r="AD128" i="1" s="1"/>
  <c r="S128" i="1"/>
  <c r="S102" i="1"/>
  <c r="X102" i="1"/>
  <c r="AC102" i="1" s="1"/>
  <c r="AJ102" i="1" s="1"/>
  <c r="AG102" i="1" s="1"/>
  <c r="AD102" i="1" s="1"/>
  <c r="X89" i="1"/>
  <c r="AC89" i="1" s="1"/>
  <c r="AJ89" i="1" s="1"/>
  <c r="AG89" i="1" s="1"/>
  <c r="AD89" i="1" s="1"/>
  <c r="S89" i="1"/>
  <c r="S76" i="1"/>
  <c r="X76" i="1"/>
  <c r="AC76" i="1" s="1"/>
  <c r="AJ76" i="1" s="1"/>
  <c r="AG76" i="1" s="1"/>
  <c r="AD76" i="1" s="1"/>
  <c r="X156" i="1"/>
  <c r="AC156" i="1" s="1"/>
  <c r="AJ156" i="1" s="1"/>
  <c r="AG156" i="1" s="1"/>
  <c r="AD156" i="1" s="1"/>
  <c r="S156" i="1"/>
  <c r="S191" i="1"/>
  <c r="X191" i="1"/>
  <c r="AC191" i="1" s="1"/>
  <c r="AJ191" i="1" s="1"/>
  <c r="AG191" i="1" s="1"/>
  <c r="AD191" i="1" s="1"/>
  <c r="S243" i="1"/>
  <c r="X243" i="1"/>
  <c r="AC243" i="1" s="1"/>
  <c r="AJ243" i="1" s="1"/>
  <c r="AG243" i="1" s="1"/>
  <c r="AD243" i="1" s="1"/>
  <c r="S219" i="1"/>
  <c r="X219" i="1"/>
  <c r="AC219" i="1" s="1"/>
  <c r="AJ219" i="1" s="1"/>
  <c r="AG219" i="1" s="1"/>
  <c r="AD219" i="1" s="1"/>
  <c r="S259" i="1"/>
  <c r="S132" i="1"/>
  <c r="X132" i="1"/>
  <c r="AC132" i="1" s="1"/>
  <c r="AJ132" i="1" s="1"/>
  <c r="AG132" i="1" s="1"/>
  <c r="AD132" i="1" s="1"/>
  <c r="S106" i="1"/>
  <c r="X106" i="1"/>
  <c r="AC106" i="1" s="1"/>
  <c r="AJ106" i="1" s="1"/>
  <c r="AG106" i="1" s="1"/>
  <c r="AD106" i="1" s="1"/>
  <c r="X79" i="1"/>
  <c r="AC79" i="1" s="1"/>
  <c r="AJ79" i="1" s="1"/>
  <c r="AG79" i="1" s="1"/>
  <c r="AD79" i="1" s="1"/>
  <c r="S79" i="1"/>
  <c r="S317" i="1"/>
  <c r="X317" i="1"/>
  <c r="AC317" i="1" s="1"/>
  <c r="AJ317" i="1" s="1"/>
  <c r="AG317" i="1" s="1"/>
  <c r="AD317" i="1" s="1"/>
  <c r="X141" i="1"/>
  <c r="AC141" i="1" s="1"/>
  <c r="AJ141" i="1" s="1"/>
  <c r="AG141" i="1" s="1"/>
  <c r="AD141" i="1" s="1"/>
  <c r="S141" i="1"/>
  <c r="X104" i="1"/>
  <c r="AC104" i="1" s="1"/>
  <c r="AJ104" i="1" s="1"/>
  <c r="AG104" i="1" s="1"/>
  <c r="AD104" i="1" s="1"/>
  <c r="S104" i="1"/>
  <c r="S83" i="1"/>
  <c r="X83" i="1"/>
  <c r="AC83" i="1" s="1"/>
  <c r="AJ83" i="1" s="1"/>
  <c r="AG83" i="1" s="1"/>
  <c r="AD83" i="1" s="1"/>
  <c r="S231" i="1" l="1"/>
  <c r="X338" i="1"/>
  <c r="AC338" i="1" s="1"/>
  <c r="AJ338" i="1" s="1"/>
  <c r="AG338" i="1" s="1"/>
  <c r="AD338" i="1" s="1"/>
  <c r="S347" i="1"/>
  <c r="X347" i="1"/>
  <c r="AC347" i="1" s="1"/>
  <c r="AJ347" i="1" s="1"/>
  <c r="AG347" i="1" s="1"/>
  <c r="AD347" i="1" s="1"/>
  <c r="X109" i="1"/>
  <c r="AC109" i="1" s="1"/>
  <c r="AJ109" i="1" s="1"/>
  <c r="AG109" i="1" s="1"/>
  <c r="AD109" i="1" s="1"/>
  <c r="X51" i="1"/>
  <c r="AC51" i="1" s="1"/>
  <c r="AJ51" i="1" s="1"/>
  <c r="AG51" i="1" s="1"/>
  <c r="AD51" i="1" s="1"/>
  <c r="X421" i="1"/>
  <c r="AC421" i="1" s="1"/>
  <c r="AJ421" i="1" s="1"/>
  <c r="AG421" i="1" s="1"/>
  <c r="AD421" i="1" s="1"/>
  <c r="X398" i="1"/>
  <c r="AC398" i="1" s="1"/>
  <c r="AJ398" i="1" s="1"/>
  <c r="AG398" i="1" s="1"/>
  <c r="AD398" i="1" s="1"/>
  <c r="S286" i="1"/>
  <c r="X286" i="1"/>
  <c r="AC286" i="1" s="1"/>
  <c r="AJ286" i="1" s="1"/>
  <c r="AG286" i="1" s="1"/>
  <c r="AD286" i="1" s="1"/>
  <c r="S57" i="1"/>
  <c r="S46" i="1"/>
  <c r="X131" i="1"/>
  <c r="AC131" i="1" s="1"/>
  <c r="AJ131" i="1" s="1"/>
  <c r="AG131" i="1" s="1"/>
  <c r="AD131" i="1" s="1"/>
  <c r="S55" i="1"/>
  <c r="X268" i="1"/>
  <c r="AC268" i="1" s="1"/>
  <c r="AJ268" i="1" s="1"/>
  <c r="AG268" i="1" s="1"/>
  <c r="AD268" i="1" s="1"/>
  <c r="X60" i="1"/>
  <c r="AC60" i="1" s="1"/>
  <c r="AJ60" i="1" s="1"/>
  <c r="AG60" i="1" s="1"/>
  <c r="AD60" i="1" s="1"/>
  <c r="S129" i="1"/>
  <c r="X158" i="1"/>
  <c r="AC158" i="1" s="1"/>
  <c r="AJ158" i="1" s="1"/>
  <c r="AG158" i="1" s="1"/>
  <c r="AD158" i="1" s="1"/>
  <c r="S250" i="1"/>
  <c r="X154" i="1"/>
  <c r="AC154" i="1" s="1"/>
  <c r="AJ154" i="1" s="1"/>
  <c r="AG154" i="1" s="1"/>
  <c r="AD154" i="1" s="1"/>
  <c r="X112" i="1"/>
  <c r="AC112" i="1" s="1"/>
  <c r="AJ112" i="1" s="1"/>
  <c r="AG112" i="1" s="1"/>
  <c r="AD112" i="1" s="1"/>
  <c r="S127" i="1"/>
  <c r="S206" i="1"/>
  <c r="S82" i="1"/>
  <c r="S205" i="1"/>
  <c r="S75" i="1"/>
  <c r="S272" i="1"/>
  <c r="X272" i="1"/>
  <c r="AC272" i="1" s="1"/>
  <c r="AJ272" i="1" s="1"/>
  <c r="AG272" i="1" s="1"/>
  <c r="AD272" i="1" s="1"/>
  <c r="X316" i="1"/>
  <c r="AC316" i="1" s="1"/>
  <c r="AJ316" i="1" s="1"/>
  <c r="AG316" i="1" s="1"/>
  <c r="AD316" i="1" s="1"/>
  <c r="S413" i="1"/>
  <c r="S267" i="1"/>
  <c r="X267" i="1"/>
  <c r="AC267" i="1" s="1"/>
  <c r="AJ267" i="1" s="1"/>
  <c r="AG267" i="1" s="1"/>
  <c r="AD267" i="1" s="1"/>
  <c r="S111" i="1"/>
  <c r="S180" i="1"/>
  <c r="S103" i="1"/>
  <c r="X185" i="1"/>
  <c r="AC185" i="1" s="1"/>
  <c r="AJ185" i="1" s="1"/>
  <c r="AG185" i="1" s="1"/>
  <c r="AD185" i="1" s="1"/>
  <c r="S194" i="1"/>
  <c r="X194" i="1"/>
  <c r="AC194" i="1" s="1"/>
  <c r="AJ194" i="1" s="1"/>
  <c r="AG194" i="1" s="1"/>
  <c r="AD194" i="1" s="1"/>
  <c r="S193" i="1"/>
  <c r="X193" i="1"/>
  <c r="AC193" i="1" s="1"/>
  <c r="AJ193" i="1" s="1"/>
  <c r="AG193" i="1" s="1"/>
  <c r="AD193" i="1" s="1"/>
  <c r="S211" i="1"/>
  <c r="S220" i="1"/>
  <c r="S235" i="1"/>
  <c r="X173" i="1"/>
  <c r="AC173" i="1" s="1"/>
  <c r="AJ173" i="1" s="1"/>
  <c r="AG173" i="1" s="1"/>
  <c r="AD173" i="1" s="1"/>
  <c r="S95" i="1"/>
  <c r="S199" i="1"/>
  <c r="S260" i="1"/>
  <c r="X207" i="1"/>
  <c r="AC207" i="1" s="1"/>
  <c r="AJ207" i="1" s="1"/>
  <c r="AG207" i="1" s="1"/>
  <c r="AD207" i="1" s="1"/>
  <c r="X133" i="1"/>
  <c r="AC133" i="1" s="1"/>
  <c r="AJ133" i="1" s="1"/>
  <c r="AG133" i="1" s="1"/>
  <c r="AD133" i="1" s="1"/>
  <c r="X126" i="1"/>
  <c r="AC126" i="1" s="1"/>
  <c r="AJ126" i="1" s="1"/>
  <c r="AG126" i="1" s="1"/>
  <c r="AD126" i="1" s="1"/>
  <c r="X241" i="1"/>
  <c r="AC241" i="1" s="1"/>
  <c r="AJ241" i="1" s="1"/>
  <c r="AG241" i="1" s="1"/>
  <c r="AD241" i="1" s="1"/>
  <c r="X77" i="1"/>
  <c r="AC77" i="1" s="1"/>
  <c r="AJ77" i="1" s="1"/>
  <c r="AG77" i="1" s="1"/>
  <c r="AD77" i="1" s="1"/>
  <c r="X53" i="1"/>
  <c r="AC53" i="1" s="1"/>
  <c r="AJ53" i="1" s="1"/>
  <c r="AG53" i="1" s="1"/>
  <c r="AD53" i="1" s="1"/>
  <c r="S378" i="1"/>
  <c r="S181" i="1"/>
  <c r="S56" i="1"/>
  <c r="S321" i="1"/>
  <c r="S121" i="1"/>
  <c r="X143" i="1"/>
  <c r="AC143" i="1" s="1"/>
  <c r="AJ143" i="1" s="1"/>
  <c r="AG143" i="1" s="1"/>
  <c r="AD143" i="1" s="1"/>
  <c r="X135" i="1"/>
  <c r="AC135" i="1" s="1"/>
  <c r="AJ135" i="1" s="1"/>
  <c r="AG135" i="1" s="1"/>
  <c r="AD135" i="1" s="1"/>
  <c r="X160" i="1"/>
  <c r="AC160" i="1" s="1"/>
  <c r="AJ160" i="1" s="1"/>
  <c r="AG160" i="1" s="1"/>
  <c r="AD160" i="1" s="1"/>
  <c r="S120" i="1"/>
  <c r="X413" i="1"/>
  <c r="AC413" i="1" s="1"/>
  <c r="AJ413" i="1" s="1"/>
  <c r="AG413" i="1" s="1"/>
  <c r="AD413" i="1" s="1"/>
  <c r="X73" i="1"/>
  <c r="AC73" i="1" s="1"/>
  <c r="AJ73" i="1" s="1"/>
  <c r="AG73" i="1" s="1"/>
  <c r="AD73" i="1" s="1"/>
  <c r="S70" i="1"/>
  <c r="X237" i="1"/>
  <c r="AC237" i="1" s="1"/>
  <c r="AJ237" i="1" s="1"/>
  <c r="AG237" i="1" s="1"/>
  <c r="AD237" i="1" s="1"/>
  <c r="S255" i="1"/>
  <c r="X221" i="1"/>
  <c r="AC221" i="1" s="1"/>
  <c r="AJ221" i="1" s="1"/>
  <c r="AG221" i="1" s="1"/>
  <c r="AD221" i="1" s="1"/>
  <c r="X239" i="1"/>
  <c r="AC239" i="1" s="1"/>
  <c r="AJ239" i="1" s="1"/>
  <c r="AG239" i="1" s="1"/>
  <c r="AD239" i="1" s="1"/>
  <c r="X175" i="1"/>
  <c r="AC175" i="1" s="1"/>
  <c r="AJ175" i="1" s="1"/>
  <c r="AG175" i="1" s="1"/>
  <c r="AD175" i="1" s="1"/>
  <c r="S279" i="1"/>
  <c r="S257" i="1"/>
  <c r="X2" i="1"/>
  <c r="AC2" i="1" s="1"/>
  <c r="AJ2" i="1" s="1"/>
  <c r="AG2" i="1" s="1"/>
  <c r="AD2" i="1" s="1"/>
  <c r="X277" i="1"/>
  <c r="AC277" i="1" s="1"/>
  <c r="AJ277" i="1" s="1"/>
  <c r="AG277" i="1" s="1"/>
  <c r="AD277" i="1" s="1"/>
  <c r="S52" i="1"/>
  <c r="S44" i="1"/>
  <c r="X82" i="1"/>
  <c r="AC82" i="1" s="1"/>
  <c r="AJ82" i="1" s="1"/>
  <c r="AG82" i="1" s="1"/>
  <c r="AD82" i="1" s="1"/>
  <c r="S5" i="1"/>
  <c r="X5" i="1"/>
  <c r="AC5" i="1" s="1"/>
  <c r="AJ5" i="1" s="1"/>
  <c r="AG5" i="1" s="1"/>
  <c r="AD5" i="1" s="1"/>
  <c r="X134" i="1"/>
  <c r="AC134" i="1" s="1"/>
  <c r="AJ134" i="1" s="1"/>
  <c r="AG134" i="1" s="1"/>
  <c r="AD134" i="1" s="1"/>
  <c r="X261" i="1"/>
  <c r="AC261" i="1" s="1"/>
  <c r="AJ261" i="1" s="1"/>
  <c r="AG261" i="1" s="1"/>
  <c r="AD261" i="1" s="1"/>
  <c r="S356" i="1"/>
  <c r="S161" i="1"/>
  <c r="X388" i="1"/>
  <c r="AC388" i="1" s="1"/>
  <c r="AJ388" i="1" s="1"/>
  <c r="AG388" i="1" s="1"/>
  <c r="AD388" i="1" s="1"/>
  <c r="S204" i="1"/>
  <c r="X116" i="1"/>
  <c r="AC116" i="1" s="1"/>
  <c r="AJ116" i="1" s="1"/>
  <c r="AG116" i="1" s="1"/>
  <c r="AD116" i="1" s="1"/>
  <c r="X392" i="1"/>
  <c r="AC392" i="1" s="1"/>
  <c r="AJ392" i="1" s="1"/>
  <c r="AG392" i="1" s="1"/>
  <c r="AD392" i="1" s="1"/>
  <c r="S276" i="1"/>
  <c r="X117" i="1"/>
  <c r="AC117" i="1" s="1"/>
  <c r="AJ117" i="1" s="1"/>
  <c r="AG117" i="1" s="1"/>
  <c r="AD117" i="1" s="1"/>
  <c r="X138" i="1"/>
  <c r="AC138" i="1" s="1"/>
  <c r="AJ138" i="1" s="1"/>
  <c r="AG138" i="1" s="1"/>
  <c r="AD138" i="1" s="1"/>
  <c r="X23" i="1"/>
  <c r="AC23" i="1" s="1"/>
  <c r="AJ23" i="1" s="1"/>
  <c r="AG23" i="1" s="1"/>
  <c r="AD23" i="1" s="1"/>
  <c r="S251" i="1"/>
  <c r="X87" i="1"/>
  <c r="AC87" i="1" s="1"/>
  <c r="AJ87" i="1" s="1"/>
  <c r="AG87" i="1" s="1"/>
  <c r="AD87" i="1" s="1"/>
  <c r="X331" i="1"/>
  <c r="AC331" i="1" s="1"/>
  <c r="AJ331" i="1" s="1"/>
  <c r="AG331" i="1" s="1"/>
  <c r="AD331" i="1" s="1"/>
  <c r="X254" i="1"/>
  <c r="AC254" i="1" s="1"/>
  <c r="AJ254" i="1" s="1"/>
  <c r="AG254" i="1" s="1"/>
  <c r="AD254" i="1" s="1"/>
  <c r="X124" i="1"/>
  <c r="AC124" i="1" s="1"/>
  <c r="AJ124" i="1" s="1"/>
  <c r="AG124" i="1" s="1"/>
  <c r="AD124" i="1" s="1"/>
  <c r="X231" i="1"/>
  <c r="AC231" i="1" s="1"/>
  <c r="AJ231" i="1" s="1"/>
  <c r="AG231" i="1" s="1"/>
  <c r="AD231" i="1" s="1"/>
  <c r="X110" i="1"/>
  <c r="AC110" i="1" s="1"/>
  <c r="AJ110" i="1" s="1"/>
  <c r="AG110" i="1" s="1"/>
  <c r="AD110" i="1" s="1"/>
  <c r="X62" i="1"/>
  <c r="AC62" i="1" s="1"/>
  <c r="AJ62" i="1" s="1"/>
  <c r="AG62" i="1" s="1"/>
  <c r="AD62" i="1" s="1"/>
  <c r="X322" i="1"/>
  <c r="AC322" i="1" s="1"/>
  <c r="AJ322" i="1" s="1"/>
  <c r="AG322" i="1" s="1"/>
  <c r="AD322" i="1" s="1"/>
  <c r="X59" i="1"/>
  <c r="AC59" i="1" s="1"/>
  <c r="AJ59" i="1" s="1"/>
  <c r="AG59" i="1" s="1"/>
  <c r="AD59" i="1" s="1"/>
  <c r="X58" i="1"/>
  <c r="AC58" i="1" s="1"/>
  <c r="AJ58" i="1" s="1"/>
  <c r="AG58" i="1" s="1"/>
  <c r="AD58" i="1" s="1"/>
  <c r="X162" i="1"/>
  <c r="AC162" i="1" s="1"/>
  <c r="AJ162" i="1" s="1"/>
  <c r="AG162" i="1" s="1"/>
  <c r="AD162" i="1" s="1"/>
  <c r="S162" i="1"/>
  <c r="X28" i="1"/>
  <c r="AC28" i="1" s="1"/>
  <c r="AJ28" i="1" s="1"/>
  <c r="AG28" i="1" s="1"/>
  <c r="AD28" i="1" s="1"/>
  <c r="S370" i="1"/>
  <c r="S91" i="1"/>
  <c r="X91" i="1"/>
  <c r="AC91" i="1" s="1"/>
  <c r="AJ91" i="1" s="1"/>
  <c r="AG91" i="1" s="1"/>
  <c r="AD91" i="1" s="1"/>
  <c r="S258" i="1"/>
  <c r="X258" i="1"/>
  <c r="AC258" i="1" s="1"/>
  <c r="AJ258" i="1" s="1"/>
  <c r="AG258" i="1" s="1"/>
  <c r="AD258" i="1" s="1"/>
  <c r="X105" i="1"/>
  <c r="AC105" i="1" s="1"/>
  <c r="AJ105" i="1" s="1"/>
  <c r="AG105" i="1" s="1"/>
  <c r="AD105" i="1" s="1"/>
  <c r="S105" i="1"/>
  <c r="X427" i="1"/>
  <c r="AC427" i="1" s="1"/>
  <c r="AJ427" i="1" s="1"/>
  <c r="AG427" i="1" s="1"/>
  <c r="AD427" i="1" s="1"/>
  <c r="S427" i="1"/>
  <c r="X122" i="1"/>
  <c r="AC122" i="1" s="1"/>
  <c r="AJ122" i="1" s="1"/>
  <c r="AG122" i="1" s="1"/>
  <c r="AD122" i="1" s="1"/>
  <c r="S122" i="1"/>
  <c r="X172" i="1"/>
  <c r="AC172" i="1" s="1"/>
  <c r="AJ172" i="1" s="1"/>
  <c r="AG172" i="1" s="1"/>
  <c r="AD172" i="1" s="1"/>
  <c r="S172" i="1"/>
  <c r="X249" i="1"/>
  <c r="AC249" i="1" s="1"/>
  <c r="AJ249" i="1" s="1"/>
  <c r="AG249" i="1" s="1"/>
  <c r="AD249" i="1" s="1"/>
  <c r="S249" i="1"/>
  <c r="S137" i="1"/>
  <c r="X137" i="1"/>
  <c r="AC137" i="1" s="1"/>
  <c r="AJ137" i="1" s="1"/>
  <c r="AG137" i="1" s="1"/>
  <c r="AD137" i="1" s="1"/>
  <c r="S88" i="1"/>
  <c r="X88" i="1"/>
  <c r="AC88" i="1" s="1"/>
  <c r="AJ88" i="1" s="1"/>
  <c r="AG88" i="1" s="1"/>
  <c r="AD88" i="1" s="1"/>
  <c r="S3" i="1"/>
  <c r="X3" i="1"/>
  <c r="AC3" i="1" s="1"/>
  <c r="AJ3" i="1" s="1"/>
  <c r="AG3" i="1" s="1"/>
  <c r="AD3" i="1" s="1"/>
  <c r="X125" i="1"/>
  <c r="AC125" i="1" s="1"/>
  <c r="AJ125" i="1" s="1"/>
  <c r="AG125" i="1" s="1"/>
  <c r="AD125" i="1" s="1"/>
  <c r="S125" i="1"/>
  <c r="S24" i="1"/>
  <c r="X24" i="1"/>
  <c r="AC24" i="1" s="1"/>
  <c r="AJ24" i="1" s="1"/>
  <c r="AG24" i="1" s="1"/>
  <c r="AD24" i="1" s="1"/>
  <c r="X74" i="1"/>
  <c r="AC74" i="1" s="1"/>
  <c r="AJ74" i="1" s="1"/>
  <c r="AG74" i="1" s="1"/>
  <c r="AD74" i="1" s="1"/>
  <c r="S74" i="1"/>
  <c r="S142" i="1"/>
  <c r="X142" i="1"/>
  <c r="AC142" i="1" s="1"/>
  <c r="AJ142" i="1" s="1"/>
  <c r="AG142" i="1" s="1"/>
  <c r="AD142" i="1" s="1"/>
  <c r="X118" i="1"/>
  <c r="AC118" i="1" s="1"/>
  <c r="AJ118" i="1" s="1"/>
  <c r="AG118" i="1" s="1"/>
  <c r="AD118" i="1" s="1"/>
  <c r="S118" i="1"/>
  <c r="S41" i="1"/>
  <c r="X41" i="1"/>
  <c r="AC41" i="1" s="1"/>
  <c r="AJ41" i="1" s="1"/>
  <c r="AG41" i="1" s="1"/>
  <c r="AD41" i="1" s="1"/>
  <c r="X101" i="1"/>
  <c r="AC101" i="1" s="1"/>
  <c r="AJ101" i="1" s="1"/>
  <c r="AG101" i="1" s="1"/>
  <c r="AD101" i="1" s="1"/>
  <c r="S101" i="1"/>
  <c r="S85" i="1"/>
  <c r="X85" i="1"/>
  <c r="AC85" i="1" s="1"/>
  <c r="AJ85" i="1" s="1"/>
  <c r="AG85" i="1" s="1"/>
  <c r="AD85" i="1" s="1"/>
  <c r="S376" i="1"/>
  <c r="X376" i="1"/>
  <c r="AC376" i="1" s="1"/>
  <c r="AJ376" i="1" s="1"/>
  <c r="AG376" i="1" s="1"/>
  <c r="AD376" i="1" s="1"/>
  <c r="S234" i="1"/>
  <c r="X234" i="1"/>
  <c r="AC234" i="1" s="1"/>
  <c r="AJ234" i="1" s="1"/>
  <c r="AG234" i="1" s="1"/>
  <c r="AD234" i="1" s="1"/>
  <c r="S197" i="1"/>
  <c r="X197" i="1"/>
  <c r="AC197" i="1" s="1"/>
  <c r="AJ197" i="1" s="1"/>
  <c r="AG197" i="1" s="1"/>
  <c r="AD197" i="1" s="1"/>
  <c r="S159" i="1"/>
  <c r="X159" i="1"/>
  <c r="AC159" i="1" s="1"/>
  <c r="AJ159" i="1" s="1"/>
  <c r="AG159" i="1" s="1"/>
  <c r="AD159" i="1" s="1"/>
  <c r="X371" i="1"/>
  <c r="AC371" i="1" s="1"/>
  <c r="AJ371" i="1" s="1"/>
  <c r="AG371" i="1" s="1"/>
  <c r="AD371" i="1" s="1"/>
  <c r="S371" i="1"/>
  <c r="X232" i="1"/>
  <c r="AC232" i="1" s="1"/>
  <c r="AJ232" i="1" s="1"/>
  <c r="AG232" i="1" s="1"/>
  <c r="AD232" i="1" s="1"/>
  <c r="S232" i="1"/>
  <c r="S236" i="1"/>
  <c r="X236" i="1"/>
  <c r="AC236" i="1" s="1"/>
  <c r="AJ236" i="1" s="1"/>
  <c r="AG236" i="1" s="1"/>
  <c r="AD236" i="1" s="1"/>
  <c r="S171" i="1"/>
  <c r="X171" i="1"/>
  <c r="AC171" i="1" s="1"/>
  <c r="AJ171" i="1" s="1"/>
  <c r="AG171" i="1" s="1"/>
  <c r="AD171" i="1" s="1"/>
  <c r="S176" i="1"/>
  <c r="X176" i="1"/>
  <c r="AC176" i="1" s="1"/>
  <c r="AJ176" i="1" s="1"/>
  <c r="AG176" i="1" s="1"/>
  <c r="AD176" i="1" s="1"/>
  <c r="S218" i="1"/>
  <c r="X218" i="1"/>
  <c r="AC218" i="1" s="1"/>
  <c r="AJ218" i="1" s="1"/>
  <c r="AG218" i="1" s="1"/>
  <c r="AD218" i="1" s="1"/>
  <c r="X256" i="1"/>
  <c r="AC256" i="1" s="1"/>
  <c r="AJ256" i="1" s="1"/>
  <c r="AG256" i="1" s="1"/>
  <c r="AD256" i="1" s="1"/>
  <c r="S256" i="1"/>
  <c r="S240" i="1"/>
  <c r="X240" i="1"/>
  <c r="AC240" i="1" s="1"/>
  <c r="AJ240" i="1" s="1"/>
  <c r="AG240" i="1" s="1"/>
  <c r="AD240" i="1" s="1"/>
  <c r="X188" i="1"/>
  <c r="AC188" i="1" s="1"/>
  <c r="AJ188" i="1" s="1"/>
  <c r="AG188" i="1" s="1"/>
  <c r="AD188" i="1" s="1"/>
  <c r="S188" i="1"/>
  <c r="X198" i="1"/>
  <c r="AC198" i="1" s="1"/>
  <c r="AJ198" i="1" s="1"/>
  <c r="AG198" i="1" s="1"/>
  <c r="AD198" i="1" s="1"/>
  <c r="S198" i="1"/>
  <c r="S252" i="1"/>
  <c r="X252" i="1"/>
  <c r="AC252" i="1" s="1"/>
  <c r="AJ252" i="1" s="1"/>
  <c r="AG252" i="1" s="1"/>
  <c r="AD252" i="1" s="1"/>
  <c r="S195" i="1"/>
  <c r="X195" i="1"/>
  <c r="AC195" i="1" s="1"/>
  <c r="AJ195" i="1" s="1"/>
  <c r="AG195" i="1" s="1"/>
  <c r="AD195" i="1" s="1"/>
  <c r="S67" i="1"/>
  <c r="X67" i="1"/>
  <c r="AC67" i="1" s="1"/>
  <c r="AJ67" i="1" s="1"/>
  <c r="AG67" i="1" s="1"/>
  <c r="AD67" i="1" s="1"/>
  <c r="X84" i="1"/>
  <c r="AC84" i="1" s="1"/>
  <c r="AJ84" i="1" s="1"/>
  <c r="AG84" i="1" s="1"/>
  <c r="AD84" i="1" s="1"/>
  <c r="S84" i="1"/>
  <c r="X64" i="1"/>
  <c r="AC64" i="1" s="1"/>
  <c r="AJ64" i="1" s="1"/>
  <c r="AG64" i="1" s="1"/>
  <c r="AD64" i="1" s="1"/>
  <c r="S64" i="1"/>
  <c r="S140" i="1"/>
  <c r="X140" i="1"/>
  <c r="AC140" i="1" s="1"/>
  <c r="AJ140" i="1" s="1"/>
  <c r="AG140" i="1" s="1"/>
  <c r="AD140" i="1" s="1"/>
  <c r="S35" i="1"/>
  <c r="X35" i="1"/>
  <c r="AC35" i="1" s="1"/>
  <c r="AJ35" i="1" s="1"/>
  <c r="AG35" i="1" s="1"/>
  <c r="AD35" i="1" s="1"/>
  <c r="X66" i="1"/>
  <c r="AC66" i="1" s="1"/>
  <c r="AJ66" i="1" s="1"/>
  <c r="AG66" i="1" s="1"/>
  <c r="AD66" i="1" s="1"/>
  <c r="S66" i="1"/>
  <c r="S26" i="1"/>
  <c r="X26" i="1"/>
  <c r="AC26" i="1" s="1"/>
  <c r="AJ26" i="1" s="1"/>
  <c r="AG26" i="1" s="1"/>
  <c r="AD26" i="1" s="1"/>
  <c r="S123" i="1"/>
  <c r="X123" i="1"/>
  <c r="AC123" i="1" s="1"/>
  <c r="AJ123" i="1" s="1"/>
  <c r="AG123" i="1" s="1"/>
  <c r="AD123" i="1" s="1"/>
  <c r="S398" i="1" l="1"/>
  <c r="S112" i="1"/>
  <c r="S109" i="1"/>
  <c r="X111" i="1"/>
  <c r="AC111" i="1" s="1"/>
  <c r="AJ111" i="1" s="1"/>
  <c r="AG111" i="1" s="1"/>
  <c r="AD111" i="1" s="1"/>
  <c r="X57" i="1"/>
  <c r="AC57" i="1" s="1"/>
  <c r="AJ57" i="1" s="1"/>
  <c r="AG57" i="1" s="1"/>
  <c r="AD57" i="1" s="1"/>
  <c r="X95" i="1"/>
  <c r="AC95" i="1" s="1"/>
  <c r="AJ95" i="1" s="1"/>
  <c r="AG95" i="1" s="1"/>
  <c r="AD95" i="1" s="1"/>
  <c r="X260" i="1"/>
  <c r="AC260" i="1" s="1"/>
  <c r="AJ260" i="1" s="1"/>
  <c r="AG260" i="1" s="1"/>
  <c r="AD260" i="1" s="1"/>
  <c r="S27" i="1"/>
  <c r="X250" i="1"/>
  <c r="AC250" i="1" s="1"/>
  <c r="AJ250" i="1" s="1"/>
  <c r="AG250" i="1" s="1"/>
  <c r="AD250" i="1" s="1"/>
  <c r="X180" i="1"/>
  <c r="AC180" i="1" s="1"/>
  <c r="AJ180" i="1" s="1"/>
  <c r="AG180" i="1" s="1"/>
  <c r="AD180" i="1" s="1"/>
  <c r="X75" i="1"/>
  <c r="AC75" i="1" s="1"/>
  <c r="AJ75" i="1" s="1"/>
  <c r="AG75" i="1" s="1"/>
  <c r="AD75" i="1" s="1"/>
  <c r="S154" i="1"/>
  <c r="S207" i="1"/>
  <c r="X238" i="1"/>
  <c r="AC238" i="1" s="1"/>
  <c r="AJ238" i="1" s="1"/>
  <c r="AG238" i="1" s="1"/>
  <c r="AD238" i="1" s="1"/>
  <c r="S173" i="1"/>
  <c r="X103" i="1"/>
  <c r="AC103" i="1" s="1"/>
  <c r="AJ103" i="1" s="1"/>
  <c r="AG103" i="1" s="1"/>
  <c r="AD103" i="1" s="1"/>
  <c r="S126" i="1"/>
  <c r="S316" i="1"/>
  <c r="S49" i="1"/>
  <c r="X49" i="1"/>
  <c r="AC49" i="1" s="1"/>
  <c r="AJ49" i="1" s="1"/>
  <c r="AG49" i="1" s="1"/>
  <c r="AD49" i="1" s="1"/>
  <c r="X181" i="1"/>
  <c r="AC181" i="1" s="1"/>
  <c r="AJ181" i="1" s="1"/>
  <c r="AG181" i="1" s="1"/>
  <c r="AD181" i="1" s="1"/>
  <c r="S185" i="1"/>
  <c r="X211" i="1"/>
  <c r="AC211" i="1" s="1"/>
  <c r="AJ211" i="1" s="1"/>
  <c r="AG211" i="1" s="1"/>
  <c r="AD211" i="1" s="1"/>
  <c r="X107" i="1"/>
  <c r="AC107" i="1" s="1"/>
  <c r="AJ107" i="1" s="1"/>
  <c r="AG107" i="1" s="1"/>
  <c r="AD107" i="1" s="1"/>
  <c r="X257" i="1"/>
  <c r="AC257" i="1" s="1"/>
  <c r="AJ257" i="1" s="1"/>
  <c r="AG257" i="1" s="1"/>
  <c r="AD257" i="1" s="1"/>
  <c r="X56" i="1"/>
  <c r="AC56" i="1" s="1"/>
  <c r="AJ56" i="1" s="1"/>
  <c r="AG56" i="1" s="1"/>
  <c r="AD56" i="1" s="1"/>
  <c r="S77" i="1"/>
  <c r="S238" i="1"/>
  <c r="S138" i="1"/>
  <c r="X189" i="1"/>
  <c r="AC189" i="1" s="1"/>
  <c r="AJ189" i="1" s="1"/>
  <c r="AG189" i="1" s="1"/>
  <c r="AD189" i="1" s="1"/>
  <c r="S190" i="1"/>
  <c r="S134" i="1"/>
  <c r="S94" i="1"/>
  <c r="X94" i="1"/>
  <c r="AC94" i="1" s="1"/>
  <c r="AJ94" i="1" s="1"/>
  <c r="AG94" i="1" s="1"/>
  <c r="AD94" i="1" s="1"/>
  <c r="S73" i="1"/>
  <c r="X174" i="1"/>
  <c r="AC174" i="1" s="1"/>
  <c r="AJ174" i="1" s="1"/>
  <c r="AG174" i="1" s="1"/>
  <c r="AD174" i="1" s="1"/>
  <c r="S175" i="1"/>
  <c r="X433" i="1"/>
  <c r="AC433" i="1" s="1"/>
  <c r="AJ433" i="1" s="1"/>
  <c r="AG433" i="1" s="1"/>
  <c r="AD433" i="1" s="1"/>
  <c r="S433" i="1"/>
  <c r="S136" i="1"/>
  <c r="X136" i="1"/>
  <c r="AC136" i="1" s="1"/>
  <c r="AJ136" i="1" s="1"/>
  <c r="AG136" i="1" s="1"/>
  <c r="AD136" i="1" s="1"/>
  <c r="S261" i="1"/>
  <c r="S58" i="1"/>
  <c r="X80" i="1"/>
  <c r="AC80" i="1" s="1"/>
  <c r="AJ80" i="1" s="1"/>
  <c r="AG80" i="1" s="1"/>
  <c r="AD80" i="1" s="1"/>
  <c r="S80" i="1"/>
  <c r="S110" i="1"/>
  <c r="S293" i="1"/>
  <c r="X293" i="1"/>
  <c r="AC293" i="1" s="1"/>
  <c r="AJ293" i="1" s="1"/>
  <c r="AG293" i="1" s="1"/>
  <c r="AD293" i="1" s="1"/>
  <c r="S117" i="1"/>
  <c r="X242" i="1"/>
  <c r="AC242" i="1" s="1"/>
  <c r="AJ242" i="1" s="1"/>
  <c r="AG242" i="1" s="1"/>
  <c r="AD242" i="1" s="1"/>
  <c r="S242" i="1"/>
  <c r="X377" i="1"/>
  <c r="AC377" i="1" s="1"/>
  <c r="AJ377" i="1" s="1"/>
  <c r="AG377" i="1" s="1"/>
  <c r="AD377" i="1" s="1"/>
  <c r="S377" i="1"/>
  <c r="X310" i="1"/>
  <c r="AC310" i="1" s="1"/>
  <c r="AJ310" i="1" s="1"/>
  <c r="AG310" i="1" s="1"/>
  <c r="AD310" i="1" s="1"/>
  <c r="S310" i="1"/>
  <c r="S130" i="1"/>
  <c r="X130" i="1"/>
  <c r="AC130" i="1" s="1"/>
  <c r="AJ130" i="1" s="1"/>
  <c r="AG130" i="1" s="1"/>
  <c r="AD130" i="1" s="1"/>
  <c r="S372" i="1"/>
  <c r="X372" i="1"/>
  <c r="AC372" i="1" s="1"/>
  <c r="AJ372" i="1" s="1"/>
  <c r="AG372" i="1" s="1"/>
  <c r="AD372" i="1" s="1"/>
  <c r="S59" i="1"/>
  <c r="S254" i="1"/>
  <c r="S62" i="1"/>
  <c r="S322" i="1"/>
  <c r="S186" i="1"/>
  <c r="X186" i="1"/>
  <c r="AC186" i="1" s="1"/>
  <c r="AJ186" i="1" s="1"/>
  <c r="AG186" i="1" s="1"/>
  <c r="AD186" i="1" s="1"/>
  <c r="S47" i="1"/>
  <c r="X47" i="1"/>
  <c r="AC47" i="1" s="1"/>
  <c r="AJ47" i="1" s="1"/>
  <c r="AG47" i="1" s="1"/>
  <c r="AD47" i="1" s="1"/>
  <c r="S48" i="1"/>
  <c r="X48" i="1"/>
  <c r="AC48" i="1" s="1"/>
  <c r="AJ48" i="1" s="1"/>
  <c r="AG48" i="1" s="1"/>
  <c r="AD48" i="1" s="1"/>
  <c r="S50" i="1"/>
  <c r="X50" i="1"/>
  <c r="AC50" i="1" s="1"/>
  <c r="AJ50" i="1" s="1"/>
  <c r="AG50" i="1" s="1"/>
  <c r="AD50" i="1" s="1"/>
  <c r="S61" i="1"/>
  <c r="X61" i="1"/>
  <c r="AC61" i="1" s="1"/>
  <c r="AJ61" i="1" s="1"/>
  <c r="AG61" i="1" s="1"/>
  <c r="AD61" i="1" s="1"/>
  <c r="X90" i="1"/>
  <c r="AC90" i="1" s="1"/>
  <c r="AJ90" i="1" s="1"/>
  <c r="AG90" i="1" s="1"/>
  <c r="AD90" i="1" s="1"/>
  <c r="S90" i="1"/>
  <c r="S363" i="1"/>
  <c r="X363" i="1"/>
  <c r="AC363" i="1" s="1"/>
  <c r="AJ363" i="1" s="1"/>
  <c r="AG363" i="1" s="1"/>
  <c r="AD363" i="1" s="1"/>
  <c r="S92" i="1"/>
  <c r="X92" i="1"/>
  <c r="AC92" i="1" s="1"/>
  <c r="AJ92" i="1" s="1"/>
  <c r="AG92" i="1" s="1"/>
  <c r="AD92" i="1" s="1"/>
  <c r="X93" i="1"/>
  <c r="AC93" i="1" s="1"/>
  <c r="AJ93" i="1" s="1"/>
  <c r="AG93" i="1" s="1"/>
  <c r="AD93" i="1" s="1"/>
  <c r="S93" i="1"/>
  <c r="X69" i="1"/>
  <c r="AC69" i="1" s="1"/>
  <c r="AJ69" i="1" s="1"/>
  <c r="AG69" i="1" s="1"/>
  <c r="AD69" i="1" s="1"/>
  <c r="S69" i="1"/>
  <c r="S170" i="1"/>
  <c r="X170" i="1"/>
  <c r="AC170" i="1" s="1"/>
  <c r="AJ170" i="1" s="1"/>
  <c r="AG170" i="1" s="1"/>
  <c r="AD170" i="1" s="1"/>
  <c r="X217" i="1"/>
  <c r="AC217" i="1" s="1"/>
  <c r="AJ217" i="1" s="1"/>
  <c r="AG217" i="1" s="1"/>
  <c r="AD217" i="1" s="1"/>
  <c r="S217" i="1"/>
  <c r="X352" i="1"/>
  <c r="AC352" i="1" s="1"/>
  <c r="AJ352" i="1" s="1"/>
  <c r="AG352" i="1" s="1"/>
  <c r="AD352" i="1" s="1"/>
  <c r="S352" i="1"/>
  <c r="X86" i="1"/>
  <c r="AC86" i="1" s="1"/>
  <c r="AJ86" i="1" s="1"/>
  <c r="AG86" i="1" s="1"/>
  <c r="AD86" i="1" s="1"/>
  <c r="S86" i="1"/>
  <c r="X65" i="1"/>
  <c r="AC65" i="1" s="1"/>
  <c r="AJ65" i="1" s="1"/>
  <c r="AG65" i="1" s="1"/>
  <c r="AD65" i="1" s="1"/>
  <c r="S65" i="1"/>
  <c r="X192" i="1"/>
  <c r="AC192" i="1" s="1"/>
  <c r="AJ192" i="1" s="1"/>
  <c r="AG192" i="1" s="1"/>
  <c r="AD192" i="1" s="1"/>
  <c r="S192" i="1"/>
  <c r="S153" i="1"/>
  <c r="X153" i="1"/>
  <c r="AC153" i="1" s="1"/>
  <c r="AJ153" i="1" s="1"/>
  <c r="AG153" i="1" s="1"/>
  <c r="AD153" i="1" s="1"/>
  <c r="S155" i="1"/>
  <c r="X155" i="1"/>
  <c r="AC155" i="1" s="1"/>
  <c r="AJ155" i="1" s="1"/>
  <c r="AG155" i="1" s="1"/>
  <c r="AD155" i="1" s="1"/>
  <c r="X227" i="1"/>
  <c r="AC227" i="1" s="1"/>
  <c r="AJ227" i="1" s="1"/>
  <c r="AG227" i="1" s="1"/>
  <c r="AD227" i="1" s="1"/>
  <c r="S227" i="1"/>
  <c r="S212" i="1"/>
  <c r="X212" i="1"/>
  <c r="AC212" i="1" s="1"/>
  <c r="AJ212" i="1" s="1"/>
  <c r="AG212" i="1" s="1"/>
  <c r="AD212" i="1" s="1"/>
  <c r="S203" i="1"/>
  <c r="X203" i="1"/>
  <c r="AC203" i="1" s="1"/>
  <c r="AJ203" i="1" s="1"/>
  <c r="AG203" i="1" s="1"/>
  <c r="AD203" i="1" s="1"/>
  <c r="X248" i="1"/>
  <c r="AC248" i="1" s="1"/>
  <c r="AJ248" i="1" s="1"/>
  <c r="AG248" i="1" s="1"/>
  <c r="AD248" i="1" s="1"/>
  <c r="S248" i="1"/>
  <c r="S68" i="1"/>
  <c r="X68" i="1"/>
  <c r="AC68" i="1" s="1"/>
  <c r="AJ68" i="1" s="1"/>
  <c r="AG68" i="1" s="1"/>
  <c r="AD68" i="1" s="1"/>
  <c r="X27" i="1" l="1"/>
  <c r="AC27" i="1" s="1"/>
  <c r="AJ27" i="1" s="1"/>
  <c r="AG27" i="1" s="1"/>
  <c r="AD27" i="1" s="1"/>
  <c r="S107" i="1"/>
  <c r="X42" i="1"/>
  <c r="AC42" i="1" s="1"/>
  <c r="AJ42" i="1" s="1"/>
  <c r="AG42" i="1" s="1"/>
  <c r="AD42" i="1" s="1"/>
  <c r="S42" i="1"/>
  <c r="X190" i="1"/>
  <c r="AC190" i="1" s="1"/>
  <c r="AJ190" i="1" s="1"/>
  <c r="AG190" i="1" s="1"/>
  <c r="AD190" i="1" s="1"/>
  <c r="S189" i="1"/>
  <c r="S174" i="1"/>
  <c r="S369" i="1"/>
  <c r="X369" i="1"/>
  <c r="AC369" i="1" s="1"/>
  <c r="AJ369" i="1" s="1"/>
  <c r="AG369" i="1" s="1"/>
  <c r="AD369" i="1" s="1"/>
</calcChain>
</file>

<file path=xl/sharedStrings.xml><?xml version="1.0" encoding="utf-8"?>
<sst xmlns="http://schemas.openxmlformats.org/spreadsheetml/2006/main" count="3147" uniqueCount="877">
  <si>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</si>
  <si>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</si>
  <si>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</si>
  <si>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</si>
  <si>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</si>
  <si>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</si>
  <si>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</si>
  <si>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</si>
  <si>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</si>
  <si>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</si>
  <si>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</si>
  <si>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</si>
  <si>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</si>
  <si>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</si>
  <si>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</si>
  <si>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</si>
  <si>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</si>
  <si>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</si>
  <si>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</si>
  <si>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</si>
  <si>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</si>
  <si>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</si>
  <si>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</si>
  <si>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</si>
  <si>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</si>
  <si>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</si>
  <si>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</si>
  <si>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</si>
  <si>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</si>
  <si>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</si>
  <si>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</si>
  <si>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</si>
  <si>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</si>
  <si>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</si>
  <si>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</si>
  <si>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</si>
  <si>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</si>
  <si>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</si>
  <si>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</si>
  <si>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</si>
  <si>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</si>
  <si>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</si>
  <si>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</si>
  <si>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</si>
  <si>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</si>
  <si>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</si>
  <si>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</si>
  <si>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</si>
  <si>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</si>
  <si>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</si>
  <si>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</si>
  <si>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</si>
  <si>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</si>
  <si>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Notes:</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</si>
  <si>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</si>
  <si>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</si>
  <si>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</si>
  <si>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</si>
  <si>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</si>
  <si>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</si>
  <si>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</si>
  <si>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</si>
  <si>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</si>
  <si>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</si>
  <si>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</si>
  <si>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</si>
  <si>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</si>
  <si>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</si>
  <si>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</si>
  <si>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</si>
  <si>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</si>
  <si>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</si>
  <si>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</si>
  <si>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</si>
  <si>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</si>
  <si>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</si>
  <si>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</si>
  <si>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</si>
  <si>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</si>
  <si>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</si>
  <si>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</si>
  <si>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</si>
  <si>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</si>
  <si>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</si>
  <si>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</si>
  <si>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Yes</t>
  </si>
  <si>
    <t>You can enter a value in the column labeled "Adj." to change your price manually.</t>
  </si>
  <si>
    <t xml:space="preserve"> </t>
  </si>
  <si>
    <t>ALL ITEMS MARKED WITH PACKAGING QUANTITY ARE SOLD IN MULTIPLES OF THAT QUANTITY ONLY</t>
  </si>
  <si>
    <t>Natural Stone</t>
  </si>
  <si>
    <t>E</t>
  </si>
  <si>
    <t>N</t>
  </si>
  <si>
    <t>GRANITE</t>
  </si>
  <si>
    <t>10.00 SF/CTN</t>
  </si>
  <si>
    <t xml:space="preserve">                </t>
  </si>
  <si>
    <t xml:space="preserve">                   </t>
  </si>
  <si>
    <t xml:space="preserve">                 </t>
  </si>
  <si>
    <t>Note:</t>
  </si>
  <si>
    <t>24" x 24"</t>
  </si>
  <si>
    <t>18" x 18"</t>
  </si>
  <si>
    <t>12" x 12"</t>
  </si>
  <si>
    <t>MARBLE</t>
  </si>
  <si>
    <t>Verde Pacifico</t>
  </si>
  <si>
    <t>12" x 24"</t>
  </si>
  <si>
    <t>The spreadsheet has many special features to assist you.  Apply your discount to generate your net costs for your purchasing department.  Apply your standard gross margin percentage or custom prices to generate your own custom price list for your showroom.</t>
  </si>
  <si>
    <t>11.25 SF/CTN</t>
  </si>
  <si>
    <t xml:space="preserve"> 4 SF/PC</t>
  </si>
  <si>
    <t>CMT1040 Filetto Rosso</t>
  </si>
  <si>
    <t>CMT1431 Rosso Levanto (Turkey)</t>
  </si>
  <si>
    <t>CMT1432 Emperador Dark</t>
  </si>
  <si>
    <t xml:space="preserve">CMT1432 Marron Imperial </t>
  </si>
  <si>
    <t>CMT1650 Rojo Alicante</t>
  </si>
  <si>
    <t>Marble 12" x 12"</t>
  </si>
  <si>
    <t>Marble 16" x 16"</t>
  </si>
  <si>
    <t>Marble 18" x 18"</t>
  </si>
  <si>
    <t>Marble Mosaic (5/8") Polished</t>
  </si>
  <si>
    <t>MOSA1788 Snow White</t>
  </si>
  <si>
    <t>Marble Tumbled 12" x 12"</t>
  </si>
  <si>
    <t>TUM1030 Botticino</t>
  </si>
  <si>
    <t>TUM1170 Travertine Dark</t>
  </si>
  <si>
    <t>TUM1174 Travertine Scabas</t>
  </si>
  <si>
    <t>Marble Tumbled 4" x 4"</t>
  </si>
  <si>
    <t>TUM1399 Travertine Light</t>
  </si>
  <si>
    <t>Granite 12" x 12"</t>
  </si>
  <si>
    <t>CGT5027 Almond Mauve</t>
  </si>
  <si>
    <t>CGT5041 Bainbrook Brown</t>
  </si>
  <si>
    <t>CGT5270 Balmoral Red</t>
  </si>
  <si>
    <t>CGT5410F Bianco Sardo Flamed</t>
  </si>
  <si>
    <t>CGT5021 Cashmere White</t>
  </si>
  <si>
    <t>CGT5100P Diamond Rose South Polished</t>
  </si>
  <si>
    <t>CGT5100F Diamond Rose South Flamed</t>
  </si>
  <si>
    <t>Ghibli</t>
  </si>
  <si>
    <t>CGT5244 Giallo Antico</t>
  </si>
  <si>
    <t>CGT5460 Giallo Veneziano</t>
  </si>
  <si>
    <t>CGT5223 Juperana Columbo</t>
  </si>
  <si>
    <t>CGT5245F Luna Bianco Flamed</t>
  </si>
  <si>
    <t>CGT5243 Mauve Dynasty</t>
  </si>
  <si>
    <t>CGT5100P Rosa Porrino Polished</t>
  </si>
  <si>
    <t>Granite 16" x 16"</t>
  </si>
  <si>
    <t>CGT5455 Ubatuba</t>
  </si>
  <si>
    <t>Granite 18" x 18"</t>
  </si>
  <si>
    <t>CGT5410P Bianco Sardo Polished</t>
  </si>
  <si>
    <t>CMT1320P Biancone Polished</t>
  </si>
  <si>
    <t>CMT1744H Caliza Capri Honed</t>
  </si>
  <si>
    <t>CMT1744P Caliza Capri Polished</t>
  </si>
  <si>
    <t>CMT1744P St. Tropez Polished</t>
  </si>
  <si>
    <t>CMT1750H Gascone Beige Honed</t>
  </si>
  <si>
    <t>CMT1750P St. Molina Polished</t>
  </si>
  <si>
    <t>CMT821BH Trav. Turkish Brsh/Unfilled</t>
  </si>
  <si>
    <t>CMT1754H Ramon Gold Honed</t>
  </si>
  <si>
    <t>CMT1754P Ramon Gold Polished</t>
  </si>
  <si>
    <t>CMT1751H Gascone Blue Honed</t>
  </si>
  <si>
    <t>12.00 SF/CTN</t>
  </si>
  <si>
    <t>6" x 12"</t>
  </si>
  <si>
    <t xml:space="preserve">CGT5015 Cafe Imperial, CGT5401F Crimson Red - Flamed, </t>
  </si>
  <si>
    <t xml:space="preserve">CGT5310 Impala Black, CGT5022 Imperial White, CGT5380 </t>
  </si>
  <si>
    <t xml:space="preserve">       "</t>
  </si>
  <si>
    <t xml:space="preserve">     "       "   "   "</t>
  </si>
  <si>
    <t>Limestone 12" x 12"</t>
  </si>
  <si>
    <t>CLT1320H Biancone, CLT1045H Montevideo &amp; CLT1744H St Tropez.</t>
  </si>
  <si>
    <t>Limestone &amp; Travertine 12" x 12"</t>
  </si>
  <si>
    <t>Limestone &amp; Travertine 16" x 16"</t>
  </si>
  <si>
    <t xml:space="preserve">&amp; CGT5022 Shrewsbury White. </t>
  </si>
  <si>
    <t>Limestone 16" x 16"</t>
  </si>
  <si>
    <t>CLT2045H Montevideo &amp; CLT2750H St Molina.</t>
  </si>
  <si>
    <t>Limestone 18" x 18"</t>
  </si>
  <si>
    <t xml:space="preserve">CMT1010 Arabescato, CMT1060 Belmonte Daino, CMT1060 Daino </t>
  </si>
  <si>
    <t xml:space="preserve">Real, CMT1251 Emperador Light (Spanish), CMT1250 Empire Brown, </t>
  </si>
  <si>
    <t xml:space="preserve">CMT1591 Perlato Grigio (Pacific Pewter), CMT1630 Rio Green &amp; </t>
  </si>
  <si>
    <t>CMT1788 Snow White.</t>
  </si>
  <si>
    <t xml:space="preserve">     "      "   "   "</t>
  </si>
  <si>
    <t xml:space="preserve">CMT3095 Breccia Oniciata, CMT3740 Rosa Gerona, CMT3740 Rosa </t>
  </si>
  <si>
    <t>Zarci &amp; CMT3740 Sand Rosada.</t>
  </si>
  <si>
    <t>Marble 24" x 24"</t>
  </si>
  <si>
    <t>CMT4480 Statuario Venato</t>
  </si>
  <si>
    <t>Limestone 18" x 32"</t>
  </si>
  <si>
    <t>Marble 3" x 12"</t>
  </si>
  <si>
    <t>Marble 12" x 24"</t>
  </si>
  <si>
    <t>CMT1217 Crema Valencia, CMT1551 Orange Coral &amp; CMT1551 Rojo Coralito.</t>
  </si>
  <si>
    <t>CMT3060 Belmonte Daino, CMT3060 Daino Real &amp; CMT3323H Oatmeal.</t>
  </si>
  <si>
    <t>CGT5100F Rosa Porrino - Flamed is available again.</t>
  </si>
  <si>
    <t>CGT7445F Black Absolute Flamed and CGT7445H Black Absolute Honed.</t>
  </si>
  <si>
    <t>CGT5027 Black Dynasty and CGT5160 Verde Maritaca.</t>
  </si>
  <si>
    <t>Granite 18" x 32"</t>
  </si>
  <si>
    <t>CGT5445F Black Absolute Flamed.</t>
  </si>
  <si>
    <t>CLT2752H Melange Beige and CLT2032H Mocha Cream Cross-Cut.</t>
  </si>
  <si>
    <t>Limestone 12" x 24"</t>
  </si>
  <si>
    <t>CLT1552H1224 Bateig Blue and CLT1552H1224 Oasis Blue.</t>
  </si>
  <si>
    <t>CLT3377H Jura Beige.</t>
  </si>
  <si>
    <t>CLT2750H Gascone Beige.</t>
  </si>
  <si>
    <t>CLT1377H Jura Beige, CLT1379H Jura Grey and CLT1755 Sunny Polished.</t>
  </si>
  <si>
    <t>CGT7080 Midnite Blue.</t>
  </si>
  <si>
    <t>CLT1752 Jerusalem Gold Brushed.</t>
  </si>
  <si>
    <t>CMT1195 Crema Marfil Standard.</t>
  </si>
  <si>
    <t>Marble 6" x 12"</t>
  </si>
  <si>
    <t>CMT1196 Crema Marfil Extra.</t>
  </si>
  <si>
    <t>CMT3498 Nero Classico (China Black), CMT3495 New St Laurent &amp; CMT3400 Thassos 'A' Extra.</t>
  </si>
  <si>
    <t xml:space="preserve">CMT4190 Bianco Carrara, CMT4120H Calacatta Chablis (Oro) Honed and CMT4196H Crema Marfil Extra Honed.  </t>
  </si>
  <si>
    <t xml:space="preserve">Multicolor, CGT5100F Rosa Porrino - Flamed, CGT5220 Santa Cecilia </t>
  </si>
  <si>
    <t>CLT3552H Bateig Blue, CLT3320H Biancone &amp; CLT3552H Oasis Blue.</t>
  </si>
  <si>
    <t xml:space="preserve">CLT3552H Bateig Blue and CLT3552H Oasis Blue are available again.  </t>
  </si>
  <si>
    <t xml:space="preserve">CMT1640 Biancone (Perlino Bianco), CMT5010 Blue/Azul Macubas, CMT1195H Crema Marfil Standard Honed, </t>
  </si>
  <si>
    <t xml:space="preserve">CMT1432H Emperador Dark Honed, CMT1285 Grigio Carnico, CMT1432H Marron Imperial Honed, CMT1640 </t>
  </si>
  <si>
    <t>Perlino Bianco (Biancone), CMT1498 Pure Black, CMT1000 Thassos A1 &amp; CMT1021 Whitewood.</t>
  </si>
  <si>
    <t>"</t>
  </si>
  <si>
    <t xml:space="preserve">    "       "   "   "</t>
  </si>
  <si>
    <t xml:space="preserve">CMT14821224 Asian Calacatta, CMT10221224 Athens Grey, CMT17901224 Bianco Carrara, CMT1790H1224 </t>
  </si>
  <si>
    <t xml:space="preserve">Bianco Carrara Honed, CMT17801224 Bianco Dolomiti, CMT11961224 Crema Marfil Extra, CMT1196H1224 </t>
  </si>
  <si>
    <t xml:space="preserve">Crema Marfil Extra Honed, CMT14821224 Empress White, CMT14801224 Statuario Venato, CMT1480H1224 </t>
  </si>
  <si>
    <t xml:space="preserve">Statuario Venato Honed, CMT19501224 Striato Olympico, CMT1021A1224 Whitewood Honed &amp; CMT19501224 </t>
  </si>
  <si>
    <t xml:space="preserve">Zebra Equator. </t>
  </si>
  <si>
    <t>CGT5465 Carioca Gold, CGT5401 Crimson Red &amp; CGT5045 Labrador Antique.</t>
  </si>
  <si>
    <t>CGT5470 Golden Peach.</t>
  </si>
  <si>
    <t>CLT1745H Crema Europa.</t>
  </si>
  <si>
    <t>CMT1000H Thassos 'A' Extra - Honed.</t>
  </si>
  <si>
    <t xml:space="preserve">CMT1194 Crema Café, CMT1140 Fior Di Bosco, CMT1322H French Vanilla - Honed, CMT1193 Mogano, </t>
  </si>
  <si>
    <t xml:space="preserve">CMT1920 Verde Hulien Jade Dark, CMT1630 Verde Hulien Jade Light, CMT1910 Verde Hulien Jade Medium </t>
  </si>
  <si>
    <t>&amp; CMT1194 Visone.</t>
  </si>
  <si>
    <t xml:space="preserve">Calacatta (Grigio) and CMT11951224 Crema Marfil Standard </t>
  </si>
  <si>
    <t>CMT2000 Thassos 'A' Extra</t>
  </si>
  <si>
    <t>Granite</t>
  </si>
  <si>
    <t>Limestone</t>
  </si>
  <si>
    <t>Marble</t>
  </si>
  <si>
    <t>Added:  Color CGT5445 Black Absolute Polished in the 12" x 24" format.</t>
  </si>
  <si>
    <t xml:space="preserve">Colors CGT5042 Bainbrook Peach Polished, CGT5140 Baltic Brown Polished, CGT5410  Bianco Sardo Polished, CGT5470 Golden Peach Polished, CGT5245  Luna Bianco Polished, CGT5100F Rosa Porrino Flamed and CGT5470 Sunshine Gold Polished in the 12" x 12" format.  Color CGT7012H Jet Mist Honed in the 18" x 18" format.  </t>
  </si>
  <si>
    <t>epoxy system such as Laticrete Latapoxy 300.  Green Marble should not be installed in locations with standing water such as shower pans.</t>
  </si>
  <si>
    <t xml:space="preserve">A penetrating sealer should be applied after installation if the marble will be exposed to moisture or liquids that might stain.   </t>
  </si>
  <si>
    <r>
      <t xml:space="preserve">MARBLE </t>
    </r>
    <r>
      <rPr>
        <i/>
        <u/>
        <sz val="8"/>
        <rFont val="Arial"/>
        <family val="2"/>
      </rPr>
      <t>- continued</t>
    </r>
  </si>
  <si>
    <t>continued on next page</t>
  </si>
  <si>
    <t>Added:  Color CMT1010 Arabescato Polished in the 12" x 12" format.  Colors CMT1790 Bianca Carrara Polished and CMT1790H Bianca Carrara Honed in the 6" x 12" format.  Colors CMT1498H Nero Classico Honed (China Black w/Little Veins) and CMT1000H Thassos 'A' Extra Honed in the 12" x 12" format.  Colors CMT1071 Bianco Venatino (Gioia) Polished, CMT1071H Bianco Venatino (Gioia) Honed, CMT1130 Calacattta (Grigio) Polished, CMT1195 Crema Marfil Standard Polished, CMT1195H Crema Marfil Standard Honed, CMT1000 Thassos 'A' Extra Polished, CMT1549 Bardiglio Imperiale Polished and CMT1950H Zebrino Honed in the 12" x 24" format.  Colors CMT1071H Bianco Venatino (Gioia) Honed and CMT1480H Statuario Venato Honed in the 16" x 16" format.  Colors CMT1250 Emperador Light Polished, CMT1497 Nero Bianco Polished (China Black w/Veins) and CMT1480H Statuario Venato Honed in the 18" x 18" format.</t>
  </si>
  <si>
    <t>Black Absolute (Supreme Black)</t>
  </si>
  <si>
    <t xml:space="preserve">Color CGT5400 Capao Bonito Polished in the 12" x 12" format.  Color CGT5445 Black Absolute Polished in the 12" x 24" format and color CGT5445F Black Absolute Flamed in the 18" x 32" format.  </t>
  </si>
  <si>
    <t>Lagos Azul (Blue River)</t>
  </si>
  <si>
    <t xml:space="preserve">Color CLT1320H French Ivory Honed 12" x 12" format.  Colors CLT2752H Jerusalem Bone Honed and CLT2752H Melange Beige Honed in the 16" x 16" format.  Colors CLT3320H French Ivory Honed and CLT3751H Gascone Blue Honed in the 18" x 18" format.  Colors CLT4552H Bateig Blue Honed and CLT4552H Oasis Blue Honed in the 24" x 24" format.  Color CLT1752 Jerusalem Gold Brushed in the 18" x 32" format.  </t>
  </si>
  <si>
    <t>Travertine</t>
  </si>
  <si>
    <t xml:space="preserve">Color CLT1048H Lagos Gold Honed 12" x 12" format.  Colors CLT1754H Jerusalem Gold Honed and CLT2032H Mocha Cream Cross-Cut Honed in the 16" x 16" format.  And color CLT1754 Jerusalem Gold Polished in the 24" x 24" format.    </t>
  </si>
  <si>
    <t>3" x 6"</t>
  </si>
  <si>
    <t>Bianco Carrara (Bianco Classico)</t>
  </si>
  <si>
    <t>5.00 SF/CTN</t>
  </si>
  <si>
    <t>Calacatta Gold (Chablis Gold)</t>
  </si>
  <si>
    <t>b</t>
  </si>
  <si>
    <t>b) Green Marble is sensitive to moisture and prone to warpage when set with a water based system.  Green Marble should be set with an</t>
  </si>
  <si>
    <t>a) Call customer service for current Square Feet per Carton packaging.</t>
  </si>
  <si>
    <t>Rojo Alicante (Russetino)</t>
  </si>
  <si>
    <t>Crema Marfil Extra (Sebastian Cream Extra)</t>
  </si>
  <si>
    <t>Asian Calacatta (Empress White)</t>
  </si>
  <si>
    <t>Botticino Fiorito (Beige Supreme)</t>
  </si>
  <si>
    <t>Bianco Dolomiti (Luna White)</t>
  </si>
  <si>
    <t>Botticino Semi-Classico (Beige Rubino Semi)</t>
  </si>
  <si>
    <t>Brecha Tavira Extra (Rose Bordeaux)</t>
  </si>
  <si>
    <t xml:space="preserve">Calacatta Gold (Chablis Gold)  </t>
  </si>
  <si>
    <t xml:space="preserve"> 12.00 SF/CTN</t>
  </si>
  <si>
    <t>Emperador Dark/Marron Imperial (Fontana)</t>
  </si>
  <si>
    <t>Emperador Light (Empire Brown)</t>
  </si>
  <si>
    <t>Honey Onyx (Gold Onyx)</t>
  </si>
  <si>
    <t>Ming Green (Spearmint Green)</t>
  </si>
  <si>
    <t>New St. Laurent (Meridian Brown)</t>
  </si>
  <si>
    <t>Rosa Verona (Rosa Italia)</t>
  </si>
  <si>
    <t xml:space="preserve">Statuario Venato/Statuary (Monte White)  </t>
  </si>
  <si>
    <t>Colors CMT1630 Spring Green Polished and CMT1021 Whitewood Polished in the 12" x 12" format.  Colors CMT1950 Striato Olympico Polished and CMT1950 Zebra Equator Polished in the 12" x 24" format.  Colors CMT1194 Crema Café Polished, CMT1193 Mogano Polished and CMT1194 Visone Polished in the 18" x 18" formats.</t>
  </si>
  <si>
    <t xml:space="preserve">Color CMT1195 Crema Marfil Standard Polished in the 3" x 12" format.  Colors CMT1010 Arabescato Polished, CMT1130 Calacatta (Grigio) Polished and CMT1715 Rosso Verona Polished in the 12" x 12" format.  Colors CMT1120 Calacatta Chablis (Oro) Polished and CMT1480 Statuario Venato Polished in the 16" x 16" format.  Colors CMT1130 Calacatta (Grigio) Polished, CMT1497 Nero Bianco Polished (China Black w/More Veins), CMT1498 Nero Classico Polished (China Black w/Less Veins) and CMT1495 New St. Laurent Polished in the 18" x 18" format.  Colors CMT1549 Bardiglio Imperiale Polished and CMT1130 Calacatta (Grigio) Polished in the 12" x 24" format. </t>
  </si>
  <si>
    <t>MARBLE MOSAICS</t>
  </si>
  <si>
    <t>Crema Marfil Standard (Sebastian Cream Standard)</t>
  </si>
  <si>
    <t>White Carrara/Bardiglio (Bianco Classico/Imperial)</t>
  </si>
  <si>
    <t>White Carrara/Black (Bianco Classico/Nero)</t>
  </si>
  <si>
    <t>White Carrara/Thassos (Bianco Classico/Aqua Bianco)</t>
  </si>
  <si>
    <t>Emperador Dark (Fontana)</t>
  </si>
  <si>
    <t>White Carrara (Bianco Classico)</t>
  </si>
  <si>
    <t xml:space="preserve">  Basketweave Mosaics:</t>
  </si>
  <si>
    <t xml:space="preserve">  Hexagon Mosaics:</t>
  </si>
  <si>
    <t xml:space="preserve">  Penny Round 3/4" Mosaics:</t>
  </si>
  <si>
    <t>Nero Marquina (Nero Classico)</t>
  </si>
  <si>
    <t xml:space="preserve">  Square Mosaics:</t>
  </si>
  <si>
    <t xml:space="preserve">  Specialty Mosaics:</t>
  </si>
  <si>
    <t>2" x 12"</t>
  </si>
  <si>
    <t>Chair Rail</t>
  </si>
  <si>
    <t>MOLD1330P</t>
  </si>
  <si>
    <t>Botticino (Beige Rubino)</t>
  </si>
  <si>
    <t>MOLD1120P</t>
  </si>
  <si>
    <t>MOLD1120H</t>
  </si>
  <si>
    <t>MOLD1195P</t>
  </si>
  <si>
    <t>MOLD1195H</t>
  </si>
  <si>
    <t>MOLD1432P</t>
  </si>
  <si>
    <t>MOLD1460P</t>
  </si>
  <si>
    <t>MOLD1498P</t>
  </si>
  <si>
    <t>MOLD1480P</t>
  </si>
  <si>
    <t>MOLD1480H</t>
  </si>
  <si>
    <t>MOLD1000P</t>
  </si>
  <si>
    <t>MOLD1790P</t>
  </si>
  <si>
    <t>MOLD1790H</t>
  </si>
  <si>
    <t>Crema Marfil (Sebastian Cream)</t>
  </si>
  <si>
    <t>CHAIR RAILS &amp; PENCILS</t>
  </si>
  <si>
    <t>Statuario (Monte White)</t>
  </si>
  <si>
    <t>Pencil</t>
  </si>
  <si>
    <t>MOLDP1330P</t>
  </si>
  <si>
    <t>MOLDP1120P</t>
  </si>
  <si>
    <t>MOLDP1120H</t>
  </si>
  <si>
    <t>MOLDP1195P</t>
  </si>
  <si>
    <t>MOLDP1195H</t>
  </si>
  <si>
    <t>MOLDP1432P</t>
  </si>
  <si>
    <t>MOLDP1080P</t>
  </si>
  <si>
    <t>MOLDP1460P</t>
  </si>
  <si>
    <t>MOLDP1498P</t>
  </si>
  <si>
    <t>MOLDP1480P</t>
  </si>
  <si>
    <t>MOLDP1480H</t>
  </si>
  <si>
    <t>MOLDP1000P</t>
  </si>
  <si>
    <t>MOLDP1790P</t>
  </si>
  <si>
    <t>MOLDP1790H</t>
  </si>
  <si>
    <t>Marble Mosaics</t>
  </si>
  <si>
    <t>Chair Rails &amp; Pencils</t>
  </si>
  <si>
    <t>Flamed</t>
  </si>
  <si>
    <t>Honed</t>
  </si>
  <si>
    <t>Polished</t>
  </si>
  <si>
    <t>Statuario Venato/Statuary (Monte White)</t>
  </si>
  <si>
    <t>1" x 1"         White Carrara (Bianco Classico)</t>
  </si>
  <si>
    <t xml:space="preserve"> 2" Hexagon   Bardiglio</t>
  </si>
  <si>
    <t xml:space="preserve"> 1" Hexagon   White Carrara (Bianco Classico)</t>
  </si>
  <si>
    <t xml:space="preserve"> 2" Hexagon   White Carrara (Bianco Classico)</t>
  </si>
  <si>
    <t>Herringbone   White Carrara (Bianco Classico)</t>
  </si>
  <si>
    <t>Flower            White Carrara/Bardiglio (Bianco Classico/Imperial)</t>
  </si>
  <si>
    <t>3/4" x 12"</t>
  </si>
  <si>
    <t xml:space="preserve">Added:  Colors CTT1399 Navona (Travertine Ivory) Filled &amp; Polished, CTT1820 Noce (Walnut Travertine) Filled &amp; Polished and CTT1170 Roman (Coffee Travertine) Filled &amp; Polished in the 12" x 12" format added. </t>
  </si>
  <si>
    <t>Calacatta Gold/Bardiglio (Chablis Gold/Imperial)</t>
  </si>
  <si>
    <t>Item # Lookup:</t>
  </si>
  <si>
    <t>CA5</t>
  </si>
  <si>
    <t>CAMOLD</t>
  </si>
  <si>
    <t>CAMOSA</t>
  </si>
  <si>
    <t>CA1</t>
  </si>
  <si>
    <t>Colors CGT5455 Ubatuba (Supreme Green) Polished and CGT5051 Verde Lavras (Classic Green) Polished in the 12" x 12" format.</t>
  </si>
  <si>
    <t xml:space="preserve">Colors CLT1754H Jerusalem Gold (Tuscany Gold) Honed and CLT1754 Jerusalem Gold (Tuscany Gold) Polished in the 12" x 12" format.  Color CLT1045H Lagos Azul (Blue River) Honed in the 16" x 16" format. </t>
  </si>
  <si>
    <t>Color CMT1196H Crema Marfil Extra (Sebastian Cream Extra) Honed in the 24" x 24" format.</t>
  </si>
  <si>
    <t>Added:  CMT1120 Calacatta Gold (Chablis Gold) 6" x 12" Polished and CMT1120 Calacatta Gold (Chablis Gold) 6" x 12" Honed Field Tile format.  CMT1495 New St. Laurent (Meridian Brown) 18" x 18" Polished.  Calacatta Gold/Bardiglio (Chablis Gold/Imperial) Basketweave Mosaic, available in Honed or polished surface.</t>
  </si>
  <si>
    <t>Nero Bianco w/medium veins</t>
  </si>
  <si>
    <t xml:space="preserve"> 2" Hexagon   Nero Classico</t>
  </si>
  <si>
    <t>Thassos (Aqua Bianco)</t>
  </si>
  <si>
    <t xml:space="preserve">Added:  Colors MOSAB1195A Crema Marfil/Crema Marfil (Sebastian Cream) &amp;  MOSAB1480A Empress White/Empress White Basketweave Mosaics.  MOSAX1498-2 2" Hexagon Nero Classico Polished and MOSAX1498H-2 2" Hexagon Nero Classico Honed Hexagon Mosaics.  MOSAH1120 Calacatta Gold (Chablis Gold) Polished and MOSAH1195 Crema Marfil (Sebastian Cream) Polished Herringbone Mosaics.  </t>
  </si>
  <si>
    <t xml:space="preserve">Added:  Colors CMT1024 Kenya Black Polished 12" x 24" Field, CMT1497 Nero Bianco w/medium veins Polished 18" x 18" and 12" x 24" Field &amp; CMT1498 Nero Classico w/light veins Polished 18" x 18" Field.  </t>
  </si>
  <si>
    <t>MOSAB1080 Honey Onyx/Black (Gold Onyx/Nero) Polished Basketweave Mosaic.   MOSAP1195 5/8" x 5/8" Crema Marfil (Sebastian Cream) Polished, MOSAP1080 5/8" x 5/8" Honey Onyx (Gold Onyx) Polished,  MOSAT1080 5/8" x 5/8" Honey Onyx (Gold Onyx) Tumbled, MOSAP1480 5/8" x 5/8" Statuario (Monte White) Polished, MOSAT1480 5/8" x 5/8" Statuario (Monte White) Tumbled and MOSAP1 1480 1" x 1"  Statuario (Monte White) Polished Square Mosaics.</t>
  </si>
  <si>
    <t>MOSAB1080S Honey Onyx/Stonewood (Gold Onyx/Stone) Polished Basketweave Mosaic.   MOSAP1432 5/8" x 5/8" Emperador Dark (Fontana), MOSAP1498 5/8" x 5/8" Nero Marquina (Nero), MOSAP1000 5/8" x 5/8" Thassos "A" (Aqua Bianco) and MOSAP1790 5/8" x 5/8" White Carrara (Bianco Classico) Polished Square Mosaics.</t>
  </si>
  <si>
    <t>Color CGT5025 Black Galaxy (Black Deluxe) Polished in the 12" x 12" format.</t>
  </si>
  <si>
    <t>Color CMT1012124H San Marino Azul Honed in the 12" x 24" format added.</t>
  </si>
  <si>
    <t>Color CGT5445 Black Absolute (Supreme Black) Polished in the 12" x 24" format added.</t>
  </si>
  <si>
    <t>CMT1680 Rosa Aurora Light (Rosa Classico) Polished 12" x 12" format.</t>
  </si>
  <si>
    <t>CMT1030H Botticino Fiorito (Beige Supreme) Honed 18" x 18" format.</t>
  </si>
  <si>
    <t>CMT1050H Botticino Semi-Classico (Beige Rubino Semi) Honed 18" x 18" format.</t>
  </si>
  <si>
    <t>Color CMT1498H Nero Classico w/light veins Honed in the 12" x 24" format added.</t>
  </si>
  <si>
    <t>Marble Mosaics - Square Mosaics</t>
  </si>
  <si>
    <t>MOSAP1 1480 1" x 1"  Statuario (Monte White) Polished Mosaic added back to the collection again.</t>
  </si>
  <si>
    <t>Flower            Thassos/Carrara (Aqua Bianco/Bianco Classico)</t>
  </si>
  <si>
    <t>Marble Mosaics - Specialty Mosaics</t>
  </si>
  <si>
    <t xml:space="preserve">MOSAF1000A Thassos/Carrara (Aqua Bianco/Bianco Classico) Polished Flower Mosaic and MOSAH1021H Whitewood Honed Herringbone Mosaic added. </t>
  </si>
  <si>
    <t>Color CTT1820 Noce (Walnut Travertine) Filled &amp; Polished 12" x 12" format.</t>
  </si>
  <si>
    <t xml:space="preserve">Color CLT1754 Jerusalem Gold Polished in the 24" x 24" format added back to the collection again.  Color Smoke 12" x 24" Honed format added.  </t>
  </si>
  <si>
    <t xml:space="preserve"> MOSAX1120 Calacatta Gold (Chablis Gold) Polished 1" Hexagon and MOSAX1120H Calacatta Gold (Chablis Gold) Honed 1" Hexagon Mosaics. </t>
  </si>
  <si>
    <t>Added:  Color CGT5445H Black Absolute (Supreme Black) Honed 24" x 24" Field.</t>
  </si>
  <si>
    <t>Added:  Color CMT1482H Asian Calacatta (Empress White) Honed 12" x 24" Field, color CMT17801224H Bianco Dolomiti (Luna White) Honed 12" x 24" Field and color Bianco Venatino/Gioia (Joy White) Polished 18" x 36" Field.  Honed 5" Hexagon format added an is available in colors Asian Calacatta (Empress White), Bianco Carrara (Bianco Classico) and Calacattta Gold (Chablis Gold) only.</t>
  </si>
  <si>
    <t>Majestic White</t>
  </si>
  <si>
    <t>Grigio Toscano</t>
  </si>
  <si>
    <t>Added:  CMT1769612H Majestic White Honed 6" x 12", CMT1025 Grigio Toscano Honed 12" x 24", CMT10261224 Ice White Polished 12" x 24", CMT17691224 Majestic White Polished 12" x 24" &amp; CMT17691224H Majestic White Honed 12" x 24".</t>
  </si>
  <si>
    <t>MOSARC1790 White Carrara (Bianco Classico) Paradox Mosaic.</t>
  </si>
  <si>
    <t>Colors CGT5445F Black Absolute (Supreme Black) Flamed and CGT5027F Black Dynasty Flamed 12" x 12" field.</t>
  </si>
  <si>
    <t>Colors CLT1005H Rosal/Claire (Alhambra) Honed and CLT14701224H Smoke Honed 12" x 24" field.</t>
  </si>
  <si>
    <t>Color CMT1950H Zebrino (Chablis Strisce) Honed 12" x 24" field.</t>
  </si>
  <si>
    <t>16.00 SF/CTN</t>
  </si>
  <si>
    <t>Griso</t>
  </si>
  <si>
    <t>Doge</t>
  </si>
  <si>
    <t>Moro</t>
  </si>
  <si>
    <t>Marble Agglomerate Tiles (Agglo)</t>
  </si>
  <si>
    <t>These tiles are made up of 97% Marble &amp; 3% Resin.  Available in 4 colors and in the 24" x 24" Honed field tile size.</t>
  </si>
  <si>
    <t>This price list is available electronically on an Excel spreadsheet at www.conestogatile.com/pricelists.</t>
  </si>
  <si>
    <t>Berlin</t>
  </si>
  <si>
    <t>Color Berlin in the 24" x 24" Honed field tile size added.</t>
  </si>
  <si>
    <t>Colors:</t>
  </si>
  <si>
    <t>Central Park</t>
  </si>
  <si>
    <t>Glazed Ceramic Wall Tile.</t>
  </si>
  <si>
    <t>Gramercy Park</t>
  </si>
  <si>
    <t>Glazed Porcelain Floor &amp; Wall Tile.</t>
  </si>
  <si>
    <t>Colors CMT1640 Biancone/Perlino Bianco (Riviera Bianco) Polished 12" x 12", CMT1322 French Vanilla (Bianco Cream) Polished 12" x 12" and CMT1063 Giallo Reale (Giallo Firenze) Polished 12" x 12" field tiles.</t>
  </si>
  <si>
    <t>CMT1000H Thassos "A" Extra Clean (Aqua Bianco A) Honed 12" x 12" field.</t>
  </si>
  <si>
    <t>MOSAX1195-2 Crema Marfil (Sebastian Cream) 2" Hexagon Mosaic.</t>
  </si>
  <si>
    <t xml:space="preserve">  Petal Mosaics:</t>
  </si>
  <si>
    <t>12.60" x 10.63"</t>
  </si>
  <si>
    <t>12" x 9.96"</t>
  </si>
  <si>
    <t>Thassos/Carrara</t>
  </si>
  <si>
    <t>Thassos/Fancy Pink</t>
  </si>
  <si>
    <t>4.65 SF/CTN</t>
  </si>
  <si>
    <t>4.17 SF/CTN</t>
  </si>
  <si>
    <t>(0.93 SF/SHT)</t>
  </si>
  <si>
    <t>(0.83 SF/SHT)</t>
  </si>
  <si>
    <t>Colors Savannah (Glossy) and Bisque (Matte) added.</t>
  </si>
  <si>
    <t>Petal Mosaic pattern added and is available in two colorways.</t>
  </si>
  <si>
    <t>Natural Stone (made up of 97% Marble &amp; 3% Resin)</t>
  </si>
  <si>
    <t>4" x 12"</t>
  </si>
  <si>
    <t>CMT1498 China Black (Pure Black) in the 12" x 12" format.  CMT1498 Nero Classico w/light veins Polished in the 12" x 12", 18" x 18" and 12" x 24" formats.  CMT1498H Nero Classico w/light veins Honed in the 12" x 12" format.   CMT1000H Thassos "A" Extra Clean (Aqua Bianco A) Honed in the 12" x 12" format.   CMT1921 Verde Pacifico Extra in the 12" x 12" format.</t>
  </si>
  <si>
    <t>13.50 SF/CTN</t>
  </si>
  <si>
    <t xml:space="preserve">CMT1497H Nero Bianco w/medium veins Honed in the 12" x 12", 18" x 18" and 12" x 24" formats added.  CMT3497 Nero Bianco w/medium veins Polished in the 18" x 18" x 1/2" format added.  4" x 12" format added to colors Bianco Carrara "C" and Calacatta Gold in both Polished and Honed formats.  CMT1482H Asian Calacatta Honed (Empress White) and CMT1549H Bardiglio Imperiale Honed (Imperial Grey) added in the 18" x 18" format. </t>
  </si>
  <si>
    <t xml:space="preserve"> 2" Hexagon   Majestic White</t>
  </si>
  <si>
    <t>Color Seagrass (Glossy) added.</t>
  </si>
  <si>
    <t>CATE</t>
  </si>
  <si>
    <t>9" Hexagon</t>
  </si>
  <si>
    <t>8.07 SF/CTN</t>
  </si>
  <si>
    <t>Matte</t>
  </si>
  <si>
    <t>Tex</t>
  </si>
  <si>
    <r>
      <t>Colors</t>
    </r>
    <r>
      <rPr>
        <i/>
        <sz val="8"/>
        <rFont val="Arial Narrow"/>
        <family val="2"/>
      </rPr>
      <t xml:space="preserve"> (Marble Look)</t>
    </r>
    <r>
      <rPr>
        <i/>
        <sz val="8"/>
        <rFont val="Arial"/>
        <family val="2"/>
      </rPr>
      <t>:</t>
    </r>
  </si>
  <si>
    <r>
      <t>Colors</t>
    </r>
    <r>
      <rPr>
        <i/>
        <sz val="8"/>
        <rFont val="Arial Narrow"/>
        <family val="2"/>
      </rPr>
      <t xml:space="preserve"> (Terrazzo Look)</t>
    </r>
    <r>
      <rPr>
        <i/>
        <sz val="8"/>
        <rFont val="Arial"/>
        <family val="2"/>
      </rPr>
      <t>:</t>
    </r>
  </si>
  <si>
    <t>CAFI</t>
  </si>
  <si>
    <t>Glossy</t>
  </si>
  <si>
    <t>2-1/2" x 9-1/2"</t>
  </si>
  <si>
    <t>5.60 SF/CTN</t>
  </si>
  <si>
    <t>Flat Iron</t>
  </si>
  <si>
    <t>Greenwich</t>
  </si>
  <si>
    <t>Glazed Porcelain Wall Tile.</t>
  </si>
  <si>
    <t>CAGR</t>
  </si>
  <si>
    <t>4" x 4"</t>
  </si>
  <si>
    <t>5.80 SF/CTN</t>
  </si>
  <si>
    <t>CAMM</t>
  </si>
  <si>
    <r>
      <t>Color</t>
    </r>
    <r>
      <rPr>
        <i/>
        <sz val="8"/>
        <rFont val="Arial Narrow"/>
        <family val="2"/>
      </rPr>
      <t xml:space="preserve"> (Glazed Porcelain)</t>
    </r>
    <r>
      <rPr>
        <i/>
        <sz val="8"/>
        <rFont val="Arial"/>
        <family val="2"/>
      </rPr>
      <t>:</t>
    </r>
  </si>
  <si>
    <t>Mosaic</t>
  </si>
  <si>
    <t>1" Penny</t>
  </si>
  <si>
    <t>1" Hexagon</t>
  </si>
  <si>
    <t>2" Hexagon</t>
  </si>
  <si>
    <t>10-3/8" x 11-3/4"</t>
  </si>
  <si>
    <t>Black          Grey          White</t>
  </si>
  <si>
    <r>
      <t>Colors</t>
    </r>
    <r>
      <rPr>
        <i/>
        <sz val="8"/>
        <rFont val="Arial Narrow"/>
        <family val="2"/>
      </rPr>
      <t xml:space="preserve"> (Unglazed Porcelain)</t>
    </r>
    <r>
      <rPr>
        <i/>
        <sz val="8"/>
        <rFont val="Arial"/>
        <family val="2"/>
      </rPr>
      <t>:</t>
    </r>
  </si>
  <si>
    <t>Metro Mosaics</t>
  </si>
  <si>
    <t>METRO MOSAICS - Glazed &amp; Unglazed Porcelain Floor &amp; Wall</t>
  </si>
  <si>
    <t>NOHO MOSAICS - Glazed Porcelain Floor &amp; Wall</t>
  </si>
  <si>
    <t>Glazed &amp; Unglazed Porcelain Floor &amp; Wall.</t>
  </si>
  <si>
    <t>Blue          Grey          White</t>
  </si>
  <si>
    <t>CANM</t>
  </si>
  <si>
    <t>Noho Mosaics</t>
  </si>
  <si>
    <t>Glazed Porcelain Floor &amp; Wall.</t>
  </si>
  <si>
    <t>Glazed &amp; Unglazed Porcelain Floor &amp; Wall</t>
  </si>
  <si>
    <t>Glazed Porcelain Floor &amp; Wall</t>
  </si>
  <si>
    <t>MOSAX1769H-2 Majestic White Honed 2" Hexagon mosaic added.</t>
  </si>
  <si>
    <t>Packaging for the 3" x 12" Field Tile will be changing from 5.00 SF/CTN to 5.50 SF/CTN as inventory with old 5.00 SF/CTN packaging is depleted.</t>
  </si>
  <si>
    <t>Changes</t>
  </si>
  <si>
    <t>0.90 SF/Sheet</t>
  </si>
  <si>
    <t>1.00 SF/Sheet</t>
  </si>
  <si>
    <t>Entire Series.</t>
  </si>
  <si>
    <t>Graymercy Park</t>
  </si>
  <si>
    <t>Limestone &amp; Travertine (Italian)</t>
  </si>
  <si>
    <t xml:space="preserve">CMT1071 Bianco Venatino/Gioia (Joy White) Polished 12" x 12" format. </t>
  </si>
  <si>
    <t>CMT1071H Bianco Venatino/Gioia (Joy White) Honed 12" x 12" format.</t>
  </si>
  <si>
    <t>CMT1030H Botticino Fiorito (Beige Supreme) Honed 12" x 12" format.</t>
  </si>
  <si>
    <t>CMT1050H Botticino Semi-Classico (Beige Rubino Semi) Honed 12" x 12" format.</t>
  </si>
  <si>
    <t>CMT1051 Botticino Classico (Beige Rubino Classic) Polished 12" x 12" format.</t>
  </si>
  <si>
    <t>Giallo Reale</t>
  </si>
  <si>
    <t>CMT1063 Giallo Reale (Giallo Firenze) Polished 12" x 12" format added.</t>
  </si>
  <si>
    <t xml:space="preserve">CMT1482 Asian Calacatta (Empress White) Polished 4" x 12" format added. </t>
  </si>
  <si>
    <t>CMT1482H Asian Calacatta (Empress White) Honed 4" x 12" format added.</t>
  </si>
  <si>
    <t>CMT1769412 Majestic White Polished 4" x 12" format added.</t>
  </si>
  <si>
    <t>CMT11769412H Majestic White Honed 4" x 12" format added.</t>
  </si>
  <si>
    <t>CMT1460 Ming Green (Spearmint Green) Polished 12" x 12" format.</t>
  </si>
  <si>
    <t>CMT1481 Statuarietto (Lucca White) Polished 12" x 12" format.</t>
  </si>
  <si>
    <t>CMT1000 Thassos A1 (Aqua Bianco A1) Polished 12" x 12" format.</t>
  </si>
  <si>
    <t>CMT1788 Thassos "B" (Aqua Bianco B) Polished 12" x 12" format.</t>
  </si>
  <si>
    <t>CMT1922 Verde Empress (Asian Green) Polished 12" x 12" format.</t>
  </si>
  <si>
    <t>CMT1025 Grigio Toscano Honed 18" x 18" format added.</t>
  </si>
  <si>
    <t>CMT1071 Bianco Venatino/Gioia (Joy White) Polished 18" x 18" format.</t>
  </si>
  <si>
    <t>CMT1071H Bianco Venatino/Gioia (Joy White) Honed 18" x 18" format.</t>
  </si>
  <si>
    <t>CMT1030 Botticino Fiorito (Beige Supreme) Polished 18" x 18" format.</t>
  </si>
  <si>
    <t>CMT1050 Botticino Semi-Classico (Beige Rubino Semi) Polished 18" x 18" format.</t>
  </si>
  <si>
    <t>CMT1432 Emperador Dark/Marron Imperial (Fontana) Polished 18" x 18" format.</t>
  </si>
  <si>
    <t>CMT1250 Emperador Light (Empire Brown) Polished 18" x 18" format.</t>
  </si>
  <si>
    <t>CMT3497 Nero Bianco w/medium veins Polished 18" x 18" x 1/2" format.</t>
  </si>
  <si>
    <t>CMT1495 New St. Laurent (Meridian Brown) Polished 18" x 18" format.</t>
  </si>
  <si>
    <t>Calacatta Rose</t>
  </si>
  <si>
    <t>CMT16801224H Calacatta Rose Honed 12" x 24" format added.</t>
  </si>
  <si>
    <t>CMT1071 Bianco Venatino/Gioia (Joy White) Polished 12" x 24" format.</t>
  </si>
  <si>
    <t>CMT1071H Bianco Venatino/Gioia (Joy White) Honed 12" x 24" format.</t>
  </si>
  <si>
    <t>CMT10221224 Athens Grey (Grey Wood) Polished 12" x 24" format.</t>
  </si>
  <si>
    <t>CMT10261224 Ice White Polished 12" x 24" format.</t>
  </si>
  <si>
    <t>CMT10261224H Ice White Honed 12" x 24" format.</t>
  </si>
  <si>
    <t>CMT1012124H San Marino Azul Honed 12" x 24" format.</t>
  </si>
  <si>
    <t>CMT1021A Whitewood Honed 12" x 24" format.</t>
  </si>
  <si>
    <t>CMT1790 Bianco Carrara (Bianco Classico) Polished 24" x 24" format.</t>
  </si>
  <si>
    <t>30711836 Bianco Venatino/Gioia (Joy White) Polished 18" x 36" format.</t>
  </si>
  <si>
    <t>CLT1552H Bateig Blue (Oasis Blue) Honed 12" x 12" and 18" x 18" formats.</t>
  </si>
  <si>
    <t>CLT1751H Gascone Blue (Molina Grey) Honed 12" x 12" format.</t>
  </si>
  <si>
    <t>CTT1399 Navona (Travertine Ivory) Filled &amp; Polished 12" x 12" format.</t>
  </si>
  <si>
    <t>CGT5010 Blue Macubas (Blue Sky) Polished 12" x 12" format.</t>
  </si>
  <si>
    <t>CGT5070 Blue Pearl (Crystal Blue) Polished 12" x 12" format.</t>
  </si>
  <si>
    <t>CLT1754 Jerusalem Gold (Tuscany Gold) Polished 16" x 16" and 18" x 18" formats.</t>
  </si>
  <si>
    <t>CLT1754H Jerusalem Gold (Tuscany Gold) Honed 18" x 18" format.</t>
  </si>
  <si>
    <t>Mafi</t>
  </si>
  <si>
    <t>Nero Portero</t>
  </si>
  <si>
    <t>Duca</t>
  </si>
  <si>
    <t>1252424H Fior Di Bosco Honed 24" x 24" format.</t>
  </si>
  <si>
    <t>1542424H Laguna Honed 24" x 24" format.</t>
  </si>
  <si>
    <t>G322424H Mafi Honed 24" x 24" format.</t>
  </si>
  <si>
    <t>1102424H Nero Portero Honed 24" x 24" format.</t>
  </si>
  <si>
    <t>102424H New York Honed 24" x 24" format.</t>
  </si>
  <si>
    <t>Duca Honed 24" x 24" format.</t>
  </si>
  <si>
    <t>MOSAB1000 Thassos/Ming Green (Aqua Bianco/Spearmint) Polished Basketweave Mosaic.</t>
  </si>
  <si>
    <t>MOSAX1071 1" Hexagon Bianco Venatino Polished Hexagon Mosaic.</t>
  </si>
  <si>
    <t>MOSAX1071H 1" Hexagon Bianco Venatino Honed Hexagon Mosaic.</t>
  </si>
  <si>
    <t>MOSAX1071-2 2" Hexagon Bianco Venatino Polished Hexagon Mosaic.</t>
  </si>
  <si>
    <t>MOSAX1071H-2 2" Hexagon Bianco Venatino Honed Hexagon Mosaic.</t>
  </si>
  <si>
    <t>Flower            Thassos/Emerald Green (Aqua Bianco/Emerald)</t>
  </si>
  <si>
    <t>CASA</t>
  </si>
  <si>
    <t>Grey          White</t>
  </si>
  <si>
    <t>12" x 11-1/2"</t>
  </si>
  <si>
    <t>Fish Scale</t>
  </si>
  <si>
    <t>0.95 SF/Sheet</t>
  </si>
  <si>
    <t>16" x 48"</t>
  </si>
  <si>
    <t>Ribbed/Textured</t>
  </si>
  <si>
    <t>New color Grey added.</t>
  </si>
  <si>
    <t>New colors Ocra and Nero added.</t>
  </si>
  <si>
    <t>New colors Beige and Kaki added.</t>
  </si>
  <si>
    <t>Sandy</t>
  </si>
  <si>
    <t>Ribbed/Textured Glazed Ceramic Wall Tile.</t>
  </si>
  <si>
    <t>Colors Sage and White added.</t>
  </si>
  <si>
    <t>Color Talk only in all formats.</t>
  </si>
  <si>
    <t>Blue           Grey           Sage           White</t>
  </si>
  <si>
    <t>Avio</t>
  </si>
  <si>
    <t>Blue</t>
  </si>
  <si>
    <t>Bianco</t>
  </si>
  <si>
    <t>Beige</t>
  </si>
  <si>
    <t>1-2</t>
  </si>
  <si>
    <t>LIMESTONE</t>
  </si>
  <si>
    <t xml:space="preserve">  Fan Mosaics:</t>
  </si>
  <si>
    <t>9.75" x 17"</t>
  </si>
  <si>
    <t>Calacatta</t>
  </si>
  <si>
    <t>Empress White</t>
  </si>
  <si>
    <t>(0.60 SF/Sheet)</t>
  </si>
  <si>
    <t>3.00 SF/CTN</t>
  </si>
  <si>
    <t xml:space="preserve">          Ocra</t>
  </si>
  <si>
    <t>CAFL</t>
  </si>
  <si>
    <t>Available in color White only.</t>
  </si>
  <si>
    <t>24" x 48"</t>
  </si>
  <si>
    <t>Natural</t>
  </si>
  <si>
    <t>Textured</t>
  </si>
  <si>
    <t>Color:</t>
  </si>
  <si>
    <t>CAVE</t>
  </si>
  <si>
    <t>MC</t>
  </si>
  <si>
    <t>CAVO</t>
  </si>
  <si>
    <t>Kaki</t>
  </si>
  <si>
    <t>Nero</t>
  </si>
  <si>
    <t>CALC</t>
  </si>
  <si>
    <t>8.33 SF/CTN</t>
  </si>
  <si>
    <t>2" x 10"</t>
  </si>
  <si>
    <t>2" x 20"</t>
  </si>
  <si>
    <t>10.08 SF/CTN</t>
  </si>
  <si>
    <t>Bianco          Gris          Hueso</t>
  </si>
  <si>
    <t>Calacatta          Nero</t>
  </si>
  <si>
    <t>13" x 40"</t>
  </si>
  <si>
    <t>17.98 SF/CTN</t>
  </si>
  <si>
    <t>Grooved/Textured</t>
  </si>
  <si>
    <t>18" x 48"</t>
  </si>
  <si>
    <t>11.65 SF/CTN</t>
  </si>
  <si>
    <t>Flumeri</t>
  </si>
  <si>
    <t>Lake Como</t>
  </si>
  <si>
    <t>Vera</t>
  </si>
  <si>
    <t>Voli</t>
  </si>
  <si>
    <t>CMT1482H Asian Calacatta (Empress White) Honed 12" x 12" and CMT1482H Asian Calacatta (Empress White) Honed 24" x 24" formats added.</t>
  </si>
  <si>
    <t>12" x 24" and 24" x 24" Natural and 12" x 24" Textured Glazed Porcelain Floor &amp; Wall Tile.</t>
  </si>
  <si>
    <t>2" x 10" and 2" x 20" Glossy Glazed Ceramic Wall Tile.</t>
  </si>
  <si>
    <t>13" x 40" Grooved/Textured Glazed Ceramic Wall Tile.</t>
  </si>
  <si>
    <t>18" x 48" Grooved/Textured Glazed Ceramic Wall Tile.</t>
  </si>
  <si>
    <t xml:space="preserve">CTT1170 Roman (Coffee Travertine) Filled &amp; Polished 12" x 12", CLT1754 Jerusalem Gold (Tuscany Gold) Polished 24" x 24" and CLT1754H Jerusalem Gold (Tuscany Gold) Honed 24" x 24" . </t>
  </si>
  <si>
    <t>CMT1000 Thassos "A" Extra Clean (Aqua Bianco A) Polished 12" x 12", CMT1000 Thassos "A" Extra Clean (Aqua Bianco A) Polished 12" x 24", CMT1025 Grigio Toscano Honed 18" x 18", CMT1047 Azul Cielo (Celeste Blue) Polished 12" x 12", CMT1080 Honey Onyx (Gold Onyx) Polished 12" x 12", CMT1482 Asian Calacatta (Empress White) Polished 12" x 12", CMT1549 Bardiglio Imperiale (Imperial Grey) Polished 12" x 12" and CMT1550 Bardiglio Nuvolato (Barri Grey) Polished 12" x 12".</t>
  </si>
  <si>
    <t>Marble Mosaics / Basketweave Mosaics</t>
  </si>
  <si>
    <t>MOSAB1195 Crema Marfil/St. Laurent (Sebastian Cream/Meridian Black) Polished 12" x 12", MOSAB1195A Crema Marfil/Crema Marfil (Sebastian Cream) Polished 12" x 12", MOSAB1480 Statuary (No Vein)/Black (Monte White/Nero) Polished 12" x 12", MOSAB1480A Empress White/Empress White Polished 12" x 12" and MOSAB1480H Statuary (No Vein)/Black (Monte White/Nero) Polished 12" x 12".</t>
  </si>
  <si>
    <t>Marble Mosaics / Fan Mosaics</t>
  </si>
  <si>
    <t>MOSAFA1120H Calacatta Honed and MOSAFA1482H Empress White Honed mosaics added.</t>
  </si>
  <si>
    <t>Marble Mosaics / Penny Round 3/4" Mosaics</t>
  </si>
  <si>
    <t>MOSAR1022H Whitewood Honed 12" x 12".</t>
  </si>
  <si>
    <t>Marble Mosaics / Specialty Mosaics</t>
  </si>
  <si>
    <t>MOSAH1021H Herringbone Whitewood Honed 12" x 12" and MOSAH1195 Herringbone Crema Marfil (Sebastian Cream) Polished 12" x 12".</t>
  </si>
  <si>
    <t>Marble Mosaics / Square Mosaics</t>
  </si>
  <si>
    <t>MOSAP1 1195 1" x 1" Crema Marfil (Sebastian Cream) Polished 12" x 12" and MOSAP1 1480 1" x 1" Statuario (Monte White) Polished 12" x 12".</t>
  </si>
  <si>
    <t>5" Hexagon format in all colors.</t>
  </si>
  <si>
    <t>18" x 18"  CMT1000 Thassos "A" Extra Clean (Aqua Bianco A) Polished format.</t>
  </si>
  <si>
    <t>Calacatta Violet</t>
  </si>
  <si>
    <t>12" x 24" color CMT10261224H Ice White Honed format.</t>
  </si>
  <si>
    <t>12" x 24" color CMT1024 Kenya Black Polished format.</t>
  </si>
  <si>
    <t>Fior Bosco</t>
  </si>
  <si>
    <t>CA</t>
  </si>
  <si>
    <t>Marble Mosaics / Hexagon Mosaics</t>
  </si>
  <si>
    <t>MOSAX1482H-2 Asian Calacatta (Empress White) Honed 2" Hexagon mosaic added.</t>
  </si>
  <si>
    <t xml:space="preserve"> 2" Hexagon   Asian Calacatta (Empress White)</t>
  </si>
  <si>
    <t>MOSAFFM003</t>
  </si>
  <si>
    <t>Empress White/Emerald</t>
  </si>
  <si>
    <t>Marble Mosaics /Petal Mosaics</t>
  </si>
  <si>
    <t>MOSAFFM003 Empress White/Emerald Polished Petal mosaic added.</t>
  </si>
  <si>
    <t>Azul</t>
  </si>
  <si>
    <t>Grafito</t>
  </si>
  <si>
    <t>Gris</t>
  </si>
  <si>
    <t xml:space="preserve">       Hueso</t>
  </si>
  <si>
    <t xml:space="preserve">       Rosa</t>
  </si>
  <si>
    <t xml:space="preserve">   Verde Mili</t>
  </si>
  <si>
    <t xml:space="preserve">   Vespa</t>
  </si>
  <si>
    <t>Azul Cobalto</t>
  </si>
  <si>
    <t>1/4" x 10"</t>
  </si>
  <si>
    <t>Quarter Round</t>
  </si>
  <si>
    <t xml:space="preserve">  Grafito</t>
  </si>
  <si>
    <t xml:space="preserve">       Urano Verde</t>
  </si>
  <si>
    <t xml:space="preserve">       Verde Mili</t>
  </si>
  <si>
    <t>Colors Bianco and Grafito added to the 2" x 10" Glossy format.  1/4" x 10" Quarter Round added and is available in select colors.</t>
  </si>
  <si>
    <t>a) Marble is Polished.</t>
  </si>
  <si>
    <t>8" x 8"</t>
  </si>
  <si>
    <t>Tumbled</t>
  </si>
  <si>
    <t>Bardiglio</t>
  </si>
  <si>
    <t>Bianco Carrara</t>
  </si>
  <si>
    <t>Calacatta Gold</t>
  </si>
  <si>
    <t>Nero Marquina</t>
  </si>
  <si>
    <t>6.65 SF/CTN</t>
  </si>
  <si>
    <t>3" x 12"</t>
  </si>
  <si>
    <t xml:space="preserve">8" x 8" and 3" x 12" Tumbled Field Tile formats added and are available in the following colors:  Bardiglio, Bianco Carrara, Calacatta Gold, Empress White, Nero Marquina and Verdo Pacifico.  </t>
  </si>
  <si>
    <t>CMT1650 Rojo Alicante (Russetino) in the 16" x 16" Field Tile format only.</t>
  </si>
  <si>
    <t>Aurora</t>
  </si>
  <si>
    <t xml:space="preserve"> 10.00 SF/CTN</t>
  </si>
  <si>
    <t>Rosa Perlino</t>
  </si>
  <si>
    <t>102424H New York Honed 16" x 16" Field Tile format only.</t>
  </si>
  <si>
    <t>Marble Agglomerate Tiles (Agglo) are 1/2" thick and made up of 97% Marble &amp; 3% Resin.</t>
  </si>
  <si>
    <t xml:space="preserve"> 2" Hexagon   Aurora</t>
  </si>
  <si>
    <t>CACP</t>
  </si>
  <si>
    <t>Bright White (Matte)</t>
  </si>
  <si>
    <t>Celadon (Glossy)</t>
  </si>
  <si>
    <t>Sky Blue (Glossy)</t>
  </si>
  <si>
    <t>Verde (Glossy)</t>
  </si>
  <si>
    <t>3-1/2" x 12"</t>
  </si>
  <si>
    <t>5.50 SF/CTN</t>
  </si>
  <si>
    <t>Central Park 2.0</t>
  </si>
  <si>
    <t>3-1/2" x 12" Glazed Ceramic Wall Tile.</t>
  </si>
  <si>
    <t>Color Aquamarine only.</t>
  </si>
  <si>
    <t>Bordeaux</t>
  </si>
  <si>
    <t>Glicine</t>
  </si>
  <si>
    <t xml:space="preserve">          Teal</t>
  </si>
  <si>
    <t xml:space="preserve">          Oltremare</t>
  </si>
  <si>
    <t xml:space="preserve">  Hueso</t>
  </si>
  <si>
    <t xml:space="preserve">       Silver</t>
  </si>
  <si>
    <t xml:space="preserve">  Marine</t>
  </si>
  <si>
    <t xml:space="preserve">         Vespa</t>
  </si>
  <si>
    <t>Honey          Taupe</t>
  </si>
  <si>
    <t>MOLD1754P Jerusalem Gold (Tuscany Gold) Polished 2" x 12" Chair Rail and MOLDP1754P Jerusalem Gold (Tuscany Gold) Polished 3/4" x 12" Pencil only.</t>
  </si>
  <si>
    <t>1542424H Laguna Honed 16" x 16" Field Tile format only.</t>
  </si>
  <si>
    <t>MOSAB1195A Crema Marfil (Sebastian Cream) Polished 12" x 12".</t>
  </si>
  <si>
    <t>Herringbone   Calacatta (Chablis)</t>
  </si>
  <si>
    <t xml:space="preserve"> 2" Hexagon   Calacatta (Chablis)</t>
  </si>
  <si>
    <t>Calacatta (Chablis Gold)</t>
  </si>
  <si>
    <t>Iron          Pearl</t>
  </si>
  <si>
    <t>Floor:</t>
  </si>
  <si>
    <t>Wall:</t>
  </si>
  <si>
    <t>Chiseled</t>
  </si>
  <si>
    <t>21.67 SF/CTN</t>
  </si>
  <si>
    <t>CAAL</t>
  </si>
  <si>
    <t>ALC</t>
  </si>
  <si>
    <t xml:space="preserve">  Gris</t>
  </si>
  <si>
    <t>Gold</t>
  </si>
  <si>
    <t>MOXY - Glazed Porcelain Floor &amp; Wall</t>
  </si>
  <si>
    <t>Cipria</t>
  </si>
  <si>
    <t>Cobalto</t>
  </si>
  <si>
    <t>Grigio</t>
  </si>
  <si>
    <t>Indaco</t>
  </si>
  <si>
    <t>Lavanda</t>
  </si>
  <si>
    <t>Menta</t>
  </si>
  <si>
    <t xml:space="preserve">              Nuvola</t>
  </si>
  <si>
    <t xml:space="preserve">              Nero</t>
  </si>
  <si>
    <t xml:space="preserve">              Pavone</t>
  </si>
  <si>
    <t xml:space="preserve">              Verde</t>
  </si>
  <si>
    <t xml:space="preserve">              Terracotta</t>
  </si>
  <si>
    <t>2.3" x 9.7"</t>
  </si>
  <si>
    <t>5.38 SF/CTN</t>
  </si>
  <si>
    <t>Grigio          Nuvola          Terracotta</t>
  </si>
  <si>
    <t>0.4" x 12"</t>
  </si>
  <si>
    <t>CAPO</t>
  </si>
  <si>
    <t>Light          Sand</t>
  </si>
  <si>
    <t>12-1/2" x 40"</t>
  </si>
  <si>
    <t>13.88 SF/CTN</t>
  </si>
  <si>
    <t>Moxy</t>
  </si>
  <si>
    <t>POE</t>
  </si>
  <si>
    <t>POE - Glazed Porcelain Wall</t>
  </si>
  <si>
    <t>MARBLE AGGLOMERATES (Agglo)</t>
  </si>
  <si>
    <t>ALC - Glazed Porcelain Floor &amp; Glazed Ceramic Wall</t>
  </si>
  <si>
    <t>CENTRAL PARK 2.0 - Glazed Ceramic Wall</t>
  </si>
  <si>
    <t>FLAT IRON - Glazed Porcelain Floor &amp; Wall</t>
  </si>
  <si>
    <t>FLUMERI - Glazed Porcelain Floor &amp; Wall</t>
  </si>
  <si>
    <t>GREENWICH - Glazed Ceramic Wall</t>
  </si>
  <si>
    <t>LAKE COMO - Glazed Ceramic Wall</t>
  </si>
  <si>
    <t>SANDY - Glazed Ceramic Wall</t>
  </si>
  <si>
    <t>TEX - Glazed Porcelain Floor &amp; Wall</t>
  </si>
  <si>
    <t>VERA - Glazed Ceramic Wall</t>
  </si>
  <si>
    <t>VOLI - Glazed Ceramic Wall</t>
  </si>
  <si>
    <t>Glazed Porcelain Floor &amp; Glazed Ceramic Wall</t>
  </si>
  <si>
    <t>Glazed Ceramic Wall</t>
  </si>
  <si>
    <t>Glazed Porcelain Wall</t>
  </si>
  <si>
    <t>Color Calm added.</t>
  </si>
  <si>
    <t>Glazed Porcelain Floor &amp; Glazed Ceramic Wall tiles available in colors Iron and Pearl.  Offered in 24" x 24" and 24" x 48" matte floor field tile formats, as well as a 13" x 40" chiseled wall field tile format.</t>
  </si>
  <si>
    <t>Glazed Porcelain Wall tiles are available in colors Light and Sand, in a 12-1/2" x 40" chiseled field tile format.</t>
  </si>
  <si>
    <t>Glazed Porcelain Floor &amp; Wall tiles are offered in 11 colors, in a 2.3" x 9.7" matte field tile format.  Additionally, a 0.4" x 12" quarter round is available, but only in select colors.</t>
  </si>
  <si>
    <t>CAMX</t>
  </si>
  <si>
    <t>Color Black Absolute (Supreme Black) Polished in the 12" x 24" and 24" x 24" formats and color Black Absolute (Supreme Black) Honed in the 24" x 24" format only.</t>
  </si>
  <si>
    <t>Color Bateig Blue (Oasis Blue) Honed in the 12" x 24" format.</t>
  </si>
  <si>
    <t>Avorio</t>
  </si>
  <si>
    <t>Latte</t>
  </si>
  <si>
    <t>The following colors/finishes in the 12" x 12" format:  Breccia Oniciata (Breccia Venezia) Polished, Calacatta Gold (Chablis Gold) Polished, Calacatta Gold (Chablis Gold) Honed, Crema Marfil Extra (Sebastian Cream Extra) Polished, Crema Marfil Extra (Sebastian Cream Extra) Honed, Emperador Dark/Marron Imperial (Fontana) Honed, Grigio Carnico (Florida Charcoal) Polished, Statuario Venato/Statuary (Monte White) Polished and Statuario Venato/Statuary (Monte White) Honed.</t>
  </si>
  <si>
    <t>Color Crema Marfil Standard (Sebastian Cream Standard) Polished in the 3" x 6", 6" x 12" and 16" x 16" formats.</t>
  </si>
  <si>
    <t>Calacatta Monet</t>
  </si>
  <si>
    <t>Fendi White</t>
  </si>
  <si>
    <t>Color Bardiglio Imperiale (Imperial Grey) Honed and Crema Marfil Standard (Sebastian Cream Standard) Honed in the 18" x 18" format.</t>
  </si>
  <si>
    <t>Colors Asian Calacatta (Empress White) Honed and Crema Marfil Standard (Sebastian Cream Standard) Polished in the 24" x 24" format.</t>
  </si>
  <si>
    <t>Bianco Scato</t>
  </si>
  <si>
    <t>Color Bardiglio Honed  2" Hexagon Mosaic only.</t>
  </si>
  <si>
    <t xml:space="preserve"> 2" Hexagon   Calacatta Monet</t>
  </si>
  <si>
    <t xml:space="preserve"> 2" Hexagon   Fendi White</t>
  </si>
  <si>
    <t>Color Carrara Multi Paradox Mosaic only.</t>
  </si>
  <si>
    <t>Color Honey Onyx (Gold Onyx) Polished Chair Rail only.</t>
  </si>
  <si>
    <t>Arcadia Antracita          Arcadia Blanco</t>
  </si>
  <si>
    <t>13" x 40" x 5/16"</t>
  </si>
  <si>
    <t>Soft</t>
  </si>
  <si>
    <t>Field (Medium Flakes)</t>
  </si>
  <si>
    <t>Blake Dark Grey          Blake Light Grey          Blake White</t>
  </si>
  <si>
    <t>Color Bright White (Glossy) 3-1/2" x 12" format only.</t>
  </si>
  <si>
    <t>New color Verde added.</t>
  </si>
  <si>
    <t>Gold          Silver</t>
  </si>
  <si>
    <t>Unglazed 1" Hexagon and 2" Hexagon in the Matte finish in color Grey only.</t>
  </si>
  <si>
    <t>Calm          Grey          White</t>
  </si>
  <si>
    <t>1" Hexagon in color White Glossy and the 1" Penny in color Grey Glossy only.</t>
  </si>
  <si>
    <t>a) Not available in color Grey.</t>
  </si>
  <si>
    <t>a) Not available in color White.</t>
  </si>
  <si>
    <t>b) Not available in color Grey.</t>
  </si>
  <si>
    <r>
      <t xml:space="preserve">CHAIR RAILS &amp; PENCILS </t>
    </r>
    <r>
      <rPr>
        <i/>
        <u/>
        <sz val="8"/>
        <rFont val="Arial"/>
        <family val="2"/>
      </rPr>
      <t>- continued</t>
    </r>
  </si>
  <si>
    <t>3-4</t>
  </si>
  <si>
    <t>MOSAB1120</t>
  </si>
  <si>
    <t>MOSAB1120H</t>
  </si>
  <si>
    <t>MOSAB1790</t>
  </si>
  <si>
    <t>MOSAB1790H</t>
  </si>
  <si>
    <t>MOSAB1790N</t>
  </si>
  <si>
    <t>MOSAB1790NH</t>
  </si>
  <si>
    <t>MOSAB1790T</t>
  </si>
  <si>
    <t>MOSAX1790</t>
  </si>
  <si>
    <t>MOSAX1790H</t>
  </si>
  <si>
    <t>MOSAX1482H-2</t>
  </si>
  <si>
    <t>MOSAX1027H-2</t>
  </si>
  <si>
    <t>MOSAX1549-2</t>
  </si>
  <si>
    <t>MOSAX1120-2</t>
  </si>
  <si>
    <t>MOSAX1120H-2</t>
  </si>
  <si>
    <t>MOSAX1120GH-2</t>
  </si>
  <si>
    <t>MOSAX1028H-2</t>
  </si>
  <si>
    <t>MOSAX1498-2</t>
  </si>
  <si>
    <t>MOSAX1498H-2</t>
  </si>
  <si>
    <t>MOSAX1790-2</t>
  </si>
  <si>
    <t>MOSAX1790H-2</t>
  </si>
  <si>
    <t>MOSAR1780H</t>
  </si>
  <si>
    <t>MOSAR1120</t>
  </si>
  <si>
    <t>MOSAR1498</t>
  </si>
  <si>
    <t>MOSAR1000</t>
  </si>
  <si>
    <t>MOSAR1790</t>
  </si>
  <si>
    <t>MOSAFFM002</t>
  </si>
  <si>
    <t>MOSAFFM001</t>
  </si>
  <si>
    <t>MOSAF1000A</t>
  </si>
  <si>
    <t>MOSAF1000</t>
  </si>
  <si>
    <t>MOSAF1790</t>
  </si>
  <si>
    <t>MOSAH1120</t>
  </si>
  <si>
    <t>MOSAH1790</t>
  </si>
  <si>
    <t>MOSAP1 1790</t>
  </si>
  <si>
    <t>MOSAX1769H-2</t>
  </si>
  <si>
    <t>MOSAFA1120H</t>
  </si>
  <si>
    <t>MOSAFA1482H</t>
  </si>
  <si>
    <t>1442424H</t>
  </si>
  <si>
    <t>1062424H</t>
  </si>
  <si>
    <t>1532424H</t>
  </si>
  <si>
    <t>1252424H</t>
  </si>
  <si>
    <t>1522424H</t>
  </si>
  <si>
    <t>1512424H</t>
  </si>
  <si>
    <t>1102424H</t>
  </si>
  <si>
    <t>1262424H</t>
  </si>
  <si>
    <t>G272424H</t>
  </si>
  <si>
    <t>G322424H</t>
  </si>
  <si>
    <t>CMT1120</t>
  </si>
  <si>
    <t>CMT1120H</t>
  </si>
  <si>
    <t>CMT1196</t>
  </si>
  <si>
    <t>CMT1480</t>
  </si>
  <si>
    <t>CMT1482H</t>
  </si>
  <si>
    <t>CMT1790</t>
  </si>
  <si>
    <t>CMT1790H</t>
  </si>
  <si>
    <t>CMT1196H</t>
  </si>
  <si>
    <t>CMT1195</t>
  </si>
  <si>
    <t>CMT1025</t>
  </si>
  <si>
    <t>CMT1497</t>
  </si>
  <si>
    <t>CMT1497H</t>
  </si>
  <si>
    <t>CMT1480H</t>
  </si>
  <si>
    <t>CMT1482</t>
  </si>
  <si>
    <t>CMT17801224</t>
  </si>
  <si>
    <t>CMT17801224H</t>
  </si>
  <si>
    <t>CMT1030H</t>
  </si>
  <si>
    <t>CMT16801224H</t>
  </si>
  <si>
    <t>CMT1195H</t>
  </si>
  <si>
    <t>CMT17691224</t>
  </si>
  <si>
    <t>CMT17691224H</t>
  </si>
  <si>
    <t>10271224H</t>
  </si>
  <si>
    <t>1120224H</t>
  </si>
  <si>
    <t>112024VH</t>
  </si>
  <si>
    <t>10281224H</t>
  </si>
  <si>
    <t>CMT1769412</t>
  </si>
  <si>
    <t>CMT11769412H</t>
  </si>
  <si>
    <t>CMT1769612H</t>
  </si>
  <si>
    <t>CMT1030</t>
  </si>
  <si>
    <t>CMT1050</t>
  </si>
  <si>
    <t>CMT1711</t>
  </si>
  <si>
    <t>CMT1432</t>
  </si>
  <si>
    <t>CMT1250</t>
  </si>
  <si>
    <t>CMT1063</t>
  </si>
  <si>
    <t>CMT1495</t>
  </si>
  <si>
    <t>CMT1650</t>
  </si>
  <si>
    <t>CMT1740</t>
  </si>
  <si>
    <t>CMT1920</t>
  </si>
  <si>
    <t>CLT1045H</t>
  </si>
  <si>
    <t>TUM102188</t>
  </si>
  <si>
    <t>TUM155088</t>
  </si>
  <si>
    <t>TUM179088</t>
  </si>
  <si>
    <t>TUM112088</t>
  </si>
  <si>
    <t>TUM148288</t>
  </si>
  <si>
    <t>TUM102288</t>
  </si>
  <si>
    <t>TUM149888</t>
  </si>
  <si>
    <t>TUM192188</t>
  </si>
  <si>
    <t>TUM1021312</t>
  </si>
  <si>
    <t>TUM1550312</t>
  </si>
  <si>
    <t>TUM1790312</t>
  </si>
  <si>
    <t>TUM1120312</t>
  </si>
  <si>
    <t>TUM1482312</t>
  </si>
  <si>
    <t>TUM1022312</t>
  </si>
  <si>
    <t>TUM1498312</t>
  </si>
  <si>
    <t>TUM1921312</t>
  </si>
  <si>
    <t xml:space="preserve">CGT5445 </t>
  </si>
  <si>
    <t xml:space="preserve">CGT5445H </t>
  </si>
  <si>
    <t xml:space="preserve">CGT5445F </t>
  </si>
  <si>
    <t>Color Fendi White Honed in the 12" x 24" format added.</t>
  </si>
  <si>
    <t>Colors Calacatta Monet Honed and Fendi White Honed 2" Hexagon Mosaic added.</t>
  </si>
  <si>
    <t>Colors Arcadia Antracita and Arcadia Blanco available in the Matte 12" x 24" and 24" x 24" Field Tile formats added.  Colors Blake Dark Grey, Blake Light Grey and Blake White available in the Soft 24" x 24" Field Tile format added.</t>
  </si>
  <si>
    <t>4/1/26</t>
  </si>
  <si>
    <t>5.00SF/CTN</t>
  </si>
  <si>
    <t>Lino</t>
  </si>
  <si>
    <t xml:space="preserve">          Oliva</t>
  </si>
  <si>
    <t xml:space="preserve">          Verde</t>
  </si>
  <si>
    <t xml:space="preserve">New color Lino added. </t>
  </si>
  <si>
    <t>Dark Grey          Light Grey          White</t>
  </si>
  <si>
    <t>Dark Grey          White</t>
  </si>
  <si>
    <t xml:space="preserve">Flumeri </t>
  </si>
  <si>
    <t>CABB</t>
  </si>
  <si>
    <t>Emerald</t>
  </si>
  <si>
    <t>Grey</t>
  </si>
  <si>
    <t>Olive</t>
  </si>
  <si>
    <t>11.12 SF/CTN</t>
  </si>
  <si>
    <t>Bliss Bars</t>
  </si>
  <si>
    <t xml:space="preserve">Glazed Ceramic Wall Tile. </t>
  </si>
  <si>
    <t>BLISS BARS - Glazed Ceramic Wall</t>
  </si>
  <si>
    <t>DOLCE WALL - Glazed Ceramic Wall</t>
  </si>
  <si>
    <t>CADW</t>
  </si>
  <si>
    <t>Blu</t>
  </si>
  <si>
    <t>Arancio</t>
  </si>
  <si>
    <t>Crema</t>
  </si>
  <si>
    <t>4.42 SF/CTN</t>
  </si>
  <si>
    <t>3.74 SF/CTN</t>
  </si>
  <si>
    <t>Hueso</t>
  </si>
  <si>
    <t>5" x 5"</t>
  </si>
  <si>
    <t>Field - Fluted</t>
  </si>
  <si>
    <t>Verde Mili</t>
  </si>
  <si>
    <t xml:space="preserve">           Vespa</t>
  </si>
  <si>
    <t xml:space="preserve">        Urano Verde</t>
  </si>
  <si>
    <t>5.73 SF/CTN</t>
  </si>
  <si>
    <t>Dolce Wall</t>
  </si>
  <si>
    <t>Square footage per carton subject to change.</t>
  </si>
  <si>
    <t>2-1/2" x 10"</t>
  </si>
  <si>
    <t xml:space="preserve">  Sand</t>
  </si>
  <si>
    <t xml:space="preserve">  Royal Green</t>
  </si>
  <si>
    <t xml:space="preserve">      White</t>
  </si>
  <si>
    <t xml:space="preserve">     Verde</t>
  </si>
  <si>
    <t xml:space="preserve">     Neve</t>
  </si>
  <si>
    <t xml:space="preserve">Colors Greige Natural and Greige Textured only in all formats. </t>
  </si>
  <si>
    <t>5" x 5" Glossy Field Tile format added.</t>
  </si>
  <si>
    <t>new</t>
  </si>
  <si>
    <t/>
  </si>
  <si>
    <t>YES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</si>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</sst>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7" formatCode="m/d/yy;@"/>
  </numFmts>
  <fonts count="29"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b/>
      <sz val="11"/>
      <name val="Arial"/>
      <family val="2"/>
    </font>
    <font>
      <sz val="7"/>
      <name val="Arial Narrow"/>
      <family val="2"/>
    </font>
    <font>
      <i/>
      <u/>
      <sz val="8"/>
      <name val="Arial"/>
      <family val="2"/>
    </font>
    <font>
      <sz val="8"/>
      <color rgb="FFFF0000"/>
      <name val="Arial Narrow"/>
      <family val="2"/>
    </font>
    <font>
      <sz val="8"/>
      <color theme="1"/>
      <name val="Arial Narrow"/>
      <family val="2"/>
    </font>
    <font>
      <sz val="8"/>
      <color theme="1"/>
      <name val="Arial"/>
      <family val="2"/>
    </font>
    <font>
      <sz val="10"/>
      <color rgb="FF000000"/>
      <name val="Arial"/>
      <family val="2"/>
    </font>
    <font>
      <b/>
      <sz val="10"/>
      <color rgb="FF0000FF"/>
      <name val="Arial"/>
      <family val="2"/>
    </font>
    <font>
      <sz val="10.5"/>
      <name val="Arial"/>
      <family val="2"/>
    </font>
    <font>
      <b/>
      <i/>
      <sz val="8"/>
      <name val="Arial Narrow"/>
      <family val="2"/>
    </font>
  </fonts>
  <fills count="16">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FF00"/>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0" fontId="11" fillId="0" borderId="0" applyNumberFormat="0" applyFill="0" applyBorder="0" applyAlignment="0" applyProtection="0">
      <alignment vertical="top"/>
      <protection locked="0"/>
    </xf>
    <xf numFmtId="9" fontId="1" fillId="0" borderId="0" applyFont="0" applyFill="0" applyBorder="0" applyAlignment="0" applyProtection="0"/>
  </cellStyleXfs>
  <cellXfs count="243">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3"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3"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3"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3" applyFont="1" applyFill="1" applyBorder="1" applyAlignment="1">
      <alignment horizontal="center" vertical="center"/>
    </xf>
    <xf numFmtId="9" fontId="4" fillId="0" borderId="0" xfId="3" applyFont="1" applyFill="1" applyAlignment="1">
      <alignment vertical="center"/>
    </xf>
    <xf numFmtId="9" fontId="4" fillId="0" borderId="0" xfId="3" applyFont="1" applyFill="1" applyAlignment="1">
      <alignment horizontal="center" vertical="center"/>
    </xf>
    <xf numFmtId="9" fontId="4" fillId="0" borderId="0" xfId="3" applyFont="1" applyFill="1" applyAlignment="1">
      <alignment horizontal="center"/>
    </xf>
    <xf numFmtId="4" fontId="6" fillId="0" borderId="0" xfId="1" applyNumberFormat="1" applyFont="1" applyFill="1" applyAlignment="1">
      <alignment vertical="center"/>
    </xf>
    <xf numFmtId="9" fontId="6" fillId="0" borderId="0" xfId="3" applyFont="1" applyFill="1" applyAlignment="1">
      <alignment vertical="center"/>
    </xf>
    <xf numFmtId="165" fontId="4" fillId="0" borderId="0" xfId="3" applyNumberFormat="1" applyFont="1" applyFill="1" applyAlignment="1">
      <alignment vertical="center"/>
    </xf>
    <xf numFmtId="9" fontId="4" fillId="0" borderId="0" xfId="3" applyFont="1" applyFill="1"/>
    <xf numFmtId="4" fontId="4" fillId="2" borderId="0" xfId="1" applyNumberFormat="1" applyFont="1" applyFill="1" applyAlignment="1" applyProtection="1">
      <alignment vertical="center"/>
      <protection locked="0"/>
    </xf>
    <xf numFmtId="9" fontId="4" fillId="0" borderId="1" xfId="3"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3"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3"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9" fontId="14" fillId="0" borderId="0" xfId="3" applyFont="1" applyFill="1" applyAlignment="1">
      <alignment vertical="top"/>
    </xf>
    <xf numFmtId="43" fontId="4" fillId="0" borderId="0" xfId="1" applyFont="1" applyFill="1"/>
    <xf numFmtId="9" fontId="4" fillId="2" borderId="0" xfId="3" applyFont="1" applyFill="1" applyAlignment="1">
      <alignment horizontal="center" vertical="center"/>
    </xf>
    <xf numFmtId="43" fontId="14" fillId="0" borderId="0" xfId="1" applyFont="1" applyAlignment="1">
      <alignment horizontal="center" vertical="top"/>
    </xf>
    <xf numFmtId="4" fontId="14" fillId="0" borderId="0" xfId="1" applyNumberFormat="1" applyFont="1" applyAlignment="1">
      <alignment vertical="top"/>
    </xf>
    <xf numFmtId="4" fontId="14" fillId="0" borderId="0" xfId="0" applyNumberFormat="1" applyFont="1" applyAlignment="1">
      <alignment vertical="top"/>
    </xf>
    <xf numFmtId="0" fontId="14" fillId="0" borderId="0" xfId="0" applyFont="1" applyAlignment="1">
      <alignment vertical="top"/>
    </xf>
    <xf numFmtId="4" fontId="14" fillId="0" borderId="0" xfId="0" applyNumberFormat="1" applyFont="1" applyAlignment="1">
      <alignment horizontal="right" vertical="top"/>
    </xf>
    <xf numFmtId="4" fontId="14" fillId="0" borderId="0" xfId="1" applyNumberFormat="1" applyFont="1" applyFill="1" applyAlignment="1">
      <alignment vertical="top"/>
    </xf>
    <xf numFmtId="4" fontId="14" fillId="0" borderId="0" xfId="1" applyNumberFormat="1" applyFont="1" applyAlignment="1" applyProtection="1">
      <alignment vertical="top"/>
      <protection locked="0"/>
    </xf>
    <xf numFmtId="0" fontId="4" fillId="0" borderId="0" xfId="0" applyFont="1" applyAlignment="1">
      <alignment vertical="top"/>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quotePrefix="1" applyNumberFormat="1" applyFont="1" applyAlignment="1">
      <alignment horizontal="righ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3"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3"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14" fillId="0" borderId="0" xfId="1" applyNumberFormat="1" applyFont="1" applyAlignment="1">
      <alignment horizontal="center" vertical="top"/>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2" applyBorder="1" applyAlignment="1" applyProtection="1"/>
    <xf numFmtId="0" fontId="0" fillId="13" borderId="2"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3" applyNumberFormat="1" applyFont="1" applyFill="1" applyAlignment="1">
      <alignment horizontal="left" vertical="center" wrapText="1"/>
    </xf>
    <xf numFmtId="9" fontId="4" fillId="0" borderId="0" xfId="3"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9" fillId="0" borderId="0" xfId="0" applyFont="1" applyAlignment="1">
      <alignment vertical="center"/>
    </xf>
    <xf numFmtId="0" fontId="16"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19" fillId="0" borderId="0" xfId="0" applyFont="1"/>
    <xf numFmtId="0" fontId="7" fillId="0" borderId="0" xfId="0" applyFont="1" applyAlignment="1">
      <alignment horizontal="left" vertical="center"/>
    </xf>
    <xf numFmtId="43" fontId="4" fillId="6" borderId="0" xfId="1" applyFont="1" applyFill="1" applyAlignment="1">
      <alignment vertical="center"/>
    </xf>
    <xf numFmtId="43" fontId="4" fillId="0" borderId="0" xfId="1" applyFont="1" applyFill="1" applyAlignment="1">
      <alignment vertical="center"/>
    </xf>
    <xf numFmtId="0" fontId="2" fillId="0" borderId="0" xfId="0" applyFont="1"/>
    <xf numFmtId="0" fontId="2" fillId="0" borderId="0" xfId="0" applyFont="1" applyAlignment="1">
      <alignment vertical="center"/>
    </xf>
    <xf numFmtId="0" fontId="3" fillId="0" borderId="0" xfId="0" applyFont="1" applyAlignment="1">
      <alignment horizontal="center" vertical="center"/>
    </xf>
    <xf numFmtId="0" fontId="2" fillId="0" borderId="0" xfId="0" quotePrefix="1" applyFont="1"/>
    <xf numFmtId="0" fontId="3" fillId="0" borderId="0" xfId="0" applyFont="1"/>
    <xf numFmtId="0" fontId="3" fillId="0" borderId="0" xfId="0" applyFont="1" applyAlignment="1">
      <alignment vertical="top"/>
    </xf>
    <xf numFmtId="0" fontId="20" fillId="0" borderId="0" xfId="0" applyFont="1" applyAlignment="1">
      <alignment vertical="center"/>
    </xf>
    <xf numFmtId="0" fontId="20" fillId="0" borderId="0" xfId="0" applyFont="1" applyAlignment="1">
      <alignment horizontal="left" vertical="center"/>
    </xf>
    <xf numFmtId="0" fontId="5" fillId="0" borderId="0" xfId="0" applyFont="1" applyAlignment="1">
      <alignment vertical="center"/>
    </xf>
    <xf numFmtId="0" fontId="3" fillId="0" borderId="0" xfId="0" applyFont="1" applyAlignment="1">
      <alignment vertical="top" wrapText="1"/>
    </xf>
    <xf numFmtId="0" fontId="2" fillId="0" borderId="0" xfId="0" applyFont="1" applyAlignment="1">
      <alignment vertical="top"/>
    </xf>
    <xf numFmtId="0" fontId="2" fillId="0" borderId="0" xfId="0" applyFont="1" applyAlignment="1">
      <alignment vertical="top" wrapText="1"/>
    </xf>
    <xf numFmtId="0" fontId="4" fillId="0" borderId="0" xfId="0" applyFont="1" applyAlignment="1">
      <alignment horizontal="left" vertical="center"/>
    </xf>
    <xf numFmtId="0" fontId="5" fillId="0" borderId="0" xfId="0" applyFont="1" applyAlignment="1">
      <alignment horizontal="left" vertical="center"/>
    </xf>
    <xf numFmtId="0" fontId="4" fillId="9" borderId="0" xfId="0" applyFont="1" applyFill="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center" vertical="center"/>
    </xf>
    <xf numFmtId="49" fontId="4" fillId="0" borderId="0" xfId="0" applyNumberFormat="1" applyFont="1" applyAlignment="1">
      <alignment horizontal="center" vertical="center"/>
    </xf>
    <xf numFmtId="1" fontId="4" fillId="0" borderId="0" xfId="0" quotePrefix="1" applyNumberFormat="1" applyFont="1" applyAlignment="1">
      <alignment horizontal="center" vertical="center"/>
    </xf>
    <xf numFmtId="43" fontId="4" fillId="14" borderId="0" xfId="1" applyFont="1" applyFill="1" applyAlignment="1">
      <alignment horizontal="center" vertical="center"/>
    </xf>
    <xf numFmtId="4" fontId="6" fillId="0" borderId="2" xfId="1" applyNumberFormat="1" applyFont="1" applyFill="1" applyBorder="1" applyAlignment="1">
      <alignment vertical="center"/>
    </xf>
    <xf numFmtId="0" fontId="4" fillId="0" borderId="6" xfId="0" applyFont="1" applyBorder="1" applyAlignment="1">
      <alignment vertical="center"/>
    </xf>
    <xf numFmtId="0" fontId="3" fillId="0" borderId="0" xfId="0" applyFont="1" applyAlignment="1">
      <alignment wrapText="1"/>
    </xf>
    <xf numFmtId="0" fontId="3" fillId="0" borderId="0" xfId="0" applyFont="1" applyAlignment="1">
      <alignment horizontal="left" vertical="center"/>
    </xf>
    <xf numFmtId="0" fontId="2" fillId="0" borderId="0" xfId="0" applyFont="1" applyAlignment="1">
      <alignment horizontal="left" vertical="center"/>
    </xf>
    <xf numFmtId="0" fontId="16" fillId="0" borderId="0" xfId="0" applyFont="1" applyAlignment="1">
      <alignment horizontal="left" vertical="center"/>
    </xf>
    <xf numFmtId="167" fontId="3" fillId="10" borderId="4" xfId="0" applyNumberFormat="1" applyFont="1" applyFill="1" applyBorder="1" applyAlignment="1">
      <alignment horizontal="center"/>
    </xf>
    <xf numFmtId="167" fontId="3" fillId="10" borderId="5" xfId="0" applyNumberFormat="1" applyFont="1" applyFill="1" applyBorder="1" applyAlignment="1">
      <alignment horizontal="center"/>
    </xf>
    <xf numFmtId="167" fontId="3" fillId="0" borderId="0" xfId="0" applyNumberFormat="1" applyFont="1" applyAlignment="1">
      <alignment horizontal="left"/>
    </xf>
    <xf numFmtId="167" fontId="2" fillId="0" borderId="0" xfId="0" quotePrefix="1" applyNumberFormat="1" applyFont="1" applyAlignment="1">
      <alignment horizontal="left"/>
    </xf>
    <xf numFmtId="167" fontId="2" fillId="0" borderId="0" xfId="0" applyNumberFormat="1" applyFont="1" applyAlignment="1">
      <alignment horizontal="left"/>
    </xf>
    <xf numFmtId="167" fontId="2" fillId="0" borderId="0" xfId="0" applyNumberFormat="1" applyFont="1" applyAlignment="1">
      <alignment horizontal="center"/>
    </xf>
    <xf numFmtId="167" fontId="2" fillId="0" borderId="0" xfId="0" applyNumberFormat="1" applyFont="1" applyAlignment="1">
      <alignment horizontal="left" vertical="top"/>
    </xf>
    <xf numFmtId="167" fontId="3" fillId="0" borderId="0" xfId="0" applyNumberFormat="1" applyFont="1" applyAlignment="1">
      <alignment horizontal="left" vertical="top"/>
    </xf>
    <xf numFmtId="167" fontId="3" fillId="0" borderId="0" xfId="0" quotePrefix="1" applyNumberFormat="1" applyFont="1" applyAlignment="1">
      <alignment horizontal="left"/>
    </xf>
    <xf numFmtId="0" fontId="4" fillId="15" borderId="0" xfId="0" applyFont="1" applyFill="1" applyAlignment="1">
      <alignment vertical="center"/>
    </xf>
    <xf numFmtId="0" fontId="22" fillId="0" borderId="0" xfId="0" applyFont="1" applyAlignment="1">
      <alignment vertical="center"/>
    </xf>
    <xf numFmtId="0" fontId="23" fillId="0" borderId="0" xfId="0" applyFont="1" applyAlignment="1">
      <alignment horizontal="right" vertical="center"/>
    </xf>
    <xf numFmtId="0" fontId="24" fillId="0" borderId="0" xfId="0" applyFont="1" applyAlignment="1">
      <alignment vertical="center"/>
    </xf>
    <xf numFmtId="43" fontId="24" fillId="0" borderId="0" xfId="1" applyFont="1" applyAlignment="1">
      <alignment vertical="center"/>
    </xf>
    <xf numFmtId="0" fontId="16" fillId="0" borderId="0" xfId="0" applyFont="1" applyAlignment="1">
      <alignment vertical="center"/>
    </xf>
    <xf numFmtId="167" fontId="1" fillId="0" borderId="0" xfId="0" applyNumberFormat="1"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0" fontId="1" fillId="0" borderId="0" xfId="0" applyFont="1" applyAlignment="1">
      <alignment horizontal="left" vertical="center"/>
    </xf>
    <xf numFmtId="0" fontId="1" fillId="0" borderId="0" xfId="0" applyFont="1"/>
    <xf numFmtId="167" fontId="26" fillId="0" borderId="0" xfId="0" applyNumberFormat="1" applyFont="1" applyAlignment="1">
      <alignment horizontal="left" vertical="top"/>
    </xf>
    <xf numFmtId="0" fontId="26" fillId="0" borderId="0" xfId="0" applyFont="1" applyAlignment="1">
      <alignment vertical="top"/>
    </xf>
    <xf numFmtId="0" fontId="26" fillId="0" borderId="0" xfId="0" applyFont="1" applyAlignment="1">
      <alignment vertical="top" wrapText="1"/>
    </xf>
    <xf numFmtId="43" fontId="1" fillId="6" borderId="0" xfId="1" applyFont="1" applyFill="1" applyAlignment="1">
      <alignment vertical="center"/>
    </xf>
    <xf numFmtId="0" fontId="1" fillId="0" borderId="7" xfId="0" applyFont="1" applyBorder="1"/>
    <xf numFmtId="0" fontId="1" fillId="0" borderId="0" xfId="0" applyFont="1" applyAlignment="1">
      <alignment vertical="center"/>
    </xf>
    <xf numFmtId="0" fontId="1" fillId="0" borderId="0" xfId="0" applyFont="1" applyAlignment="1">
      <alignment horizontal="center" vertical="center"/>
    </xf>
    <xf numFmtId="0" fontId="27" fillId="0" borderId="0" xfId="0" applyFont="1"/>
    <xf numFmtId="0" fontId="28" fillId="0" borderId="0" xfId="0" applyFont="1" applyAlignment="1">
      <alignment horizontal="lef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2" fontId="7" fillId="0" borderId="0" xfId="0" applyNumberFormat="1" applyFont="1" applyAlignment="1">
      <alignment horizontal="center" vertical="center" wrapText="1"/>
    </xf>
    <xf numFmtId="0" fontId="15" fillId="0" borderId="0" xfId="0" applyFont="1" applyAlignment="1">
      <alignment horizontal="right"/>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8" fillId="0" borderId="0" xfId="3" applyNumberFormat="1"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top"/>
    </xf>
    <xf numFmtId="14" fontId="6" fillId="0" borderId="0" xfId="0" applyNumberFormat="1" applyFont="1" applyAlignment="1">
      <alignment horizontal="right" vertical="center"/>
    </xf>
    <xf numFmtId="9" fontId="6" fillId="0" borderId="8" xfId="3" applyFont="1" applyFill="1" applyBorder="1" applyAlignment="1">
      <alignment horizontal="center" vertical="center"/>
    </xf>
    <xf numFmtId="4" fontId="6" fillId="0" borderId="1" xfId="1" applyNumberFormat="1" applyFont="1" applyFill="1" applyBorder="1" applyAlignment="1">
      <alignment horizontal="center" vertical="center"/>
    </xf>
  </cellXfs>
  <cellStyles count="4">
    <cellStyle name="Comma" xfId="1" builtinId="3"/>
    <cellStyle name="Hyperlink" xfId="2" builtinId="8"/>
    <cellStyle name="Normal" xfId="0" builtinId="0"/>
    <cellStyle name="Percent" xfId="3"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9525</xdr:colOff>
      <xdr:row>2</xdr:row>
      <xdr:rowOff>19050</xdr:rowOff>
    </xdr:from>
    <xdr:to>
      <xdr:col>2</xdr:col>
      <xdr:colOff>1181100</xdr:colOff>
      <xdr:row>3</xdr:row>
      <xdr:rowOff>19050</xdr:rowOff>
    </xdr:to>
    <xdr:pic>
      <xdr:nvPicPr>
        <xdr:cNvPr id="11947" name="Picture 335">
          <a:extLst>
            <a:ext uri="{FF2B5EF4-FFF2-40B4-BE49-F238E27FC236}">
              <a16:creationId xmlns:a16="http://schemas.microsoft.com/office/drawing/2014/main" id="{00000000-0008-0000-0100-0000AB2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4290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13593" name="Line 118">
          <a:extLst>
            <a:ext uri="{FF2B5EF4-FFF2-40B4-BE49-F238E27FC236}">
              <a16:creationId xmlns:a16="http://schemas.microsoft.com/office/drawing/2014/main" id="{00000000-0008-0000-0200-00001935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13594" name="Line 192">
          <a:extLst>
            <a:ext uri="{FF2B5EF4-FFF2-40B4-BE49-F238E27FC236}">
              <a16:creationId xmlns:a16="http://schemas.microsoft.com/office/drawing/2014/main" id="{00000000-0008-0000-0200-00001A35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13595" name="Picture 335">
          <a:extLst>
            <a:ext uri="{FF2B5EF4-FFF2-40B4-BE49-F238E27FC236}">
              <a16:creationId xmlns:a16="http://schemas.microsoft.com/office/drawing/2014/main" id="{00000000-0008-0000-0200-00001B3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3"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57</v>
      </c>
      <c r="B1" s="116" t="s">
        <v>89</v>
      </c>
    </row>
    <row r="2" spans="1:13" x14ac:dyDescent="0.2">
      <c r="A2" s="7" t="s">
        <v>84</v>
      </c>
      <c r="B2" s="114" t="s">
        <v>91</v>
      </c>
    </row>
    <row r="3" spans="1:13" x14ac:dyDescent="0.2">
      <c r="A3" s="7" t="s">
        <v>73</v>
      </c>
      <c r="B3" s="114" t="s">
        <v>90</v>
      </c>
      <c r="D3" s="115"/>
    </row>
    <row r="4" spans="1:13" x14ac:dyDescent="0.2">
      <c r="A4" s="7" t="s">
        <v>27</v>
      </c>
      <c r="B4" s="115" t="s">
        <v>832</v>
      </c>
      <c r="C4" s="115"/>
      <c r="D4" s="115"/>
    </row>
    <row r="6" spans="1:13" x14ac:dyDescent="0.2">
      <c r="A6" s="90"/>
      <c r="B6" s="90"/>
      <c r="C6" s="90"/>
      <c r="D6" s="90"/>
      <c r="E6" s="90"/>
      <c r="F6" s="90"/>
      <c r="G6" s="90"/>
      <c r="H6" s="90"/>
    </row>
    <row r="8" spans="1:13" x14ac:dyDescent="0.2">
      <c r="A8" s="50" t="s">
        <v>41</v>
      </c>
      <c r="B8" s="51"/>
      <c r="C8" s="222"/>
      <c r="D8" s="222"/>
      <c r="E8" s="222"/>
      <c r="F8" s="222"/>
      <c r="G8" s="222"/>
      <c r="H8" s="223"/>
    </row>
    <row r="9" spans="1:13" x14ac:dyDescent="0.2">
      <c r="A9" s="3"/>
      <c r="B9" s="3"/>
      <c r="C9" s="3"/>
      <c r="D9" s="3"/>
      <c r="E9" s="3"/>
      <c r="F9" s="3"/>
      <c r="G9" s="3"/>
      <c r="H9" s="3"/>
      <c r="I9" s="3"/>
      <c r="J9" s="3"/>
      <c r="K9" s="3"/>
      <c r="L9" s="3"/>
      <c r="M9" s="3"/>
    </row>
    <row r="10" spans="1:13" x14ac:dyDescent="0.2">
      <c r="A10" s="3"/>
      <c r="B10" s="3" t="s">
        <v>30</v>
      </c>
      <c r="C10" s="3"/>
      <c r="D10" s="3"/>
      <c r="F10" s="3"/>
      <c r="G10" s="3"/>
      <c r="H10" s="3"/>
      <c r="I10" s="3"/>
      <c r="J10" s="3"/>
      <c r="K10" s="3"/>
      <c r="L10" s="3"/>
      <c r="M10" s="3"/>
    </row>
    <row r="11" spans="1:13" x14ac:dyDescent="0.2">
      <c r="A11" s="3"/>
      <c r="B11" s="3" t="s">
        <v>31</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32</v>
      </c>
      <c r="C14" s="3"/>
      <c r="D14" s="3"/>
      <c r="F14" s="3"/>
      <c r="G14" s="3"/>
      <c r="H14" s="3"/>
      <c r="I14" s="3"/>
      <c r="J14" s="3"/>
      <c r="K14" s="3"/>
      <c r="L14" s="3"/>
      <c r="M14" s="3"/>
    </row>
    <row r="15" spans="1:13" x14ac:dyDescent="0.2">
      <c r="A15" s="3"/>
      <c r="B15" s="3" t="s">
        <v>31</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33</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34</v>
      </c>
      <c r="C20" s="48"/>
      <c r="D20" s="3"/>
      <c r="E20" s="3"/>
      <c r="F20" s="3"/>
      <c r="G20" s="3"/>
      <c r="H20" s="3"/>
      <c r="I20" s="3"/>
      <c r="J20" s="3"/>
      <c r="K20" s="3"/>
      <c r="L20" s="3"/>
      <c r="M20" s="3"/>
    </row>
    <row r="21" spans="1:13" x14ac:dyDescent="0.2">
      <c r="B21" s="49" t="s">
        <v>15</v>
      </c>
      <c r="C21" s="49" t="s">
        <v>35</v>
      </c>
      <c r="D21" s="3"/>
      <c r="E21" s="3"/>
      <c r="F21" s="3"/>
      <c r="G21" s="3"/>
      <c r="H21" s="3"/>
      <c r="I21" s="3"/>
      <c r="J21" s="3"/>
      <c r="K21" s="3"/>
      <c r="L21" s="3"/>
      <c r="M21" s="3"/>
    </row>
    <row r="22" spans="1:13" x14ac:dyDescent="0.2">
      <c r="B22" s="47" t="str">
        <f>+B3</f>
        <v>E</v>
      </c>
      <c r="C22" s="63"/>
      <c r="D22" s="3"/>
      <c r="E22" s="3"/>
      <c r="F22" s="3"/>
      <c r="G22" s="3"/>
      <c r="H22" s="3"/>
      <c r="I22" s="3"/>
      <c r="J22" s="3"/>
      <c r="K22" s="3"/>
      <c r="L22" s="3"/>
      <c r="M22" s="3"/>
    </row>
    <row r="23" spans="1:13" x14ac:dyDescent="0.2">
      <c r="B23" s="6"/>
      <c r="C23" s="117"/>
      <c r="D23" s="3"/>
      <c r="E23" s="3"/>
      <c r="F23" s="3"/>
      <c r="G23" s="3"/>
      <c r="H23" s="3"/>
      <c r="I23" s="3"/>
      <c r="J23" s="3"/>
      <c r="K23" s="3"/>
      <c r="L23" s="3"/>
      <c r="M23" s="3"/>
    </row>
    <row r="24" spans="1:13" x14ac:dyDescent="0.2">
      <c r="A24" s="3"/>
      <c r="B24" s="3" t="s">
        <v>36</v>
      </c>
      <c r="C24" s="3"/>
      <c r="D24" s="3"/>
      <c r="F24" s="3"/>
      <c r="G24" s="3"/>
      <c r="H24" s="3"/>
      <c r="I24" s="3"/>
      <c r="J24" s="3"/>
      <c r="K24" s="3"/>
      <c r="L24" s="3"/>
      <c r="M24" s="3"/>
    </row>
    <row r="25" spans="1:13" x14ac:dyDescent="0.2">
      <c r="A25" s="3"/>
      <c r="B25" s="3" t="s">
        <v>31</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64</v>
      </c>
      <c r="B28" s="3" t="s">
        <v>37</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65</v>
      </c>
      <c r="B31" s="3" t="s">
        <v>66</v>
      </c>
      <c r="C31" s="3"/>
      <c r="D31" s="3"/>
      <c r="E31" s="3"/>
      <c r="F31" s="3"/>
      <c r="G31" s="3"/>
      <c r="H31" s="3"/>
      <c r="I31" s="3"/>
      <c r="J31" s="3"/>
      <c r="K31" s="3"/>
      <c r="L31" s="3"/>
      <c r="M31" s="3"/>
    </row>
    <row r="32" spans="1:13" x14ac:dyDescent="0.2">
      <c r="A32" s="80"/>
      <c r="B32" s="3" t="s">
        <v>78</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67</v>
      </c>
      <c r="B34" s="3" t="s">
        <v>42</v>
      </c>
      <c r="C34" s="3"/>
      <c r="D34" s="3"/>
      <c r="E34" s="3"/>
      <c r="F34" s="3"/>
      <c r="G34" s="3"/>
      <c r="H34" s="3"/>
      <c r="I34" s="3"/>
      <c r="J34" s="3"/>
      <c r="K34" s="3"/>
      <c r="L34" s="3"/>
      <c r="M34" s="3"/>
    </row>
    <row r="35" spans="1:13" x14ac:dyDescent="0.2">
      <c r="A35" s="80"/>
      <c r="B35" s="3" t="s">
        <v>79</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11" t="s">
        <v>54</v>
      </c>
      <c r="C37" s="111" t="s">
        <v>68</v>
      </c>
      <c r="D37" s="224" t="s">
        <v>55</v>
      </c>
      <c r="E37" s="225"/>
      <c r="F37" s="111" t="s">
        <v>69</v>
      </c>
      <c r="G37" s="111" t="s">
        <v>70</v>
      </c>
      <c r="H37" s="111" t="s">
        <v>71</v>
      </c>
      <c r="I37" s="3"/>
      <c r="J37" s="3"/>
      <c r="K37" s="3"/>
      <c r="L37" s="3"/>
      <c r="M37" s="3"/>
    </row>
    <row r="38" spans="1:13" x14ac:dyDescent="0.2">
      <c r="B38" s="112">
        <v>1</v>
      </c>
      <c r="C38" s="132"/>
      <c r="D38" s="113" t="s">
        <v>56</v>
      </c>
      <c r="E38" s="110"/>
      <c r="F38" s="133" t="s">
        <v>72</v>
      </c>
      <c r="G38" s="133">
        <v>0</v>
      </c>
      <c r="H38" s="133"/>
      <c r="I38" s="3"/>
      <c r="J38" s="3"/>
      <c r="K38" s="3"/>
      <c r="L38" s="3"/>
      <c r="M38" s="3"/>
    </row>
    <row r="39" spans="1:13" x14ac:dyDescent="0.2">
      <c r="B39" s="112">
        <v>2</v>
      </c>
      <c r="C39" s="132"/>
      <c r="D39" s="113" t="s">
        <v>45</v>
      </c>
      <c r="E39" s="110"/>
      <c r="F39" s="133" t="s">
        <v>72</v>
      </c>
      <c r="G39" s="133">
        <v>0</v>
      </c>
      <c r="H39" s="133"/>
      <c r="I39" s="3"/>
      <c r="J39" s="3"/>
      <c r="K39" s="3" t="s">
        <v>876</v>
      </c>
      <c r="L39" s="3"/>
      <c r="M39" s="3"/>
    </row>
    <row r="40" spans="1:13" x14ac:dyDescent="0.2">
      <c r="B40" s="112">
        <v>3</v>
      </c>
      <c r="C40" s="132"/>
      <c r="D40" s="113" t="s">
        <v>8</v>
      </c>
      <c r="E40" s="110"/>
      <c r="F40" s="133" t="s">
        <v>72</v>
      </c>
      <c r="G40" s="133">
        <v>0</v>
      </c>
      <c r="H40" s="133"/>
      <c r="I40" s="3"/>
      <c r="J40" s="3"/>
      <c r="K40" s="3"/>
      <c r="L40" s="3"/>
      <c r="M40" s="3"/>
    </row>
    <row r="41" spans="1:13" x14ac:dyDescent="0.2">
      <c r="B41" s="112">
        <v>4</v>
      </c>
      <c r="C41" s="132"/>
      <c r="D41" s="113">
        <v>0</v>
      </c>
      <c r="E41" s="110"/>
      <c r="F41" s="133" t="s">
        <v>72</v>
      </c>
      <c r="G41" s="133">
        <v>0</v>
      </c>
      <c r="H41" s="133"/>
      <c r="I41" s="3"/>
      <c r="J41" s="3"/>
      <c r="K41" s="3"/>
      <c r="L41" s="3"/>
      <c r="M41" s="3"/>
    </row>
    <row r="42" spans="1:13" x14ac:dyDescent="0.2">
      <c r="B42" s="112">
        <v>5</v>
      </c>
      <c r="C42" s="132"/>
      <c r="D42" s="113">
        <v>0</v>
      </c>
      <c r="E42" s="110"/>
      <c r="F42" s="133" t="s">
        <v>72</v>
      </c>
      <c r="G42" s="133">
        <v>0</v>
      </c>
      <c r="H42" s="133"/>
      <c r="I42" s="3"/>
      <c r="J42" s="3"/>
      <c r="K42" s="3"/>
      <c r="L42" s="3"/>
      <c r="M42" s="3"/>
    </row>
    <row r="43" spans="1:13" x14ac:dyDescent="0.2">
      <c r="B43" s="112">
        <v>6</v>
      </c>
      <c r="C43" s="132"/>
      <c r="D43" s="113">
        <v>0</v>
      </c>
      <c r="E43" s="110"/>
      <c r="F43" s="133" t="s">
        <v>72</v>
      </c>
      <c r="G43" s="133">
        <v>0</v>
      </c>
      <c r="H43" s="133"/>
      <c r="I43" s="3"/>
      <c r="J43" s="3"/>
      <c r="K43" s="3"/>
      <c r="L43" s="3"/>
      <c r="M43" s="3"/>
    </row>
    <row r="44" spans="1:13" x14ac:dyDescent="0.2">
      <c r="B44" s="112">
        <v>7</v>
      </c>
      <c r="C44" s="132"/>
      <c r="D44" s="113">
        <v>0</v>
      </c>
      <c r="E44" s="110"/>
      <c r="F44" s="133" t="s">
        <v>72</v>
      </c>
      <c r="G44" s="133">
        <v>0</v>
      </c>
      <c r="H44" s="133"/>
      <c r="I44" s="3"/>
      <c r="J44" s="3"/>
      <c r="K44" s="3"/>
      <c r="L44" s="3"/>
      <c r="M44" s="3"/>
    </row>
    <row r="45" spans="1:13" x14ac:dyDescent="0.2">
      <c r="A45" s="3"/>
      <c r="B45" s="3"/>
      <c r="C45" s="3"/>
      <c r="D45" s="3"/>
      <c r="E45" s="3"/>
      <c r="F45" s="3"/>
      <c r="G45" s="3"/>
      <c r="H45" s="3"/>
      <c r="I45" s="3"/>
      <c r="J45" s="3"/>
      <c r="K45" s="3"/>
      <c r="L45" s="3"/>
      <c r="M45" s="3"/>
    </row>
    <row r="46" spans="1:13" x14ac:dyDescent="0.2">
      <c r="A46" s="3" t="s">
        <v>38</v>
      </c>
      <c r="B46" s="3"/>
      <c r="C46" s="3"/>
      <c r="D46" s="3"/>
      <c r="E46" s="3"/>
      <c r="F46" s="3"/>
      <c r="G46" s="3"/>
      <c r="H46" s="3"/>
      <c r="I46" s="3"/>
      <c r="J46" s="3"/>
      <c r="K46" s="3"/>
      <c r="L46" s="3"/>
      <c r="M46" s="3"/>
    </row>
    <row r="47" spans="1:13" x14ac:dyDescent="0.2">
      <c r="A47" s="3" t="s">
        <v>86</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39</v>
      </c>
      <c r="C49" s="3"/>
      <c r="D49" s="3"/>
      <c r="F49" s="3"/>
      <c r="G49" s="3"/>
      <c r="H49" s="3"/>
      <c r="I49" s="3"/>
      <c r="J49" s="3"/>
      <c r="K49" s="3"/>
      <c r="L49" s="3"/>
      <c r="M49" s="3"/>
    </row>
    <row r="50" spans="1:13" x14ac:dyDescent="0.2">
      <c r="A50" s="3"/>
      <c r="B50" s="3" t="s">
        <v>31</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40</v>
      </c>
      <c r="C53" s="3"/>
      <c r="D53" s="3"/>
      <c r="F53" s="3"/>
      <c r="G53" s="3"/>
      <c r="H53" s="3"/>
      <c r="I53" s="3"/>
      <c r="J53" s="3"/>
      <c r="K53" s="3"/>
      <c r="L53" s="3"/>
      <c r="M53" s="3"/>
    </row>
    <row r="54" spans="1:13" x14ac:dyDescent="0.2">
      <c r="A54" s="3"/>
      <c r="B54" s="3" t="s">
        <v>31</v>
      </c>
      <c r="C54" s="3"/>
      <c r="D54" s="3"/>
      <c r="F54" s="3"/>
      <c r="G54" s="3"/>
      <c r="H54" s="3"/>
      <c r="I54" s="3"/>
      <c r="J54" s="3"/>
      <c r="K54" s="3"/>
      <c r="L54" s="3"/>
      <c r="M54" s="3"/>
    </row>
    <row r="55" spans="1:13" x14ac:dyDescent="0.2">
      <c r="A55" s="3"/>
      <c r="B55" s="3"/>
      <c r="C55" s="3"/>
      <c r="D55" s="3"/>
      <c r="E55" s="3"/>
      <c r="F55" s="3"/>
      <c r="G55" s="3"/>
      <c r="H55" s="88" t="s">
        <v>85</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4"/>
  <sheetViews>
    <sheetView workbookViewId="0">
      <selection activeCell="K5" sqref="K5"/>
    </sheetView>
  </sheetViews>
  <sheetFormatPr defaultRowHeight="12.75" x14ac:dyDescent="0.2"/>
  <cols>
    <col min="1" max="1" width="4.85546875" style="1" customWidth="1"/>
    <col min="2" max="2" width="1" style="10" customWidth="1"/>
    <col min="3" max="3" width="24.140625" style="2" customWidth="1"/>
    <col min="4" max="4" width="1" style="2" customWidth="1"/>
    <col min="5" max="5" width="16.5703125" style="2" customWidth="1"/>
    <col min="6" max="6" width="3.28515625" style="212" customWidth="1"/>
    <col min="7" max="7" width="4.85546875" style="1" customWidth="1"/>
    <col min="8" max="8" width="1" style="10" customWidth="1"/>
    <col min="9" max="9" width="20.140625" style="2" customWidth="1"/>
    <col min="10" max="10" width="1" style="2" customWidth="1"/>
    <col min="11" max="11" width="16.5703125" style="2" customWidth="1"/>
  </cols>
  <sheetData>
    <row r="3" spans="1:19" ht="15.75" x14ac:dyDescent="0.2">
      <c r="A3" s="85"/>
      <c r="B3" s="85"/>
      <c r="C3" s="85"/>
      <c r="D3" s="85"/>
      <c r="E3" s="85"/>
      <c r="F3" s="228" t="str">
        <f>"File '"&amp;Instructions!B2&amp;"' - "&amp;Instructions!B1</f>
        <v>File 'N' - Natural Stone</v>
      </c>
      <c r="G3" s="228"/>
      <c r="H3" s="228"/>
      <c r="I3" s="228"/>
      <c r="J3" s="228"/>
      <c r="K3" s="228"/>
      <c r="Q3" s="11"/>
      <c r="R3" s="6"/>
      <c r="S3" s="36"/>
    </row>
    <row r="4" spans="1:19" ht="15.75" x14ac:dyDescent="0.2">
      <c r="A4" s="85"/>
      <c r="B4" s="85"/>
      <c r="C4" s="85"/>
      <c r="D4" s="85"/>
      <c r="E4" s="226"/>
      <c r="F4" s="226"/>
      <c r="G4" s="226"/>
      <c r="H4" s="226"/>
      <c r="Q4" s="11"/>
      <c r="R4" s="6"/>
      <c r="S4" s="36"/>
    </row>
    <row r="5" spans="1:19" ht="15.75" x14ac:dyDescent="0.2">
      <c r="A5" s="85"/>
      <c r="B5" s="85"/>
      <c r="C5" s="85"/>
      <c r="D5" s="85"/>
      <c r="E5" s="85"/>
      <c r="F5" s="85"/>
      <c r="G5" s="85"/>
      <c r="H5" s="85"/>
      <c r="I5" s="85"/>
      <c r="J5" s="85"/>
      <c r="K5" s="85"/>
      <c r="L5" s="3" t="s">
        <v>87</v>
      </c>
      <c r="M5" s="3"/>
      <c r="N5" s="3"/>
      <c r="O5" s="3"/>
      <c r="P5" s="4"/>
      <c r="Q5" s="11"/>
      <c r="R5" s="6"/>
      <c r="S5" s="36"/>
    </row>
    <row r="6" spans="1:19" ht="15.75" x14ac:dyDescent="0.2">
      <c r="A6" s="226" t="str">
        <f>"Price List Index - "&amp;Instructions!B4</f>
        <v>Price List Index - 4/1/26</v>
      </c>
      <c r="B6" s="226"/>
      <c r="C6" s="226"/>
      <c r="D6" s="226"/>
      <c r="E6" s="226"/>
      <c r="F6" s="226"/>
      <c r="G6" s="226"/>
      <c r="H6" s="226"/>
      <c r="I6" s="226"/>
      <c r="J6" s="226"/>
      <c r="K6" s="226"/>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181"/>
      <c r="B8" s="86"/>
      <c r="C8" s="86"/>
      <c r="D8" s="86"/>
      <c r="E8" s="86"/>
      <c r="F8" s="86"/>
      <c r="G8" s="181"/>
      <c r="H8" s="86"/>
      <c r="I8" s="86"/>
      <c r="J8" s="86"/>
      <c r="K8" s="86"/>
    </row>
    <row r="9" spans="1:19" ht="3" customHeight="1" x14ac:dyDescent="0.2">
      <c r="A9" s="182"/>
      <c r="B9" s="87"/>
      <c r="C9" s="87"/>
      <c r="D9" s="87"/>
      <c r="E9" s="87"/>
      <c r="F9" s="87"/>
      <c r="G9" s="182"/>
      <c r="H9" s="87"/>
      <c r="I9" s="87"/>
      <c r="J9" s="87"/>
      <c r="K9" s="87"/>
    </row>
    <row r="11" spans="1:19" x14ac:dyDescent="0.2">
      <c r="A11" s="83" t="s">
        <v>9</v>
      </c>
      <c r="B11" s="82"/>
      <c r="C11" s="83" t="s">
        <v>49</v>
      </c>
      <c r="D11" s="82"/>
      <c r="E11" s="83" t="s">
        <v>50</v>
      </c>
      <c r="F11" s="217"/>
      <c r="G11" s="83"/>
      <c r="H11" s="83"/>
      <c r="I11" s="83"/>
      <c r="J11" s="82"/>
      <c r="K11" s="82"/>
    </row>
    <row r="12" spans="1:19" s="84" customFormat="1" ht="15" customHeight="1" x14ac:dyDescent="0.2">
      <c r="A12" s="103">
        <v>1</v>
      </c>
      <c r="B12" s="80"/>
      <c r="C12" s="3" t="s">
        <v>220</v>
      </c>
      <c r="D12" s="3"/>
      <c r="E12" s="3" t="s">
        <v>89</v>
      </c>
      <c r="F12" s="218"/>
      <c r="G12" s="103"/>
      <c r="H12" s="80"/>
      <c r="I12" s="3"/>
      <c r="J12" s="3"/>
      <c r="K12" s="3"/>
      <c r="M12" s="209"/>
      <c r="N12" s="210"/>
    </row>
    <row r="13" spans="1:19" s="84" customFormat="1" ht="15" customHeight="1" x14ac:dyDescent="0.2">
      <c r="A13" s="103">
        <v>1</v>
      </c>
      <c r="B13" s="80"/>
      <c r="C13" s="3" t="s">
        <v>221</v>
      </c>
      <c r="D13" s="3"/>
      <c r="E13" s="3" t="s">
        <v>89</v>
      </c>
      <c r="F13" s="218"/>
      <c r="G13" s="103"/>
      <c r="H13" s="80"/>
      <c r="I13" s="3"/>
      <c r="J13" s="3"/>
      <c r="K13" s="3"/>
      <c r="M13" s="209"/>
      <c r="N13" s="210"/>
    </row>
    <row r="14" spans="1:19" s="84" customFormat="1" ht="15" customHeight="1" x14ac:dyDescent="0.2">
      <c r="A14" s="185" t="s">
        <v>519</v>
      </c>
      <c r="B14" s="80"/>
      <c r="C14" s="3" t="s">
        <v>222</v>
      </c>
      <c r="D14" s="3"/>
      <c r="E14" s="3" t="s">
        <v>89</v>
      </c>
      <c r="F14" s="218"/>
      <c r="G14" s="103"/>
      <c r="H14" s="81"/>
      <c r="I14" s="3"/>
      <c r="J14" s="3"/>
      <c r="K14" s="3"/>
      <c r="M14" s="209"/>
      <c r="N14" s="210"/>
    </row>
    <row r="15" spans="1:19" s="84" customFormat="1" ht="15" customHeight="1" x14ac:dyDescent="0.2">
      <c r="A15" s="103">
        <v>2</v>
      </c>
      <c r="B15" s="80"/>
      <c r="C15" s="3" t="s">
        <v>367</v>
      </c>
      <c r="D15" s="3"/>
      <c r="E15" s="3" t="s">
        <v>391</v>
      </c>
      <c r="F15" s="218"/>
      <c r="G15" s="103"/>
      <c r="H15" s="80"/>
      <c r="I15" s="3"/>
      <c r="J15" s="3"/>
      <c r="K15" s="3"/>
      <c r="M15" s="209"/>
      <c r="N15" s="210"/>
    </row>
    <row r="16" spans="1:19" s="84" customFormat="1" ht="15" customHeight="1" x14ac:dyDescent="0.2">
      <c r="A16" s="185">
        <v>3</v>
      </c>
      <c r="B16" s="80"/>
      <c r="C16" s="3" t="s">
        <v>308</v>
      </c>
      <c r="D16" s="3"/>
      <c r="E16" s="3" t="s">
        <v>89</v>
      </c>
      <c r="F16" s="218"/>
      <c r="G16" s="103"/>
      <c r="H16" s="80"/>
      <c r="I16" s="3"/>
      <c r="J16" s="3"/>
      <c r="K16" s="3"/>
    </row>
    <row r="17" spans="1:11" s="84" customFormat="1" ht="15" customHeight="1" x14ac:dyDescent="0.2">
      <c r="A17" s="185" t="s">
        <v>724</v>
      </c>
      <c r="B17" s="80"/>
      <c r="C17" s="3" t="s">
        <v>309</v>
      </c>
      <c r="D17" s="3"/>
      <c r="E17" s="3" t="s">
        <v>89</v>
      </c>
      <c r="F17" s="218"/>
      <c r="G17" s="103"/>
      <c r="H17" s="80"/>
      <c r="I17" s="3"/>
      <c r="J17" s="3"/>
      <c r="K17" s="3"/>
    </row>
    <row r="18" spans="1:11" s="84" customFormat="1" ht="15" customHeight="1" x14ac:dyDescent="0.2">
      <c r="A18" s="103">
        <v>4</v>
      </c>
      <c r="B18" s="80"/>
      <c r="C18" s="3" t="s">
        <v>648</v>
      </c>
      <c r="D18" s="3"/>
      <c r="E18" s="3" t="s">
        <v>685</v>
      </c>
      <c r="F18" s="218"/>
      <c r="G18" s="103"/>
      <c r="H18" s="80"/>
      <c r="I18" s="3"/>
      <c r="J18" s="3"/>
      <c r="K18" s="3"/>
    </row>
    <row r="19" spans="1:11" s="84" customFormat="1" ht="15" customHeight="1" x14ac:dyDescent="0.2">
      <c r="A19" s="103">
        <v>4</v>
      </c>
      <c r="B19" s="80"/>
      <c r="C19" s="3" t="s">
        <v>846</v>
      </c>
      <c r="D19" s="3"/>
      <c r="E19" s="3" t="s">
        <v>686</v>
      </c>
      <c r="F19" s="218"/>
      <c r="G19" s="103"/>
      <c r="H19" s="80"/>
      <c r="I19" s="3"/>
      <c r="J19" s="3"/>
      <c r="K19" s="3"/>
    </row>
    <row r="20" spans="1:11" s="84" customFormat="1" ht="15" customHeight="1" x14ac:dyDescent="0.2">
      <c r="A20" s="103">
        <v>4</v>
      </c>
      <c r="B20" s="80"/>
      <c r="C20" s="3" t="s">
        <v>624</v>
      </c>
      <c r="D20" s="3"/>
      <c r="E20" s="3" t="s">
        <v>686</v>
      </c>
      <c r="F20" s="218"/>
      <c r="G20" s="103"/>
      <c r="H20" s="80"/>
      <c r="I20" s="3"/>
      <c r="J20" s="3"/>
      <c r="K20" s="3"/>
    </row>
    <row r="21" spans="1:11" s="84" customFormat="1" ht="15" customHeight="1" x14ac:dyDescent="0.2">
      <c r="A21" s="103">
        <v>4</v>
      </c>
      <c r="B21" s="80"/>
      <c r="C21" s="3" t="s">
        <v>863</v>
      </c>
      <c r="D21" s="3"/>
      <c r="E21" s="3" t="s">
        <v>686</v>
      </c>
      <c r="F21" s="218"/>
      <c r="G21" s="103"/>
      <c r="H21" s="80"/>
      <c r="I21" s="3"/>
      <c r="J21" s="3"/>
      <c r="K21" s="3"/>
    </row>
    <row r="22" spans="1:11" s="84" customFormat="1" ht="15" customHeight="1" x14ac:dyDescent="0.2">
      <c r="A22" s="103">
        <v>4</v>
      </c>
      <c r="B22" s="80"/>
      <c r="C22" s="3" t="s">
        <v>409</v>
      </c>
      <c r="D22" s="3"/>
      <c r="E22" s="3" t="s">
        <v>433</v>
      </c>
      <c r="F22" s="218"/>
      <c r="G22" s="103"/>
      <c r="H22" s="80"/>
      <c r="I22" s="3"/>
      <c r="J22" s="3"/>
      <c r="K22" s="3"/>
    </row>
    <row r="23" spans="1:11" s="84" customFormat="1" ht="15" customHeight="1" x14ac:dyDescent="0.2">
      <c r="A23" s="103">
        <v>4</v>
      </c>
      <c r="B23" s="80"/>
      <c r="C23" s="3" t="s">
        <v>551</v>
      </c>
      <c r="D23" s="3"/>
      <c r="E23" s="3" t="s">
        <v>433</v>
      </c>
      <c r="F23" s="218"/>
      <c r="G23" s="103"/>
      <c r="H23" s="80"/>
      <c r="I23" s="3"/>
      <c r="J23" s="3"/>
      <c r="K23" s="3"/>
    </row>
    <row r="24" spans="1:11" s="84" customFormat="1" ht="15" customHeight="1" x14ac:dyDescent="0.2">
      <c r="A24" s="103">
        <v>4</v>
      </c>
      <c r="B24" s="80"/>
      <c r="C24" s="3" t="s">
        <v>410</v>
      </c>
      <c r="D24" s="3"/>
      <c r="E24" s="3" t="s">
        <v>686</v>
      </c>
      <c r="F24" s="218"/>
      <c r="G24" s="103"/>
      <c r="H24" s="80"/>
      <c r="I24" s="3"/>
      <c r="J24" s="3"/>
      <c r="K24" s="3"/>
    </row>
    <row r="25" spans="1:11" s="84" customFormat="1" ht="15" customHeight="1" x14ac:dyDescent="0.2">
      <c r="A25" s="185">
        <v>5</v>
      </c>
      <c r="B25" s="80"/>
      <c r="C25" s="3" t="s">
        <v>552</v>
      </c>
      <c r="D25" s="3"/>
      <c r="E25" s="3" t="s">
        <v>686</v>
      </c>
      <c r="F25" s="218"/>
      <c r="G25" s="103"/>
      <c r="H25" s="80"/>
      <c r="I25" s="3"/>
      <c r="J25" s="3"/>
      <c r="K25" s="3"/>
    </row>
    <row r="26" spans="1:11" s="84" customFormat="1" ht="15" customHeight="1" x14ac:dyDescent="0.2">
      <c r="A26" s="103">
        <v>5</v>
      </c>
      <c r="B26" s="80"/>
      <c r="C26" s="3" t="s">
        <v>424</v>
      </c>
      <c r="D26" s="3"/>
      <c r="E26" s="3" t="s">
        <v>432</v>
      </c>
      <c r="F26" s="218"/>
      <c r="G26" s="103"/>
      <c r="H26" s="80"/>
      <c r="I26" s="3"/>
      <c r="J26" s="3"/>
      <c r="K26" s="3"/>
    </row>
    <row r="27" spans="1:11" s="84" customFormat="1" ht="15" customHeight="1" x14ac:dyDescent="0.2">
      <c r="A27" s="103">
        <v>5</v>
      </c>
      <c r="B27" s="80"/>
      <c r="C27" s="3" t="s">
        <v>671</v>
      </c>
      <c r="D27" s="3"/>
      <c r="E27" s="3" t="s">
        <v>433</v>
      </c>
      <c r="F27" s="218"/>
      <c r="G27" s="103"/>
      <c r="H27" s="80"/>
      <c r="I27" s="3"/>
      <c r="J27" s="3"/>
      <c r="K27" s="3"/>
    </row>
    <row r="28" spans="1:11" s="84" customFormat="1" ht="15" customHeight="1" x14ac:dyDescent="0.2">
      <c r="A28" s="103">
        <v>5</v>
      </c>
      <c r="B28" s="80"/>
      <c r="C28" s="3" t="s">
        <v>430</v>
      </c>
      <c r="D28" s="3"/>
      <c r="E28" s="3" t="s">
        <v>433</v>
      </c>
      <c r="F28" s="218"/>
      <c r="G28" s="103"/>
      <c r="H28" s="80"/>
      <c r="I28" s="3"/>
      <c r="J28" s="3"/>
      <c r="K28" s="3"/>
    </row>
    <row r="29" spans="1:11" s="84" customFormat="1" ht="15" customHeight="1" x14ac:dyDescent="0.2">
      <c r="A29" s="103">
        <v>5</v>
      </c>
      <c r="B29" s="80"/>
      <c r="C29" s="3" t="s">
        <v>672</v>
      </c>
      <c r="D29" s="3"/>
      <c r="E29" s="3" t="s">
        <v>687</v>
      </c>
      <c r="F29" s="218"/>
      <c r="G29" s="103"/>
      <c r="H29" s="80"/>
      <c r="I29" s="3"/>
      <c r="J29" s="3"/>
      <c r="K29" s="3"/>
    </row>
    <row r="30" spans="1:11" s="84" customFormat="1" ht="15" customHeight="1" x14ac:dyDescent="0.2">
      <c r="A30" s="103">
        <v>5</v>
      </c>
      <c r="B30" s="80"/>
      <c r="C30" s="3" t="s">
        <v>510</v>
      </c>
      <c r="D30" s="3"/>
      <c r="E30" s="3" t="s">
        <v>686</v>
      </c>
      <c r="F30" s="218"/>
      <c r="G30" s="103"/>
      <c r="H30" s="80"/>
      <c r="I30" s="3"/>
      <c r="J30" s="3"/>
      <c r="K30" s="3"/>
    </row>
    <row r="31" spans="1:11" s="84" customFormat="1" ht="15" customHeight="1" x14ac:dyDescent="0.2">
      <c r="A31" s="103">
        <v>5</v>
      </c>
      <c r="B31" s="80"/>
      <c r="C31" s="3" t="s">
        <v>402</v>
      </c>
      <c r="D31" s="3"/>
      <c r="E31" s="3" t="s">
        <v>433</v>
      </c>
      <c r="F31" s="218"/>
      <c r="G31" s="103"/>
      <c r="H31" s="80"/>
      <c r="I31" s="3"/>
      <c r="J31" s="3"/>
      <c r="K31" s="3"/>
    </row>
    <row r="32" spans="1:11" s="84" customFormat="1" ht="15" customHeight="1" x14ac:dyDescent="0.2">
      <c r="A32" s="103">
        <v>5</v>
      </c>
      <c r="B32" s="80"/>
      <c r="C32" s="3" t="s">
        <v>553</v>
      </c>
      <c r="D32" s="3"/>
      <c r="E32" s="3" t="s">
        <v>686</v>
      </c>
      <c r="F32" s="218"/>
      <c r="G32" s="103"/>
      <c r="H32" s="80"/>
      <c r="I32" s="3"/>
      <c r="J32" s="3"/>
      <c r="K32" s="3"/>
    </row>
    <row r="33" spans="1:11" s="84" customFormat="1" ht="15" customHeight="1" x14ac:dyDescent="0.2">
      <c r="A33" s="103">
        <v>5</v>
      </c>
      <c r="B33" s="80"/>
      <c r="C33" s="3" t="s">
        <v>554</v>
      </c>
      <c r="D33" s="3"/>
      <c r="E33" s="3" t="s">
        <v>686</v>
      </c>
      <c r="F33" s="218"/>
      <c r="G33" s="103"/>
      <c r="H33" s="80"/>
      <c r="I33" s="3"/>
      <c r="J33" s="3"/>
      <c r="K33" s="3"/>
    </row>
    <row r="34" spans="1:11" s="84" customFormat="1" ht="15" customHeight="1" x14ac:dyDescent="0.2">
      <c r="A34" s="103"/>
      <c r="B34" s="80"/>
      <c r="C34" s="3"/>
      <c r="D34" s="3"/>
      <c r="E34" s="3"/>
      <c r="F34" s="218"/>
      <c r="G34" s="103"/>
      <c r="H34" s="80"/>
      <c r="I34" s="3"/>
      <c r="J34" s="3"/>
      <c r="K34" s="3"/>
    </row>
    <row r="35" spans="1:11" s="84" customFormat="1" ht="15" customHeight="1" x14ac:dyDescent="0.2">
      <c r="A35" s="103"/>
      <c r="B35" s="80"/>
      <c r="C35" s="3"/>
      <c r="D35" s="3"/>
      <c r="E35" s="3"/>
      <c r="F35" s="218"/>
      <c r="G35" s="103"/>
      <c r="H35" s="80"/>
      <c r="I35" s="3"/>
      <c r="J35" s="3"/>
      <c r="K35" s="3"/>
    </row>
    <row r="36" spans="1:11" s="84" customFormat="1" ht="15" customHeight="1" x14ac:dyDescent="0.2">
      <c r="A36" s="103"/>
      <c r="B36" s="80"/>
      <c r="C36" s="3"/>
      <c r="D36" s="3"/>
      <c r="E36" s="3"/>
      <c r="F36" s="218"/>
      <c r="G36" s="103"/>
      <c r="H36" s="80"/>
      <c r="I36" s="3"/>
      <c r="J36" s="3"/>
      <c r="K36" s="3"/>
    </row>
    <row r="37" spans="1:11" s="84" customFormat="1" ht="15" customHeight="1" x14ac:dyDescent="0.2">
      <c r="A37" s="103"/>
      <c r="B37" s="80"/>
      <c r="C37" s="3"/>
      <c r="D37" s="3"/>
      <c r="E37" s="3"/>
      <c r="F37" s="218"/>
      <c r="G37" s="103"/>
      <c r="H37" s="81"/>
      <c r="I37" s="3"/>
      <c r="J37" s="3"/>
      <c r="K37" s="3"/>
    </row>
    <row r="38" spans="1:11" s="84" customFormat="1" ht="15" customHeight="1" x14ac:dyDescent="0.2">
      <c r="A38" s="103"/>
      <c r="B38" s="80"/>
      <c r="C38" s="3"/>
      <c r="D38" s="3"/>
      <c r="E38" s="3"/>
      <c r="F38" s="218"/>
      <c r="G38" s="103"/>
      <c r="H38" s="80"/>
      <c r="I38" s="3"/>
      <c r="J38" s="3"/>
      <c r="K38" s="3"/>
    </row>
    <row r="39" spans="1:11" s="84" customFormat="1" ht="15" customHeight="1" x14ac:dyDescent="0.2">
      <c r="A39" s="103"/>
      <c r="B39" s="80"/>
      <c r="C39" s="3"/>
      <c r="D39" s="3"/>
      <c r="E39" s="3"/>
      <c r="F39" s="218"/>
      <c r="G39" s="103"/>
      <c r="H39" s="81"/>
      <c r="I39" s="3"/>
      <c r="J39" s="3"/>
      <c r="K39" s="3"/>
    </row>
    <row r="40" spans="1:11" s="84" customFormat="1" ht="15" customHeight="1" x14ac:dyDescent="0.2">
      <c r="A40" s="103"/>
      <c r="B40" s="80"/>
      <c r="C40" s="3"/>
      <c r="D40" s="3"/>
      <c r="E40" s="3"/>
      <c r="F40" s="218"/>
      <c r="G40" s="103"/>
      <c r="H40" s="80"/>
      <c r="I40" s="3"/>
      <c r="J40" s="3"/>
      <c r="K40" s="3"/>
    </row>
    <row r="41" spans="1:11" s="84" customFormat="1" ht="15" customHeight="1" x14ac:dyDescent="0.2">
      <c r="A41" s="103"/>
      <c r="B41" s="80"/>
      <c r="C41" s="3"/>
      <c r="D41" s="3"/>
      <c r="E41" s="3"/>
      <c r="F41" s="218"/>
      <c r="G41" s="103"/>
      <c r="H41" s="80"/>
      <c r="I41" s="3"/>
      <c r="J41" s="3"/>
      <c r="K41" s="3"/>
    </row>
    <row r="42" spans="1:11" s="84" customFormat="1" ht="15" customHeight="1" x14ac:dyDescent="0.2">
      <c r="A42" s="103"/>
      <c r="B42" s="80"/>
      <c r="C42" s="3"/>
      <c r="D42" s="3"/>
      <c r="E42" s="3"/>
      <c r="F42" s="218"/>
      <c r="G42" s="103"/>
      <c r="H42" s="80"/>
      <c r="I42" s="3"/>
      <c r="J42" s="3"/>
      <c r="K42" s="3"/>
    </row>
    <row r="43" spans="1:11" s="84" customFormat="1" ht="15" customHeight="1" x14ac:dyDescent="0.2">
      <c r="A43" s="103"/>
      <c r="B43" s="80"/>
      <c r="C43" s="3"/>
      <c r="D43" s="3"/>
      <c r="E43" s="3"/>
      <c r="F43" s="218"/>
      <c r="G43" s="103"/>
      <c r="H43" s="80"/>
      <c r="I43" s="3"/>
      <c r="J43" s="3"/>
      <c r="K43" s="3"/>
    </row>
    <row r="44" spans="1:11" s="84" customFormat="1" ht="15" customHeight="1" x14ac:dyDescent="0.2">
      <c r="A44" s="103"/>
      <c r="B44" s="81"/>
      <c r="C44" s="3"/>
      <c r="D44" s="3"/>
      <c r="E44" s="3"/>
      <c r="F44" s="218"/>
      <c r="G44" s="103"/>
      <c r="H44" s="80"/>
      <c r="I44" s="3"/>
      <c r="J44" s="3"/>
      <c r="K44" s="3"/>
    </row>
    <row r="45" spans="1:11" s="84" customFormat="1" ht="15" customHeight="1" x14ac:dyDescent="0.2">
      <c r="A45" s="103"/>
      <c r="B45" s="80"/>
      <c r="C45" s="3"/>
      <c r="D45" s="3"/>
      <c r="E45" s="3"/>
      <c r="F45" s="218"/>
      <c r="G45" s="103"/>
      <c r="H45" s="81"/>
      <c r="I45" s="3"/>
      <c r="J45" s="3"/>
      <c r="K45" s="3"/>
    </row>
    <row r="46" spans="1:11" s="84" customFormat="1" ht="15" customHeight="1" x14ac:dyDescent="0.2">
      <c r="A46" s="103"/>
      <c r="B46" s="80"/>
      <c r="C46" s="3"/>
      <c r="D46" s="3"/>
      <c r="E46" s="3"/>
      <c r="F46" s="218"/>
      <c r="G46" s="103"/>
      <c r="H46" s="80"/>
      <c r="I46" s="3"/>
      <c r="J46" s="3"/>
      <c r="K46" s="3"/>
    </row>
    <row r="47" spans="1:11" s="84" customFormat="1" ht="15" customHeight="1" x14ac:dyDescent="0.2">
      <c r="A47" s="103"/>
      <c r="B47" s="80"/>
      <c r="C47" s="3"/>
      <c r="D47" s="3"/>
      <c r="E47" s="3"/>
      <c r="F47" s="218"/>
      <c r="G47" s="103"/>
      <c r="H47" s="80"/>
      <c r="I47" s="3"/>
      <c r="J47" s="3"/>
      <c r="K47" s="3"/>
    </row>
    <row r="48" spans="1:11" s="84" customFormat="1" ht="5.0999999999999996" customHeight="1" x14ac:dyDescent="0.2">
      <c r="A48" s="219"/>
      <c r="B48" s="218"/>
      <c r="C48" s="218"/>
      <c r="D48" s="218"/>
      <c r="E48" s="218"/>
      <c r="F48" s="218"/>
      <c r="G48" s="184"/>
      <c r="H48" s="80"/>
      <c r="I48" s="3"/>
      <c r="J48" s="3"/>
      <c r="K48" s="3"/>
    </row>
    <row r="49" spans="1:11" s="84" customFormat="1" ht="9.9499999999999993" customHeight="1" x14ac:dyDescent="0.2">
      <c r="A49" s="6"/>
      <c r="B49" s="80"/>
      <c r="C49" s="3"/>
      <c r="D49" s="3"/>
      <c r="E49" s="3"/>
      <c r="F49" s="218"/>
      <c r="G49" s="219"/>
      <c r="H49" s="218"/>
      <c r="I49" s="218"/>
      <c r="J49" s="218"/>
      <c r="K49" s="218"/>
    </row>
    <row r="50" spans="1:11" s="84" customFormat="1" ht="9.9499999999999993" customHeight="1" x14ac:dyDescent="0.2">
      <c r="A50" s="6"/>
      <c r="B50" s="80"/>
      <c r="C50" s="3"/>
      <c r="D50" s="3"/>
      <c r="E50" s="3"/>
      <c r="F50" s="218"/>
      <c r="G50" s="219"/>
      <c r="H50" s="218"/>
      <c r="I50" s="218"/>
      <c r="J50" s="218"/>
      <c r="K50" s="218"/>
    </row>
    <row r="51" spans="1:11" s="84" customFormat="1" ht="12.75" customHeight="1" x14ac:dyDescent="0.2">
      <c r="A51" s="227" t="s">
        <v>369</v>
      </c>
      <c r="B51" s="227"/>
      <c r="C51" s="227"/>
      <c r="D51" s="227"/>
      <c r="E51" s="227"/>
      <c r="F51" s="227"/>
      <c r="G51" s="227"/>
      <c r="H51" s="227"/>
      <c r="I51" s="227"/>
      <c r="J51" s="227"/>
      <c r="K51" s="227"/>
    </row>
    <row r="52" spans="1:11" s="84" customFormat="1" ht="3.95" customHeight="1" x14ac:dyDescent="0.2">
      <c r="A52" s="6"/>
      <c r="B52" s="6"/>
      <c r="C52" s="6"/>
      <c r="D52" s="6"/>
      <c r="E52" s="6"/>
      <c r="F52" s="219"/>
      <c r="G52" s="219"/>
      <c r="H52" s="219"/>
      <c r="I52" s="219"/>
      <c r="J52" s="219"/>
      <c r="K52" s="219"/>
    </row>
    <row r="53" spans="1:11" s="84" customFormat="1" ht="36.75" customHeight="1" x14ac:dyDescent="0.2">
      <c r="A53" s="227" t="s">
        <v>28</v>
      </c>
      <c r="B53" s="227"/>
      <c r="C53" s="227"/>
      <c r="D53" s="227"/>
      <c r="E53" s="227"/>
      <c r="F53" s="227"/>
      <c r="G53" s="227"/>
      <c r="H53" s="227"/>
      <c r="I53" s="227"/>
      <c r="J53" s="227"/>
      <c r="K53" s="227"/>
    </row>
    <row r="54" spans="1:11" x14ac:dyDescent="0.2">
      <c r="A54" s="183"/>
      <c r="B54" s="31"/>
      <c r="C54" s="31"/>
      <c r="D54" s="31"/>
      <c r="E54" s="31"/>
      <c r="F54" s="31"/>
      <c r="G54" s="183"/>
      <c r="H54" s="31"/>
      <c r="I54" s="31"/>
      <c r="J54" s="31"/>
      <c r="K54" s="31"/>
    </row>
  </sheetData>
  <mergeCells count="5">
    <mergeCell ref="A6:K6"/>
    <mergeCell ref="A51:K51"/>
    <mergeCell ref="A53:K53"/>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483"/>
  <sheetViews>
    <sheetView tabSelected="1" zoomScale="131" zoomScaleNormal="131"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3" customWidth="1"/>
    <col min="23" max="23" width="3.85546875" style="57" customWidth="1"/>
    <col min="24" max="24" width="6.7109375" style="16" customWidth="1"/>
    <col min="25" max="25" width="1" style="93"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3" customWidth="1"/>
    <col min="35" max="35" width="4.28515625" style="138"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23" t="s">
        <v>56</v>
      </c>
      <c r="D1" s="40"/>
      <c r="E1" s="75" t="s">
        <v>23</v>
      </c>
      <c r="F1" s="75"/>
      <c r="G1" s="30" t="s">
        <v>48</v>
      </c>
      <c r="H1" s="30"/>
      <c r="I1" s="30"/>
      <c r="J1" s="30"/>
      <c r="K1" s="30"/>
      <c r="L1" s="30"/>
      <c r="M1" s="30"/>
      <c r="N1" s="30"/>
      <c r="P1" s="75" t="s">
        <v>24</v>
      </c>
      <c r="Q1" s="91"/>
      <c r="R1" s="29"/>
      <c r="S1" s="39">
        <f>IF(Suggested="Yes",AA1,AG1)</f>
        <v>0.05</v>
      </c>
      <c r="T1" s="37" t="s">
        <v>47</v>
      </c>
      <c r="U1" s="5" t="str">
        <f>+Instructions!$B$3</f>
        <v>E</v>
      </c>
      <c r="V1" s="52"/>
      <c r="W1" s="56">
        <f>+Instructions!$C$22</f>
        <v>0</v>
      </c>
      <c r="X1" s="17">
        <f t="shared" ref="X1:X7" si="0">ROUND($AA1*(1-W1)+0.004999,2)</f>
        <v>0.05</v>
      </c>
      <c r="Y1" s="52"/>
      <c r="Z1" s="6" t="s">
        <v>873</v>
      </c>
      <c r="AA1" s="39">
        <v>0.05</v>
      </c>
      <c r="AB1" s="60">
        <f t="shared" ref="AB1:AC7" si="1">+W1</f>
        <v>0</v>
      </c>
      <c r="AC1" s="17">
        <f t="shared" si="1"/>
        <v>0.05</v>
      </c>
      <c r="AD1" s="12">
        <f t="shared" ref="AD1:AD7" si="2">(AG1-AC1)/AG1</f>
        <v>0</v>
      </c>
      <c r="AE1" s="131"/>
      <c r="AF1" s="139">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109" t="s">
        <v>60</v>
      </c>
    </row>
    <row r="2" spans="2:41" s="3" customFormat="1" ht="9.9499999999999993" hidden="1" customHeight="1" x14ac:dyDescent="0.2">
      <c r="B2" s="124" t="s">
        <v>45</v>
      </c>
      <c r="D2" s="40"/>
      <c r="E2" s="75" t="s">
        <v>23</v>
      </c>
      <c r="F2" s="75"/>
      <c r="G2" s="30" t="s">
        <v>25</v>
      </c>
      <c r="H2" s="30"/>
      <c r="I2" s="30" t="s">
        <v>26</v>
      </c>
      <c r="J2" s="30"/>
      <c r="K2" s="30"/>
      <c r="L2" s="30"/>
      <c r="M2" s="30"/>
      <c r="N2" s="30"/>
      <c r="P2" s="75"/>
      <c r="Q2" s="91"/>
      <c r="R2" s="29"/>
      <c r="S2" s="39">
        <f t="shared" ref="S2:S7" si="8">IF(Suggested="Yes",AA2,AG2)</f>
        <v>0.05</v>
      </c>
      <c r="T2" s="37" t="s">
        <v>46</v>
      </c>
      <c r="U2" s="5" t="str">
        <f>+Instructions!$B$3</f>
        <v>E</v>
      </c>
      <c r="V2" s="52"/>
      <c r="W2" s="56">
        <f>+Instructions!$C$22</f>
        <v>0</v>
      </c>
      <c r="X2" s="39">
        <f t="shared" si="0"/>
        <v>0.05</v>
      </c>
      <c r="Y2" s="52"/>
      <c r="Z2" s="6" t="s">
        <v>873</v>
      </c>
      <c r="AA2" s="39">
        <v>0.05</v>
      </c>
      <c r="AB2" s="60">
        <f t="shared" si="1"/>
        <v>0</v>
      </c>
      <c r="AC2" s="39">
        <f t="shared" si="1"/>
        <v>0.05</v>
      </c>
      <c r="AD2" s="60">
        <f t="shared" si="2"/>
        <v>0</v>
      </c>
      <c r="AE2" s="131"/>
      <c r="AF2" s="141">
        <v>2</v>
      </c>
      <c r="AG2" s="44">
        <f t="shared" si="3"/>
        <v>0.05</v>
      </c>
      <c r="AH2" s="52"/>
      <c r="AJ2" s="17">
        <f t="shared" si="4"/>
        <v>0.05</v>
      </c>
      <c r="AK2" s="17">
        <f t="shared" si="5"/>
        <v>0</v>
      </c>
      <c r="AL2" s="17">
        <f t="shared" si="6"/>
        <v>0</v>
      </c>
      <c r="AM2" s="17" t="str">
        <f t="shared" si="7"/>
        <v/>
      </c>
      <c r="AO2" s="109" t="s">
        <v>60</v>
      </c>
    </row>
    <row r="3" spans="2:41" s="3" customFormat="1" ht="9.9499999999999993" hidden="1" customHeight="1" x14ac:dyDescent="0.2">
      <c r="B3" s="122" t="s">
        <v>8</v>
      </c>
      <c r="D3" s="40"/>
      <c r="E3" s="75" t="s">
        <v>23</v>
      </c>
      <c r="F3" s="75"/>
      <c r="G3" s="30" t="s">
        <v>25</v>
      </c>
      <c r="H3" s="30"/>
      <c r="I3" s="30" t="s">
        <v>26</v>
      </c>
      <c r="J3" s="30"/>
      <c r="K3" s="30"/>
      <c r="L3" s="30"/>
      <c r="M3" s="30"/>
      <c r="N3" s="30"/>
      <c r="P3" s="75"/>
      <c r="Q3" s="91"/>
      <c r="R3" s="29"/>
      <c r="S3" s="39">
        <f t="shared" si="8"/>
        <v>0.05</v>
      </c>
      <c r="T3" s="186" t="s">
        <v>46</v>
      </c>
      <c r="U3" s="5" t="str">
        <f>+Instructions!$B$3</f>
        <v>E</v>
      </c>
      <c r="V3" s="52"/>
      <c r="W3" s="56">
        <f>+Instructions!$C$22</f>
        <v>0</v>
      </c>
      <c r="X3" s="17">
        <f t="shared" si="0"/>
        <v>0.05</v>
      </c>
      <c r="Y3" s="52"/>
      <c r="Z3" s="6" t="s">
        <v>873</v>
      </c>
      <c r="AA3" s="39">
        <v>0.05</v>
      </c>
      <c r="AB3" s="60">
        <f t="shared" si="1"/>
        <v>0</v>
      </c>
      <c r="AC3" s="17">
        <f t="shared" si="1"/>
        <v>0.05</v>
      </c>
      <c r="AD3" s="12">
        <f t="shared" si="2"/>
        <v>0</v>
      </c>
      <c r="AE3" s="131"/>
      <c r="AF3" s="140">
        <v>3</v>
      </c>
      <c r="AG3" s="53">
        <f t="shared" si="3"/>
        <v>0.05</v>
      </c>
      <c r="AH3" s="52"/>
      <c r="AJ3" s="17">
        <f t="shared" si="4"/>
        <v>0.05</v>
      </c>
      <c r="AK3" s="17">
        <f t="shared" si="5"/>
        <v>0</v>
      </c>
      <c r="AL3" s="17">
        <f t="shared" si="6"/>
        <v>0</v>
      </c>
      <c r="AM3" s="17" t="str">
        <f t="shared" si="7"/>
        <v/>
      </c>
      <c r="AO3" s="109" t="s">
        <v>60</v>
      </c>
    </row>
    <row r="4" spans="2:41" s="3" customFormat="1" ht="9.9499999999999993" hidden="1" customHeight="1" x14ac:dyDescent="0.2">
      <c r="B4" s="125">
        <v>0</v>
      </c>
      <c r="D4" s="40"/>
      <c r="E4" s="75" t="s">
        <v>23</v>
      </c>
      <c r="F4" s="75"/>
      <c r="G4" s="30" t="s">
        <v>25</v>
      </c>
      <c r="H4" s="30"/>
      <c r="I4" s="30" t="s">
        <v>26</v>
      </c>
      <c r="J4" s="30"/>
      <c r="K4" s="30"/>
      <c r="L4" s="30"/>
      <c r="M4" s="30"/>
      <c r="N4" s="30"/>
      <c r="P4" s="75"/>
      <c r="Q4" s="91"/>
      <c r="R4" s="29"/>
      <c r="S4" s="39">
        <f t="shared" si="8"/>
        <v>0</v>
      </c>
      <c r="T4" s="37" t="s">
        <v>46</v>
      </c>
      <c r="U4" s="5" t="str">
        <f>+Instructions!$B$3</f>
        <v>E</v>
      </c>
      <c r="V4" s="52"/>
      <c r="W4" s="56">
        <f>+Instructions!$C$22</f>
        <v>0</v>
      </c>
      <c r="X4" s="17">
        <f t="shared" si="0"/>
        <v>0</v>
      </c>
      <c r="Y4" s="52"/>
      <c r="Z4" s="6" t="s">
        <v>873</v>
      </c>
      <c r="AA4" s="39">
        <v>0</v>
      </c>
      <c r="AB4" s="60">
        <f t="shared" si="1"/>
        <v>0</v>
      </c>
      <c r="AC4" s="17">
        <f t="shared" si="1"/>
        <v>0</v>
      </c>
      <c r="AD4" s="12" t="e">
        <f t="shared" si="2"/>
        <v>#DIV/0!</v>
      </c>
      <c r="AE4" s="131"/>
      <c r="AF4" s="142">
        <v>4</v>
      </c>
      <c r="AG4" s="118">
        <f t="shared" si="3"/>
        <v>0</v>
      </c>
      <c r="AH4" s="52"/>
      <c r="AJ4" s="17">
        <f t="shared" si="4"/>
        <v>0</v>
      </c>
      <c r="AK4" s="17">
        <f t="shared" si="5"/>
        <v>0</v>
      </c>
      <c r="AL4" s="17">
        <f t="shared" si="6"/>
        <v>0</v>
      </c>
      <c r="AM4" s="17" t="str">
        <f t="shared" si="7"/>
        <v/>
      </c>
      <c r="AO4" s="109" t="s">
        <v>60</v>
      </c>
    </row>
    <row r="5" spans="2:41" s="3" customFormat="1" ht="9.9499999999999993" hidden="1" customHeight="1" x14ac:dyDescent="0.2">
      <c r="B5" s="126">
        <v>0</v>
      </c>
      <c r="D5" s="40"/>
      <c r="E5" s="75" t="s">
        <v>23</v>
      </c>
      <c r="F5" s="75"/>
      <c r="G5" s="30" t="s">
        <v>25</v>
      </c>
      <c r="H5" s="30"/>
      <c r="I5" s="30" t="s">
        <v>26</v>
      </c>
      <c r="J5" s="30"/>
      <c r="K5" s="30"/>
      <c r="L5" s="30"/>
      <c r="M5" s="30"/>
      <c r="N5" s="30"/>
      <c r="P5" s="75"/>
      <c r="Q5" s="91"/>
      <c r="R5" s="29"/>
      <c r="S5" s="39">
        <f t="shared" si="8"/>
        <v>0</v>
      </c>
      <c r="T5" s="37" t="s">
        <v>46</v>
      </c>
      <c r="U5" s="5" t="str">
        <f>+Instructions!$B$3</f>
        <v>E</v>
      </c>
      <c r="V5" s="52"/>
      <c r="W5" s="56">
        <f>+Instructions!$C$22</f>
        <v>0</v>
      </c>
      <c r="X5" s="17">
        <f t="shared" si="0"/>
        <v>0</v>
      </c>
      <c r="Y5" s="52"/>
      <c r="Z5" s="6" t="s">
        <v>873</v>
      </c>
      <c r="AA5" s="39">
        <v>0</v>
      </c>
      <c r="AB5" s="60">
        <f t="shared" si="1"/>
        <v>0</v>
      </c>
      <c r="AC5" s="17">
        <f t="shared" si="1"/>
        <v>0</v>
      </c>
      <c r="AD5" s="12" t="e">
        <f t="shared" si="2"/>
        <v>#DIV/0!</v>
      </c>
      <c r="AE5" s="131"/>
      <c r="AF5" s="143">
        <v>5</v>
      </c>
      <c r="AG5" s="119">
        <f t="shared" si="3"/>
        <v>0</v>
      </c>
      <c r="AH5" s="52"/>
      <c r="AJ5" s="17">
        <f t="shared" si="4"/>
        <v>0</v>
      </c>
      <c r="AK5" s="17">
        <f t="shared" si="5"/>
        <v>0</v>
      </c>
      <c r="AL5" s="17">
        <f t="shared" si="6"/>
        <v>0</v>
      </c>
      <c r="AM5" s="17" t="str">
        <f t="shared" si="7"/>
        <v/>
      </c>
      <c r="AO5" s="109" t="s">
        <v>60</v>
      </c>
    </row>
    <row r="6" spans="2:41" s="3" customFormat="1" ht="9.9499999999999993" hidden="1" customHeight="1" x14ac:dyDescent="0.2">
      <c r="B6" s="127">
        <v>0</v>
      </c>
      <c r="D6" s="40"/>
      <c r="E6" s="75" t="s">
        <v>23</v>
      </c>
      <c r="F6" s="75"/>
      <c r="G6" s="30" t="s">
        <v>25</v>
      </c>
      <c r="H6" s="30"/>
      <c r="I6" s="30" t="s">
        <v>26</v>
      </c>
      <c r="J6" s="30"/>
      <c r="K6" s="30"/>
      <c r="L6" s="30"/>
      <c r="M6" s="30"/>
      <c r="N6" s="30"/>
      <c r="P6" s="75"/>
      <c r="Q6" s="91"/>
      <c r="R6" s="29"/>
      <c r="S6" s="39">
        <f t="shared" si="8"/>
        <v>0</v>
      </c>
      <c r="T6" s="37" t="s">
        <v>46</v>
      </c>
      <c r="U6" s="5" t="str">
        <f>+Instructions!$B$3</f>
        <v>E</v>
      </c>
      <c r="V6" s="52"/>
      <c r="W6" s="56">
        <f>+Instructions!$C$22</f>
        <v>0</v>
      </c>
      <c r="X6" s="17">
        <f t="shared" si="0"/>
        <v>0</v>
      </c>
      <c r="Y6" s="52"/>
      <c r="Z6" s="6" t="s">
        <v>873</v>
      </c>
      <c r="AA6" s="39">
        <v>0</v>
      </c>
      <c r="AB6" s="60">
        <f t="shared" si="1"/>
        <v>0</v>
      </c>
      <c r="AC6" s="17">
        <f t="shared" si="1"/>
        <v>0</v>
      </c>
      <c r="AD6" s="12" t="e">
        <f t="shared" si="2"/>
        <v>#DIV/0!</v>
      </c>
      <c r="AE6" s="131"/>
      <c r="AF6" s="144">
        <v>6</v>
      </c>
      <c r="AG6" s="120">
        <f t="shared" si="3"/>
        <v>0</v>
      </c>
      <c r="AH6" s="52"/>
      <c r="AJ6" s="17">
        <f t="shared" si="4"/>
        <v>0</v>
      </c>
      <c r="AK6" s="17">
        <f t="shared" si="5"/>
        <v>0</v>
      </c>
      <c r="AL6" s="17">
        <f t="shared" si="6"/>
        <v>0</v>
      </c>
      <c r="AM6" s="17" t="str">
        <f t="shared" si="7"/>
        <v/>
      </c>
      <c r="AO6" s="109" t="s">
        <v>60</v>
      </c>
    </row>
    <row r="7" spans="2:41" s="3" customFormat="1" ht="9.9499999999999993" hidden="1" customHeight="1" x14ac:dyDescent="0.2">
      <c r="B7" s="128">
        <v>0</v>
      </c>
      <c r="D7" s="40"/>
      <c r="E7" s="75" t="s">
        <v>23</v>
      </c>
      <c r="F7" s="75"/>
      <c r="G7" s="30" t="s">
        <v>25</v>
      </c>
      <c r="H7" s="30"/>
      <c r="I7" s="30" t="s">
        <v>26</v>
      </c>
      <c r="J7" s="30"/>
      <c r="K7" s="30"/>
      <c r="L7" s="30"/>
      <c r="M7" s="30"/>
      <c r="N7" s="30"/>
      <c r="P7" s="75"/>
      <c r="Q7" s="91"/>
      <c r="R7" s="29"/>
      <c r="S7" s="39">
        <f t="shared" si="8"/>
        <v>0</v>
      </c>
      <c r="T7" s="37" t="s">
        <v>46</v>
      </c>
      <c r="U7" s="5" t="str">
        <f>+Instructions!$B$3</f>
        <v>E</v>
      </c>
      <c r="V7" s="52"/>
      <c r="W7" s="56">
        <f>+Instructions!$C$22</f>
        <v>0</v>
      </c>
      <c r="X7" s="17">
        <f t="shared" si="0"/>
        <v>0</v>
      </c>
      <c r="Y7" s="52"/>
      <c r="Z7" s="6" t="s">
        <v>873</v>
      </c>
      <c r="AA7" s="39">
        <v>0</v>
      </c>
      <c r="AB7" s="60">
        <f t="shared" si="1"/>
        <v>0</v>
      </c>
      <c r="AC7" s="17">
        <f t="shared" si="1"/>
        <v>0</v>
      </c>
      <c r="AD7" s="12" t="e">
        <f t="shared" si="2"/>
        <v>#DIV/0!</v>
      </c>
      <c r="AE7" s="131"/>
      <c r="AF7" s="145">
        <v>7</v>
      </c>
      <c r="AG7" s="121">
        <f t="shared" si="3"/>
        <v>0</v>
      </c>
      <c r="AH7" s="52"/>
      <c r="AJ7" s="17">
        <f t="shared" si="4"/>
        <v>0</v>
      </c>
      <c r="AK7" s="17">
        <f t="shared" si="5"/>
        <v>0</v>
      </c>
      <c r="AL7" s="17">
        <f t="shared" si="6"/>
        <v>0</v>
      </c>
      <c r="AM7" s="17" t="str">
        <f t="shared" si="7"/>
        <v/>
      </c>
      <c r="AO7" s="109" t="s">
        <v>60</v>
      </c>
    </row>
    <row r="8" spans="2:41" s="3" customFormat="1" ht="9.9499999999999993" hidden="1" customHeight="1" x14ac:dyDescent="0.2">
      <c r="B8" s="129" t="s">
        <v>58</v>
      </c>
      <c r="D8" s="40"/>
      <c r="E8" s="75"/>
      <c r="F8" s="75"/>
      <c r="G8" s="30"/>
      <c r="H8" s="30"/>
      <c r="I8" s="30"/>
      <c r="J8" s="30"/>
      <c r="K8" s="30"/>
      <c r="L8" s="30"/>
      <c r="M8" s="30"/>
      <c r="N8" s="30"/>
      <c r="P8" s="75"/>
      <c r="Q8" s="91" t="s">
        <v>13</v>
      </c>
      <c r="R8" s="29" t="s">
        <v>52</v>
      </c>
      <c r="S8" s="39">
        <v>1000</v>
      </c>
      <c r="T8" s="37" t="s">
        <v>59</v>
      </c>
      <c r="U8" s="37"/>
      <c r="V8" s="52"/>
      <c r="W8" s="56">
        <v>0.1</v>
      </c>
      <c r="X8" s="39">
        <v>1000</v>
      </c>
      <c r="Y8" s="52"/>
      <c r="Z8" s="39" t="s">
        <v>59</v>
      </c>
      <c r="AA8" s="39">
        <v>1000</v>
      </c>
      <c r="AB8" s="60">
        <v>0.1</v>
      </c>
      <c r="AC8" s="39">
        <v>1000</v>
      </c>
      <c r="AD8" s="60">
        <v>0.1</v>
      </c>
      <c r="AE8" s="76">
        <v>10</v>
      </c>
      <c r="AF8" s="76"/>
      <c r="AG8" s="39">
        <v>1000</v>
      </c>
      <c r="AH8" s="52"/>
      <c r="AI8" s="135"/>
      <c r="AJ8" s="39"/>
      <c r="AK8" s="39"/>
      <c r="AL8" s="39"/>
      <c r="AM8" s="39"/>
      <c r="AO8" s="109" t="s">
        <v>60</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4"/>
      <c r="X9" s="46"/>
      <c r="Y9" s="52"/>
      <c r="Z9" s="44"/>
      <c r="AA9" s="44"/>
      <c r="AB9" s="45"/>
      <c r="AC9" s="44"/>
      <c r="AD9" s="46"/>
      <c r="AE9" s="62"/>
      <c r="AF9" s="62"/>
      <c r="AG9" s="44"/>
      <c r="AH9" s="52"/>
      <c r="AI9" s="136"/>
      <c r="AJ9" s="44"/>
      <c r="AK9" s="44"/>
      <c r="AL9" s="44"/>
      <c r="AM9" s="44"/>
      <c r="AN9" s="32"/>
      <c r="AO9" s="109" t="s">
        <v>60</v>
      </c>
    </row>
    <row r="10" spans="2:41" s="3" customFormat="1" ht="9.9499999999999993" hidden="1" customHeight="1" x14ac:dyDescent="0.2">
      <c r="I10" s="6"/>
      <c r="J10" s="6"/>
      <c r="K10" s="6"/>
      <c r="L10" s="6"/>
      <c r="M10" s="6"/>
      <c r="N10" s="6"/>
      <c r="O10" s="229" t="s">
        <v>22</v>
      </c>
      <c r="P10" s="230"/>
      <c r="Q10" s="230"/>
      <c r="R10" s="230"/>
      <c r="S10" s="230"/>
      <c r="T10" s="231"/>
      <c r="U10" s="19"/>
      <c r="V10" s="52"/>
      <c r="W10" s="241" t="s">
        <v>43</v>
      </c>
      <c r="X10" s="241"/>
      <c r="Y10" s="52"/>
      <c r="Z10" s="242" t="s">
        <v>44</v>
      </c>
      <c r="AA10" s="242"/>
      <c r="AB10" s="242"/>
      <c r="AC10" s="242"/>
      <c r="AD10" s="242"/>
      <c r="AE10" s="242"/>
      <c r="AF10" s="242"/>
      <c r="AG10" s="242"/>
      <c r="AH10" s="52"/>
      <c r="AI10" s="103"/>
      <c r="AO10" s="109" t="s">
        <v>60</v>
      </c>
    </row>
    <row r="11" spans="2:41" s="30" customFormat="1" ht="9.9499999999999993" hidden="1" customHeight="1" x14ac:dyDescent="0.2">
      <c r="D11" s="23" t="s">
        <v>10</v>
      </c>
      <c r="E11" s="24"/>
      <c r="F11" s="24"/>
      <c r="G11" s="24"/>
      <c r="H11" s="24"/>
      <c r="I11" s="25"/>
      <c r="J11" s="25"/>
      <c r="K11" s="25"/>
      <c r="L11" s="25"/>
      <c r="M11" s="25"/>
      <c r="N11" s="25"/>
      <c r="O11" s="234" t="s">
        <v>51</v>
      </c>
      <c r="P11" s="235"/>
      <c r="Q11" s="26" t="s">
        <v>13</v>
      </c>
      <c r="R11" s="26" t="s">
        <v>17</v>
      </c>
      <c r="S11" s="27" t="str">
        <f>IF(Suggested="Yes",AA11,AG11)</f>
        <v>List Price</v>
      </c>
      <c r="T11" s="26" t="s">
        <v>16</v>
      </c>
      <c r="U11" s="28" t="s">
        <v>15</v>
      </c>
      <c r="V11" s="52"/>
      <c r="W11" s="54" t="s">
        <v>18</v>
      </c>
      <c r="X11" s="14" t="s">
        <v>14</v>
      </c>
      <c r="Y11" s="52"/>
      <c r="Z11" s="69" t="s">
        <v>62</v>
      </c>
      <c r="AA11" s="69" t="s">
        <v>12</v>
      </c>
      <c r="AB11" s="41" t="s">
        <v>19</v>
      </c>
      <c r="AC11" s="28" t="s">
        <v>20</v>
      </c>
      <c r="AD11" s="28" t="s">
        <v>29</v>
      </c>
      <c r="AE11" s="64" t="s">
        <v>63</v>
      </c>
      <c r="AF11" s="104" t="s">
        <v>54</v>
      </c>
      <c r="AG11" s="64" t="s">
        <v>4</v>
      </c>
      <c r="AH11" s="52"/>
      <c r="AJ11" s="28" t="s">
        <v>74</v>
      </c>
      <c r="AK11" s="146" t="s">
        <v>75</v>
      </c>
      <c r="AL11" s="28" t="s">
        <v>76</v>
      </c>
      <c r="AM11" s="28" t="s">
        <v>77</v>
      </c>
      <c r="AN11" s="3"/>
      <c r="AO11" s="109" t="s">
        <v>60</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4"/>
      <c r="X12" s="46"/>
      <c r="Y12" s="52"/>
      <c r="Z12" s="44"/>
      <c r="AA12" s="44"/>
      <c r="AB12" s="45"/>
      <c r="AC12" s="44"/>
      <c r="AD12" s="46"/>
      <c r="AE12" s="62"/>
      <c r="AF12" s="62"/>
      <c r="AG12" s="44"/>
      <c r="AH12" s="52"/>
      <c r="AI12" s="136"/>
      <c r="AJ12" s="44"/>
      <c r="AK12" s="44"/>
      <c r="AL12" s="44"/>
      <c r="AM12" s="44"/>
      <c r="AN12" s="32"/>
      <c r="AO12" s="109" t="s">
        <v>60</v>
      </c>
    </row>
    <row r="13" spans="2:41" s="11" customFormat="1" ht="15.95" customHeight="1" x14ac:dyDescent="0.2">
      <c r="O13" s="228" t="str">
        <f>"File '"&amp;Instructions!B2&amp;"' - "&amp;Instructions!B1</f>
        <v>File 'N' - Natural Stone</v>
      </c>
      <c r="P13" s="228"/>
      <c r="Q13" s="228"/>
      <c r="R13" s="228"/>
      <c r="S13" s="228"/>
      <c r="T13" s="228"/>
      <c r="U13" s="72"/>
      <c r="V13" s="52"/>
      <c r="W13" s="236" t="s">
        <v>11</v>
      </c>
      <c r="X13" s="236"/>
      <c r="Y13" s="52"/>
      <c r="Z13" s="20"/>
      <c r="AA13" s="20"/>
      <c r="AB13" s="59"/>
      <c r="AD13" s="20"/>
      <c r="AE13" s="66"/>
      <c r="AF13" s="66"/>
      <c r="AG13" s="20" t="s">
        <v>21</v>
      </c>
      <c r="AH13" s="52"/>
      <c r="AI13" s="105"/>
      <c r="AN13" s="3"/>
      <c r="AO13" s="109" t="s">
        <v>60</v>
      </c>
    </row>
    <row r="14" spans="2:41" s="11" customFormat="1" ht="15.95" customHeight="1" x14ac:dyDescent="0.25">
      <c r="G14" s="35"/>
      <c r="K14" s="163"/>
      <c r="O14" s="73"/>
      <c r="P14" s="73"/>
      <c r="Q14" s="73"/>
      <c r="R14" s="73"/>
      <c r="S14" s="21"/>
      <c r="T14" s="108" t="str">
        <f>+Instructions!B4</f>
        <v>4/1/26</v>
      </c>
      <c r="U14" s="72"/>
      <c r="V14" s="52"/>
      <c r="W14" s="71"/>
      <c r="X14" s="71"/>
      <c r="Y14" s="52"/>
      <c r="Z14" s="58"/>
      <c r="AA14" s="58"/>
      <c r="AB14" s="59"/>
      <c r="AD14" s="20"/>
      <c r="AE14" s="240">
        <f ca="1">TODAY()</f>
        <v>46085</v>
      </c>
      <c r="AF14" s="240"/>
      <c r="AG14" s="240"/>
      <c r="AH14" s="52"/>
      <c r="AI14" s="105"/>
      <c r="AN14" s="3"/>
      <c r="AO14" s="109" t="s">
        <v>60</v>
      </c>
    </row>
    <row r="15" spans="2:41" s="11" customFormat="1" ht="9.9499999999999993" customHeight="1" x14ac:dyDescent="0.2">
      <c r="N15" s="233" t="str">
        <f>IF(Instructions!C8="","",+Instructions!C8)</f>
        <v/>
      </c>
      <c r="O15" s="233"/>
      <c r="P15" s="233"/>
      <c r="Q15" s="233"/>
      <c r="R15" s="233"/>
      <c r="S15" s="233"/>
      <c r="T15" s="233"/>
      <c r="U15" s="72"/>
      <c r="V15" s="52"/>
      <c r="W15" s="71"/>
      <c r="X15" s="71"/>
      <c r="Y15" s="52"/>
      <c r="Z15" s="58"/>
      <c r="AA15" s="58"/>
      <c r="AB15" s="59"/>
      <c r="AD15" s="20"/>
      <c r="AE15" s="66"/>
      <c r="AF15" s="66"/>
      <c r="AH15" s="52"/>
      <c r="AI15" s="105"/>
      <c r="AN15" s="3"/>
      <c r="AO15" s="109" t="s">
        <v>60</v>
      </c>
    </row>
    <row r="16" spans="2:41" s="3" customFormat="1" ht="12" customHeight="1" x14ac:dyDescent="0.2">
      <c r="C16" s="35" t="str">
        <f>"Product Code '"&amp;Instructions!B3&amp;"'"</f>
        <v>Product Code 'E'</v>
      </c>
      <c r="N16" s="233"/>
      <c r="O16" s="233"/>
      <c r="P16" s="233"/>
      <c r="Q16" s="233"/>
      <c r="R16" s="233"/>
      <c r="S16" s="233"/>
      <c r="T16" s="233"/>
      <c r="U16" s="5"/>
      <c r="V16" s="52"/>
      <c r="W16" s="70"/>
      <c r="X16" s="70"/>
      <c r="Y16" s="52"/>
      <c r="Z16" s="39"/>
      <c r="AA16" s="39"/>
      <c r="AB16" s="55"/>
      <c r="AC16" s="17"/>
      <c r="AD16" s="15"/>
      <c r="AE16" s="65"/>
      <c r="AF16" s="65"/>
      <c r="AG16" s="89" t="str">
        <f>IF(Instructions!$C$8="","",Instructions!$C$8)</f>
        <v/>
      </c>
      <c r="AH16" s="52"/>
      <c r="AI16" s="134"/>
      <c r="AJ16" s="17"/>
      <c r="AK16" s="17"/>
      <c r="AL16" s="17"/>
      <c r="AM16" s="17"/>
      <c r="AO16" s="109" t="s">
        <v>60</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34"/>
      <c r="AJ17" s="17"/>
      <c r="AK17" s="17"/>
      <c r="AL17" s="17"/>
      <c r="AM17" s="17"/>
      <c r="AO17" s="109" t="s">
        <v>60</v>
      </c>
    </row>
    <row r="18" spans="2:41" s="30" customFormat="1" ht="9.9499999999999993" customHeight="1" x14ac:dyDescent="0.2">
      <c r="C18" s="78" t="s">
        <v>10</v>
      </c>
      <c r="D18" s="79"/>
      <c r="E18" s="79"/>
      <c r="F18" s="79"/>
      <c r="G18" s="25"/>
      <c r="H18" s="25"/>
      <c r="I18" s="25"/>
      <c r="J18" s="25"/>
      <c r="K18" s="25"/>
      <c r="L18" s="25"/>
      <c r="M18" s="25"/>
      <c r="N18" s="25"/>
      <c r="O18" s="234" t="s">
        <v>51</v>
      </c>
      <c r="P18" s="235"/>
      <c r="Q18" s="26" t="s">
        <v>13</v>
      </c>
      <c r="R18" s="26" t="s">
        <v>17</v>
      </c>
      <c r="S18" s="27" t="str">
        <f>+S$11</f>
        <v>List Price</v>
      </c>
      <c r="T18" s="26" t="s">
        <v>16</v>
      </c>
      <c r="U18" s="26" t="str">
        <f>+U$11</f>
        <v>Code</v>
      </c>
      <c r="V18" s="52"/>
      <c r="W18" s="77" t="s">
        <v>18</v>
      </c>
      <c r="X18" s="27" t="s">
        <v>14</v>
      </c>
      <c r="Y18" s="52"/>
      <c r="Z18" s="41" t="s">
        <v>62</v>
      </c>
      <c r="AA18" s="41" t="s">
        <v>12</v>
      </c>
      <c r="AB18" s="41" t="str">
        <f t="shared" ref="AB18:AM18" si="9">+AB$11</f>
        <v>Disc</v>
      </c>
      <c r="AC18" s="28" t="str">
        <f t="shared" si="9"/>
        <v>Act. Cost</v>
      </c>
      <c r="AD18" s="28" t="str">
        <f t="shared" si="9"/>
        <v>GP%</v>
      </c>
      <c r="AE18" s="64" t="str">
        <f t="shared" si="9"/>
        <v>Adj.</v>
      </c>
      <c r="AF18" s="104" t="str">
        <f>+AF$11</f>
        <v>Group</v>
      </c>
      <c r="AG18" s="28" t="str">
        <f t="shared" si="9"/>
        <v>Price</v>
      </c>
      <c r="AH18" s="52"/>
      <c r="AJ18" s="28" t="str">
        <f t="shared" si="9"/>
        <v>Calc Price</v>
      </c>
      <c r="AK18" s="28" t="str">
        <f t="shared" si="9"/>
        <v>.05 Round</v>
      </c>
      <c r="AL18" s="28" t="str">
        <f t="shared" si="9"/>
        <v>Cents</v>
      </c>
      <c r="AM18" s="28" t="str">
        <f t="shared" si="9"/>
        <v>Round to</v>
      </c>
      <c r="AN18" s="3"/>
      <c r="AO18" s="109" t="s">
        <v>60</v>
      </c>
    </row>
    <row r="19" spans="2:41" s="98" customFormat="1" ht="9.9499999999999993" customHeight="1" x14ac:dyDescent="0.2">
      <c r="C19" s="239" t="s">
        <v>88</v>
      </c>
      <c r="D19" s="239"/>
      <c r="E19" s="239"/>
      <c r="F19" s="239"/>
      <c r="G19" s="239"/>
      <c r="H19" s="239"/>
      <c r="I19" s="239"/>
      <c r="J19" s="239"/>
      <c r="K19" s="239"/>
      <c r="L19" s="239"/>
      <c r="M19" s="239"/>
      <c r="N19" s="239"/>
      <c r="O19" s="239"/>
      <c r="P19" s="239"/>
      <c r="Q19" s="239"/>
      <c r="R19" s="239"/>
      <c r="S19" s="239"/>
      <c r="T19" s="239"/>
      <c r="U19" s="95"/>
      <c r="V19" s="52"/>
      <c r="W19" s="99"/>
      <c r="X19" s="99"/>
      <c r="Y19" s="52"/>
      <c r="Z19" s="100"/>
      <c r="AA19" s="100"/>
      <c r="AB19" s="92"/>
      <c r="AC19" s="96"/>
      <c r="AD19" s="97"/>
      <c r="AE19" s="101"/>
      <c r="AF19" s="137"/>
      <c r="AG19" s="96"/>
      <c r="AH19" s="52"/>
      <c r="AJ19" s="96"/>
      <c r="AK19" s="96"/>
      <c r="AL19" s="96"/>
      <c r="AM19" s="96"/>
      <c r="AN19" s="102"/>
      <c r="AO19" s="109" t="s">
        <v>60</v>
      </c>
    </row>
    <row r="20" spans="2:41" s="3" customFormat="1" ht="3.95" customHeight="1" x14ac:dyDescent="0.2">
      <c r="P20" s="75"/>
      <c r="Q20" s="91"/>
      <c r="R20" s="6"/>
      <c r="S20" s="39"/>
      <c r="T20" s="6"/>
      <c r="U20" s="5"/>
      <c r="V20" s="52"/>
      <c r="W20" s="56"/>
      <c r="X20" s="15"/>
      <c r="Y20" s="52"/>
      <c r="Z20" s="39"/>
      <c r="AA20" s="39"/>
      <c r="AB20" s="55"/>
      <c r="AC20" s="17"/>
      <c r="AD20" s="15"/>
      <c r="AE20" s="65"/>
      <c r="AF20" s="134"/>
      <c r="AG20" s="39"/>
      <c r="AH20" s="52"/>
      <c r="AJ20" s="17"/>
      <c r="AK20" s="17"/>
      <c r="AL20" s="17"/>
      <c r="AM20" s="17"/>
      <c r="AO20" s="109" t="s">
        <v>60</v>
      </c>
    </row>
    <row r="21" spans="2:41" s="3" customFormat="1" ht="9.9499999999999993" customHeight="1" x14ac:dyDescent="0.2">
      <c r="C21" s="74" t="s">
        <v>92</v>
      </c>
      <c r="E21" s="3" t="s">
        <v>87</v>
      </c>
      <c r="G21" s="3" t="s">
        <v>87</v>
      </c>
      <c r="I21" s="3" t="s">
        <v>87</v>
      </c>
      <c r="J21" s="3" t="s">
        <v>87</v>
      </c>
      <c r="K21" s="3" t="s">
        <v>87</v>
      </c>
      <c r="L21" s="3" t="s">
        <v>87</v>
      </c>
      <c r="M21" s="3" t="s">
        <v>87</v>
      </c>
      <c r="P21" s="4"/>
      <c r="Q21" s="6"/>
      <c r="R21" s="80" t="s">
        <v>323</v>
      </c>
      <c r="S21" s="187" t="s">
        <v>324</v>
      </c>
      <c r="T21" s="188"/>
      <c r="U21" s="5"/>
      <c r="V21" s="52"/>
      <c r="W21" s="70"/>
      <c r="X21" s="70"/>
      <c r="Y21" s="52"/>
      <c r="Z21" s="39"/>
      <c r="AA21" s="17"/>
      <c r="AB21" s="15"/>
      <c r="AC21" s="15"/>
      <c r="AD21" s="15"/>
      <c r="AE21" s="15"/>
      <c r="AF21" s="65"/>
      <c r="AG21" s="17"/>
      <c r="AH21" s="52"/>
      <c r="AO21" s="31" t="s">
        <v>60</v>
      </c>
    </row>
    <row r="22" spans="2:41" s="3" customFormat="1" ht="3" customHeight="1" x14ac:dyDescent="0.2">
      <c r="P22" s="75"/>
      <c r="Q22" s="91"/>
      <c r="R22" s="6"/>
      <c r="S22" s="39"/>
      <c r="T22" s="6"/>
      <c r="U22" s="5"/>
      <c r="V22" s="52"/>
      <c r="W22" s="56"/>
      <c r="X22" s="15"/>
      <c r="Y22" s="52"/>
      <c r="Z22" s="39"/>
      <c r="AA22" s="39"/>
      <c r="AB22" s="55"/>
      <c r="AC22" s="17"/>
      <c r="AD22" s="15"/>
      <c r="AE22" s="65"/>
      <c r="AF22" s="134"/>
      <c r="AG22" s="39"/>
      <c r="AH22" s="52"/>
      <c r="AJ22" s="17"/>
      <c r="AK22" s="17"/>
      <c r="AL22" s="17"/>
      <c r="AM22" s="17"/>
      <c r="AO22" s="31" t="s">
        <v>60</v>
      </c>
    </row>
    <row r="23" spans="2:41" s="3" customFormat="1" ht="9.9499999999999993" customHeight="1" x14ac:dyDescent="0.2">
      <c r="B23" s="123" t="s">
        <v>56</v>
      </c>
      <c r="D23" s="75" t="s">
        <v>100</v>
      </c>
      <c r="E23" s="164" t="s">
        <v>826</v>
      </c>
      <c r="F23" s="75"/>
      <c r="G23" s="30" t="s">
        <v>230</v>
      </c>
      <c r="H23" s="30"/>
      <c r="I23" s="30"/>
      <c r="J23" s="30"/>
      <c r="K23" s="30"/>
      <c r="L23" s="30" t="s">
        <v>312</v>
      </c>
      <c r="M23" s="30"/>
      <c r="N23" s="30"/>
      <c r="O23" s="30"/>
      <c r="P23" s="75" t="s">
        <v>93</v>
      </c>
      <c r="Q23" s="91"/>
      <c r="R23" s="29"/>
      <c r="S23" s="39">
        <f>IF(Suggested="Yes",AA23,AG23)</f>
        <v>26.95</v>
      </c>
      <c r="T23" s="37" t="s">
        <v>47</v>
      </c>
      <c r="U23" s="5" t="str">
        <f>+Instructions!$B$3</f>
        <v>E</v>
      </c>
      <c r="V23" s="52"/>
      <c r="W23" s="56">
        <f>+Instructions!$C$22</f>
        <v>0</v>
      </c>
      <c r="X23" s="17">
        <f>ROUND($AA23*(1-W23)+0.004999,2)</f>
        <v>26.95</v>
      </c>
      <c r="Y23" s="52"/>
      <c r="Z23" s="6" t="s">
        <v>874</v>
      </c>
      <c r="AA23" s="39">
        <v>26.95</v>
      </c>
      <c r="AB23" s="60">
        <f>+W23</f>
        <v>0</v>
      </c>
      <c r="AC23" s="17">
        <f>+X23</f>
        <v>26.95</v>
      </c>
      <c r="AD23" s="12">
        <f>(AG23-AC23)/AG23</f>
        <v>0</v>
      </c>
      <c r="AE23" s="131"/>
      <c r="AF23" s="139">
        <v>1</v>
      </c>
      <c r="AG23" s="38">
        <f>SUM(AJ23:AL23)+AE23</f>
        <v>26.95</v>
      </c>
      <c r="AH23" s="52"/>
      <c r="AJ23" s="17">
        <f>ROUND(AC23/(1-VLOOKUP(AF23,Group,2,FALSE)),2)</f>
        <v>26.95</v>
      </c>
      <c r="AK23" s="17">
        <f>IF(VLOOKUP(AF23,Group,5,FALSE)="YES",VLOOKUP(ROUND(ROUND(AJ23,1)-AJ23,2),Round,2,FALSE)+VLOOKUP(AF23,Group,6,FALSE),0)</f>
        <v>0</v>
      </c>
      <c r="AL23" s="17">
        <f>IF(VLOOKUP(AF23,Group,7,FALSE)="",0,ROUND(AJ23-0.04999,1)-AJ23+AM23)</f>
        <v>0</v>
      </c>
      <c r="AM23" s="17" t="str">
        <f>IF(VLOOKUP(AF23,Group,7,FALSE)="","",VLOOKUP(AF23,Group,7,FALSE))</f>
        <v/>
      </c>
      <c r="AO23" s="31" t="s">
        <v>60</v>
      </c>
    </row>
    <row r="24" spans="2:41" s="3" customFormat="1" ht="9.9499999999999993" customHeight="1" x14ac:dyDescent="0.2">
      <c r="B24" s="123" t="s">
        <v>56</v>
      </c>
      <c r="D24" s="75" t="s">
        <v>100</v>
      </c>
      <c r="E24" s="164" t="s">
        <v>827</v>
      </c>
      <c r="F24" s="75"/>
      <c r="G24" s="30" t="s">
        <v>230</v>
      </c>
      <c r="H24" s="30"/>
      <c r="I24" s="30"/>
      <c r="J24" s="30"/>
      <c r="K24" s="30"/>
      <c r="L24" s="30" t="s">
        <v>311</v>
      </c>
      <c r="M24" s="30"/>
      <c r="N24" s="30"/>
      <c r="O24" s="30"/>
      <c r="P24" s="75" t="s">
        <v>93</v>
      </c>
      <c r="Q24" s="91"/>
      <c r="R24" s="29"/>
      <c r="S24" s="39">
        <f>IF(Suggested="Yes",AA24,AG24)</f>
        <v>26.95</v>
      </c>
      <c r="T24" s="37" t="s">
        <v>47</v>
      </c>
      <c r="U24" s="5" t="str">
        <f>+Instructions!$B$3</f>
        <v>E</v>
      </c>
      <c r="V24" s="52"/>
      <c r="W24" s="56">
        <f>+Instructions!$C$22</f>
        <v>0</v>
      </c>
      <c r="X24" s="17">
        <f>ROUND($AA24*(1-W24)+0.004999,2)</f>
        <v>26.95</v>
      </c>
      <c r="Y24" s="52"/>
      <c r="Z24" s="6" t="s">
        <v>874</v>
      </c>
      <c r="AA24" s="39">
        <v>26.95</v>
      </c>
      <c r="AB24" s="60">
        <f>+W24</f>
        <v>0</v>
      </c>
      <c r="AC24" s="17">
        <f>+X24</f>
        <v>26.95</v>
      </c>
      <c r="AD24" s="12">
        <f>(AG24-AC24)/AG24</f>
        <v>0</v>
      </c>
      <c r="AE24" s="131"/>
      <c r="AF24" s="139">
        <v>1</v>
      </c>
      <c r="AG24" s="38">
        <f>SUM(AJ24:AL24)+AE24</f>
        <v>26.95</v>
      </c>
      <c r="AH24" s="52"/>
      <c r="AJ24" s="17">
        <f>ROUND(AC24/(1-VLOOKUP(AF24,Group,2,FALSE)),2)</f>
        <v>26.95</v>
      </c>
      <c r="AK24" s="17">
        <f>IF(VLOOKUP(AF24,Group,5,FALSE)="YES",VLOOKUP(ROUND(ROUND(AJ24,1)-AJ24,2),Round,2,FALSE)+VLOOKUP(AF24,Group,6,FALSE),0)</f>
        <v>0</v>
      </c>
      <c r="AL24" s="17">
        <f>IF(VLOOKUP(AF24,Group,7,FALSE)="",0,ROUND(AJ24-0.04999,1)-AJ24+AM24)</f>
        <v>0</v>
      </c>
      <c r="AM24" s="17" t="str">
        <f>IF(VLOOKUP(AF24,Group,7,FALSE)="","",VLOOKUP(AF24,Group,7,FALSE))</f>
        <v/>
      </c>
      <c r="AO24" s="31" t="s">
        <v>60</v>
      </c>
    </row>
    <row r="25" spans="2:41" s="3" customFormat="1" ht="2.1" customHeight="1" x14ac:dyDescent="0.2">
      <c r="D25" s="30"/>
      <c r="E25" s="164"/>
      <c r="F25" s="30"/>
      <c r="G25" s="30"/>
      <c r="H25" s="30"/>
      <c r="I25" s="30"/>
      <c r="J25" s="30"/>
      <c r="K25" s="30"/>
      <c r="L25" s="30"/>
      <c r="M25" s="30"/>
      <c r="N25" s="30"/>
      <c r="O25" s="30"/>
      <c r="P25" s="75"/>
      <c r="Q25" s="91"/>
      <c r="R25" s="6"/>
      <c r="S25" s="39"/>
      <c r="T25" s="6"/>
      <c r="U25" s="5"/>
      <c r="V25" s="52"/>
      <c r="W25" s="56"/>
      <c r="X25" s="15"/>
      <c r="Y25" s="52"/>
      <c r="Z25" s="39"/>
      <c r="AA25" s="39"/>
      <c r="AB25" s="55"/>
      <c r="AC25" s="17"/>
      <c r="AD25" s="15"/>
      <c r="AE25" s="65"/>
      <c r="AF25" s="134"/>
      <c r="AG25" s="39"/>
      <c r="AH25" s="52"/>
      <c r="AJ25" s="17"/>
      <c r="AK25" s="17"/>
      <c r="AL25" s="17"/>
      <c r="AM25" s="17"/>
      <c r="AO25" s="31" t="s">
        <v>60</v>
      </c>
    </row>
    <row r="26" spans="2:41" s="3" customFormat="1" ht="9.9499999999999993" customHeight="1" x14ac:dyDescent="0.2">
      <c r="B26" s="123" t="s">
        <v>56</v>
      </c>
      <c r="D26" s="75" t="s">
        <v>99</v>
      </c>
      <c r="E26" s="164" t="s">
        <v>826</v>
      </c>
      <c r="F26" s="75"/>
      <c r="G26" s="30" t="s">
        <v>230</v>
      </c>
      <c r="H26" s="30"/>
      <c r="I26" s="30"/>
      <c r="J26" s="30"/>
      <c r="K26" s="30"/>
      <c r="L26" s="30" t="s">
        <v>312</v>
      </c>
      <c r="M26" s="30"/>
      <c r="N26" s="30"/>
      <c r="O26" s="30"/>
      <c r="P26" s="75"/>
      <c r="Q26" s="164"/>
      <c r="R26" s="29" t="s">
        <v>52</v>
      </c>
      <c r="S26" s="39">
        <f>IF(Suggested="Yes",AA26,AG26)</f>
        <v>31.85</v>
      </c>
      <c r="T26" s="37" t="s">
        <v>47</v>
      </c>
      <c r="U26" s="5" t="str">
        <f>+Instructions!$B$3</f>
        <v>E</v>
      </c>
      <c r="V26" s="52"/>
      <c r="W26" s="56">
        <f>+Instructions!$C$22</f>
        <v>0</v>
      </c>
      <c r="X26" s="17">
        <f>ROUND($AA26*(1-W26)+0.004999,2)</f>
        <v>31.85</v>
      </c>
      <c r="Y26" s="52"/>
      <c r="Z26" s="6" t="s">
        <v>874</v>
      </c>
      <c r="AA26" s="39">
        <v>31.85</v>
      </c>
      <c r="AB26" s="60">
        <f t="shared" ref="AB26:AC28" si="10">+W26</f>
        <v>0</v>
      </c>
      <c r="AC26" s="17">
        <f t="shared" si="10"/>
        <v>31.85</v>
      </c>
      <c r="AD26" s="12">
        <f>(AG26-AC26)/AG26</f>
        <v>0</v>
      </c>
      <c r="AE26" s="131"/>
      <c r="AF26" s="139">
        <v>1</v>
      </c>
      <c r="AG26" s="38">
        <f>SUM(AJ26:AL26)+AE26</f>
        <v>31.85</v>
      </c>
      <c r="AH26" s="52"/>
      <c r="AJ26" s="17">
        <f>ROUND(AC26/(1-VLOOKUP(AF26,Group,2,FALSE)),2)</f>
        <v>31.85</v>
      </c>
      <c r="AK26" s="17">
        <f>IF(VLOOKUP(AF26,Group,5,FALSE)="YES",VLOOKUP(ROUND(ROUND(AJ26,1)-AJ26,2),Round,2,FALSE)+VLOOKUP(AF26,Group,6,FALSE),0)</f>
        <v>0</v>
      </c>
      <c r="AL26" s="17">
        <f>IF(VLOOKUP(AF26,Group,7,FALSE)="",0,ROUND(AJ26-0.04999,1)-AJ26+AM26)</f>
        <v>0</v>
      </c>
      <c r="AM26" s="17" t="str">
        <f>IF(VLOOKUP(AF26,Group,7,FALSE)="","",VLOOKUP(AF26,Group,7,FALSE))</f>
        <v/>
      </c>
      <c r="AO26" s="31" t="s">
        <v>60</v>
      </c>
    </row>
    <row r="27" spans="2:41" s="3" customFormat="1" ht="9.9499999999999993" customHeight="1" x14ac:dyDescent="0.2">
      <c r="B27" s="123" t="s">
        <v>56</v>
      </c>
      <c r="D27" s="75" t="s">
        <v>99</v>
      </c>
      <c r="E27" s="164" t="s">
        <v>828</v>
      </c>
      <c r="F27" s="75"/>
      <c r="G27" s="30" t="s">
        <v>230</v>
      </c>
      <c r="H27" s="30"/>
      <c r="I27" s="30"/>
      <c r="J27" s="30"/>
      <c r="K27" s="30"/>
      <c r="L27" s="30" t="s">
        <v>310</v>
      </c>
      <c r="M27" s="30"/>
      <c r="N27" s="30"/>
      <c r="O27" s="30"/>
      <c r="P27" s="75"/>
      <c r="Q27" s="91"/>
      <c r="R27" s="29" t="s">
        <v>52</v>
      </c>
      <c r="S27" s="39">
        <f>IF(Suggested="Yes",AA27,AG27)</f>
        <v>32.700000000000003</v>
      </c>
      <c r="T27" s="37" t="s">
        <v>47</v>
      </c>
      <c r="U27" s="5" t="str">
        <f>+Instructions!$B$3</f>
        <v>E</v>
      </c>
      <c r="V27" s="52"/>
      <c r="W27" s="56">
        <f>+Instructions!$C$22</f>
        <v>0</v>
      </c>
      <c r="X27" s="17">
        <f>ROUND($AA27*(1-W27)+0.004999,2)</f>
        <v>32.700000000000003</v>
      </c>
      <c r="Y27" s="52"/>
      <c r="Z27" s="6" t="s">
        <v>874</v>
      </c>
      <c r="AA27" s="39">
        <v>32.700000000000003</v>
      </c>
      <c r="AB27" s="60">
        <f>+W27</f>
        <v>0</v>
      </c>
      <c r="AC27" s="17">
        <f>+X27</f>
        <v>32.700000000000003</v>
      </c>
      <c r="AD27" s="12">
        <f>(AG27-AC27)/AG27</f>
        <v>0</v>
      </c>
      <c r="AE27" s="131"/>
      <c r="AF27" s="139">
        <v>1</v>
      </c>
      <c r="AG27" s="38">
        <f>SUM(AJ27:AL27)+AE27</f>
        <v>32.700000000000003</v>
      </c>
      <c r="AH27" s="52"/>
      <c r="AJ27" s="17">
        <f>ROUND(AC27/(1-VLOOKUP(AF27,Group,2,FALSE)),2)</f>
        <v>32.700000000000003</v>
      </c>
      <c r="AK27" s="17">
        <f>IF(VLOOKUP(AF27,Group,5,FALSE)="YES",VLOOKUP(ROUND(ROUND(AJ27,1)-AJ27,2),Round,2,FALSE)+VLOOKUP(AF27,Group,6,FALSE),0)</f>
        <v>0</v>
      </c>
      <c r="AL27" s="17">
        <f>IF(VLOOKUP(AF27,Group,7,FALSE)="",0,ROUND(AJ27-0.04999,1)-AJ27+AM27)</f>
        <v>0</v>
      </c>
      <c r="AM27" s="17" t="str">
        <f>IF(VLOOKUP(AF27,Group,7,FALSE)="","",VLOOKUP(AF27,Group,7,FALSE))</f>
        <v/>
      </c>
      <c r="AO27" s="109" t="s">
        <v>60</v>
      </c>
    </row>
    <row r="28" spans="2:41" s="3" customFormat="1" ht="9.9499999999999993" customHeight="1" x14ac:dyDescent="0.2">
      <c r="B28" s="123" t="s">
        <v>56</v>
      </c>
      <c r="D28" s="75" t="s">
        <v>99</v>
      </c>
      <c r="E28" s="164" t="s">
        <v>827</v>
      </c>
      <c r="F28" s="75"/>
      <c r="G28" s="30" t="s">
        <v>230</v>
      </c>
      <c r="H28" s="30"/>
      <c r="I28" s="30"/>
      <c r="J28" s="30"/>
      <c r="K28" s="30"/>
      <c r="L28" s="30" t="s">
        <v>311</v>
      </c>
      <c r="M28" s="30"/>
      <c r="N28" s="30"/>
      <c r="O28" s="30"/>
      <c r="P28" s="75"/>
      <c r="Q28" s="91"/>
      <c r="R28" s="29" t="s">
        <v>52</v>
      </c>
      <c r="S28" s="39">
        <f>IF(Suggested="Yes",AA28,AG28)</f>
        <v>31.85</v>
      </c>
      <c r="T28" s="37" t="s">
        <v>47</v>
      </c>
      <c r="U28" s="5" t="str">
        <f>+Instructions!$B$3</f>
        <v>E</v>
      </c>
      <c r="V28" s="52"/>
      <c r="W28" s="56">
        <f>+Instructions!$C$22</f>
        <v>0</v>
      </c>
      <c r="X28" s="17">
        <f>ROUND($AA28*(1-W28)+0.004999,2)</f>
        <v>31.85</v>
      </c>
      <c r="Y28" s="52"/>
      <c r="Z28" s="6" t="s">
        <v>874</v>
      </c>
      <c r="AA28" s="39">
        <v>31.85</v>
      </c>
      <c r="AB28" s="60">
        <f t="shared" si="10"/>
        <v>0</v>
      </c>
      <c r="AC28" s="17">
        <f t="shared" si="10"/>
        <v>31.85</v>
      </c>
      <c r="AD28" s="12">
        <f>(AG28-AC28)/AG28</f>
        <v>0</v>
      </c>
      <c r="AE28" s="131"/>
      <c r="AF28" s="139">
        <v>1</v>
      </c>
      <c r="AG28" s="38">
        <f>SUM(AJ28:AL28)+AE28</f>
        <v>31.85</v>
      </c>
      <c r="AH28" s="52"/>
      <c r="AJ28" s="17">
        <f>ROUND(AC28/(1-VLOOKUP(AF28,Group,2,FALSE)),2)</f>
        <v>31.85</v>
      </c>
      <c r="AK28" s="17">
        <f>IF(VLOOKUP(AF28,Group,5,FALSE)="YES",VLOOKUP(ROUND(ROUND(AJ28,1)-AJ28,2),Round,2,FALSE)+VLOOKUP(AF28,Group,6,FALSE),0)</f>
        <v>0</v>
      </c>
      <c r="AL28" s="17">
        <f>IF(VLOOKUP(AF28,Group,7,FALSE)="",0,ROUND(AJ28-0.04999,1)-AJ28+AM28)</f>
        <v>0</v>
      </c>
      <c r="AM28" s="17" t="str">
        <f>IF(VLOOKUP(AF28,Group,7,FALSE)="","",VLOOKUP(AF28,Group,7,FALSE))</f>
        <v/>
      </c>
      <c r="AO28" s="109" t="s">
        <v>60</v>
      </c>
    </row>
    <row r="29" spans="2:41" s="3" customFormat="1" ht="2.1" customHeight="1" x14ac:dyDescent="0.2">
      <c r="E29" s="30"/>
      <c r="F29" s="30"/>
      <c r="G29" s="30"/>
      <c r="H29" s="30"/>
      <c r="I29" s="30"/>
      <c r="J29" s="30"/>
      <c r="K29" s="30"/>
      <c r="L29" s="30"/>
      <c r="M29" s="30"/>
      <c r="N29" s="30"/>
      <c r="O29" s="30"/>
      <c r="P29" s="75"/>
      <c r="Q29" s="164"/>
      <c r="R29" s="6"/>
      <c r="S29" s="39"/>
      <c r="T29" s="6"/>
      <c r="U29" s="5"/>
      <c r="V29" s="52"/>
      <c r="W29" s="56"/>
      <c r="X29" s="15"/>
      <c r="Y29" s="52"/>
      <c r="Z29" s="39"/>
      <c r="AA29" s="39"/>
      <c r="AB29" s="55"/>
      <c r="AC29" s="17"/>
      <c r="AD29" s="15"/>
      <c r="AE29" s="65"/>
      <c r="AF29" s="134"/>
      <c r="AG29" s="39"/>
      <c r="AH29" s="52"/>
      <c r="AJ29" s="17"/>
      <c r="AK29" s="17"/>
      <c r="AL29" s="17"/>
      <c r="AM29" s="17"/>
      <c r="AO29" s="31" t="s">
        <v>60</v>
      </c>
    </row>
    <row r="30" spans="2:41" s="3" customFormat="1" ht="9.75" customHeight="1" x14ac:dyDescent="0.2">
      <c r="C30" s="35"/>
      <c r="D30" s="40" t="s">
        <v>53</v>
      </c>
      <c r="E30" s="173" t="s">
        <v>864</v>
      </c>
      <c r="P30" s="4"/>
      <c r="Q30" s="6"/>
      <c r="S30" s="21"/>
      <c r="T30" s="68"/>
      <c r="U30" s="5"/>
      <c r="V30" s="52"/>
      <c r="W30" s="70"/>
      <c r="X30" s="70"/>
      <c r="Y30" s="52"/>
      <c r="Z30" s="39"/>
      <c r="AA30" s="17"/>
      <c r="AB30" s="15"/>
      <c r="AC30" s="15"/>
      <c r="AD30" s="15"/>
      <c r="AE30" s="15"/>
      <c r="AF30" s="65"/>
      <c r="AG30" s="17"/>
      <c r="AH30" s="52"/>
      <c r="AO30" s="31" t="s">
        <v>60</v>
      </c>
    </row>
    <row r="31" spans="2:41" s="3" customFormat="1" ht="9.75" customHeight="1" x14ac:dyDescent="0.2">
      <c r="C31" s="164" t="s">
        <v>94</v>
      </c>
      <c r="E31" s="173" t="s">
        <v>242</v>
      </c>
      <c r="F31" s="75"/>
      <c r="G31" s="30"/>
      <c r="H31" s="30"/>
      <c r="I31" s="30"/>
      <c r="J31" s="30"/>
      <c r="K31" s="30"/>
      <c r="L31" s="30"/>
      <c r="M31" s="30"/>
      <c r="N31" s="30"/>
      <c r="P31" s="75"/>
      <c r="Q31" s="91"/>
      <c r="R31" s="29"/>
      <c r="S31" s="39"/>
      <c r="T31" s="37"/>
      <c r="U31" s="5"/>
      <c r="V31" s="165"/>
      <c r="W31" s="56"/>
      <c r="X31" s="17"/>
      <c r="Y31" s="165"/>
      <c r="Z31" s="166"/>
      <c r="AA31" s="39"/>
      <c r="AB31" s="60"/>
      <c r="AC31" s="17"/>
      <c r="AD31" s="12"/>
      <c r="AE31" s="65"/>
      <c r="AG31" s="17"/>
      <c r="AH31" s="165"/>
      <c r="AJ31" s="6" t="s">
        <v>87</v>
      </c>
      <c r="AO31" s="31" t="s">
        <v>60</v>
      </c>
    </row>
    <row r="32" spans="2:41" s="3" customFormat="1" ht="3.95" customHeight="1" x14ac:dyDescent="0.2">
      <c r="P32" s="75"/>
      <c r="Q32" s="91"/>
      <c r="R32" s="6"/>
      <c r="S32" s="39"/>
      <c r="T32" s="6"/>
      <c r="U32" s="5"/>
      <c r="V32" s="52"/>
      <c r="W32" s="56"/>
      <c r="X32" s="15"/>
      <c r="Y32" s="52"/>
      <c r="Z32" s="39"/>
      <c r="AA32" s="39"/>
      <c r="AB32" s="55"/>
      <c r="AC32" s="17"/>
      <c r="AD32" s="15"/>
      <c r="AE32" s="65"/>
      <c r="AF32" s="134"/>
      <c r="AG32" s="39"/>
      <c r="AH32" s="52"/>
      <c r="AJ32" s="17"/>
      <c r="AK32" s="17"/>
      <c r="AL32" s="17"/>
      <c r="AM32" s="17"/>
      <c r="AO32" s="31" t="s">
        <v>60</v>
      </c>
    </row>
    <row r="33" spans="2:41" s="3" customFormat="1" ht="9.9499999999999993" customHeight="1" x14ac:dyDescent="0.2">
      <c r="C33" s="74" t="s">
        <v>520</v>
      </c>
      <c r="P33" s="4"/>
      <c r="Q33" s="6"/>
      <c r="R33" s="80" t="s">
        <v>323</v>
      </c>
      <c r="S33" s="187" t="s">
        <v>327</v>
      </c>
      <c r="T33" s="188"/>
      <c r="U33" s="5"/>
      <c r="V33" s="52"/>
      <c r="W33" s="70"/>
      <c r="X33" s="70"/>
      <c r="Y33" s="52"/>
      <c r="Z33" s="39"/>
      <c r="AA33" s="17"/>
      <c r="AB33" s="15"/>
      <c r="AC33" s="15"/>
      <c r="AD33" s="15"/>
      <c r="AE33" s="15"/>
      <c r="AF33" s="65"/>
      <c r="AG33" s="17"/>
      <c r="AH33" s="52"/>
      <c r="AO33" s="31" t="s">
        <v>60</v>
      </c>
    </row>
    <row r="34" spans="2:41" s="3" customFormat="1" ht="3" customHeight="1" x14ac:dyDescent="0.2">
      <c r="P34" s="75"/>
      <c r="Q34" s="91"/>
      <c r="R34" s="6"/>
      <c r="S34" s="39"/>
      <c r="T34" s="6"/>
      <c r="U34" s="5"/>
      <c r="V34" s="52"/>
      <c r="W34" s="56"/>
      <c r="X34" s="15"/>
      <c r="Y34" s="52"/>
      <c r="Z34" s="39"/>
      <c r="AA34" s="39"/>
      <c r="AB34" s="55"/>
      <c r="AC34" s="17"/>
      <c r="AD34" s="15"/>
      <c r="AE34" s="65"/>
      <c r="AF34" s="134"/>
      <c r="AG34" s="39"/>
      <c r="AH34" s="52"/>
      <c r="AJ34" s="17"/>
      <c r="AK34" s="17"/>
      <c r="AL34" s="17"/>
      <c r="AM34" s="17"/>
      <c r="AO34" s="31" t="s">
        <v>60</v>
      </c>
    </row>
    <row r="35" spans="2:41" s="3" customFormat="1" ht="9.9499999999999993" customHeight="1" x14ac:dyDescent="0.2">
      <c r="B35" s="123" t="s">
        <v>56</v>
      </c>
      <c r="D35" s="75" t="s">
        <v>100</v>
      </c>
      <c r="E35" s="164" t="s">
        <v>809</v>
      </c>
      <c r="F35" s="75"/>
      <c r="G35" s="30" t="s">
        <v>232</v>
      </c>
      <c r="H35" s="30"/>
      <c r="I35" s="30"/>
      <c r="J35" s="30"/>
      <c r="K35" s="30"/>
      <c r="L35" s="30" t="s">
        <v>311</v>
      </c>
      <c r="M35" s="30"/>
      <c r="N35" s="30"/>
      <c r="O35" s="30"/>
      <c r="P35" s="75" t="s">
        <v>93</v>
      </c>
      <c r="Q35" s="91"/>
      <c r="R35" s="29"/>
      <c r="S35" s="39">
        <f>IF(Suggested="Yes",AA35,AG35)</f>
        <v>33.75</v>
      </c>
      <c r="T35" s="37" t="s">
        <v>47</v>
      </c>
      <c r="U35" s="5" t="str">
        <f>+Instructions!$B$3</f>
        <v>E</v>
      </c>
      <c r="V35" s="52"/>
      <c r="W35" s="56">
        <f>+Instructions!$C$22</f>
        <v>0</v>
      </c>
      <c r="X35" s="17">
        <f>ROUND($AA35*(1-W35)+0.004999,2)</f>
        <v>33.75</v>
      </c>
      <c r="Y35" s="52"/>
      <c r="Z35" s="6" t="s">
        <v>874</v>
      </c>
      <c r="AA35" s="39">
        <v>33.75</v>
      </c>
      <c r="AB35" s="60">
        <f>+W35</f>
        <v>0</v>
      </c>
      <c r="AC35" s="17">
        <f>+X35</f>
        <v>33.75</v>
      </c>
      <c r="AD35" s="12">
        <f>(AG35-AC35)/AG35</f>
        <v>0</v>
      </c>
      <c r="AE35" s="131"/>
      <c r="AF35" s="139">
        <v>1</v>
      </c>
      <c r="AG35" s="38">
        <f>SUM(AJ35:AL35)+AE35</f>
        <v>33.75</v>
      </c>
      <c r="AH35" s="52"/>
      <c r="AJ35" s="17">
        <f>ROUND(AC35/(1-VLOOKUP(AF35,Group,2,FALSE)),2)</f>
        <v>33.75</v>
      </c>
      <c r="AK35" s="17">
        <f>IF(VLOOKUP(AF35,Group,5,FALSE)="YES",VLOOKUP(ROUND(ROUND(AJ35,1)-AJ35,2),Round,2,FALSE)+VLOOKUP(AF35,Group,6,FALSE),0)</f>
        <v>0</v>
      </c>
      <c r="AL35" s="17">
        <f>IF(VLOOKUP(AF35,Group,7,FALSE)="",0,ROUND(AJ35-0.04999,1)-AJ35+AM35)</f>
        <v>0</v>
      </c>
      <c r="AM35" s="17" t="str">
        <f>IF(VLOOKUP(AF35,Group,7,FALSE)="","",VLOOKUP(AF35,Group,7,FALSE))</f>
        <v/>
      </c>
      <c r="AO35" s="31" t="s">
        <v>60</v>
      </c>
    </row>
    <row r="36" spans="2:41" s="3" customFormat="1" ht="2.1" customHeight="1" x14ac:dyDescent="0.2">
      <c r="P36" s="75"/>
      <c r="Q36" s="164"/>
      <c r="R36" s="29"/>
      <c r="S36" s="39"/>
      <c r="T36" s="6"/>
      <c r="U36" s="5"/>
      <c r="V36" s="52"/>
      <c r="W36" s="56"/>
      <c r="X36" s="15"/>
      <c r="Y36" s="52"/>
      <c r="Z36" s="39"/>
      <c r="AA36" s="39"/>
      <c r="AB36" s="55"/>
      <c r="AC36" s="17"/>
      <c r="AD36" s="15"/>
      <c r="AE36" s="65"/>
      <c r="AF36" s="134"/>
      <c r="AG36" s="39"/>
      <c r="AH36" s="52"/>
      <c r="AJ36" s="17"/>
      <c r="AK36" s="17"/>
      <c r="AL36" s="17"/>
      <c r="AM36" s="17"/>
      <c r="AO36" s="109"/>
    </row>
    <row r="37" spans="2:41" s="3" customFormat="1" ht="9.75" customHeight="1" x14ac:dyDescent="0.2">
      <c r="C37" s="35"/>
      <c r="D37" s="40" t="s">
        <v>97</v>
      </c>
      <c r="E37" s="173" t="s">
        <v>864</v>
      </c>
      <c r="P37" s="4"/>
      <c r="Q37" s="6"/>
      <c r="S37" s="21"/>
      <c r="T37" s="68"/>
      <c r="U37" s="5"/>
      <c r="V37" s="52"/>
      <c r="W37" s="70"/>
      <c r="X37" s="70"/>
      <c r="Y37" s="52"/>
      <c r="Z37" s="39"/>
      <c r="AA37" s="17"/>
      <c r="AB37" s="15"/>
      <c r="AC37" s="15"/>
      <c r="AD37" s="15"/>
      <c r="AE37" s="15"/>
      <c r="AF37" s="65"/>
      <c r="AG37" s="17"/>
      <c r="AH37" s="52"/>
      <c r="AO37" s="31" t="s">
        <v>60</v>
      </c>
    </row>
    <row r="38" spans="2:41" s="3" customFormat="1" ht="3.95" customHeight="1" x14ac:dyDescent="0.2">
      <c r="P38" s="75"/>
      <c r="Q38" s="91"/>
      <c r="R38" s="6"/>
      <c r="S38" s="39"/>
      <c r="T38" s="6"/>
      <c r="U38" s="5"/>
      <c r="V38" s="52"/>
      <c r="W38" s="56"/>
      <c r="X38" s="15"/>
      <c r="Y38" s="52"/>
      <c r="Z38" s="39"/>
      <c r="AA38" s="39"/>
      <c r="AB38" s="55"/>
      <c r="AC38" s="17"/>
      <c r="AD38" s="15"/>
      <c r="AE38" s="65"/>
      <c r="AF38" s="134"/>
      <c r="AG38" s="39"/>
      <c r="AH38" s="52"/>
      <c r="AJ38" s="17"/>
      <c r="AK38" s="17"/>
      <c r="AL38" s="17"/>
      <c r="AM38" s="17"/>
      <c r="AO38" s="109" t="s">
        <v>60</v>
      </c>
    </row>
    <row r="39" spans="2:41" s="3" customFormat="1" ht="9.9499999999999993" customHeight="1" x14ac:dyDescent="0.2">
      <c r="C39" s="74" t="s">
        <v>101</v>
      </c>
      <c r="P39" s="4"/>
      <c r="Q39" s="6"/>
      <c r="R39" s="80" t="s">
        <v>323</v>
      </c>
      <c r="S39" s="187" t="s">
        <v>327</v>
      </c>
      <c r="T39" s="188"/>
      <c r="U39" s="5"/>
      <c r="V39" s="52"/>
      <c r="W39" s="70"/>
      <c r="X39" s="70"/>
      <c r="Y39" s="52"/>
      <c r="Z39" s="39"/>
      <c r="AA39" s="17"/>
      <c r="AB39" s="15"/>
      <c r="AC39" s="15"/>
      <c r="AD39" s="15"/>
      <c r="AE39" s="15"/>
      <c r="AF39" s="65"/>
      <c r="AG39" s="17"/>
      <c r="AH39" s="52"/>
      <c r="AO39" s="31" t="s">
        <v>60</v>
      </c>
    </row>
    <row r="40" spans="2:41" s="3" customFormat="1" ht="3" customHeight="1" x14ac:dyDescent="0.2">
      <c r="P40" s="75"/>
      <c r="Q40" s="91"/>
      <c r="R40" s="6"/>
      <c r="S40" s="39"/>
      <c r="T40" s="6"/>
      <c r="U40" s="5"/>
      <c r="V40" s="52"/>
      <c r="W40" s="56"/>
      <c r="X40" s="15"/>
      <c r="Y40" s="52"/>
      <c r="Z40" s="39"/>
      <c r="AA40" s="39"/>
      <c r="AB40" s="55"/>
      <c r="AC40" s="17"/>
      <c r="AD40" s="15"/>
      <c r="AE40" s="65"/>
      <c r="AF40" s="134"/>
      <c r="AG40" s="39"/>
      <c r="AH40" s="52"/>
      <c r="AJ40" s="17"/>
      <c r="AK40" s="17"/>
      <c r="AL40" s="17"/>
      <c r="AM40" s="17"/>
      <c r="AO40" s="31" t="s">
        <v>60</v>
      </c>
    </row>
    <row r="41" spans="2:41" s="3" customFormat="1" ht="9.9499999999999993" customHeight="1" x14ac:dyDescent="0.2">
      <c r="B41" s="123" t="s">
        <v>56</v>
      </c>
      <c r="D41" s="75" t="s">
        <v>236</v>
      </c>
      <c r="E41" s="164" t="s">
        <v>776</v>
      </c>
      <c r="F41" s="75"/>
      <c r="G41" s="30" t="s">
        <v>237</v>
      </c>
      <c r="H41" s="30"/>
      <c r="I41" s="30"/>
      <c r="J41" s="30"/>
      <c r="K41" s="30"/>
      <c r="L41" s="30"/>
      <c r="M41" s="30"/>
      <c r="N41" s="30" t="s">
        <v>312</v>
      </c>
      <c r="P41" s="75" t="s">
        <v>238</v>
      </c>
      <c r="Q41" s="91"/>
      <c r="R41" s="29"/>
      <c r="S41" s="39">
        <f>IF(Suggested="Yes",AA41,AG41)</f>
        <v>33.85</v>
      </c>
      <c r="T41" s="37" t="s">
        <v>47</v>
      </c>
      <c r="U41" s="5" t="str">
        <f>+Instructions!$B$3</f>
        <v>E</v>
      </c>
      <c r="V41" s="52"/>
      <c r="W41" s="56">
        <f>+Instructions!$C$22</f>
        <v>0</v>
      </c>
      <c r="X41" s="17">
        <f>ROUND($AA41*(1-W41)+0.004999,2)</f>
        <v>33.85</v>
      </c>
      <c r="Y41" s="52"/>
      <c r="Z41" s="6" t="s">
        <v>874</v>
      </c>
      <c r="AA41" s="39">
        <v>33.85</v>
      </c>
      <c r="AB41" s="60">
        <f t="shared" ref="AB41:AC53" si="11">+W41</f>
        <v>0</v>
      </c>
      <c r="AC41" s="17">
        <f t="shared" si="11"/>
        <v>33.85</v>
      </c>
      <c r="AD41" s="12">
        <f>(AG41-AC41)/AG41</f>
        <v>0</v>
      </c>
      <c r="AE41" s="131"/>
      <c r="AF41" s="139">
        <v>1</v>
      </c>
      <c r="AG41" s="38">
        <f>SUM(AJ41:AL41)+AE41</f>
        <v>33.85</v>
      </c>
      <c r="AH41" s="52"/>
      <c r="AJ41" s="17">
        <f>ROUND(AC41/(1-VLOOKUP(AF41,Group,2,FALSE)),2)</f>
        <v>33.85</v>
      </c>
      <c r="AK41" s="17">
        <f>IF(VLOOKUP(AF41,Group,5,FALSE)="YES",VLOOKUP(ROUND(ROUND(AJ41,1)-AJ41,2),Round,2,FALSE)+VLOOKUP(AF41,Group,6,FALSE),0)</f>
        <v>0</v>
      </c>
      <c r="AL41" s="17">
        <f>IF(VLOOKUP(AF41,Group,7,FALSE)="",0,ROUND(AJ41-0.04999,1)-AJ41+AM41)</f>
        <v>0</v>
      </c>
      <c r="AM41" s="17" t="str">
        <f>IF(VLOOKUP(AF41,Group,7,FALSE)="","",VLOOKUP(AF41,Group,7,FALSE))</f>
        <v/>
      </c>
      <c r="AO41" s="109" t="s">
        <v>60</v>
      </c>
    </row>
    <row r="42" spans="2:41" s="3" customFormat="1" ht="9.9499999999999993" customHeight="1" x14ac:dyDescent="0.2">
      <c r="B42" s="123" t="s">
        <v>56</v>
      </c>
      <c r="D42" s="75" t="s">
        <v>236</v>
      </c>
      <c r="E42" s="164" t="s">
        <v>777</v>
      </c>
      <c r="F42" s="75"/>
      <c r="G42" s="30" t="s">
        <v>237</v>
      </c>
      <c r="H42" s="30"/>
      <c r="I42" s="30"/>
      <c r="J42" s="30"/>
      <c r="K42" s="30"/>
      <c r="L42" s="30"/>
      <c r="M42" s="30"/>
      <c r="N42" s="30" t="s">
        <v>311</v>
      </c>
      <c r="P42" s="75" t="s">
        <v>238</v>
      </c>
      <c r="Q42" s="91"/>
      <c r="R42" s="29"/>
      <c r="S42" s="39">
        <f>IF(Suggested="Yes",AA42,AG42)</f>
        <v>33.85</v>
      </c>
      <c r="T42" s="37" t="s">
        <v>47</v>
      </c>
      <c r="U42" s="5" t="str">
        <f>+Instructions!$B$3</f>
        <v>E</v>
      </c>
      <c r="V42" s="52"/>
      <c r="W42" s="56">
        <f>+Instructions!$C$22</f>
        <v>0</v>
      </c>
      <c r="X42" s="17">
        <f>ROUND($AA42*(1-W42)+0.004999,2)</f>
        <v>33.85</v>
      </c>
      <c r="Y42" s="52"/>
      <c r="Z42" s="6" t="s">
        <v>874</v>
      </c>
      <c r="AA42" s="39">
        <v>33.85</v>
      </c>
      <c r="AB42" s="60">
        <f t="shared" si="11"/>
        <v>0</v>
      </c>
      <c r="AC42" s="17">
        <f t="shared" si="11"/>
        <v>33.85</v>
      </c>
      <c r="AD42" s="12">
        <f>(AG42-AC42)/AG42</f>
        <v>0</v>
      </c>
      <c r="AE42" s="131"/>
      <c r="AF42" s="139">
        <v>1</v>
      </c>
      <c r="AG42" s="38">
        <f>SUM(AJ42:AL42)+AE42</f>
        <v>33.85</v>
      </c>
      <c r="AH42" s="52"/>
      <c r="AJ42" s="17">
        <f>ROUND(AC42/(1-VLOOKUP(AF42,Group,2,FALSE)),2)</f>
        <v>33.85</v>
      </c>
      <c r="AK42" s="17">
        <f>IF(VLOOKUP(AF42,Group,5,FALSE)="YES",VLOOKUP(ROUND(ROUND(AJ42,1)-AJ42,2),Round,2,FALSE)+VLOOKUP(AF42,Group,6,FALSE),0)</f>
        <v>0</v>
      </c>
      <c r="AL42" s="17">
        <f>IF(VLOOKUP(AF42,Group,7,FALSE)="",0,ROUND(AJ42-0.04999,1)-AJ42+AM42)</f>
        <v>0</v>
      </c>
      <c r="AM42" s="17" t="str">
        <f>IF(VLOOKUP(AF42,Group,7,FALSE)="","",VLOOKUP(AF42,Group,7,FALSE))</f>
        <v/>
      </c>
      <c r="AO42" s="109" t="s">
        <v>60</v>
      </c>
    </row>
    <row r="43" spans="2:41" s="3" customFormat="1" ht="9.9499999999999993" customHeight="1" x14ac:dyDescent="0.2">
      <c r="B43" s="123" t="s">
        <v>56</v>
      </c>
      <c r="D43" s="75" t="s">
        <v>236</v>
      </c>
      <c r="E43" s="164" t="s">
        <v>771</v>
      </c>
      <c r="F43" s="75"/>
      <c r="G43" s="30" t="s">
        <v>239</v>
      </c>
      <c r="H43" s="30"/>
      <c r="I43" s="30"/>
      <c r="J43" s="30"/>
      <c r="K43" s="30"/>
      <c r="L43" s="30"/>
      <c r="M43" s="30"/>
      <c r="N43" s="30" t="s">
        <v>312</v>
      </c>
      <c r="P43" s="75"/>
      <c r="Q43" s="91"/>
      <c r="R43" s="29" t="s">
        <v>52</v>
      </c>
      <c r="S43" s="39">
        <f>IF(Suggested="Yes",AA43,AG43)</f>
        <v>70.150000000000006</v>
      </c>
      <c r="T43" s="37" t="s">
        <v>47</v>
      </c>
      <c r="U43" s="5" t="str">
        <f>+Instructions!$B$3</f>
        <v>E</v>
      </c>
      <c r="V43" s="52"/>
      <c r="W43" s="56">
        <f>+Instructions!$C$22</f>
        <v>0</v>
      </c>
      <c r="X43" s="17">
        <f>ROUND($AA43*(1-W43)+0.004999,2)</f>
        <v>70.150000000000006</v>
      </c>
      <c r="Y43" s="52"/>
      <c r="Z43" s="6" t="s">
        <v>874</v>
      </c>
      <c r="AA43" s="39">
        <v>70.150000000000006</v>
      </c>
      <c r="AB43" s="60">
        <f t="shared" si="11"/>
        <v>0</v>
      </c>
      <c r="AC43" s="17">
        <f t="shared" si="11"/>
        <v>70.150000000000006</v>
      </c>
      <c r="AD43" s="12">
        <f>(AG43-AC43)/AG43</f>
        <v>0</v>
      </c>
      <c r="AE43" s="131"/>
      <c r="AF43" s="139">
        <v>1</v>
      </c>
      <c r="AG43" s="38">
        <f>SUM(AJ43:AL43)+AE43</f>
        <v>70.150000000000006</v>
      </c>
      <c r="AH43" s="52"/>
      <c r="AJ43" s="17">
        <f>ROUND(AC43/(1-VLOOKUP(AF43,Group,2,FALSE)),2)</f>
        <v>70.150000000000006</v>
      </c>
      <c r="AK43" s="17">
        <f>IF(VLOOKUP(AF43,Group,5,FALSE)="YES",VLOOKUP(ROUND(ROUND(AJ43,1)-AJ43,2),Round,2,FALSE)+VLOOKUP(AF43,Group,6,FALSE),0)</f>
        <v>0</v>
      </c>
      <c r="AL43" s="17">
        <f>IF(VLOOKUP(AF43,Group,7,FALSE)="",0,ROUND(AJ43-0.04999,1)-AJ43+AM43)</f>
        <v>0</v>
      </c>
      <c r="AM43" s="17" t="str">
        <f>IF(VLOOKUP(AF43,Group,7,FALSE)="","",VLOOKUP(AF43,Group,7,FALSE))</f>
        <v/>
      </c>
      <c r="AO43" s="109" t="s">
        <v>60</v>
      </c>
    </row>
    <row r="44" spans="2:41" s="3" customFormat="1" ht="9.9499999999999993" customHeight="1" x14ac:dyDescent="0.2">
      <c r="B44" s="123" t="s">
        <v>56</v>
      </c>
      <c r="D44" s="75" t="s">
        <v>236</v>
      </c>
      <c r="E44" s="164" t="s">
        <v>772</v>
      </c>
      <c r="F44" s="75"/>
      <c r="G44" s="30" t="s">
        <v>239</v>
      </c>
      <c r="H44" s="30"/>
      <c r="I44" s="30"/>
      <c r="J44" s="30"/>
      <c r="K44" s="30"/>
      <c r="L44" s="30"/>
      <c r="M44" s="30"/>
      <c r="N44" s="30" t="s">
        <v>311</v>
      </c>
      <c r="P44" s="75"/>
      <c r="Q44" s="91"/>
      <c r="R44" s="29" t="s">
        <v>52</v>
      </c>
      <c r="S44" s="39">
        <f>IF(Suggested="Yes",AA44,AG44)</f>
        <v>70.150000000000006</v>
      </c>
      <c r="T44" s="37" t="s">
        <v>47</v>
      </c>
      <c r="U44" s="5" t="str">
        <f>+Instructions!$B$3</f>
        <v>E</v>
      </c>
      <c r="V44" s="52"/>
      <c r="W44" s="56">
        <f>+Instructions!$C$22</f>
        <v>0</v>
      </c>
      <c r="X44" s="17">
        <f>ROUND($AA44*(1-W44)+0.004999,2)</f>
        <v>70.150000000000006</v>
      </c>
      <c r="Y44" s="52"/>
      <c r="Z44" s="6" t="s">
        <v>874</v>
      </c>
      <c r="AA44" s="39">
        <v>70.150000000000006</v>
      </c>
      <c r="AB44" s="60">
        <f t="shared" si="11"/>
        <v>0</v>
      </c>
      <c r="AC44" s="17">
        <f t="shared" si="11"/>
        <v>70.150000000000006</v>
      </c>
      <c r="AD44" s="12">
        <f>(AG44-AC44)/AG44</f>
        <v>0</v>
      </c>
      <c r="AE44" s="131"/>
      <c r="AF44" s="139">
        <v>1</v>
      </c>
      <c r="AG44" s="38">
        <f>SUM(AJ44:AL44)+AE44</f>
        <v>70.150000000000006</v>
      </c>
      <c r="AH44" s="52"/>
      <c r="AJ44" s="17">
        <f>ROUND(AC44/(1-VLOOKUP(AF44,Group,2,FALSE)),2)</f>
        <v>70.150000000000006</v>
      </c>
      <c r="AK44" s="17">
        <f>IF(VLOOKUP(AF44,Group,5,FALSE)="YES",VLOOKUP(ROUND(ROUND(AJ44,1)-AJ44,2),Round,2,FALSE)+VLOOKUP(AF44,Group,6,FALSE),0)</f>
        <v>0</v>
      </c>
      <c r="AL44" s="17">
        <f>IF(VLOOKUP(AF44,Group,7,FALSE)="",0,ROUND(AJ44-0.04999,1)-AJ44+AM44)</f>
        <v>0</v>
      </c>
      <c r="AM44" s="17" t="str">
        <f>IF(VLOOKUP(AF44,Group,7,FALSE)="","",VLOOKUP(AF44,Group,7,FALSE))</f>
        <v/>
      </c>
      <c r="AO44" s="109" t="s">
        <v>60</v>
      </c>
    </row>
    <row r="45" spans="2:41" s="3" customFormat="1" ht="2.1" customHeight="1" x14ac:dyDescent="0.2">
      <c r="P45" s="75"/>
      <c r="Q45" s="91"/>
      <c r="R45" s="6"/>
      <c r="S45" s="39"/>
      <c r="T45" s="6"/>
      <c r="U45" s="5"/>
      <c r="V45" s="52"/>
      <c r="W45" s="56"/>
      <c r="X45" s="15"/>
      <c r="Y45" s="52"/>
      <c r="Z45" s="39"/>
      <c r="AA45" s="39"/>
      <c r="AB45" s="55"/>
      <c r="AC45" s="17"/>
      <c r="AD45" s="15"/>
      <c r="AE45" s="65"/>
      <c r="AF45" s="134"/>
      <c r="AG45" s="39"/>
      <c r="AH45" s="52"/>
      <c r="AJ45" s="17"/>
      <c r="AK45" s="17"/>
      <c r="AL45" s="17"/>
      <c r="AM45" s="17"/>
      <c r="AO45" s="31" t="s">
        <v>60</v>
      </c>
    </row>
    <row r="46" spans="2:41" s="3" customFormat="1" ht="9.9499999999999993" customHeight="1" x14ac:dyDescent="0.2">
      <c r="B46" s="123" t="s">
        <v>56</v>
      </c>
      <c r="D46" s="75" t="s">
        <v>601</v>
      </c>
      <c r="E46" s="164" t="s">
        <v>810</v>
      </c>
      <c r="F46" s="75"/>
      <c r="G46" s="30" t="s">
        <v>695</v>
      </c>
      <c r="H46" s="30"/>
      <c r="I46" s="30"/>
      <c r="J46" s="30"/>
      <c r="K46" s="30"/>
      <c r="L46" s="30"/>
      <c r="M46" s="30"/>
      <c r="N46" s="30" t="s">
        <v>602</v>
      </c>
      <c r="P46" s="75" t="s">
        <v>607</v>
      </c>
      <c r="Q46" s="91"/>
      <c r="R46" s="29"/>
      <c r="S46" s="39">
        <f>IF(Suggested="Yes",AA46,AG46)</f>
        <v>52.2</v>
      </c>
      <c r="T46" s="37" t="s">
        <v>47</v>
      </c>
      <c r="U46" s="5" t="str">
        <f>+Instructions!$B$3</f>
        <v>E</v>
      </c>
      <c r="V46" s="52"/>
      <c r="W46" s="56">
        <f>+Instructions!$C$22</f>
        <v>0</v>
      </c>
      <c r="X46" s="17">
        <f t="shared" ref="X46" si="12">ROUND($AA46*(1-W46)+0.004999,2)</f>
        <v>52.2</v>
      </c>
      <c r="Y46" s="52"/>
      <c r="Z46" s="6" t="s">
        <v>874</v>
      </c>
      <c r="AA46" s="39">
        <v>52.2</v>
      </c>
      <c r="AB46" s="60">
        <f t="shared" ref="AB46" si="13">+W46</f>
        <v>0</v>
      </c>
      <c r="AC46" s="17">
        <f t="shared" ref="AC46" si="14">+X46</f>
        <v>52.2</v>
      </c>
      <c r="AD46" s="12">
        <f t="shared" ref="AD46" si="15">(AG46-AC46)/AG46</f>
        <v>0</v>
      </c>
      <c r="AE46" s="131"/>
      <c r="AF46" s="139">
        <v>1</v>
      </c>
      <c r="AG46" s="38">
        <f t="shared" ref="AG46" si="16">SUM(AJ46:AL46)+AE46</f>
        <v>52.2</v>
      </c>
      <c r="AH46" s="52"/>
      <c r="AJ46" s="17">
        <f t="shared" ref="AJ46" si="17">ROUND(AC46/(1-VLOOKUP(AF46,Group,2,FALSE)),2)</f>
        <v>52.2</v>
      </c>
      <c r="AK46" s="17">
        <f t="shared" ref="AK46" si="18">IF(VLOOKUP(AF46,Group,5,FALSE)="YES",VLOOKUP(ROUND(ROUND(AJ46,1)-AJ46,2),Round,2,FALSE)+VLOOKUP(AF46,Group,6,FALSE),0)</f>
        <v>0</v>
      </c>
      <c r="AL46" s="17">
        <f t="shared" ref="AL46" si="19">IF(VLOOKUP(AF46,Group,7,FALSE)="",0,ROUND(AJ46-0.04999,1)-AJ46+AM46)</f>
        <v>0</v>
      </c>
      <c r="AM46" s="17" t="str">
        <f t="shared" ref="AM46" si="20">IF(VLOOKUP(AF46,Group,7,FALSE)="","",VLOOKUP(AF46,Group,7,FALSE))</f>
        <v/>
      </c>
      <c r="AO46" s="109" t="s">
        <v>60</v>
      </c>
    </row>
    <row r="47" spans="2:41" s="3" customFormat="1" ht="9.9499999999999993" customHeight="1" x14ac:dyDescent="0.2">
      <c r="B47" s="123" t="s">
        <v>56</v>
      </c>
      <c r="D47" s="75" t="s">
        <v>601</v>
      </c>
      <c r="E47" s="164" t="s">
        <v>811</v>
      </c>
      <c r="F47" s="75"/>
      <c r="G47" s="30" t="s">
        <v>603</v>
      </c>
      <c r="H47" s="30"/>
      <c r="I47" s="30"/>
      <c r="J47" s="30"/>
      <c r="K47" s="30"/>
      <c r="L47" s="30"/>
      <c r="M47" s="30"/>
      <c r="N47" s="30" t="s">
        <v>602</v>
      </c>
      <c r="P47" s="75" t="s">
        <v>607</v>
      </c>
      <c r="Q47" s="91"/>
      <c r="R47" s="29"/>
      <c r="S47" s="39">
        <f t="shared" ref="S47:S53" si="21">IF(Suggested="Yes",AA47,AG47)</f>
        <v>52.2</v>
      </c>
      <c r="T47" s="37" t="s">
        <v>47</v>
      </c>
      <c r="U47" s="5" t="str">
        <f>+Instructions!$B$3</f>
        <v>E</v>
      </c>
      <c r="V47" s="52"/>
      <c r="W47" s="56">
        <f>+Instructions!$C$22</f>
        <v>0</v>
      </c>
      <c r="X47" s="17">
        <f t="shared" ref="X47:X49" si="22">ROUND($AA47*(1-W47)+0.004999,2)</f>
        <v>52.2</v>
      </c>
      <c r="Y47" s="52"/>
      <c r="Z47" s="6" t="s">
        <v>874</v>
      </c>
      <c r="AA47" s="39">
        <v>52.2</v>
      </c>
      <c r="AB47" s="60">
        <f t="shared" ref="AB47:AB49" si="23">+W47</f>
        <v>0</v>
      </c>
      <c r="AC47" s="17">
        <f t="shared" ref="AC47:AC49" si="24">+X47</f>
        <v>52.2</v>
      </c>
      <c r="AD47" s="12">
        <f t="shared" ref="AD47:AD49" si="25">(AG47-AC47)/AG47</f>
        <v>0</v>
      </c>
      <c r="AE47" s="131"/>
      <c r="AF47" s="139">
        <v>1</v>
      </c>
      <c r="AG47" s="38">
        <f t="shared" ref="AG47:AG49" si="26">SUM(AJ47:AL47)+AE47</f>
        <v>52.2</v>
      </c>
      <c r="AH47" s="52"/>
      <c r="AJ47" s="17">
        <f t="shared" ref="AJ47:AJ49" si="27">ROUND(AC47/(1-VLOOKUP(AF47,Group,2,FALSE)),2)</f>
        <v>52.2</v>
      </c>
      <c r="AK47" s="17">
        <f t="shared" ref="AK47:AK49" si="28">IF(VLOOKUP(AF47,Group,5,FALSE)="YES",VLOOKUP(ROUND(ROUND(AJ47,1)-AJ47,2),Round,2,FALSE)+VLOOKUP(AF47,Group,6,FALSE),0)</f>
        <v>0</v>
      </c>
      <c r="AL47" s="17">
        <f t="shared" ref="AL47:AL49" si="29">IF(VLOOKUP(AF47,Group,7,FALSE)="",0,ROUND(AJ47-0.04999,1)-AJ47+AM47)</f>
        <v>0</v>
      </c>
      <c r="AM47" s="17" t="str">
        <f t="shared" ref="AM47:AM49" si="30">IF(VLOOKUP(AF47,Group,7,FALSE)="","",VLOOKUP(AF47,Group,7,FALSE))</f>
        <v/>
      </c>
      <c r="AO47" s="109" t="s">
        <v>60</v>
      </c>
    </row>
    <row r="48" spans="2:41" s="3" customFormat="1" ht="9.9499999999999993" customHeight="1" x14ac:dyDescent="0.2">
      <c r="B48" s="123" t="s">
        <v>56</v>
      </c>
      <c r="D48" s="75" t="s">
        <v>601</v>
      </c>
      <c r="E48" s="164" t="s">
        <v>812</v>
      </c>
      <c r="F48" s="75"/>
      <c r="G48" s="30" t="s">
        <v>604</v>
      </c>
      <c r="H48" s="30"/>
      <c r="I48" s="30"/>
      <c r="J48" s="30"/>
      <c r="K48" s="30"/>
      <c r="L48" s="30"/>
      <c r="M48" s="30"/>
      <c r="N48" s="30" t="s">
        <v>602</v>
      </c>
      <c r="P48" s="75" t="s">
        <v>607</v>
      </c>
      <c r="Q48" s="91"/>
      <c r="R48" s="29"/>
      <c r="S48" s="39">
        <f t="shared" si="21"/>
        <v>52.2</v>
      </c>
      <c r="T48" s="37" t="s">
        <v>47</v>
      </c>
      <c r="U48" s="5" t="str">
        <f>+Instructions!$B$3</f>
        <v>E</v>
      </c>
      <c r="V48" s="52"/>
      <c r="W48" s="56">
        <f>+Instructions!$C$22</f>
        <v>0</v>
      </c>
      <c r="X48" s="17">
        <f t="shared" si="22"/>
        <v>52.2</v>
      </c>
      <c r="Y48" s="52"/>
      <c r="Z48" s="6" t="s">
        <v>874</v>
      </c>
      <c r="AA48" s="39">
        <v>52.2</v>
      </c>
      <c r="AB48" s="60">
        <f t="shared" si="23"/>
        <v>0</v>
      </c>
      <c r="AC48" s="17">
        <f t="shared" si="24"/>
        <v>52.2</v>
      </c>
      <c r="AD48" s="12">
        <f t="shared" si="25"/>
        <v>0</v>
      </c>
      <c r="AE48" s="131"/>
      <c r="AF48" s="139">
        <v>1</v>
      </c>
      <c r="AG48" s="38">
        <f t="shared" si="26"/>
        <v>52.2</v>
      </c>
      <c r="AH48" s="52"/>
      <c r="AJ48" s="17">
        <f t="shared" si="27"/>
        <v>52.2</v>
      </c>
      <c r="AK48" s="17">
        <f t="shared" si="28"/>
        <v>0</v>
      </c>
      <c r="AL48" s="17">
        <f t="shared" si="29"/>
        <v>0</v>
      </c>
      <c r="AM48" s="17" t="str">
        <f t="shared" si="30"/>
        <v/>
      </c>
      <c r="AO48" s="109" t="s">
        <v>60</v>
      </c>
    </row>
    <row r="49" spans="2:41" s="3" customFormat="1" ht="9.9499999999999993" customHeight="1" x14ac:dyDescent="0.2">
      <c r="B49" s="123" t="s">
        <v>56</v>
      </c>
      <c r="D49" s="75" t="s">
        <v>601</v>
      </c>
      <c r="E49" s="164" t="s">
        <v>813</v>
      </c>
      <c r="F49" s="75"/>
      <c r="G49" s="30" t="s">
        <v>605</v>
      </c>
      <c r="H49" s="30"/>
      <c r="I49" s="30"/>
      <c r="J49" s="30"/>
      <c r="K49" s="30"/>
      <c r="L49" s="30"/>
      <c r="M49" s="30"/>
      <c r="N49" s="30" t="s">
        <v>602</v>
      </c>
      <c r="P49" s="75" t="s">
        <v>607</v>
      </c>
      <c r="Q49" s="91"/>
      <c r="R49" s="29"/>
      <c r="S49" s="39">
        <f t="shared" si="21"/>
        <v>89.05</v>
      </c>
      <c r="T49" s="37" t="s">
        <v>47</v>
      </c>
      <c r="U49" s="5" t="str">
        <f>+Instructions!$B$3</f>
        <v>E</v>
      </c>
      <c r="V49" s="52"/>
      <c r="W49" s="56">
        <f>+Instructions!$C$22</f>
        <v>0</v>
      </c>
      <c r="X49" s="17">
        <f t="shared" si="22"/>
        <v>89.05</v>
      </c>
      <c r="Y49" s="52"/>
      <c r="Z49" s="6" t="s">
        <v>874</v>
      </c>
      <c r="AA49" s="39">
        <v>89.05</v>
      </c>
      <c r="AB49" s="60">
        <f t="shared" si="23"/>
        <v>0</v>
      </c>
      <c r="AC49" s="17">
        <f t="shared" si="24"/>
        <v>89.05</v>
      </c>
      <c r="AD49" s="12">
        <f t="shared" si="25"/>
        <v>0</v>
      </c>
      <c r="AE49" s="131"/>
      <c r="AF49" s="139">
        <v>1</v>
      </c>
      <c r="AG49" s="38">
        <f t="shared" si="26"/>
        <v>89.05</v>
      </c>
      <c r="AH49" s="52"/>
      <c r="AJ49" s="17">
        <f t="shared" si="27"/>
        <v>89.05</v>
      </c>
      <c r="AK49" s="17">
        <f t="shared" si="28"/>
        <v>0</v>
      </c>
      <c r="AL49" s="17">
        <f t="shared" si="29"/>
        <v>0</v>
      </c>
      <c r="AM49" s="17" t="str">
        <f t="shared" si="30"/>
        <v/>
      </c>
      <c r="AO49" s="109" t="s">
        <v>60</v>
      </c>
    </row>
    <row r="50" spans="2:41" s="3" customFormat="1" ht="9.9499999999999993" customHeight="1" x14ac:dyDescent="0.2">
      <c r="B50" s="123" t="s">
        <v>56</v>
      </c>
      <c r="D50" s="75" t="s">
        <v>601</v>
      </c>
      <c r="E50" s="164" t="s">
        <v>814</v>
      </c>
      <c r="F50" s="75"/>
      <c r="G50" s="30" t="s">
        <v>524</v>
      </c>
      <c r="H50" s="30"/>
      <c r="I50" s="30"/>
      <c r="J50" s="30"/>
      <c r="K50" s="30"/>
      <c r="L50" s="30"/>
      <c r="M50" s="30"/>
      <c r="N50" s="30" t="s">
        <v>602</v>
      </c>
      <c r="P50" s="75" t="s">
        <v>607</v>
      </c>
      <c r="Q50" s="91"/>
      <c r="R50" s="29"/>
      <c r="S50" s="39">
        <f t="shared" si="21"/>
        <v>52.2</v>
      </c>
      <c r="T50" s="37" t="s">
        <v>47</v>
      </c>
      <c r="U50" s="5" t="str">
        <f>+Instructions!$B$3</f>
        <v>E</v>
      </c>
      <c r="V50" s="52"/>
      <c r="W50" s="56">
        <f>+Instructions!$C$22</f>
        <v>0</v>
      </c>
      <c r="X50" s="17">
        <f t="shared" ref="X50:X51" si="31">ROUND($AA50*(1-W50)+0.004999,2)</f>
        <v>52.2</v>
      </c>
      <c r="Y50" s="52"/>
      <c r="Z50" s="6" t="s">
        <v>874</v>
      </c>
      <c r="AA50" s="39">
        <v>52.2</v>
      </c>
      <c r="AB50" s="60">
        <f t="shared" ref="AB50:AB51" si="32">+W50</f>
        <v>0</v>
      </c>
      <c r="AC50" s="17">
        <f t="shared" ref="AC50:AC51" si="33">+X50</f>
        <v>52.2</v>
      </c>
      <c r="AD50" s="12">
        <f t="shared" ref="AD50:AD51" si="34">(AG50-AC50)/AG50</f>
        <v>0</v>
      </c>
      <c r="AE50" s="131"/>
      <c r="AF50" s="139">
        <v>1</v>
      </c>
      <c r="AG50" s="38">
        <f t="shared" ref="AG50:AG51" si="35">SUM(AJ50:AL50)+AE50</f>
        <v>52.2</v>
      </c>
      <c r="AH50" s="52"/>
      <c r="AJ50" s="17">
        <f t="shared" ref="AJ50:AJ51" si="36">ROUND(AC50/(1-VLOOKUP(AF50,Group,2,FALSE)),2)</f>
        <v>52.2</v>
      </c>
      <c r="AK50" s="17">
        <f t="shared" ref="AK50:AK51" si="37">IF(VLOOKUP(AF50,Group,5,FALSE)="YES",VLOOKUP(ROUND(ROUND(AJ50,1)-AJ50,2),Round,2,FALSE)+VLOOKUP(AF50,Group,6,FALSE),0)</f>
        <v>0</v>
      </c>
      <c r="AL50" s="17">
        <f t="shared" ref="AL50:AL51" si="38">IF(VLOOKUP(AF50,Group,7,FALSE)="",0,ROUND(AJ50-0.04999,1)-AJ50+AM50)</f>
        <v>0</v>
      </c>
      <c r="AM50" s="17" t="str">
        <f t="shared" ref="AM50:AM51" si="39">IF(VLOOKUP(AF50,Group,7,FALSE)="","",VLOOKUP(AF50,Group,7,FALSE))</f>
        <v/>
      </c>
      <c r="AO50" s="109" t="s">
        <v>60</v>
      </c>
    </row>
    <row r="51" spans="2:41" s="3" customFormat="1" ht="9.9499999999999993" customHeight="1" x14ac:dyDescent="0.2">
      <c r="B51" s="123" t="s">
        <v>56</v>
      </c>
      <c r="D51" s="75" t="s">
        <v>601</v>
      </c>
      <c r="E51" s="164" t="s">
        <v>815</v>
      </c>
      <c r="F51" s="75"/>
      <c r="G51" s="30" t="s">
        <v>696</v>
      </c>
      <c r="H51" s="30"/>
      <c r="I51" s="30"/>
      <c r="J51" s="30"/>
      <c r="K51" s="30"/>
      <c r="L51" s="30"/>
      <c r="M51" s="30"/>
      <c r="N51" s="30" t="s">
        <v>602</v>
      </c>
      <c r="P51" s="75" t="s">
        <v>607</v>
      </c>
      <c r="Q51" s="91"/>
      <c r="R51" s="29"/>
      <c r="S51" s="39">
        <f>IF(Suggested="Yes",AA51,AG51)</f>
        <v>52.2</v>
      </c>
      <c r="T51" s="37" t="s">
        <v>47</v>
      </c>
      <c r="U51" s="5" t="str">
        <f>+Instructions!$B$3</f>
        <v>E</v>
      </c>
      <c r="V51" s="52"/>
      <c r="W51" s="56">
        <f>+Instructions!$C$22</f>
        <v>0</v>
      </c>
      <c r="X51" s="17">
        <f t="shared" si="31"/>
        <v>52.2</v>
      </c>
      <c r="Y51" s="52"/>
      <c r="Z51" s="6" t="s">
        <v>874</v>
      </c>
      <c r="AA51" s="39">
        <v>52.2</v>
      </c>
      <c r="AB51" s="60">
        <f t="shared" si="32"/>
        <v>0</v>
      </c>
      <c r="AC51" s="17">
        <f t="shared" si="33"/>
        <v>52.2</v>
      </c>
      <c r="AD51" s="12">
        <f t="shared" si="34"/>
        <v>0</v>
      </c>
      <c r="AE51" s="131"/>
      <c r="AF51" s="139">
        <v>1</v>
      </c>
      <c r="AG51" s="38">
        <f t="shared" si="35"/>
        <v>52.2</v>
      </c>
      <c r="AH51" s="52"/>
      <c r="AJ51" s="17">
        <f t="shared" si="36"/>
        <v>52.2</v>
      </c>
      <c r="AK51" s="17">
        <f t="shared" si="37"/>
        <v>0</v>
      </c>
      <c r="AL51" s="17">
        <f t="shared" si="38"/>
        <v>0</v>
      </c>
      <c r="AM51" s="17" t="str">
        <f t="shared" si="39"/>
        <v/>
      </c>
      <c r="AO51" s="109" t="s">
        <v>60</v>
      </c>
    </row>
    <row r="52" spans="2:41" s="3" customFormat="1" ht="9.9499999999999993" customHeight="1" x14ac:dyDescent="0.2">
      <c r="B52" s="123" t="s">
        <v>56</v>
      </c>
      <c r="D52" s="75" t="s">
        <v>601</v>
      </c>
      <c r="E52" s="164" t="s">
        <v>816</v>
      </c>
      <c r="F52" s="75"/>
      <c r="G52" s="30" t="s">
        <v>606</v>
      </c>
      <c r="H52" s="30"/>
      <c r="I52" s="30"/>
      <c r="J52" s="30"/>
      <c r="K52" s="30"/>
      <c r="L52" s="30"/>
      <c r="M52" s="30"/>
      <c r="N52" s="30" t="s">
        <v>602</v>
      </c>
      <c r="P52" s="75" t="s">
        <v>607</v>
      </c>
      <c r="Q52" s="91"/>
      <c r="R52" s="29"/>
      <c r="S52" s="39">
        <f t="shared" si="21"/>
        <v>52.2</v>
      </c>
      <c r="T52" s="37" t="s">
        <v>47</v>
      </c>
      <c r="U52" s="5" t="str">
        <f>+Instructions!$B$3</f>
        <v>E</v>
      </c>
      <c r="V52" s="52"/>
      <c r="W52" s="56">
        <f>+Instructions!$C$22</f>
        <v>0</v>
      </c>
      <c r="X52" s="17">
        <f t="shared" ref="X52" si="40">ROUND($AA52*(1-W52)+0.004999,2)</f>
        <v>52.2</v>
      </c>
      <c r="Y52" s="52"/>
      <c r="Z52" s="6" t="s">
        <v>874</v>
      </c>
      <c r="AA52" s="39">
        <v>52.2</v>
      </c>
      <c r="AB52" s="60">
        <f t="shared" ref="AB52" si="41">+W52</f>
        <v>0</v>
      </c>
      <c r="AC52" s="17">
        <f t="shared" ref="AC52" si="42">+X52</f>
        <v>52.2</v>
      </c>
      <c r="AD52" s="12">
        <f t="shared" ref="AD52" si="43">(AG52-AC52)/AG52</f>
        <v>0</v>
      </c>
      <c r="AE52" s="131"/>
      <c r="AF52" s="139">
        <v>1</v>
      </c>
      <c r="AG52" s="38">
        <f t="shared" ref="AG52" si="44">SUM(AJ52:AL52)+AE52</f>
        <v>52.2</v>
      </c>
      <c r="AH52" s="52"/>
      <c r="AJ52" s="17">
        <f t="shared" ref="AJ52" si="45">ROUND(AC52/(1-VLOOKUP(AF52,Group,2,FALSE)),2)</f>
        <v>52.2</v>
      </c>
      <c r="AK52" s="17">
        <f t="shared" ref="AK52" si="46">IF(VLOOKUP(AF52,Group,5,FALSE)="YES",VLOOKUP(ROUND(ROUND(AJ52,1)-AJ52,2),Round,2,FALSE)+VLOOKUP(AF52,Group,6,FALSE),0)</f>
        <v>0</v>
      </c>
      <c r="AL52" s="17">
        <f t="shared" ref="AL52" si="47">IF(VLOOKUP(AF52,Group,7,FALSE)="",0,ROUND(AJ52-0.04999,1)-AJ52+AM52)</f>
        <v>0</v>
      </c>
      <c r="AM52" s="17" t="str">
        <f t="shared" ref="AM52" si="48">IF(VLOOKUP(AF52,Group,7,FALSE)="","",VLOOKUP(AF52,Group,7,FALSE))</f>
        <v/>
      </c>
      <c r="AO52" s="109" t="s">
        <v>60</v>
      </c>
    </row>
    <row r="53" spans="2:41" s="3" customFormat="1" ht="9.9499999999999993" customHeight="1" x14ac:dyDescent="0.2">
      <c r="B53" s="123" t="s">
        <v>56</v>
      </c>
      <c r="D53" s="75" t="s">
        <v>601</v>
      </c>
      <c r="E53" s="164" t="s">
        <v>817</v>
      </c>
      <c r="F53" s="75"/>
      <c r="G53" s="30" t="s">
        <v>102</v>
      </c>
      <c r="H53" s="30"/>
      <c r="I53" s="30"/>
      <c r="J53" s="30"/>
      <c r="K53" s="30"/>
      <c r="L53" s="30"/>
      <c r="M53" s="30"/>
      <c r="N53" s="30" t="s">
        <v>602</v>
      </c>
      <c r="P53" s="75" t="s">
        <v>607</v>
      </c>
      <c r="Q53" s="91"/>
      <c r="R53" s="29"/>
      <c r="S53" s="39">
        <f t="shared" si="21"/>
        <v>52.2</v>
      </c>
      <c r="T53" s="37" t="s">
        <v>47</v>
      </c>
      <c r="U53" s="5" t="str">
        <f>+Instructions!$B$3</f>
        <v>E</v>
      </c>
      <c r="V53" s="52"/>
      <c r="W53" s="56">
        <f>+Instructions!$C$22</f>
        <v>0</v>
      </c>
      <c r="X53" s="17">
        <f t="shared" ref="X53" si="49">ROUND($AA53*(1-W53)+0.004999,2)</f>
        <v>52.2</v>
      </c>
      <c r="Y53" s="52"/>
      <c r="Z53" s="6" t="s">
        <v>874</v>
      </c>
      <c r="AA53" s="39">
        <v>52.2</v>
      </c>
      <c r="AB53" s="60">
        <f t="shared" si="11"/>
        <v>0</v>
      </c>
      <c r="AC53" s="17">
        <f t="shared" si="11"/>
        <v>52.2</v>
      </c>
      <c r="AD53" s="12">
        <f t="shared" ref="AD53" si="50">(AG53-AC53)/AG53</f>
        <v>0</v>
      </c>
      <c r="AE53" s="131"/>
      <c r="AF53" s="139">
        <v>1</v>
      </c>
      <c r="AG53" s="38">
        <f t="shared" ref="AG53" si="51">SUM(AJ53:AL53)+AE53</f>
        <v>52.2</v>
      </c>
      <c r="AH53" s="52"/>
      <c r="AJ53" s="17">
        <f t="shared" ref="AJ53" si="52">ROUND(AC53/(1-VLOOKUP(AF53,Group,2,FALSE)),2)</f>
        <v>52.2</v>
      </c>
      <c r="AK53" s="17">
        <f t="shared" ref="AK53" si="53">IF(VLOOKUP(AF53,Group,5,FALSE)="YES",VLOOKUP(ROUND(ROUND(AJ53,1)-AJ53,2),Round,2,FALSE)+VLOOKUP(AF53,Group,6,FALSE),0)</f>
        <v>0</v>
      </c>
      <c r="AL53" s="17">
        <f t="shared" ref="AL53" si="54">IF(VLOOKUP(AF53,Group,7,FALSE)="",0,ROUND(AJ53-0.04999,1)-AJ53+AM53)</f>
        <v>0</v>
      </c>
      <c r="AM53" s="17" t="str">
        <f t="shared" ref="AM53" si="55">IF(VLOOKUP(AF53,Group,7,FALSE)="","",VLOOKUP(AF53,Group,7,FALSE))</f>
        <v/>
      </c>
      <c r="AO53" s="109" t="s">
        <v>60</v>
      </c>
    </row>
    <row r="54" spans="2:41" s="3" customFormat="1" ht="2.1" customHeight="1" x14ac:dyDescent="0.2">
      <c r="P54" s="75"/>
      <c r="Q54" s="91"/>
      <c r="R54" s="6"/>
      <c r="S54" s="39"/>
      <c r="T54" s="6"/>
      <c r="U54" s="5"/>
      <c r="V54" s="52"/>
      <c r="W54" s="56"/>
      <c r="X54" s="15"/>
      <c r="Y54" s="52"/>
      <c r="Z54" s="39"/>
      <c r="AA54" s="39"/>
      <c r="AB54" s="55"/>
      <c r="AC54" s="17"/>
      <c r="AD54" s="15"/>
      <c r="AE54" s="65"/>
      <c r="AF54" s="134"/>
      <c r="AG54" s="39"/>
      <c r="AH54" s="52"/>
      <c r="AJ54" s="17"/>
      <c r="AK54" s="17"/>
      <c r="AL54" s="17"/>
      <c r="AM54" s="17"/>
      <c r="AO54" s="31" t="s">
        <v>60</v>
      </c>
    </row>
    <row r="55" spans="2:41" s="3" customFormat="1" ht="9.9499999999999993" customHeight="1" x14ac:dyDescent="0.2">
      <c r="B55" s="123" t="s">
        <v>56</v>
      </c>
      <c r="D55" s="75" t="s">
        <v>608</v>
      </c>
      <c r="E55" s="164" t="s">
        <v>818</v>
      </c>
      <c r="F55" s="75"/>
      <c r="G55" s="30" t="s">
        <v>695</v>
      </c>
      <c r="H55" s="30"/>
      <c r="I55" s="30"/>
      <c r="J55" s="30"/>
      <c r="K55" s="30"/>
      <c r="L55" s="30"/>
      <c r="M55" s="30"/>
      <c r="N55" s="30" t="s">
        <v>602</v>
      </c>
      <c r="P55" s="75" t="s">
        <v>238</v>
      </c>
      <c r="Q55" s="91"/>
      <c r="R55" s="29"/>
      <c r="S55" s="39">
        <f>IF(Suggested="Yes",AA55,AG55)</f>
        <v>52.55</v>
      </c>
      <c r="T55" s="37" t="s">
        <v>47</v>
      </c>
      <c r="U55" s="5" t="str">
        <f>+Instructions!$B$3</f>
        <v>E</v>
      </c>
      <c r="V55" s="52"/>
      <c r="W55" s="56">
        <f>+Instructions!$C$22</f>
        <v>0</v>
      </c>
      <c r="X55" s="17">
        <f t="shared" ref="X55" si="56">ROUND($AA55*(1-W55)+0.004999,2)</f>
        <v>52.55</v>
      </c>
      <c r="Y55" s="52"/>
      <c r="Z55" s="6" t="s">
        <v>874</v>
      </c>
      <c r="AA55" s="39">
        <v>52.55</v>
      </c>
      <c r="AB55" s="60">
        <f t="shared" ref="AB55" si="57">+W55</f>
        <v>0</v>
      </c>
      <c r="AC55" s="17">
        <f t="shared" ref="AC55" si="58">+X55</f>
        <v>52.55</v>
      </c>
      <c r="AD55" s="12">
        <f t="shared" ref="AD55" si="59">(AG55-AC55)/AG55</f>
        <v>0</v>
      </c>
      <c r="AE55" s="131"/>
      <c r="AF55" s="139">
        <v>1</v>
      </c>
      <c r="AG55" s="38">
        <f t="shared" ref="AG55" si="60">SUM(AJ55:AL55)+AE55</f>
        <v>52.55</v>
      </c>
      <c r="AH55" s="52"/>
      <c r="AJ55" s="17">
        <f t="shared" ref="AJ55" si="61">ROUND(AC55/(1-VLOOKUP(AF55,Group,2,FALSE)),2)</f>
        <v>52.55</v>
      </c>
      <c r="AK55" s="17">
        <f t="shared" ref="AK55" si="62">IF(VLOOKUP(AF55,Group,5,FALSE)="YES",VLOOKUP(ROUND(ROUND(AJ55,1)-AJ55,2),Round,2,FALSE)+VLOOKUP(AF55,Group,6,FALSE),0)</f>
        <v>0</v>
      </c>
      <c r="AL55" s="17">
        <f t="shared" ref="AL55" si="63">IF(VLOOKUP(AF55,Group,7,FALSE)="",0,ROUND(AJ55-0.04999,1)-AJ55+AM55)</f>
        <v>0</v>
      </c>
      <c r="AM55" s="17" t="str">
        <f t="shared" ref="AM55" si="64">IF(VLOOKUP(AF55,Group,7,FALSE)="","",VLOOKUP(AF55,Group,7,FALSE))</f>
        <v/>
      </c>
      <c r="AO55" s="109" t="s">
        <v>60</v>
      </c>
    </row>
    <row r="56" spans="2:41" s="3" customFormat="1" ht="9.9499999999999993" customHeight="1" x14ac:dyDescent="0.2">
      <c r="B56" s="123" t="s">
        <v>56</v>
      </c>
      <c r="D56" s="75" t="s">
        <v>608</v>
      </c>
      <c r="E56" s="164" t="s">
        <v>819</v>
      </c>
      <c r="F56" s="75"/>
      <c r="G56" s="30" t="s">
        <v>603</v>
      </c>
      <c r="H56" s="30"/>
      <c r="I56" s="30"/>
      <c r="J56" s="30"/>
      <c r="K56" s="30"/>
      <c r="L56" s="30"/>
      <c r="M56" s="30"/>
      <c r="N56" s="30" t="s">
        <v>602</v>
      </c>
      <c r="P56" s="75" t="s">
        <v>238</v>
      </c>
      <c r="Q56" s="91"/>
      <c r="R56" s="29"/>
      <c r="S56" s="39">
        <f t="shared" ref="S56:S62" si="65">IF(Suggested="Yes",AA56,AG56)</f>
        <v>52.55</v>
      </c>
      <c r="T56" s="37" t="s">
        <v>47</v>
      </c>
      <c r="U56" s="5" t="str">
        <f>+Instructions!$B$3</f>
        <v>E</v>
      </c>
      <c r="V56" s="52"/>
      <c r="W56" s="56">
        <f>+Instructions!$C$22</f>
        <v>0</v>
      </c>
      <c r="X56" s="17">
        <f t="shared" ref="X56:X62" si="66">ROUND($AA56*(1-W56)+0.004999,2)</f>
        <v>52.55</v>
      </c>
      <c r="Y56" s="52"/>
      <c r="Z56" s="6" t="s">
        <v>874</v>
      </c>
      <c r="AA56" s="39">
        <v>52.55</v>
      </c>
      <c r="AB56" s="60">
        <f t="shared" ref="AB56:AB62" si="67">+W56</f>
        <v>0</v>
      </c>
      <c r="AC56" s="17">
        <f t="shared" ref="AC56:AC62" si="68">+X56</f>
        <v>52.55</v>
      </c>
      <c r="AD56" s="12">
        <f t="shared" ref="AD56:AD62" si="69">(AG56-AC56)/AG56</f>
        <v>0</v>
      </c>
      <c r="AE56" s="131"/>
      <c r="AF56" s="139">
        <v>1</v>
      </c>
      <c r="AG56" s="38">
        <f t="shared" ref="AG56:AG62" si="70">SUM(AJ56:AL56)+AE56</f>
        <v>52.55</v>
      </c>
      <c r="AH56" s="52"/>
      <c r="AJ56" s="17">
        <f t="shared" ref="AJ56:AJ62" si="71">ROUND(AC56/(1-VLOOKUP(AF56,Group,2,FALSE)),2)</f>
        <v>52.55</v>
      </c>
      <c r="AK56" s="17">
        <f t="shared" ref="AK56:AK62" si="72">IF(VLOOKUP(AF56,Group,5,FALSE)="YES",VLOOKUP(ROUND(ROUND(AJ56,1)-AJ56,2),Round,2,FALSE)+VLOOKUP(AF56,Group,6,FALSE),0)</f>
        <v>0</v>
      </c>
      <c r="AL56" s="17">
        <f t="shared" ref="AL56:AL62" si="73">IF(VLOOKUP(AF56,Group,7,FALSE)="",0,ROUND(AJ56-0.04999,1)-AJ56+AM56)</f>
        <v>0</v>
      </c>
      <c r="AM56" s="17" t="str">
        <f t="shared" ref="AM56:AM62" si="74">IF(VLOOKUP(AF56,Group,7,FALSE)="","",VLOOKUP(AF56,Group,7,FALSE))</f>
        <v/>
      </c>
      <c r="AO56" s="109" t="s">
        <v>60</v>
      </c>
    </row>
    <row r="57" spans="2:41" s="3" customFormat="1" ht="9.9499999999999993" customHeight="1" x14ac:dyDescent="0.2">
      <c r="B57" s="123" t="s">
        <v>56</v>
      </c>
      <c r="D57" s="75" t="s">
        <v>608</v>
      </c>
      <c r="E57" s="164" t="s">
        <v>820</v>
      </c>
      <c r="F57" s="75"/>
      <c r="G57" s="30" t="s">
        <v>604</v>
      </c>
      <c r="H57" s="30"/>
      <c r="I57" s="30"/>
      <c r="J57" s="30"/>
      <c r="K57" s="30"/>
      <c r="L57" s="30"/>
      <c r="M57" s="30"/>
      <c r="N57" s="30" t="s">
        <v>602</v>
      </c>
      <c r="P57" s="75" t="s">
        <v>238</v>
      </c>
      <c r="Q57" s="91"/>
      <c r="R57" s="29"/>
      <c r="S57" s="39">
        <f t="shared" si="65"/>
        <v>52.55</v>
      </c>
      <c r="T57" s="37" t="s">
        <v>47</v>
      </c>
      <c r="U57" s="5" t="str">
        <f>+Instructions!$B$3</f>
        <v>E</v>
      </c>
      <c r="V57" s="52"/>
      <c r="W57" s="56">
        <f>+Instructions!$C$22</f>
        <v>0</v>
      </c>
      <c r="X57" s="17">
        <f t="shared" si="66"/>
        <v>52.55</v>
      </c>
      <c r="Y57" s="52"/>
      <c r="Z57" s="6" t="s">
        <v>874</v>
      </c>
      <c r="AA57" s="39">
        <v>52.55</v>
      </c>
      <c r="AB57" s="60">
        <f t="shared" si="67"/>
        <v>0</v>
      </c>
      <c r="AC57" s="17">
        <f t="shared" si="68"/>
        <v>52.55</v>
      </c>
      <c r="AD57" s="12">
        <f t="shared" si="69"/>
        <v>0</v>
      </c>
      <c r="AE57" s="131"/>
      <c r="AF57" s="139">
        <v>1</v>
      </c>
      <c r="AG57" s="38">
        <f t="shared" si="70"/>
        <v>52.55</v>
      </c>
      <c r="AH57" s="52"/>
      <c r="AJ57" s="17">
        <f t="shared" si="71"/>
        <v>52.55</v>
      </c>
      <c r="AK57" s="17">
        <f t="shared" si="72"/>
        <v>0</v>
      </c>
      <c r="AL57" s="17">
        <f t="shared" si="73"/>
        <v>0</v>
      </c>
      <c r="AM57" s="17" t="str">
        <f t="shared" si="74"/>
        <v/>
      </c>
      <c r="AO57" s="109" t="s">
        <v>60</v>
      </c>
    </row>
    <row r="58" spans="2:41" s="3" customFormat="1" ht="9.9499999999999993" customHeight="1" x14ac:dyDescent="0.2">
      <c r="B58" s="123" t="s">
        <v>56</v>
      </c>
      <c r="D58" s="75" t="s">
        <v>608</v>
      </c>
      <c r="E58" s="164" t="s">
        <v>821</v>
      </c>
      <c r="F58" s="75"/>
      <c r="G58" s="30" t="s">
        <v>605</v>
      </c>
      <c r="H58" s="30"/>
      <c r="I58" s="30"/>
      <c r="J58" s="30"/>
      <c r="K58" s="30"/>
      <c r="L58" s="30"/>
      <c r="M58" s="30"/>
      <c r="N58" s="30" t="s">
        <v>602</v>
      </c>
      <c r="P58" s="75" t="s">
        <v>238</v>
      </c>
      <c r="Q58" s="91"/>
      <c r="R58" s="29"/>
      <c r="S58" s="39">
        <f t="shared" si="65"/>
        <v>89.4</v>
      </c>
      <c r="T58" s="37" t="s">
        <v>47</v>
      </c>
      <c r="U58" s="5" t="str">
        <f>+Instructions!$B$3</f>
        <v>E</v>
      </c>
      <c r="V58" s="52"/>
      <c r="W58" s="56">
        <f>+Instructions!$C$22</f>
        <v>0</v>
      </c>
      <c r="X58" s="17">
        <f t="shared" si="66"/>
        <v>89.4</v>
      </c>
      <c r="Y58" s="52"/>
      <c r="Z58" s="6" t="s">
        <v>874</v>
      </c>
      <c r="AA58" s="39">
        <v>89.4</v>
      </c>
      <c r="AB58" s="60">
        <f t="shared" si="67"/>
        <v>0</v>
      </c>
      <c r="AC58" s="17">
        <f t="shared" si="68"/>
        <v>89.4</v>
      </c>
      <c r="AD58" s="12">
        <f t="shared" si="69"/>
        <v>0</v>
      </c>
      <c r="AE58" s="131"/>
      <c r="AF58" s="139">
        <v>1</v>
      </c>
      <c r="AG58" s="38">
        <f t="shared" si="70"/>
        <v>89.4</v>
      </c>
      <c r="AH58" s="52"/>
      <c r="AJ58" s="17">
        <f t="shared" si="71"/>
        <v>89.4</v>
      </c>
      <c r="AK58" s="17">
        <f t="shared" si="72"/>
        <v>0</v>
      </c>
      <c r="AL58" s="17">
        <f t="shared" si="73"/>
        <v>0</v>
      </c>
      <c r="AM58" s="17" t="str">
        <f t="shared" si="74"/>
        <v/>
      </c>
      <c r="AO58" s="109" t="s">
        <v>60</v>
      </c>
    </row>
    <row r="59" spans="2:41" s="3" customFormat="1" ht="9.9499999999999993" customHeight="1" x14ac:dyDescent="0.2">
      <c r="B59" s="123" t="s">
        <v>56</v>
      </c>
      <c r="C59" s="3" t="s">
        <v>87</v>
      </c>
      <c r="D59" s="75" t="s">
        <v>608</v>
      </c>
      <c r="E59" s="164" t="s">
        <v>822</v>
      </c>
      <c r="F59" s="75"/>
      <c r="G59" s="30" t="s">
        <v>524</v>
      </c>
      <c r="H59" s="30"/>
      <c r="I59" s="30"/>
      <c r="J59" s="30"/>
      <c r="K59" s="30"/>
      <c r="L59" s="30"/>
      <c r="M59" s="30"/>
      <c r="N59" s="30" t="s">
        <v>602</v>
      </c>
      <c r="P59" s="75" t="s">
        <v>238</v>
      </c>
      <c r="Q59" s="91"/>
      <c r="R59" s="29"/>
      <c r="S59" s="39">
        <f t="shared" si="65"/>
        <v>52.55</v>
      </c>
      <c r="T59" s="37" t="s">
        <v>47</v>
      </c>
      <c r="U59" s="5" t="str">
        <f>+Instructions!$B$3</f>
        <v>E</v>
      </c>
      <c r="V59" s="52"/>
      <c r="W59" s="56">
        <f>+Instructions!$C$22</f>
        <v>0</v>
      </c>
      <c r="X59" s="17">
        <f t="shared" si="66"/>
        <v>52.55</v>
      </c>
      <c r="Y59" s="52"/>
      <c r="Z59" s="6" t="s">
        <v>874</v>
      </c>
      <c r="AA59" s="39">
        <v>52.55</v>
      </c>
      <c r="AB59" s="60">
        <f t="shared" si="67"/>
        <v>0</v>
      </c>
      <c r="AC59" s="17">
        <f t="shared" si="68"/>
        <v>52.55</v>
      </c>
      <c r="AD59" s="12">
        <f t="shared" si="69"/>
        <v>0</v>
      </c>
      <c r="AE59" s="131"/>
      <c r="AF59" s="139">
        <v>1</v>
      </c>
      <c r="AG59" s="38">
        <f t="shared" si="70"/>
        <v>52.55</v>
      </c>
      <c r="AH59" s="52"/>
      <c r="AJ59" s="17">
        <f t="shared" si="71"/>
        <v>52.55</v>
      </c>
      <c r="AK59" s="17">
        <f t="shared" si="72"/>
        <v>0</v>
      </c>
      <c r="AL59" s="17">
        <f t="shared" si="73"/>
        <v>0</v>
      </c>
      <c r="AM59" s="17" t="str">
        <f t="shared" si="74"/>
        <v/>
      </c>
      <c r="AO59" s="109" t="s">
        <v>60</v>
      </c>
    </row>
    <row r="60" spans="2:41" s="3" customFormat="1" ht="9.9499999999999993" customHeight="1" x14ac:dyDescent="0.2">
      <c r="B60" s="123" t="s">
        <v>56</v>
      </c>
      <c r="D60" s="75" t="s">
        <v>608</v>
      </c>
      <c r="E60" s="164" t="s">
        <v>823</v>
      </c>
      <c r="F60" s="75"/>
      <c r="G60" s="30" t="s">
        <v>696</v>
      </c>
      <c r="H60" s="30"/>
      <c r="I60" s="30"/>
      <c r="J60" s="30"/>
      <c r="K60" s="30"/>
      <c r="L60" s="30"/>
      <c r="M60" s="30"/>
      <c r="N60" s="30" t="s">
        <v>602</v>
      </c>
      <c r="P60" s="75" t="s">
        <v>238</v>
      </c>
      <c r="Q60" s="91"/>
      <c r="R60" s="29"/>
      <c r="S60" s="39">
        <f>IF(Suggested="Yes",AA60,AG60)</f>
        <v>52.55</v>
      </c>
      <c r="T60" s="37" t="s">
        <v>47</v>
      </c>
      <c r="U60" s="5" t="str">
        <f>+Instructions!$B$3</f>
        <v>E</v>
      </c>
      <c r="V60" s="52"/>
      <c r="W60" s="56">
        <f>+Instructions!$C$22</f>
        <v>0</v>
      </c>
      <c r="X60" s="17">
        <f t="shared" si="66"/>
        <v>52.55</v>
      </c>
      <c r="Y60" s="52"/>
      <c r="Z60" s="6" t="s">
        <v>874</v>
      </c>
      <c r="AA60" s="39">
        <v>52.55</v>
      </c>
      <c r="AB60" s="60">
        <f t="shared" si="67"/>
        <v>0</v>
      </c>
      <c r="AC60" s="17">
        <f t="shared" si="68"/>
        <v>52.55</v>
      </c>
      <c r="AD60" s="12">
        <f t="shared" si="69"/>
        <v>0</v>
      </c>
      <c r="AE60" s="131"/>
      <c r="AF60" s="139">
        <v>1</v>
      </c>
      <c r="AG60" s="38">
        <f t="shared" si="70"/>
        <v>52.55</v>
      </c>
      <c r="AH60" s="52"/>
      <c r="AJ60" s="17">
        <f t="shared" si="71"/>
        <v>52.55</v>
      </c>
      <c r="AK60" s="17">
        <f t="shared" si="72"/>
        <v>0</v>
      </c>
      <c r="AL60" s="17">
        <f t="shared" si="73"/>
        <v>0</v>
      </c>
      <c r="AM60" s="17" t="str">
        <f t="shared" si="74"/>
        <v/>
      </c>
      <c r="AO60" s="109" t="s">
        <v>60</v>
      </c>
    </row>
    <row r="61" spans="2:41" s="3" customFormat="1" ht="9.9499999999999993" customHeight="1" x14ac:dyDescent="0.2">
      <c r="B61" s="123" t="s">
        <v>56</v>
      </c>
      <c r="D61" s="75" t="s">
        <v>608</v>
      </c>
      <c r="E61" s="164" t="s">
        <v>824</v>
      </c>
      <c r="F61" s="75"/>
      <c r="G61" s="30" t="s">
        <v>606</v>
      </c>
      <c r="H61" s="30"/>
      <c r="I61" s="30"/>
      <c r="J61" s="30"/>
      <c r="K61" s="30"/>
      <c r="L61" s="30"/>
      <c r="M61" s="30"/>
      <c r="N61" s="30" t="s">
        <v>602</v>
      </c>
      <c r="P61" s="75" t="s">
        <v>833</v>
      </c>
      <c r="Q61" s="91"/>
      <c r="R61" s="29"/>
      <c r="S61" s="39">
        <f t="shared" si="65"/>
        <v>52.55</v>
      </c>
      <c r="T61" s="37" t="s">
        <v>47</v>
      </c>
      <c r="U61" s="5" t="str">
        <f>+Instructions!$B$3</f>
        <v>E</v>
      </c>
      <c r="V61" s="52"/>
      <c r="W61" s="56">
        <f>+Instructions!$C$22</f>
        <v>0</v>
      </c>
      <c r="X61" s="17">
        <f t="shared" si="66"/>
        <v>52.55</v>
      </c>
      <c r="Y61" s="52"/>
      <c r="Z61" s="6" t="s">
        <v>874</v>
      </c>
      <c r="AA61" s="39">
        <v>52.55</v>
      </c>
      <c r="AB61" s="60">
        <f t="shared" si="67"/>
        <v>0</v>
      </c>
      <c r="AC61" s="17">
        <f t="shared" si="68"/>
        <v>52.55</v>
      </c>
      <c r="AD61" s="12">
        <f t="shared" si="69"/>
        <v>0</v>
      </c>
      <c r="AE61" s="131"/>
      <c r="AF61" s="139">
        <v>1</v>
      </c>
      <c r="AG61" s="38">
        <f t="shared" si="70"/>
        <v>52.55</v>
      </c>
      <c r="AH61" s="52"/>
      <c r="AJ61" s="17">
        <f t="shared" si="71"/>
        <v>52.55</v>
      </c>
      <c r="AK61" s="17">
        <f t="shared" si="72"/>
        <v>0</v>
      </c>
      <c r="AL61" s="17">
        <f t="shared" si="73"/>
        <v>0</v>
      </c>
      <c r="AM61" s="17" t="str">
        <f t="shared" si="74"/>
        <v/>
      </c>
      <c r="AO61" s="109" t="s">
        <v>60</v>
      </c>
    </row>
    <row r="62" spans="2:41" s="3" customFormat="1" ht="9.9499999999999993" customHeight="1" x14ac:dyDescent="0.2">
      <c r="B62" s="123" t="s">
        <v>56</v>
      </c>
      <c r="D62" s="75" t="s">
        <v>608</v>
      </c>
      <c r="E62" s="164" t="s">
        <v>825</v>
      </c>
      <c r="F62" s="75"/>
      <c r="G62" s="30" t="s">
        <v>102</v>
      </c>
      <c r="H62" s="30"/>
      <c r="I62" s="30"/>
      <c r="J62" s="30"/>
      <c r="K62" s="30"/>
      <c r="L62" s="30"/>
      <c r="M62" s="30"/>
      <c r="N62" s="30" t="s">
        <v>602</v>
      </c>
      <c r="P62" s="75" t="s">
        <v>238</v>
      </c>
      <c r="Q62" s="91"/>
      <c r="R62" s="29"/>
      <c r="S62" s="39">
        <f t="shared" si="65"/>
        <v>52.55</v>
      </c>
      <c r="T62" s="37" t="s">
        <v>47</v>
      </c>
      <c r="U62" s="5" t="str">
        <f>+Instructions!$B$3</f>
        <v>E</v>
      </c>
      <c r="V62" s="52"/>
      <c r="W62" s="56">
        <f>+Instructions!$C$22</f>
        <v>0</v>
      </c>
      <c r="X62" s="17">
        <f t="shared" si="66"/>
        <v>52.55</v>
      </c>
      <c r="Y62" s="52"/>
      <c r="Z62" s="6" t="s">
        <v>874</v>
      </c>
      <c r="AA62" s="39">
        <v>52.55</v>
      </c>
      <c r="AB62" s="60">
        <f t="shared" si="67"/>
        <v>0</v>
      </c>
      <c r="AC62" s="17">
        <f t="shared" si="68"/>
        <v>52.55</v>
      </c>
      <c r="AD62" s="12">
        <f t="shared" si="69"/>
        <v>0</v>
      </c>
      <c r="AE62" s="131"/>
      <c r="AF62" s="139">
        <v>1</v>
      </c>
      <c r="AG62" s="38">
        <f t="shared" si="70"/>
        <v>52.55</v>
      </c>
      <c r="AH62" s="52"/>
      <c r="AJ62" s="17">
        <f t="shared" si="71"/>
        <v>52.55</v>
      </c>
      <c r="AK62" s="17">
        <f t="shared" si="72"/>
        <v>0</v>
      </c>
      <c r="AL62" s="17">
        <f t="shared" si="73"/>
        <v>0</v>
      </c>
      <c r="AM62" s="17" t="str">
        <f t="shared" si="74"/>
        <v/>
      </c>
      <c r="AO62" s="109" t="s">
        <v>60</v>
      </c>
    </row>
    <row r="63" spans="2:41" s="3" customFormat="1" ht="2.1" customHeight="1" x14ac:dyDescent="0.2">
      <c r="P63" s="75"/>
      <c r="Q63" s="91"/>
      <c r="R63" s="6"/>
      <c r="S63" s="39"/>
      <c r="T63" s="6"/>
      <c r="U63" s="5"/>
      <c r="V63" s="52"/>
      <c r="W63" s="56"/>
      <c r="X63" s="15"/>
      <c r="Y63" s="52"/>
      <c r="Z63" s="39"/>
      <c r="AA63" s="39"/>
      <c r="AB63" s="55"/>
      <c r="AC63" s="17"/>
      <c r="AD63" s="15"/>
      <c r="AE63" s="65"/>
      <c r="AF63" s="134"/>
      <c r="AG63" s="39"/>
      <c r="AH63" s="52"/>
      <c r="AJ63" s="17"/>
      <c r="AK63" s="17"/>
      <c r="AL63" s="17"/>
      <c r="AM63" s="17"/>
      <c r="AO63" s="31" t="s">
        <v>60</v>
      </c>
    </row>
    <row r="64" spans="2:41" s="3" customFormat="1" ht="9.9499999999999993" customHeight="1" x14ac:dyDescent="0.2">
      <c r="B64" s="123" t="s">
        <v>56</v>
      </c>
      <c r="D64" s="75" t="s">
        <v>392</v>
      </c>
      <c r="E64" s="30" t="s">
        <v>784</v>
      </c>
      <c r="F64" s="75"/>
      <c r="G64" s="30" t="s">
        <v>245</v>
      </c>
      <c r="H64" s="30"/>
      <c r="I64" s="30"/>
      <c r="J64" s="30"/>
      <c r="K64" s="30"/>
      <c r="L64" s="30"/>
      <c r="M64" s="30"/>
      <c r="N64" s="30" t="s">
        <v>312</v>
      </c>
      <c r="P64" s="75" t="s">
        <v>238</v>
      </c>
      <c r="Q64" s="91"/>
      <c r="R64" s="29"/>
      <c r="S64" s="39">
        <f t="shared" ref="S64:S69" si="75">IF(Suggested="Yes",AA64,AG64)</f>
        <v>50.8</v>
      </c>
      <c r="T64" s="37" t="s">
        <v>47</v>
      </c>
      <c r="U64" s="5" t="str">
        <f>+Instructions!$B$3</f>
        <v>E</v>
      </c>
      <c r="V64" s="52"/>
      <c r="W64" s="56">
        <f>+Instructions!$C$22</f>
        <v>0</v>
      </c>
      <c r="X64" s="17">
        <f t="shared" ref="X64:X71" si="76">ROUND($AA64*(1-W64)+0.004999,2)</f>
        <v>50.8</v>
      </c>
      <c r="Y64" s="52"/>
      <c r="Z64" s="6" t="s">
        <v>874</v>
      </c>
      <c r="AA64" s="39">
        <v>50.8</v>
      </c>
      <c r="AB64" s="60">
        <f>+W64</f>
        <v>0</v>
      </c>
      <c r="AC64" s="17">
        <f>+X64</f>
        <v>50.8</v>
      </c>
      <c r="AD64" s="12">
        <f t="shared" ref="AD64:AD69" si="77">(AG64-AC64)/AG64</f>
        <v>0</v>
      </c>
      <c r="AE64" s="131"/>
      <c r="AF64" s="139">
        <v>1</v>
      </c>
      <c r="AG64" s="38">
        <f t="shared" ref="AG64:AG69" si="78">SUM(AJ64:AL64)+AE64</f>
        <v>50.8</v>
      </c>
      <c r="AH64" s="52"/>
      <c r="AJ64" s="17">
        <f t="shared" ref="AJ64:AJ69" si="79">ROUND(AC64/(1-VLOOKUP(AF64,Group,2,FALSE)),2)</f>
        <v>50.8</v>
      </c>
      <c r="AK64" s="17">
        <f t="shared" ref="AK64:AK69" si="80">IF(VLOOKUP(AF64,Group,5,FALSE)="YES",VLOOKUP(ROUND(ROUND(AJ64,1)-AJ64,2),Round,2,FALSE)+VLOOKUP(AF64,Group,6,FALSE),0)</f>
        <v>0</v>
      </c>
      <c r="AL64" s="17">
        <f t="shared" ref="AL64:AL69" si="81">IF(VLOOKUP(AF64,Group,7,FALSE)="",0,ROUND(AJ64-0.04999,1)-AJ64+AM64)</f>
        <v>0</v>
      </c>
      <c r="AM64" s="17" t="str">
        <f t="shared" ref="AM64:AM69" si="82">IF(VLOOKUP(AF64,Group,7,FALSE)="","",VLOOKUP(AF64,Group,7,FALSE))</f>
        <v/>
      </c>
      <c r="AO64" s="109" t="s">
        <v>60</v>
      </c>
    </row>
    <row r="65" spans="2:41" s="3" customFormat="1" ht="9.9499999999999993" customHeight="1" x14ac:dyDescent="0.2">
      <c r="B65" s="123" t="s">
        <v>56</v>
      </c>
      <c r="D65" s="75" t="s">
        <v>392</v>
      </c>
      <c r="E65" s="30" t="s">
        <v>775</v>
      </c>
      <c r="F65" s="75"/>
      <c r="G65" s="30" t="s">
        <v>245</v>
      </c>
      <c r="H65" s="30"/>
      <c r="I65" s="30"/>
      <c r="J65" s="30"/>
      <c r="K65" s="30"/>
      <c r="L65" s="30"/>
      <c r="M65" s="30"/>
      <c r="N65" s="30" t="s">
        <v>311</v>
      </c>
      <c r="P65" s="75" t="s">
        <v>238</v>
      </c>
      <c r="Q65" s="91"/>
      <c r="R65" s="29"/>
      <c r="S65" s="39">
        <f t="shared" si="75"/>
        <v>50.8</v>
      </c>
      <c r="T65" s="37" t="s">
        <v>47</v>
      </c>
      <c r="U65" s="5" t="str">
        <f>+Instructions!$B$3</f>
        <v>E</v>
      </c>
      <c r="V65" s="52"/>
      <c r="W65" s="56">
        <f>+Instructions!$C$22</f>
        <v>0</v>
      </c>
      <c r="X65" s="17">
        <f t="shared" si="76"/>
        <v>50.8</v>
      </c>
      <c r="Y65" s="52"/>
      <c r="Z65" s="6" t="s">
        <v>874</v>
      </c>
      <c r="AA65" s="39">
        <v>50.8</v>
      </c>
      <c r="AB65" s="60">
        <f>+W65</f>
        <v>0</v>
      </c>
      <c r="AC65" s="17">
        <f>+X65</f>
        <v>50.8</v>
      </c>
      <c r="AD65" s="12">
        <f t="shared" si="77"/>
        <v>0</v>
      </c>
      <c r="AE65" s="131"/>
      <c r="AF65" s="139">
        <v>1</v>
      </c>
      <c r="AG65" s="38">
        <f t="shared" si="78"/>
        <v>50.8</v>
      </c>
      <c r="AH65" s="52"/>
      <c r="AJ65" s="17">
        <f t="shared" si="79"/>
        <v>50.8</v>
      </c>
      <c r="AK65" s="17">
        <f t="shared" si="80"/>
        <v>0</v>
      </c>
      <c r="AL65" s="17">
        <f t="shared" si="81"/>
        <v>0</v>
      </c>
      <c r="AM65" s="17" t="str">
        <f t="shared" si="82"/>
        <v/>
      </c>
      <c r="AO65" s="109" t="s">
        <v>60</v>
      </c>
    </row>
    <row r="66" spans="2:41" s="3" customFormat="1" ht="9.9499999999999993" customHeight="1" x14ac:dyDescent="0.2">
      <c r="B66" s="123" t="s">
        <v>56</v>
      </c>
      <c r="D66" s="75" t="s">
        <v>392</v>
      </c>
      <c r="E66" s="30" t="s">
        <v>776</v>
      </c>
      <c r="F66" s="75"/>
      <c r="G66" s="30" t="s">
        <v>237</v>
      </c>
      <c r="H66" s="30"/>
      <c r="I66" s="30"/>
      <c r="J66" s="30"/>
      <c r="K66" s="30"/>
      <c r="L66" s="30"/>
      <c r="M66" s="30"/>
      <c r="N66" s="30" t="s">
        <v>312</v>
      </c>
      <c r="P66" s="75" t="s">
        <v>93</v>
      </c>
      <c r="Q66" s="91"/>
      <c r="R66" s="29"/>
      <c r="S66" s="39">
        <f t="shared" si="75"/>
        <v>33.549999999999997</v>
      </c>
      <c r="T66" s="37" t="s">
        <v>47</v>
      </c>
      <c r="U66" s="5" t="str">
        <f>+Instructions!$B$3</f>
        <v>E</v>
      </c>
      <c r="V66" s="52"/>
      <c r="W66" s="56">
        <f>+Instructions!$C$22</f>
        <v>0</v>
      </c>
      <c r="X66" s="17">
        <f t="shared" si="76"/>
        <v>33.549999999999997</v>
      </c>
      <c r="Y66" s="52"/>
      <c r="Z66" s="6" t="s">
        <v>874</v>
      </c>
      <c r="AA66" s="39">
        <v>33.549999999999997</v>
      </c>
      <c r="AB66" s="60">
        <f t="shared" ref="AB66:AC69" si="83">+W66</f>
        <v>0</v>
      </c>
      <c r="AC66" s="17">
        <f t="shared" si="83"/>
        <v>33.549999999999997</v>
      </c>
      <c r="AD66" s="12">
        <f t="shared" si="77"/>
        <v>0</v>
      </c>
      <c r="AE66" s="131"/>
      <c r="AF66" s="139">
        <v>1</v>
      </c>
      <c r="AG66" s="38">
        <f t="shared" si="78"/>
        <v>33.549999999999997</v>
      </c>
      <c r="AH66" s="52"/>
      <c r="AJ66" s="17">
        <f t="shared" si="79"/>
        <v>33.549999999999997</v>
      </c>
      <c r="AK66" s="17">
        <f t="shared" si="80"/>
        <v>0</v>
      </c>
      <c r="AL66" s="17">
        <f t="shared" si="81"/>
        <v>0</v>
      </c>
      <c r="AM66" s="17" t="str">
        <f t="shared" si="82"/>
        <v/>
      </c>
      <c r="AO66" s="109" t="s">
        <v>60</v>
      </c>
    </row>
    <row r="67" spans="2:41" s="3" customFormat="1" ht="9.9499999999999993" customHeight="1" x14ac:dyDescent="0.2">
      <c r="B67" s="123" t="s">
        <v>56</v>
      </c>
      <c r="D67" s="75" t="s">
        <v>392</v>
      </c>
      <c r="E67" s="30" t="s">
        <v>777</v>
      </c>
      <c r="F67" s="75"/>
      <c r="G67" s="30" t="s">
        <v>237</v>
      </c>
      <c r="H67" s="30"/>
      <c r="I67" s="30"/>
      <c r="J67" s="30"/>
      <c r="K67" s="30"/>
      <c r="L67" s="30"/>
      <c r="M67" s="30"/>
      <c r="N67" s="30" t="s">
        <v>311</v>
      </c>
      <c r="P67" s="75" t="s">
        <v>93</v>
      </c>
      <c r="Q67" s="91"/>
      <c r="R67" s="29"/>
      <c r="S67" s="39">
        <f t="shared" si="75"/>
        <v>33.549999999999997</v>
      </c>
      <c r="T67" s="37" t="s">
        <v>47</v>
      </c>
      <c r="U67" s="5" t="str">
        <f>+Instructions!$B$3</f>
        <v>E</v>
      </c>
      <c r="V67" s="52"/>
      <c r="W67" s="56">
        <f>+Instructions!$C$22</f>
        <v>0</v>
      </c>
      <c r="X67" s="17">
        <f t="shared" si="76"/>
        <v>33.549999999999997</v>
      </c>
      <c r="Y67" s="52"/>
      <c r="Z67" s="6" t="s">
        <v>874</v>
      </c>
      <c r="AA67" s="39">
        <v>33.549999999999997</v>
      </c>
      <c r="AB67" s="60">
        <f t="shared" si="83"/>
        <v>0</v>
      </c>
      <c r="AC67" s="17">
        <f t="shared" si="83"/>
        <v>33.549999999999997</v>
      </c>
      <c r="AD67" s="12">
        <f t="shared" si="77"/>
        <v>0</v>
      </c>
      <c r="AE67" s="131"/>
      <c r="AF67" s="139">
        <v>1</v>
      </c>
      <c r="AG67" s="38">
        <f t="shared" si="78"/>
        <v>33.549999999999997</v>
      </c>
      <c r="AH67" s="52"/>
      <c r="AJ67" s="17">
        <f t="shared" si="79"/>
        <v>33.549999999999997</v>
      </c>
      <c r="AK67" s="17">
        <f t="shared" si="80"/>
        <v>0</v>
      </c>
      <c r="AL67" s="17">
        <f t="shared" si="81"/>
        <v>0</v>
      </c>
      <c r="AM67" s="17" t="str">
        <f t="shared" si="82"/>
        <v/>
      </c>
      <c r="AO67" s="109" t="s">
        <v>60</v>
      </c>
    </row>
    <row r="68" spans="2:41" s="3" customFormat="1" ht="9.9499999999999993" customHeight="1" x14ac:dyDescent="0.2">
      <c r="B68" s="123" t="s">
        <v>56</v>
      </c>
      <c r="D68" s="75" t="s">
        <v>392</v>
      </c>
      <c r="E68" s="30" t="s">
        <v>771</v>
      </c>
      <c r="F68" s="75"/>
      <c r="G68" s="30" t="s">
        <v>239</v>
      </c>
      <c r="H68" s="30"/>
      <c r="I68" s="30"/>
      <c r="J68" s="30"/>
      <c r="K68" s="30"/>
      <c r="L68" s="30"/>
      <c r="M68" s="30"/>
      <c r="N68" s="30" t="s">
        <v>312</v>
      </c>
      <c r="P68" s="75" t="s">
        <v>93</v>
      </c>
      <c r="Q68" s="91"/>
      <c r="R68" s="29"/>
      <c r="S68" s="39">
        <f t="shared" si="75"/>
        <v>70.05</v>
      </c>
      <c r="T68" s="37" t="s">
        <v>47</v>
      </c>
      <c r="U68" s="5" t="str">
        <f>+Instructions!$B$3</f>
        <v>E</v>
      </c>
      <c r="V68" s="52"/>
      <c r="W68" s="56">
        <f>+Instructions!$C$22</f>
        <v>0</v>
      </c>
      <c r="X68" s="17">
        <f t="shared" si="76"/>
        <v>70.05</v>
      </c>
      <c r="Y68" s="52"/>
      <c r="Z68" s="6" t="s">
        <v>874</v>
      </c>
      <c r="AA68" s="39">
        <v>70.05</v>
      </c>
      <c r="AB68" s="60">
        <f t="shared" si="83"/>
        <v>0</v>
      </c>
      <c r="AC68" s="17">
        <f t="shared" si="83"/>
        <v>70.05</v>
      </c>
      <c r="AD68" s="12">
        <f t="shared" si="77"/>
        <v>0</v>
      </c>
      <c r="AE68" s="131"/>
      <c r="AF68" s="139">
        <v>1</v>
      </c>
      <c r="AG68" s="38">
        <f t="shared" si="78"/>
        <v>70.05</v>
      </c>
      <c r="AH68" s="52"/>
      <c r="AJ68" s="17">
        <f t="shared" si="79"/>
        <v>70.05</v>
      </c>
      <c r="AK68" s="17">
        <f t="shared" si="80"/>
        <v>0</v>
      </c>
      <c r="AL68" s="17">
        <f t="shared" si="81"/>
        <v>0</v>
      </c>
      <c r="AM68" s="17" t="str">
        <f t="shared" si="82"/>
        <v/>
      </c>
      <c r="AO68" s="109" t="s">
        <v>60</v>
      </c>
    </row>
    <row r="69" spans="2:41" s="3" customFormat="1" ht="9.9499999999999993" customHeight="1" x14ac:dyDescent="0.2">
      <c r="B69" s="123" t="s">
        <v>56</v>
      </c>
      <c r="D69" s="75" t="s">
        <v>392</v>
      </c>
      <c r="E69" s="30" t="s">
        <v>772</v>
      </c>
      <c r="F69" s="75"/>
      <c r="G69" s="30" t="s">
        <v>239</v>
      </c>
      <c r="H69" s="30"/>
      <c r="I69" s="30"/>
      <c r="J69" s="30"/>
      <c r="K69" s="30"/>
      <c r="L69" s="30"/>
      <c r="M69" s="30"/>
      <c r="N69" s="30" t="s">
        <v>311</v>
      </c>
      <c r="P69" s="75" t="s">
        <v>93</v>
      </c>
      <c r="Q69" s="91"/>
      <c r="R69" s="29"/>
      <c r="S69" s="39">
        <f t="shared" si="75"/>
        <v>70.05</v>
      </c>
      <c r="T69" s="37" t="s">
        <v>47</v>
      </c>
      <c r="U69" s="5" t="str">
        <f>+Instructions!$B$3</f>
        <v>E</v>
      </c>
      <c r="V69" s="52"/>
      <c r="W69" s="56">
        <f>+Instructions!$C$22</f>
        <v>0</v>
      </c>
      <c r="X69" s="17">
        <f t="shared" si="76"/>
        <v>70.05</v>
      </c>
      <c r="Y69" s="52"/>
      <c r="Z69" s="6" t="s">
        <v>874</v>
      </c>
      <c r="AA69" s="39">
        <v>70.05</v>
      </c>
      <c r="AB69" s="60">
        <f t="shared" si="83"/>
        <v>0</v>
      </c>
      <c r="AC69" s="17">
        <f t="shared" si="83"/>
        <v>70.05</v>
      </c>
      <c r="AD69" s="12">
        <f t="shared" si="77"/>
        <v>0</v>
      </c>
      <c r="AE69" s="131"/>
      <c r="AF69" s="139">
        <v>1</v>
      </c>
      <c r="AG69" s="38">
        <f t="shared" si="78"/>
        <v>70.05</v>
      </c>
      <c r="AH69" s="52"/>
      <c r="AJ69" s="17">
        <f t="shared" si="79"/>
        <v>70.05</v>
      </c>
      <c r="AK69" s="17">
        <f t="shared" si="80"/>
        <v>0</v>
      </c>
      <c r="AL69" s="17">
        <f t="shared" si="81"/>
        <v>0</v>
      </c>
      <c r="AM69" s="17" t="str">
        <f t="shared" si="82"/>
        <v/>
      </c>
      <c r="AO69" s="109" t="s">
        <v>60</v>
      </c>
    </row>
    <row r="70" spans="2:41" s="3" customFormat="1" ht="9.9499999999999993" customHeight="1" x14ac:dyDescent="0.2">
      <c r="B70" s="123" t="s">
        <v>56</v>
      </c>
      <c r="D70" s="75" t="s">
        <v>392</v>
      </c>
      <c r="E70" s="30" t="s">
        <v>796</v>
      </c>
      <c r="F70" s="75"/>
      <c r="G70" s="30" t="s">
        <v>356</v>
      </c>
      <c r="H70" s="30"/>
      <c r="I70" s="30"/>
      <c r="J70" s="30"/>
      <c r="K70" s="30"/>
      <c r="L70" s="30"/>
      <c r="M70" s="30"/>
      <c r="N70" s="30" t="s">
        <v>312</v>
      </c>
      <c r="P70" s="75" t="s">
        <v>238</v>
      </c>
      <c r="Q70" s="91"/>
      <c r="R70" s="29"/>
      <c r="S70" s="39">
        <f>IF(Suggested="Yes",AA70,AG70)</f>
        <v>45.6</v>
      </c>
      <c r="T70" s="37" t="s">
        <v>47</v>
      </c>
      <c r="U70" s="5" t="str">
        <f>+Instructions!$B$3</f>
        <v>E</v>
      </c>
      <c r="V70" s="52"/>
      <c r="W70" s="56">
        <f>+Instructions!$C$22</f>
        <v>0</v>
      </c>
      <c r="X70" s="17">
        <f t="shared" si="76"/>
        <v>45.6</v>
      </c>
      <c r="Y70" s="52"/>
      <c r="Z70" s="6" t="s">
        <v>874</v>
      </c>
      <c r="AA70" s="39">
        <v>45.6</v>
      </c>
      <c r="AB70" s="60">
        <f>+W70</f>
        <v>0</v>
      </c>
      <c r="AC70" s="17">
        <f>+X70</f>
        <v>45.6</v>
      </c>
      <c r="AD70" s="12">
        <f>(AG70-AC70)/AG70</f>
        <v>0</v>
      </c>
      <c r="AE70" s="131"/>
      <c r="AF70" s="139">
        <v>1</v>
      </c>
      <c r="AG70" s="38">
        <f>SUM(AJ70:AL70)+AE70</f>
        <v>45.6</v>
      </c>
      <c r="AH70" s="52"/>
      <c r="AJ70" s="17">
        <f>ROUND(AC70/(1-VLOOKUP(AF70,Group,2,FALSE)),2)</f>
        <v>45.6</v>
      </c>
      <c r="AK70" s="17">
        <f>IF(VLOOKUP(AF70,Group,5,FALSE)="YES",VLOOKUP(ROUND(ROUND(AJ70,1)-AJ70,2),Round,2,FALSE)+VLOOKUP(AF70,Group,6,FALSE),0)</f>
        <v>0</v>
      </c>
      <c r="AL70" s="17">
        <f>IF(VLOOKUP(AF70,Group,7,FALSE)="",0,ROUND(AJ70-0.04999,1)-AJ70+AM70)</f>
        <v>0</v>
      </c>
      <c r="AM70" s="17" t="str">
        <f>IF(VLOOKUP(AF70,Group,7,FALSE)="","",VLOOKUP(AF70,Group,7,FALSE))</f>
        <v/>
      </c>
      <c r="AO70" s="109" t="s">
        <v>60</v>
      </c>
    </row>
    <row r="71" spans="2:41" s="3" customFormat="1" ht="9.9499999999999993" customHeight="1" x14ac:dyDescent="0.2">
      <c r="B71" s="123" t="s">
        <v>56</v>
      </c>
      <c r="D71" s="75" t="s">
        <v>392</v>
      </c>
      <c r="E71" s="30" t="s">
        <v>797</v>
      </c>
      <c r="F71" s="75"/>
      <c r="G71" s="30" t="s">
        <v>356</v>
      </c>
      <c r="H71" s="30"/>
      <c r="I71" s="30"/>
      <c r="J71" s="30"/>
      <c r="K71" s="30"/>
      <c r="L71" s="30"/>
      <c r="M71" s="30"/>
      <c r="N71" s="30" t="s">
        <v>311</v>
      </c>
      <c r="P71" s="75" t="s">
        <v>238</v>
      </c>
      <c r="Q71" s="91"/>
      <c r="R71" s="29"/>
      <c r="S71" s="39">
        <f>IF(Suggested="Yes",AA71,AG71)</f>
        <v>45.6</v>
      </c>
      <c r="T71" s="37" t="s">
        <v>47</v>
      </c>
      <c r="U71" s="5" t="str">
        <f>+Instructions!$B$3</f>
        <v>E</v>
      </c>
      <c r="V71" s="52"/>
      <c r="W71" s="56">
        <f>+Instructions!$C$22</f>
        <v>0</v>
      </c>
      <c r="X71" s="17">
        <f t="shared" si="76"/>
        <v>45.6</v>
      </c>
      <c r="Y71" s="52"/>
      <c r="Z71" s="6" t="s">
        <v>874</v>
      </c>
      <c r="AA71" s="39">
        <v>45.6</v>
      </c>
      <c r="AB71" s="60">
        <f>+W71</f>
        <v>0</v>
      </c>
      <c r="AC71" s="17">
        <f>+X71</f>
        <v>45.6</v>
      </c>
      <c r="AD71" s="12">
        <f>(AG71-AC71)/AG71</f>
        <v>0</v>
      </c>
      <c r="AE71" s="131"/>
      <c r="AF71" s="139">
        <v>1</v>
      </c>
      <c r="AG71" s="38">
        <f>SUM(AJ71:AL71)+AE71</f>
        <v>45.6</v>
      </c>
      <c r="AH71" s="52"/>
      <c r="AJ71" s="17">
        <f>ROUND(AC71/(1-VLOOKUP(AF71,Group,2,FALSE)),2)</f>
        <v>45.6</v>
      </c>
      <c r="AK71" s="17">
        <f>IF(VLOOKUP(AF71,Group,5,FALSE)="YES",VLOOKUP(ROUND(ROUND(AJ71,1)-AJ71,2),Round,2,FALSE)+VLOOKUP(AF71,Group,6,FALSE),0)</f>
        <v>0</v>
      </c>
      <c r="AL71" s="17">
        <f>IF(VLOOKUP(AF71,Group,7,FALSE)="",0,ROUND(AJ71-0.04999,1)-AJ71+AM71)</f>
        <v>0</v>
      </c>
      <c r="AM71" s="17" t="str">
        <f>IF(VLOOKUP(AF71,Group,7,FALSE)="","",VLOOKUP(AF71,Group,7,FALSE))</f>
        <v/>
      </c>
      <c r="AO71" s="109" t="s">
        <v>60</v>
      </c>
    </row>
    <row r="72" spans="2:41" s="3" customFormat="1" ht="2.1" customHeight="1" x14ac:dyDescent="0.2">
      <c r="P72" s="75"/>
      <c r="Q72" s="91"/>
      <c r="R72" s="6"/>
      <c r="S72" s="39"/>
      <c r="T72" s="6"/>
      <c r="U72" s="5"/>
      <c r="V72" s="52"/>
      <c r="W72" s="56"/>
      <c r="X72" s="15"/>
      <c r="Y72" s="52"/>
      <c r="Z72" s="39"/>
      <c r="AA72" s="39"/>
      <c r="AB72" s="55"/>
      <c r="AC72" s="17"/>
      <c r="AD72" s="15"/>
      <c r="AE72" s="65"/>
      <c r="AF72" s="134"/>
      <c r="AG72" s="39"/>
      <c r="AH72" s="52"/>
      <c r="AJ72" s="17"/>
      <c r="AK72" s="17"/>
      <c r="AL72" s="17"/>
      <c r="AM72" s="17"/>
      <c r="AO72" s="31" t="s">
        <v>60</v>
      </c>
    </row>
    <row r="73" spans="2:41" s="3" customFormat="1" ht="9.9499999999999993" customHeight="1" x14ac:dyDescent="0.2">
      <c r="B73" s="123" t="s">
        <v>56</v>
      </c>
      <c r="D73" s="75" t="s">
        <v>153</v>
      </c>
      <c r="E73" s="30" t="s">
        <v>776</v>
      </c>
      <c r="F73" s="75"/>
      <c r="G73" s="30" t="s">
        <v>237</v>
      </c>
      <c r="H73" s="30"/>
      <c r="I73" s="30"/>
      <c r="J73" s="30"/>
      <c r="K73" s="30"/>
      <c r="L73" s="30"/>
      <c r="M73" s="30"/>
      <c r="N73" s="30" t="s">
        <v>312</v>
      </c>
      <c r="P73" s="75"/>
      <c r="Q73" s="91"/>
      <c r="R73" s="29" t="s">
        <v>52</v>
      </c>
      <c r="S73" s="39">
        <f t="shared" ref="S73:S77" si="84">IF(Suggested="Yes",AA73,AG73)</f>
        <v>31.05</v>
      </c>
      <c r="T73" s="37" t="s">
        <v>47</v>
      </c>
      <c r="U73" s="5" t="str">
        <f>+Instructions!$B$3</f>
        <v>E</v>
      </c>
      <c r="V73" s="52"/>
      <c r="W73" s="56">
        <f>+Instructions!$C$22</f>
        <v>0</v>
      </c>
      <c r="X73" s="17">
        <f t="shared" ref="X73:X77" si="85">ROUND($AA73*(1-W73)+0.004999,2)</f>
        <v>31.05</v>
      </c>
      <c r="Y73" s="52"/>
      <c r="Z73" s="6" t="s">
        <v>874</v>
      </c>
      <c r="AA73" s="39">
        <v>31.05</v>
      </c>
      <c r="AB73" s="60">
        <f t="shared" ref="AB73:AC77" si="86">+W73</f>
        <v>0</v>
      </c>
      <c r="AC73" s="17">
        <f t="shared" si="86"/>
        <v>31.05</v>
      </c>
      <c r="AD73" s="12">
        <f t="shared" ref="AD73:AD77" si="87">(AG73-AC73)/AG73</f>
        <v>0</v>
      </c>
      <c r="AE73" s="131"/>
      <c r="AF73" s="139">
        <v>1</v>
      </c>
      <c r="AG73" s="38">
        <f t="shared" ref="AG73:AG77" si="88">SUM(AJ73:AL73)+AE73</f>
        <v>31.05</v>
      </c>
      <c r="AH73" s="52"/>
      <c r="AJ73" s="17">
        <f t="shared" ref="AJ73:AJ77" si="89">ROUND(AC73/(1-VLOOKUP(AF73,Group,2,FALSE)),2)</f>
        <v>31.05</v>
      </c>
      <c r="AK73" s="17">
        <f t="shared" ref="AK73:AK77" si="90">IF(VLOOKUP(AF73,Group,5,FALSE)="YES",VLOOKUP(ROUND(ROUND(AJ73,1)-AJ73,2),Round,2,FALSE)+VLOOKUP(AF73,Group,6,FALSE),0)</f>
        <v>0</v>
      </c>
      <c r="AL73" s="17">
        <f t="shared" ref="AL73:AL77" si="91">IF(VLOOKUP(AF73,Group,7,FALSE)="",0,ROUND(AJ73-0.04999,1)-AJ73+AM73)</f>
        <v>0</v>
      </c>
      <c r="AM73" s="17" t="str">
        <f t="shared" ref="AM73:AM77" si="92">IF(VLOOKUP(AF73,Group,7,FALSE)="","",VLOOKUP(AF73,Group,7,FALSE))</f>
        <v/>
      </c>
      <c r="AO73" s="109" t="s">
        <v>60</v>
      </c>
    </row>
    <row r="74" spans="2:41" s="3" customFormat="1" ht="9.9499999999999993" customHeight="1" x14ac:dyDescent="0.2">
      <c r="B74" s="123" t="s">
        <v>56</v>
      </c>
      <c r="D74" s="75" t="s">
        <v>153</v>
      </c>
      <c r="E74" s="30" t="s">
        <v>777</v>
      </c>
      <c r="F74" s="75"/>
      <c r="G74" s="30" t="s">
        <v>237</v>
      </c>
      <c r="H74" s="30"/>
      <c r="I74" s="30"/>
      <c r="J74" s="30"/>
      <c r="K74" s="30"/>
      <c r="L74" s="30"/>
      <c r="M74" s="30"/>
      <c r="N74" s="30" t="s">
        <v>311</v>
      </c>
      <c r="P74" s="75"/>
      <c r="Q74" s="91"/>
      <c r="R74" s="29" t="s">
        <v>52</v>
      </c>
      <c r="S74" s="39">
        <f t="shared" si="84"/>
        <v>31.05</v>
      </c>
      <c r="T74" s="37" t="s">
        <v>47</v>
      </c>
      <c r="U74" s="5" t="str">
        <f>+Instructions!$B$3</f>
        <v>E</v>
      </c>
      <c r="V74" s="52"/>
      <c r="W74" s="56">
        <f>+Instructions!$C$22</f>
        <v>0</v>
      </c>
      <c r="X74" s="17">
        <f t="shared" si="85"/>
        <v>31.05</v>
      </c>
      <c r="Y74" s="52"/>
      <c r="Z74" s="6" t="s">
        <v>874</v>
      </c>
      <c r="AA74" s="39">
        <v>31.05</v>
      </c>
      <c r="AB74" s="60">
        <f t="shared" si="86"/>
        <v>0</v>
      </c>
      <c r="AC74" s="17">
        <f t="shared" si="86"/>
        <v>31.05</v>
      </c>
      <c r="AD74" s="12">
        <f t="shared" si="87"/>
        <v>0</v>
      </c>
      <c r="AE74" s="131"/>
      <c r="AF74" s="139">
        <v>1</v>
      </c>
      <c r="AG74" s="38">
        <f t="shared" si="88"/>
        <v>31.05</v>
      </c>
      <c r="AH74" s="52"/>
      <c r="AJ74" s="17">
        <f t="shared" si="89"/>
        <v>31.05</v>
      </c>
      <c r="AK74" s="17">
        <f t="shared" si="90"/>
        <v>0</v>
      </c>
      <c r="AL74" s="17">
        <f t="shared" si="91"/>
        <v>0</v>
      </c>
      <c r="AM74" s="17" t="str">
        <f t="shared" si="92"/>
        <v/>
      </c>
      <c r="AO74" s="109" t="s">
        <v>60</v>
      </c>
    </row>
    <row r="75" spans="2:41" s="3" customFormat="1" ht="9.9499999999999993" customHeight="1" x14ac:dyDescent="0.2">
      <c r="B75" s="123" t="s">
        <v>56</v>
      </c>
      <c r="D75" s="75" t="s">
        <v>153</v>
      </c>
      <c r="E75" s="30" t="s">
        <v>771</v>
      </c>
      <c r="F75" s="75"/>
      <c r="G75" s="30" t="s">
        <v>239</v>
      </c>
      <c r="H75" s="30"/>
      <c r="I75" s="30"/>
      <c r="J75" s="30"/>
      <c r="K75" s="30"/>
      <c r="L75" s="30"/>
      <c r="M75" s="30"/>
      <c r="N75" s="30" t="s">
        <v>312</v>
      </c>
      <c r="P75" s="75"/>
      <c r="Q75" s="91"/>
      <c r="R75" s="29" t="s">
        <v>52</v>
      </c>
      <c r="S75" s="39">
        <f t="shared" si="84"/>
        <v>70.05</v>
      </c>
      <c r="T75" s="37" t="s">
        <v>47</v>
      </c>
      <c r="U75" s="5" t="str">
        <f>+Instructions!$B$3</f>
        <v>E</v>
      </c>
      <c r="V75" s="52"/>
      <c r="W75" s="56">
        <f>+Instructions!$C$22</f>
        <v>0</v>
      </c>
      <c r="X75" s="17">
        <f t="shared" si="85"/>
        <v>70.05</v>
      </c>
      <c r="Y75" s="52"/>
      <c r="Z75" s="6" t="s">
        <v>874</v>
      </c>
      <c r="AA75" s="39">
        <v>70.05</v>
      </c>
      <c r="AB75" s="60">
        <f t="shared" si="86"/>
        <v>0</v>
      </c>
      <c r="AC75" s="17">
        <f t="shared" si="86"/>
        <v>70.05</v>
      </c>
      <c r="AD75" s="12">
        <f t="shared" si="87"/>
        <v>0</v>
      </c>
      <c r="AE75" s="131"/>
      <c r="AF75" s="139">
        <v>1</v>
      </c>
      <c r="AG75" s="38">
        <f t="shared" si="88"/>
        <v>70.05</v>
      </c>
      <c r="AH75" s="52"/>
      <c r="AJ75" s="17">
        <f t="shared" si="89"/>
        <v>70.05</v>
      </c>
      <c r="AK75" s="17">
        <f t="shared" si="90"/>
        <v>0</v>
      </c>
      <c r="AL75" s="17">
        <f t="shared" si="91"/>
        <v>0</v>
      </c>
      <c r="AM75" s="17" t="str">
        <f t="shared" si="92"/>
        <v/>
      </c>
      <c r="AO75" s="109" t="s">
        <v>60</v>
      </c>
    </row>
    <row r="76" spans="2:41" s="3" customFormat="1" ht="9.9499999999999993" customHeight="1" x14ac:dyDescent="0.2">
      <c r="B76" s="123" t="s">
        <v>56</v>
      </c>
      <c r="D76" s="75" t="s">
        <v>153</v>
      </c>
      <c r="E76" s="30" t="s">
        <v>772</v>
      </c>
      <c r="F76" s="75"/>
      <c r="G76" s="30" t="s">
        <v>239</v>
      </c>
      <c r="H76" s="30"/>
      <c r="I76" s="30"/>
      <c r="J76" s="30"/>
      <c r="K76" s="30"/>
      <c r="L76" s="30"/>
      <c r="M76" s="30"/>
      <c r="N76" s="30" t="s">
        <v>311</v>
      </c>
      <c r="P76" s="75"/>
      <c r="Q76" s="91"/>
      <c r="R76" s="29" t="s">
        <v>52</v>
      </c>
      <c r="S76" s="39">
        <f t="shared" si="84"/>
        <v>70.05</v>
      </c>
      <c r="T76" s="37" t="s">
        <v>47</v>
      </c>
      <c r="U76" s="5" t="str">
        <f>+Instructions!$B$3</f>
        <v>E</v>
      </c>
      <c r="V76" s="52"/>
      <c r="W76" s="56">
        <f>+Instructions!$C$22</f>
        <v>0</v>
      </c>
      <c r="X76" s="17">
        <f t="shared" si="85"/>
        <v>70.05</v>
      </c>
      <c r="Y76" s="52"/>
      <c r="Z76" s="6" t="s">
        <v>874</v>
      </c>
      <c r="AA76" s="39">
        <v>70.05</v>
      </c>
      <c r="AB76" s="60">
        <f>+W76</f>
        <v>0</v>
      </c>
      <c r="AC76" s="17">
        <f>+X76</f>
        <v>70.05</v>
      </c>
      <c r="AD76" s="12">
        <f t="shared" si="87"/>
        <v>0</v>
      </c>
      <c r="AE76" s="131"/>
      <c r="AF76" s="139">
        <v>1</v>
      </c>
      <c r="AG76" s="38">
        <f t="shared" si="88"/>
        <v>70.05</v>
      </c>
      <c r="AH76" s="52"/>
      <c r="AJ76" s="17">
        <f t="shared" si="89"/>
        <v>70.05</v>
      </c>
      <c r="AK76" s="17">
        <f t="shared" si="90"/>
        <v>0</v>
      </c>
      <c r="AL76" s="17">
        <f t="shared" si="91"/>
        <v>0</v>
      </c>
      <c r="AM76" s="17" t="str">
        <f t="shared" si="92"/>
        <v/>
      </c>
      <c r="AO76" s="109" t="s">
        <v>60</v>
      </c>
    </row>
    <row r="77" spans="2:41" s="3" customFormat="1" ht="9.9499999999999993" customHeight="1" x14ac:dyDescent="0.2">
      <c r="B77" s="123" t="s">
        <v>56</v>
      </c>
      <c r="D77" s="75" t="s">
        <v>153</v>
      </c>
      <c r="E77" s="30" t="s">
        <v>798</v>
      </c>
      <c r="F77" s="75"/>
      <c r="G77" s="30" t="s">
        <v>356</v>
      </c>
      <c r="H77" s="30"/>
      <c r="I77" s="30"/>
      <c r="J77" s="30"/>
      <c r="K77" s="30"/>
      <c r="L77" s="30"/>
      <c r="M77" s="30"/>
      <c r="N77" s="30" t="s">
        <v>311</v>
      </c>
      <c r="P77" s="75" t="s">
        <v>238</v>
      </c>
      <c r="Q77" s="91"/>
      <c r="R77" s="29"/>
      <c r="S77" s="39">
        <f t="shared" si="84"/>
        <v>45.6</v>
      </c>
      <c r="T77" s="37" t="s">
        <v>47</v>
      </c>
      <c r="U77" s="5" t="str">
        <f>+Instructions!$B$3</f>
        <v>E</v>
      </c>
      <c r="V77" s="52"/>
      <c r="W77" s="56">
        <f>+Instructions!$C$22</f>
        <v>0</v>
      </c>
      <c r="X77" s="17">
        <f t="shared" si="85"/>
        <v>45.6</v>
      </c>
      <c r="Y77" s="52"/>
      <c r="Z77" s="6" t="s">
        <v>874</v>
      </c>
      <c r="AA77" s="39">
        <v>45.6</v>
      </c>
      <c r="AB77" s="60">
        <f t="shared" si="86"/>
        <v>0</v>
      </c>
      <c r="AC77" s="17">
        <f t="shared" si="86"/>
        <v>45.6</v>
      </c>
      <c r="AD77" s="12">
        <f t="shared" si="87"/>
        <v>0</v>
      </c>
      <c r="AE77" s="131"/>
      <c r="AF77" s="139">
        <v>1</v>
      </c>
      <c r="AG77" s="38">
        <f t="shared" si="88"/>
        <v>45.6</v>
      </c>
      <c r="AH77" s="52"/>
      <c r="AJ77" s="17">
        <f t="shared" si="89"/>
        <v>45.6</v>
      </c>
      <c r="AK77" s="17">
        <f t="shared" si="90"/>
        <v>0</v>
      </c>
      <c r="AL77" s="17">
        <f t="shared" si="91"/>
        <v>0</v>
      </c>
      <c r="AM77" s="17" t="str">
        <f t="shared" si="92"/>
        <v/>
      </c>
      <c r="AO77" s="109" t="s">
        <v>60</v>
      </c>
    </row>
    <row r="78" spans="2:41" s="3" customFormat="1" ht="2.1" customHeight="1" x14ac:dyDescent="0.2">
      <c r="P78" s="75"/>
      <c r="Q78" s="91"/>
      <c r="R78" s="6"/>
      <c r="S78" s="39"/>
      <c r="T78" s="6"/>
      <c r="U78" s="5"/>
      <c r="V78" s="52"/>
      <c r="W78" s="56"/>
      <c r="X78" s="15"/>
      <c r="Y78" s="52"/>
      <c r="Z78" s="39"/>
      <c r="AA78" s="39"/>
      <c r="AB78" s="55"/>
      <c r="AC78" s="17"/>
      <c r="AD78" s="15"/>
      <c r="AE78" s="65"/>
      <c r="AF78" s="134"/>
      <c r="AG78" s="39"/>
      <c r="AH78" s="52"/>
      <c r="AJ78" s="17"/>
      <c r="AK78" s="17"/>
      <c r="AL78" s="17"/>
      <c r="AM78" s="17"/>
      <c r="AO78" s="31" t="s">
        <v>60</v>
      </c>
    </row>
    <row r="79" spans="2:41" s="3" customFormat="1" ht="9.9499999999999993" customHeight="1" x14ac:dyDescent="0.2">
      <c r="B79" s="123" t="s">
        <v>56</v>
      </c>
      <c r="D79" s="75" t="s">
        <v>100</v>
      </c>
      <c r="E79" s="30" t="s">
        <v>775</v>
      </c>
      <c r="F79" s="75"/>
      <c r="G79" s="30" t="s">
        <v>245</v>
      </c>
      <c r="H79" s="30"/>
      <c r="I79" s="30"/>
      <c r="J79" s="30"/>
      <c r="K79" s="30"/>
      <c r="L79" s="30"/>
      <c r="M79" s="30"/>
      <c r="N79" s="30" t="s">
        <v>311</v>
      </c>
      <c r="P79" s="75" t="s">
        <v>93</v>
      </c>
      <c r="Q79" s="91" t="s">
        <v>87</v>
      </c>
      <c r="R79" s="29"/>
      <c r="S79" s="39">
        <f>IF(Suggested="Yes",AA79,AG79)</f>
        <v>42.5</v>
      </c>
      <c r="T79" s="37" t="s">
        <v>47</v>
      </c>
      <c r="U79" s="5" t="str">
        <f>+Instructions!$B$3</f>
        <v>E</v>
      </c>
      <c r="V79" s="52"/>
      <c r="W79" s="56">
        <f>+Instructions!$C$22</f>
        <v>0</v>
      </c>
      <c r="X79" s="17">
        <f t="shared" ref="X79:X81" si="93">ROUND($AA79*(1-W79)+0.004999,2)</f>
        <v>42.5</v>
      </c>
      <c r="Y79" s="52"/>
      <c r="Z79" s="6" t="s">
        <v>874</v>
      </c>
      <c r="AA79" s="39">
        <v>42.5</v>
      </c>
      <c r="AB79" s="60">
        <f t="shared" ref="AB79:AB81" si="94">+W79</f>
        <v>0</v>
      </c>
      <c r="AC79" s="17">
        <f t="shared" ref="AC79:AC81" si="95">+X79</f>
        <v>42.5</v>
      </c>
      <c r="AD79" s="12">
        <f t="shared" ref="AD79:AD81" si="96">(AG79-AC79)/AG79</f>
        <v>0</v>
      </c>
      <c r="AE79" s="131"/>
      <c r="AF79" s="139">
        <v>1</v>
      </c>
      <c r="AG79" s="38">
        <f t="shared" ref="AG79:AG81" si="97">SUM(AJ79:AL79)+AE79</f>
        <v>42.5</v>
      </c>
      <c r="AH79" s="52"/>
      <c r="AJ79" s="17">
        <f t="shared" ref="AJ79:AJ81" si="98">ROUND(AC79/(1-VLOOKUP(AF79,Group,2,FALSE)),2)</f>
        <v>42.5</v>
      </c>
      <c r="AK79" s="17">
        <f t="shared" ref="AK79:AK81" si="99">IF(VLOOKUP(AF79,Group,5,FALSE)="YES",VLOOKUP(ROUND(ROUND(AJ79,1)-AJ79,2),Round,2,FALSE)+VLOOKUP(AF79,Group,6,FALSE),0)</f>
        <v>0</v>
      </c>
      <c r="AL79" s="17">
        <f t="shared" ref="AL79:AL81" si="100">IF(VLOOKUP(AF79,Group,7,FALSE)="",0,ROUND(AJ79-0.04999,1)-AJ79+AM79)</f>
        <v>0</v>
      </c>
      <c r="AM79" s="17" t="str">
        <f t="shared" ref="AM79:AM81" si="101">IF(VLOOKUP(AF79,Group,7,FALSE)="","",VLOOKUP(AF79,Group,7,FALSE))</f>
        <v/>
      </c>
      <c r="AO79" s="109" t="s">
        <v>60</v>
      </c>
    </row>
    <row r="80" spans="2:41" s="3" customFormat="1" ht="9.9499999999999993" customHeight="1" x14ac:dyDescent="0.2">
      <c r="B80" s="123" t="s">
        <v>56</v>
      </c>
      <c r="D80" s="75" t="s">
        <v>100</v>
      </c>
      <c r="E80" s="30" t="s">
        <v>776</v>
      </c>
      <c r="F80" s="75"/>
      <c r="G80" s="30" t="s">
        <v>237</v>
      </c>
      <c r="H80" s="30"/>
      <c r="I80" s="30"/>
      <c r="J80" s="30"/>
      <c r="K80" s="30"/>
      <c r="L80" s="30"/>
      <c r="M80" s="30"/>
      <c r="N80" s="30" t="s">
        <v>312</v>
      </c>
      <c r="P80" s="75" t="s">
        <v>93</v>
      </c>
      <c r="Q80" s="91" t="s">
        <v>87</v>
      </c>
      <c r="R80" s="29"/>
      <c r="S80" s="39">
        <f t="shared" ref="S80:S81" si="102">IF(Suggested="Yes",AA80,AG80)</f>
        <v>32.65</v>
      </c>
      <c r="T80" s="37" t="s">
        <v>47</v>
      </c>
      <c r="U80" s="5" t="str">
        <f>+Instructions!$B$3</f>
        <v>E</v>
      </c>
      <c r="V80" s="52"/>
      <c r="W80" s="56">
        <f>+Instructions!$C$22</f>
        <v>0</v>
      </c>
      <c r="X80" s="17">
        <f t="shared" si="93"/>
        <v>32.65</v>
      </c>
      <c r="Y80" s="52"/>
      <c r="Z80" s="6" t="s">
        <v>874</v>
      </c>
      <c r="AA80" s="39">
        <v>32.65</v>
      </c>
      <c r="AB80" s="60">
        <f t="shared" si="94"/>
        <v>0</v>
      </c>
      <c r="AC80" s="17">
        <f t="shared" si="95"/>
        <v>32.65</v>
      </c>
      <c r="AD80" s="12">
        <f t="shared" si="96"/>
        <v>0</v>
      </c>
      <c r="AE80" s="131"/>
      <c r="AF80" s="139">
        <v>1</v>
      </c>
      <c r="AG80" s="38">
        <f t="shared" si="97"/>
        <v>32.65</v>
      </c>
      <c r="AH80" s="52"/>
      <c r="AJ80" s="17">
        <f t="shared" si="98"/>
        <v>32.65</v>
      </c>
      <c r="AK80" s="17">
        <f t="shared" si="99"/>
        <v>0</v>
      </c>
      <c r="AL80" s="17">
        <f t="shared" si="100"/>
        <v>0</v>
      </c>
      <c r="AM80" s="17" t="str">
        <f t="shared" si="101"/>
        <v/>
      </c>
      <c r="AO80" s="109" t="s">
        <v>60</v>
      </c>
    </row>
    <row r="81" spans="2:41" s="3" customFormat="1" ht="9.9499999999999993" customHeight="1" x14ac:dyDescent="0.2">
      <c r="B81" s="123" t="s">
        <v>56</v>
      </c>
      <c r="D81" s="75" t="s">
        <v>100</v>
      </c>
      <c r="E81" s="30" t="s">
        <v>777</v>
      </c>
      <c r="F81" s="75"/>
      <c r="G81" s="30" t="s">
        <v>237</v>
      </c>
      <c r="H81" s="30"/>
      <c r="I81" s="30"/>
      <c r="J81" s="30"/>
      <c r="K81" s="30"/>
      <c r="L81" s="30"/>
      <c r="M81" s="30"/>
      <c r="N81" s="30" t="s">
        <v>311</v>
      </c>
      <c r="P81" s="75" t="s">
        <v>93</v>
      </c>
      <c r="Q81" s="91"/>
      <c r="R81" s="29"/>
      <c r="S81" s="39">
        <f t="shared" si="102"/>
        <v>32.65</v>
      </c>
      <c r="T81" s="37" t="s">
        <v>47</v>
      </c>
      <c r="U81" s="5" t="str">
        <f>+Instructions!$B$3</f>
        <v>E</v>
      </c>
      <c r="V81" s="52"/>
      <c r="W81" s="56">
        <f>+Instructions!$C$22</f>
        <v>0</v>
      </c>
      <c r="X81" s="17">
        <f t="shared" si="93"/>
        <v>32.65</v>
      </c>
      <c r="Y81" s="52"/>
      <c r="Z81" s="6" t="s">
        <v>874</v>
      </c>
      <c r="AA81" s="39">
        <v>32.65</v>
      </c>
      <c r="AB81" s="60">
        <f t="shared" si="94"/>
        <v>0</v>
      </c>
      <c r="AC81" s="17">
        <f t="shared" si="95"/>
        <v>32.65</v>
      </c>
      <c r="AD81" s="12">
        <f t="shared" si="96"/>
        <v>0</v>
      </c>
      <c r="AE81" s="131"/>
      <c r="AF81" s="139">
        <v>1</v>
      </c>
      <c r="AG81" s="38">
        <f t="shared" si="97"/>
        <v>32.65</v>
      </c>
      <c r="AH81" s="52"/>
      <c r="AJ81" s="17">
        <f t="shared" si="98"/>
        <v>32.65</v>
      </c>
      <c r="AK81" s="17">
        <f t="shared" si="99"/>
        <v>0</v>
      </c>
      <c r="AL81" s="17">
        <f t="shared" si="100"/>
        <v>0</v>
      </c>
      <c r="AM81" s="17" t="str">
        <f t="shared" si="101"/>
        <v/>
      </c>
      <c r="AO81" s="109" t="s">
        <v>60</v>
      </c>
    </row>
    <row r="82" spans="2:41" s="3" customFormat="1" ht="9.9499999999999993" customHeight="1" x14ac:dyDescent="0.2">
      <c r="B82" s="123" t="s">
        <v>56</v>
      </c>
      <c r="D82" s="75" t="s">
        <v>100</v>
      </c>
      <c r="E82" s="30" t="s">
        <v>799</v>
      </c>
      <c r="F82" s="75"/>
      <c r="G82" s="30" t="s">
        <v>246</v>
      </c>
      <c r="H82" s="30"/>
      <c r="I82" s="30"/>
      <c r="J82" s="30"/>
      <c r="K82" s="30"/>
      <c r="L82" s="30"/>
      <c r="M82" s="30"/>
      <c r="N82" s="30" t="s">
        <v>312</v>
      </c>
      <c r="P82" s="75" t="s">
        <v>93</v>
      </c>
      <c r="Q82" s="91"/>
      <c r="R82" s="29"/>
      <c r="S82" s="39">
        <f t="shared" ref="S82:S95" si="103">IF(Suggested="Yes",AA82,AG82)</f>
        <v>32.6</v>
      </c>
      <c r="T82" s="37" t="s">
        <v>47</v>
      </c>
      <c r="U82" s="5" t="str">
        <f>+Instructions!$B$3</f>
        <v>E</v>
      </c>
      <c r="V82" s="52"/>
      <c r="W82" s="56">
        <f>+Instructions!$C$22</f>
        <v>0</v>
      </c>
      <c r="X82" s="17">
        <f t="shared" ref="X82:X95" si="104">ROUND($AA82*(1-W82)+0.004999,2)</f>
        <v>32.6</v>
      </c>
      <c r="Y82" s="52"/>
      <c r="Z82" s="6" t="s">
        <v>875</v>
      </c>
      <c r="AA82" s="39">
        <v>32.6</v>
      </c>
      <c r="AB82" s="60">
        <f t="shared" ref="AB82:AB95" si="105">+W82</f>
        <v>0</v>
      </c>
      <c r="AC82" s="17">
        <f t="shared" ref="AC82:AC95" si="106">+X82</f>
        <v>32.6</v>
      </c>
      <c r="AD82" s="12">
        <f t="shared" ref="AD82:AD95" si="107">(AG82-AC82)/AG82</f>
        <v>0</v>
      </c>
      <c r="AE82" s="131"/>
      <c r="AF82" s="139">
        <v>1</v>
      </c>
      <c r="AG82" s="38">
        <f t="shared" ref="AG82:AG95" si="108">SUM(AJ82:AL82)+AE82</f>
        <v>32.6</v>
      </c>
      <c r="AH82" s="52"/>
      <c r="AJ82" s="17">
        <f t="shared" ref="AJ82:AJ95" si="109">ROUND(AC82/(1-VLOOKUP(AF82,Group,2,FALSE)),2)</f>
        <v>32.6</v>
      </c>
      <c r="AK82" s="17">
        <f t="shared" ref="AK82:AK95" si="110">IF(VLOOKUP(AF82,Group,5,FALSE)="YES",VLOOKUP(ROUND(ROUND(AJ82,1)-AJ82,2),Round,2,FALSE)+VLOOKUP(AF82,Group,6,FALSE),0)</f>
        <v>0</v>
      </c>
      <c r="AL82" s="17">
        <f t="shared" ref="AL82:AL95" si="111">IF(VLOOKUP(AF82,Group,7,FALSE)="",0,ROUND(AJ82-0.04999,1)-AJ82+AM82)</f>
        <v>0</v>
      </c>
      <c r="AM82" s="17" t="str">
        <f t="shared" ref="AM82:AM95" si="112">IF(VLOOKUP(AF82,Group,7,FALSE)="","",VLOOKUP(AF82,Group,7,FALSE))</f>
        <v/>
      </c>
      <c r="AO82" s="109" t="s">
        <v>60</v>
      </c>
    </row>
    <row r="83" spans="2:41" s="3" customFormat="1" ht="9.9499999999999993" customHeight="1" x14ac:dyDescent="0.2">
      <c r="B83" s="123" t="s">
        <v>56</v>
      </c>
      <c r="D83" s="75" t="s">
        <v>100</v>
      </c>
      <c r="E83" s="30" t="s">
        <v>800</v>
      </c>
      <c r="F83" s="75"/>
      <c r="G83" s="30" t="s">
        <v>248</v>
      </c>
      <c r="H83" s="30"/>
      <c r="I83" s="30"/>
      <c r="J83" s="30"/>
      <c r="K83" s="30"/>
      <c r="L83" s="30"/>
      <c r="M83" s="30"/>
      <c r="N83" s="30" t="s">
        <v>312</v>
      </c>
      <c r="P83" s="75" t="s">
        <v>93</v>
      </c>
      <c r="Q83" s="91"/>
      <c r="R83" s="29"/>
      <c r="S83" s="39">
        <f t="shared" si="103"/>
        <v>32.6</v>
      </c>
      <c r="T83" s="37" t="s">
        <v>47</v>
      </c>
      <c r="U83" s="5" t="str">
        <f>+Instructions!$B$3</f>
        <v>E</v>
      </c>
      <c r="V83" s="52"/>
      <c r="W83" s="56">
        <f>+Instructions!$C$22</f>
        <v>0</v>
      </c>
      <c r="X83" s="17">
        <f t="shared" si="104"/>
        <v>32.6</v>
      </c>
      <c r="Y83" s="52"/>
      <c r="Z83" s="6" t="s">
        <v>874</v>
      </c>
      <c r="AA83" s="39">
        <v>32.6</v>
      </c>
      <c r="AB83" s="60">
        <f t="shared" si="105"/>
        <v>0</v>
      </c>
      <c r="AC83" s="17">
        <f t="shared" si="106"/>
        <v>32.6</v>
      </c>
      <c r="AD83" s="12">
        <f t="shared" si="107"/>
        <v>0</v>
      </c>
      <c r="AE83" s="131"/>
      <c r="AF83" s="139">
        <v>1</v>
      </c>
      <c r="AG83" s="38">
        <f t="shared" si="108"/>
        <v>32.6</v>
      </c>
      <c r="AH83" s="52"/>
      <c r="AJ83" s="17">
        <f t="shared" si="109"/>
        <v>32.6</v>
      </c>
      <c r="AK83" s="17">
        <f t="shared" si="110"/>
        <v>0</v>
      </c>
      <c r="AL83" s="17">
        <f t="shared" si="111"/>
        <v>0</v>
      </c>
      <c r="AM83" s="17" t="str">
        <f t="shared" si="112"/>
        <v/>
      </c>
      <c r="AO83" s="109" t="s">
        <v>60</v>
      </c>
    </row>
    <row r="84" spans="2:41" s="3" customFormat="1" ht="9.9499999999999993" customHeight="1" x14ac:dyDescent="0.2">
      <c r="B84" s="123" t="s">
        <v>56</v>
      </c>
      <c r="D84" s="75" t="s">
        <v>100</v>
      </c>
      <c r="E84" s="30" t="s">
        <v>801</v>
      </c>
      <c r="F84" s="75"/>
      <c r="G84" s="30" t="s">
        <v>249</v>
      </c>
      <c r="H84" s="30"/>
      <c r="I84" s="30"/>
      <c r="J84" s="30"/>
      <c r="K84" s="30"/>
      <c r="L84" s="30"/>
      <c r="M84" s="30"/>
      <c r="N84" s="30" t="s">
        <v>312</v>
      </c>
      <c r="P84" s="75" t="s">
        <v>93</v>
      </c>
      <c r="Q84" s="91"/>
      <c r="R84" s="29"/>
      <c r="S84" s="39">
        <f t="shared" si="103"/>
        <v>45.5</v>
      </c>
      <c r="T84" s="37" t="s">
        <v>47</v>
      </c>
      <c r="U84" s="5" t="str">
        <f>+Instructions!$B$3</f>
        <v>E</v>
      </c>
      <c r="V84" s="52"/>
      <c r="W84" s="56">
        <f>+Instructions!$C$22</f>
        <v>0</v>
      </c>
      <c r="X84" s="17">
        <f t="shared" si="104"/>
        <v>45.5</v>
      </c>
      <c r="Y84" s="52"/>
      <c r="Z84" s="6" t="s">
        <v>874</v>
      </c>
      <c r="AA84" s="39">
        <v>45.5</v>
      </c>
      <c r="AB84" s="60">
        <f t="shared" si="105"/>
        <v>0</v>
      </c>
      <c r="AC84" s="17">
        <f t="shared" si="106"/>
        <v>45.5</v>
      </c>
      <c r="AD84" s="12">
        <f t="shared" si="107"/>
        <v>0</v>
      </c>
      <c r="AE84" s="131"/>
      <c r="AF84" s="139">
        <v>1</v>
      </c>
      <c r="AG84" s="38">
        <f t="shared" si="108"/>
        <v>45.5</v>
      </c>
      <c r="AH84" s="52"/>
      <c r="AJ84" s="17">
        <f t="shared" si="109"/>
        <v>45.5</v>
      </c>
      <c r="AK84" s="17">
        <f t="shared" si="110"/>
        <v>0</v>
      </c>
      <c r="AL84" s="17">
        <f t="shared" si="111"/>
        <v>0</v>
      </c>
      <c r="AM84" s="17" t="str">
        <f t="shared" si="112"/>
        <v/>
      </c>
      <c r="AO84" s="109" t="s">
        <v>60</v>
      </c>
    </row>
    <row r="85" spans="2:41" s="3" customFormat="1" ht="9.9499999999999993" customHeight="1" x14ac:dyDescent="0.2">
      <c r="B85" s="123" t="s">
        <v>56</v>
      </c>
      <c r="D85" s="75" t="s">
        <v>100</v>
      </c>
      <c r="E85" s="30" t="s">
        <v>779</v>
      </c>
      <c r="F85" s="75"/>
      <c r="G85" s="30" t="s">
        <v>262</v>
      </c>
      <c r="H85" s="30"/>
      <c r="I85" s="30"/>
      <c r="J85" s="30"/>
      <c r="K85" s="30"/>
      <c r="L85" s="30"/>
      <c r="M85" s="30"/>
      <c r="N85" s="30" t="s">
        <v>312</v>
      </c>
      <c r="P85" s="75" t="s">
        <v>93</v>
      </c>
      <c r="Q85" s="91"/>
      <c r="R85" s="29"/>
      <c r="S85" s="39">
        <f t="shared" si="103"/>
        <v>28.25</v>
      </c>
      <c r="T85" s="37" t="s">
        <v>47</v>
      </c>
      <c r="U85" s="5" t="str">
        <f>+Instructions!$B$3</f>
        <v>E</v>
      </c>
      <c r="V85" s="52"/>
      <c r="W85" s="56">
        <f>+Instructions!$C$22</f>
        <v>0</v>
      </c>
      <c r="X85" s="17">
        <f t="shared" si="104"/>
        <v>28.25</v>
      </c>
      <c r="Y85" s="52"/>
      <c r="Z85" s="6" t="s">
        <v>874</v>
      </c>
      <c r="AA85" s="39">
        <v>28.25</v>
      </c>
      <c r="AB85" s="60">
        <f t="shared" si="105"/>
        <v>0</v>
      </c>
      <c r="AC85" s="17">
        <f t="shared" si="106"/>
        <v>28.25</v>
      </c>
      <c r="AD85" s="12">
        <f t="shared" si="107"/>
        <v>0</v>
      </c>
      <c r="AE85" s="131"/>
      <c r="AF85" s="139">
        <v>1</v>
      </c>
      <c r="AG85" s="38">
        <f t="shared" si="108"/>
        <v>28.25</v>
      </c>
      <c r="AH85" s="52"/>
      <c r="AJ85" s="17">
        <f t="shared" si="109"/>
        <v>28.25</v>
      </c>
      <c r="AK85" s="17">
        <f t="shared" si="110"/>
        <v>0</v>
      </c>
      <c r="AL85" s="17">
        <f t="shared" si="111"/>
        <v>0</v>
      </c>
      <c r="AM85" s="17" t="str">
        <f t="shared" si="112"/>
        <v/>
      </c>
      <c r="AO85" s="109" t="s">
        <v>60</v>
      </c>
    </row>
    <row r="86" spans="2:41" s="3" customFormat="1" ht="9.9499999999999993" customHeight="1" x14ac:dyDescent="0.2">
      <c r="B86" s="123" t="s">
        <v>56</v>
      </c>
      <c r="D86" s="75" t="s">
        <v>100</v>
      </c>
      <c r="E86" s="30" t="s">
        <v>789</v>
      </c>
      <c r="F86" s="75"/>
      <c r="G86" s="30" t="s">
        <v>262</v>
      </c>
      <c r="H86" s="30"/>
      <c r="I86" s="30"/>
      <c r="J86" s="30"/>
      <c r="K86" s="30"/>
      <c r="L86" s="30"/>
      <c r="M86" s="30"/>
      <c r="N86" s="30" t="s">
        <v>311</v>
      </c>
      <c r="P86" s="75" t="s">
        <v>93</v>
      </c>
      <c r="Q86" s="91"/>
      <c r="R86" s="29"/>
      <c r="S86" s="39">
        <f t="shared" si="103"/>
        <v>28.25</v>
      </c>
      <c r="T86" s="37" t="s">
        <v>47</v>
      </c>
      <c r="U86" s="5" t="str">
        <f>+Instructions!$B$3</f>
        <v>E</v>
      </c>
      <c r="V86" s="52"/>
      <c r="W86" s="56">
        <f>+Instructions!$C$22</f>
        <v>0</v>
      </c>
      <c r="X86" s="17">
        <f t="shared" si="104"/>
        <v>28.25</v>
      </c>
      <c r="Y86" s="52"/>
      <c r="Z86" s="6" t="s">
        <v>874</v>
      </c>
      <c r="AA86" s="39">
        <v>28.25</v>
      </c>
      <c r="AB86" s="60">
        <f t="shared" si="105"/>
        <v>0</v>
      </c>
      <c r="AC86" s="17">
        <f t="shared" si="106"/>
        <v>28.25</v>
      </c>
      <c r="AD86" s="12">
        <f t="shared" si="107"/>
        <v>0</v>
      </c>
      <c r="AE86" s="131"/>
      <c r="AF86" s="139">
        <v>1</v>
      </c>
      <c r="AG86" s="38">
        <f t="shared" si="108"/>
        <v>28.25</v>
      </c>
      <c r="AH86" s="52"/>
      <c r="AJ86" s="17">
        <f t="shared" si="109"/>
        <v>28.25</v>
      </c>
      <c r="AK86" s="17">
        <f t="shared" si="110"/>
        <v>0</v>
      </c>
      <c r="AL86" s="17">
        <f t="shared" si="111"/>
        <v>0</v>
      </c>
      <c r="AM86" s="17" t="str">
        <f t="shared" si="112"/>
        <v/>
      </c>
      <c r="AO86" s="109" t="s">
        <v>60</v>
      </c>
    </row>
    <row r="87" spans="2:41" s="3" customFormat="1" ht="9.75" customHeight="1" x14ac:dyDescent="0.2">
      <c r="B87" s="123" t="s">
        <v>56</v>
      </c>
      <c r="D87" s="75" t="s">
        <v>100</v>
      </c>
      <c r="E87" s="30" t="s">
        <v>802</v>
      </c>
      <c r="F87" s="75"/>
      <c r="G87" s="30" t="s">
        <v>252</v>
      </c>
      <c r="H87" s="30"/>
      <c r="I87" s="30"/>
      <c r="J87" s="30"/>
      <c r="K87" s="30"/>
      <c r="L87" s="30"/>
      <c r="M87" s="30"/>
      <c r="N87" s="30" t="s">
        <v>312</v>
      </c>
      <c r="P87" s="75" t="s">
        <v>93</v>
      </c>
      <c r="Q87" s="91"/>
      <c r="R87" s="29"/>
      <c r="S87" s="39">
        <f t="shared" si="103"/>
        <v>40.549999999999997</v>
      </c>
      <c r="T87" s="37" t="s">
        <v>47</v>
      </c>
      <c r="U87" s="5" t="str">
        <f>+Instructions!$B$3</f>
        <v>E</v>
      </c>
      <c r="V87" s="52"/>
      <c r="W87" s="56">
        <f>+Instructions!$C$22</f>
        <v>0</v>
      </c>
      <c r="X87" s="17">
        <f t="shared" si="104"/>
        <v>40.549999999999997</v>
      </c>
      <c r="Y87" s="52"/>
      <c r="Z87" s="6" t="s">
        <v>874</v>
      </c>
      <c r="AA87" s="39">
        <v>40.549999999999997</v>
      </c>
      <c r="AB87" s="60">
        <f t="shared" si="105"/>
        <v>0</v>
      </c>
      <c r="AC87" s="17">
        <f t="shared" si="106"/>
        <v>40.549999999999997</v>
      </c>
      <c r="AD87" s="12">
        <f t="shared" si="107"/>
        <v>0</v>
      </c>
      <c r="AE87" s="131"/>
      <c r="AF87" s="139">
        <v>1</v>
      </c>
      <c r="AG87" s="38">
        <f t="shared" si="108"/>
        <v>40.549999999999997</v>
      </c>
      <c r="AH87" s="52"/>
      <c r="AJ87" s="17">
        <f t="shared" si="109"/>
        <v>40.549999999999997</v>
      </c>
      <c r="AK87" s="17">
        <f t="shared" si="110"/>
        <v>0</v>
      </c>
      <c r="AL87" s="17">
        <f t="shared" si="111"/>
        <v>0</v>
      </c>
      <c r="AM87" s="17" t="str">
        <f t="shared" si="112"/>
        <v/>
      </c>
      <c r="AO87" s="109" t="s">
        <v>60</v>
      </c>
    </row>
    <row r="88" spans="2:41" s="3" customFormat="1" ht="9.75" customHeight="1" x14ac:dyDescent="0.2">
      <c r="B88" s="123" t="s">
        <v>56</v>
      </c>
      <c r="D88" s="75" t="s">
        <v>100</v>
      </c>
      <c r="E88" s="30" t="s">
        <v>803</v>
      </c>
      <c r="F88" s="75"/>
      <c r="G88" s="30" t="s">
        <v>253</v>
      </c>
      <c r="H88" s="30"/>
      <c r="I88" s="30"/>
      <c r="J88" s="30"/>
      <c r="K88" s="30"/>
      <c r="L88" s="30"/>
      <c r="M88" s="30"/>
      <c r="N88" s="30" t="s">
        <v>312</v>
      </c>
      <c r="P88" s="75" t="s">
        <v>93</v>
      </c>
      <c r="Q88" s="91"/>
      <c r="R88" s="29"/>
      <c r="S88" s="39">
        <f t="shared" si="103"/>
        <v>40.549999999999997</v>
      </c>
      <c r="T88" s="37" t="s">
        <v>47</v>
      </c>
      <c r="U88" s="5" t="str">
        <f>+Instructions!$B$3</f>
        <v>E</v>
      </c>
      <c r="V88" s="52"/>
      <c r="W88" s="56">
        <f>+Instructions!$C$22</f>
        <v>0</v>
      </c>
      <c r="X88" s="17">
        <f t="shared" si="104"/>
        <v>40.549999999999997</v>
      </c>
      <c r="Y88" s="52"/>
      <c r="Z88" s="6" t="s">
        <v>874</v>
      </c>
      <c r="AA88" s="39">
        <v>40.549999999999997</v>
      </c>
      <c r="AB88" s="60">
        <f t="shared" si="105"/>
        <v>0</v>
      </c>
      <c r="AC88" s="17">
        <f t="shared" si="106"/>
        <v>40.549999999999997</v>
      </c>
      <c r="AD88" s="12">
        <f t="shared" si="107"/>
        <v>0</v>
      </c>
      <c r="AE88" s="131"/>
      <c r="AF88" s="139">
        <v>1</v>
      </c>
      <c r="AG88" s="38">
        <f t="shared" si="108"/>
        <v>40.549999999999997</v>
      </c>
      <c r="AH88" s="52"/>
      <c r="AJ88" s="17">
        <f t="shared" si="109"/>
        <v>40.549999999999997</v>
      </c>
      <c r="AK88" s="17">
        <f t="shared" si="110"/>
        <v>0</v>
      </c>
      <c r="AL88" s="17">
        <f t="shared" si="111"/>
        <v>0</v>
      </c>
      <c r="AM88" s="17" t="str">
        <f t="shared" si="112"/>
        <v/>
      </c>
      <c r="AO88" s="109" t="s">
        <v>60</v>
      </c>
    </row>
    <row r="89" spans="2:41" s="3" customFormat="1" ht="9.75" customHeight="1" x14ac:dyDescent="0.2">
      <c r="B89" s="123" t="s">
        <v>56</v>
      </c>
      <c r="D89" s="75" t="s">
        <v>100</v>
      </c>
      <c r="E89" s="30" t="s">
        <v>804</v>
      </c>
      <c r="F89" s="75"/>
      <c r="G89" s="30" t="s">
        <v>447</v>
      </c>
      <c r="H89" s="30"/>
      <c r="I89" s="30"/>
      <c r="J89" s="30"/>
      <c r="K89" s="30"/>
      <c r="L89" s="30"/>
      <c r="M89" s="30"/>
      <c r="N89" s="30" t="s">
        <v>312</v>
      </c>
      <c r="P89" s="75" t="s">
        <v>93</v>
      </c>
      <c r="Q89" s="91"/>
      <c r="R89" s="29"/>
      <c r="S89" s="39">
        <f t="shared" ref="S89:S94" si="113">IF(Suggested="Yes",AA89,AG89)</f>
        <v>41.2</v>
      </c>
      <c r="T89" s="37" t="s">
        <v>47</v>
      </c>
      <c r="U89" s="5" t="str">
        <f>+Instructions!$B$3</f>
        <v>E</v>
      </c>
      <c r="V89" s="52"/>
      <c r="W89" s="56">
        <f>+Instructions!$C$22</f>
        <v>0</v>
      </c>
      <c r="X89" s="17">
        <f t="shared" ref="X89:X94" si="114">ROUND($AA89*(1-W89)+0.004999,2)</f>
        <v>41.2</v>
      </c>
      <c r="Y89" s="52"/>
      <c r="Z89" s="6" t="s">
        <v>874</v>
      </c>
      <c r="AA89" s="39">
        <v>41.2</v>
      </c>
      <c r="AB89" s="60">
        <f t="shared" ref="AB89:AC94" si="115">+W89</f>
        <v>0</v>
      </c>
      <c r="AC89" s="17">
        <f t="shared" si="115"/>
        <v>41.2</v>
      </c>
      <c r="AD89" s="12">
        <f t="shared" ref="AD89:AD94" si="116">(AG89-AC89)/AG89</f>
        <v>0</v>
      </c>
      <c r="AE89" s="131"/>
      <c r="AF89" s="139">
        <v>1</v>
      </c>
      <c r="AG89" s="38">
        <f t="shared" ref="AG89:AG94" si="117">SUM(AJ89:AL89)+AE89</f>
        <v>41.2</v>
      </c>
      <c r="AH89" s="52"/>
      <c r="AJ89" s="17">
        <f t="shared" ref="AJ89:AJ94" si="118">ROUND(AC89/(1-VLOOKUP(AF89,Group,2,FALSE)),2)</f>
        <v>41.2</v>
      </c>
      <c r="AK89" s="17">
        <f t="shared" ref="AK89:AK94" si="119">IF(VLOOKUP(AF89,Group,5,FALSE)="YES",VLOOKUP(ROUND(ROUND(AJ89,1)-AJ89,2),Round,2,FALSE)+VLOOKUP(AF89,Group,6,FALSE),0)</f>
        <v>0</v>
      </c>
      <c r="AL89" s="17">
        <f t="shared" ref="AL89:AL94" si="120">IF(VLOOKUP(AF89,Group,7,FALSE)="",0,ROUND(AJ89-0.04999,1)-AJ89+AM89)</f>
        <v>0</v>
      </c>
      <c r="AM89" s="17" t="str">
        <f t="shared" ref="AM89:AM94" si="121">IF(VLOOKUP(AF89,Group,7,FALSE)="","",VLOOKUP(AF89,Group,7,FALSE))</f>
        <v/>
      </c>
      <c r="AO89" s="109" t="s">
        <v>60</v>
      </c>
    </row>
    <row r="90" spans="2:41" s="3" customFormat="1" ht="9.9499999999999993" customHeight="1" x14ac:dyDescent="0.2">
      <c r="B90" s="123" t="s">
        <v>56</v>
      </c>
      <c r="D90" s="75" t="s">
        <v>100</v>
      </c>
      <c r="E90" s="30" t="s">
        <v>781</v>
      </c>
      <c r="F90" s="75"/>
      <c r="G90" s="30" t="s">
        <v>332</v>
      </c>
      <c r="H90" s="30"/>
      <c r="I90" s="30"/>
      <c r="J90" s="30"/>
      <c r="K90" s="30"/>
      <c r="L90" s="30"/>
      <c r="M90" s="30"/>
      <c r="N90" s="30" t="s">
        <v>312</v>
      </c>
      <c r="P90" s="75" t="s">
        <v>93</v>
      </c>
      <c r="Q90" s="91"/>
      <c r="R90" s="29"/>
      <c r="S90" s="39">
        <f t="shared" si="113"/>
        <v>30.75</v>
      </c>
      <c r="T90" s="37" t="s">
        <v>47</v>
      </c>
      <c r="U90" s="5" t="str">
        <f>+Instructions!$B$3</f>
        <v>E</v>
      </c>
      <c r="V90" s="52"/>
      <c r="W90" s="56">
        <f>+Instructions!$C$22</f>
        <v>0</v>
      </c>
      <c r="X90" s="17">
        <f t="shared" si="114"/>
        <v>30.75</v>
      </c>
      <c r="Y90" s="52"/>
      <c r="Z90" s="6" t="s">
        <v>874</v>
      </c>
      <c r="AA90" s="39">
        <v>30.75</v>
      </c>
      <c r="AB90" s="60">
        <f t="shared" si="115"/>
        <v>0</v>
      </c>
      <c r="AC90" s="17">
        <f t="shared" si="115"/>
        <v>30.75</v>
      </c>
      <c r="AD90" s="12">
        <f t="shared" si="116"/>
        <v>0</v>
      </c>
      <c r="AE90" s="131"/>
      <c r="AF90" s="139">
        <v>1</v>
      </c>
      <c r="AG90" s="38">
        <f t="shared" si="117"/>
        <v>30.75</v>
      </c>
      <c r="AH90" s="52"/>
      <c r="AJ90" s="17">
        <f t="shared" si="118"/>
        <v>30.75</v>
      </c>
      <c r="AK90" s="17">
        <f t="shared" si="119"/>
        <v>0</v>
      </c>
      <c r="AL90" s="17">
        <f t="shared" si="120"/>
        <v>0</v>
      </c>
      <c r="AM90" s="17" t="str">
        <f t="shared" si="121"/>
        <v/>
      </c>
      <c r="AO90" s="109" t="s">
        <v>60</v>
      </c>
    </row>
    <row r="91" spans="2:41" s="3" customFormat="1" ht="9.75" customHeight="1" x14ac:dyDescent="0.2">
      <c r="B91" s="123" t="s">
        <v>56</v>
      </c>
      <c r="D91" s="75" t="s">
        <v>100</v>
      </c>
      <c r="E91" s="30" t="s">
        <v>782</v>
      </c>
      <c r="F91" s="75"/>
      <c r="G91" s="30" t="s">
        <v>332</v>
      </c>
      <c r="H91" s="30"/>
      <c r="I91" s="30"/>
      <c r="J91" s="30"/>
      <c r="K91" s="30"/>
      <c r="L91" s="30"/>
      <c r="M91" s="30"/>
      <c r="N91" s="30" t="s">
        <v>311</v>
      </c>
      <c r="P91" s="75" t="s">
        <v>93</v>
      </c>
      <c r="Q91" s="91"/>
      <c r="R91" s="29"/>
      <c r="S91" s="39">
        <f t="shared" si="113"/>
        <v>30.75</v>
      </c>
      <c r="T91" s="37" t="s">
        <v>47</v>
      </c>
      <c r="U91" s="5" t="str">
        <f>+Instructions!$B$3</f>
        <v>E</v>
      </c>
      <c r="V91" s="52"/>
      <c r="W91" s="56">
        <f>+Instructions!$C$22</f>
        <v>0</v>
      </c>
      <c r="X91" s="17">
        <f t="shared" si="114"/>
        <v>30.75</v>
      </c>
      <c r="Y91" s="52"/>
      <c r="Z91" s="6" t="s">
        <v>874</v>
      </c>
      <c r="AA91" s="39">
        <v>30.75</v>
      </c>
      <c r="AB91" s="60">
        <f t="shared" si="115"/>
        <v>0</v>
      </c>
      <c r="AC91" s="17">
        <f t="shared" si="115"/>
        <v>30.75</v>
      </c>
      <c r="AD91" s="12">
        <f t="shared" si="116"/>
        <v>0</v>
      </c>
      <c r="AE91" s="131"/>
      <c r="AF91" s="139">
        <v>1</v>
      </c>
      <c r="AG91" s="38">
        <f t="shared" si="117"/>
        <v>30.75</v>
      </c>
      <c r="AH91" s="52"/>
      <c r="AJ91" s="17">
        <f t="shared" si="118"/>
        <v>30.75</v>
      </c>
      <c r="AK91" s="17">
        <f t="shared" si="119"/>
        <v>0</v>
      </c>
      <c r="AL91" s="17">
        <f t="shared" si="120"/>
        <v>0</v>
      </c>
      <c r="AM91" s="17" t="str">
        <f t="shared" si="121"/>
        <v/>
      </c>
      <c r="AO91" s="109" t="s">
        <v>60</v>
      </c>
    </row>
    <row r="92" spans="2:41" s="3" customFormat="1" ht="9.75" customHeight="1" x14ac:dyDescent="0.2">
      <c r="B92" s="123" t="s">
        <v>56</v>
      </c>
      <c r="D92" s="75" t="s">
        <v>100</v>
      </c>
      <c r="E92" s="30" t="s">
        <v>805</v>
      </c>
      <c r="F92" s="75"/>
      <c r="G92" s="30" t="s">
        <v>256</v>
      </c>
      <c r="H92" s="30"/>
      <c r="I92" s="30"/>
      <c r="J92" s="30"/>
      <c r="K92" s="30"/>
      <c r="L92" s="30"/>
      <c r="M92" s="30"/>
      <c r="N92" s="30" t="s">
        <v>312</v>
      </c>
      <c r="P92" s="75" t="s">
        <v>93</v>
      </c>
      <c r="Q92" s="91"/>
      <c r="R92" s="29"/>
      <c r="S92" s="39">
        <f t="shared" si="113"/>
        <v>38.450000000000003</v>
      </c>
      <c r="T92" s="37" t="s">
        <v>47</v>
      </c>
      <c r="U92" s="5" t="str">
        <f>+Instructions!$B$3</f>
        <v>E</v>
      </c>
      <c r="V92" s="52"/>
      <c r="W92" s="56">
        <f>+Instructions!$C$22</f>
        <v>0</v>
      </c>
      <c r="X92" s="17">
        <f t="shared" si="114"/>
        <v>38.450000000000003</v>
      </c>
      <c r="Y92" s="52"/>
      <c r="Z92" s="6" t="s">
        <v>874</v>
      </c>
      <c r="AA92" s="39">
        <v>38.450000000000003</v>
      </c>
      <c r="AB92" s="60">
        <f t="shared" si="115"/>
        <v>0</v>
      </c>
      <c r="AC92" s="17">
        <f t="shared" si="115"/>
        <v>38.450000000000003</v>
      </c>
      <c r="AD92" s="12">
        <f t="shared" si="116"/>
        <v>0</v>
      </c>
      <c r="AE92" s="131"/>
      <c r="AF92" s="139">
        <v>1</v>
      </c>
      <c r="AG92" s="38">
        <f t="shared" si="117"/>
        <v>38.450000000000003</v>
      </c>
      <c r="AH92" s="52"/>
      <c r="AJ92" s="17">
        <f t="shared" si="118"/>
        <v>38.450000000000003</v>
      </c>
      <c r="AK92" s="17">
        <f t="shared" si="119"/>
        <v>0</v>
      </c>
      <c r="AL92" s="17">
        <f t="shared" si="120"/>
        <v>0</v>
      </c>
      <c r="AM92" s="17" t="str">
        <f t="shared" si="121"/>
        <v/>
      </c>
      <c r="AO92" s="109" t="s">
        <v>60</v>
      </c>
    </row>
    <row r="93" spans="2:41" s="3" customFormat="1" ht="9.75" customHeight="1" x14ac:dyDescent="0.2">
      <c r="B93" s="123" t="s">
        <v>56</v>
      </c>
      <c r="D93" s="75" t="s">
        <v>100</v>
      </c>
      <c r="E93" s="30" t="s">
        <v>806</v>
      </c>
      <c r="F93" s="75"/>
      <c r="G93" s="30" t="s">
        <v>243</v>
      </c>
      <c r="H93" s="30"/>
      <c r="I93" s="30"/>
      <c r="J93" s="30"/>
      <c r="K93" s="30"/>
      <c r="L93" s="30"/>
      <c r="M93" s="30"/>
      <c r="N93" s="30" t="s">
        <v>312</v>
      </c>
      <c r="P93" s="75" t="s">
        <v>93</v>
      </c>
      <c r="Q93" s="91"/>
      <c r="R93" s="29"/>
      <c r="S93" s="39">
        <f t="shared" si="113"/>
        <v>41.85</v>
      </c>
      <c r="T93" s="37" t="s">
        <v>47</v>
      </c>
      <c r="U93" s="5" t="str">
        <f>+Instructions!$B$3</f>
        <v>E</v>
      </c>
      <c r="V93" s="52"/>
      <c r="W93" s="56">
        <f>+Instructions!$C$22</f>
        <v>0</v>
      </c>
      <c r="X93" s="17">
        <f t="shared" si="114"/>
        <v>41.85</v>
      </c>
      <c r="Y93" s="52"/>
      <c r="Z93" s="6" t="s">
        <v>874</v>
      </c>
      <c r="AA93" s="39">
        <v>41.85</v>
      </c>
      <c r="AB93" s="60">
        <f t="shared" si="115"/>
        <v>0</v>
      </c>
      <c r="AC93" s="17">
        <f t="shared" si="115"/>
        <v>41.85</v>
      </c>
      <c r="AD93" s="12">
        <f t="shared" si="116"/>
        <v>0</v>
      </c>
      <c r="AE93" s="131"/>
      <c r="AF93" s="139">
        <v>1</v>
      </c>
      <c r="AG93" s="38">
        <f t="shared" si="117"/>
        <v>41.85</v>
      </c>
      <c r="AH93" s="52"/>
      <c r="AJ93" s="17">
        <f t="shared" si="118"/>
        <v>41.85</v>
      </c>
      <c r="AK93" s="17">
        <f t="shared" si="119"/>
        <v>0</v>
      </c>
      <c r="AL93" s="17">
        <f t="shared" si="120"/>
        <v>0</v>
      </c>
      <c r="AM93" s="17" t="str">
        <f t="shared" si="121"/>
        <v/>
      </c>
      <c r="AO93" s="109" t="s">
        <v>60</v>
      </c>
    </row>
    <row r="94" spans="2:41" s="3" customFormat="1" ht="9.75" customHeight="1" x14ac:dyDescent="0.2">
      <c r="B94" s="123" t="s">
        <v>56</v>
      </c>
      <c r="D94" s="75" t="s">
        <v>100</v>
      </c>
      <c r="E94" s="30" t="s">
        <v>807</v>
      </c>
      <c r="F94" s="75"/>
      <c r="G94" s="30" t="s">
        <v>257</v>
      </c>
      <c r="H94" s="30"/>
      <c r="I94" s="30"/>
      <c r="J94" s="30"/>
      <c r="K94" s="30"/>
      <c r="L94" s="30"/>
      <c r="N94" s="30" t="s">
        <v>312</v>
      </c>
      <c r="P94" s="75" t="s">
        <v>93</v>
      </c>
      <c r="Q94" s="91"/>
      <c r="R94" s="29"/>
      <c r="S94" s="39">
        <f t="shared" si="113"/>
        <v>33.35</v>
      </c>
      <c r="T94" s="37" t="s">
        <v>47</v>
      </c>
      <c r="U94" s="5" t="str">
        <f>+Instructions!$B$3</f>
        <v>E</v>
      </c>
      <c r="V94" s="52"/>
      <c r="W94" s="56">
        <f>+Instructions!$C$22</f>
        <v>0</v>
      </c>
      <c r="X94" s="17">
        <f t="shared" si="114"/>
        <v>33.35</v>
      </c>
      <c r="Y94" s="52"/>
      <c r="Z94" s="6" t="s">
        <v>874</v>
      </c>
      <c r="AA94" s="39">
        <v>33.35</v>
      </c>
      <c r="AB94" s="60">
        <f t="shared" si="115"/>
        <v>0</v>
      </c>
      <c r="AC94" s="17">
        <f t="shared" si="115"/>
        <v>33.35</v>
      </c>
      <c r="AD94" s="12">
        <f t="shared" si="116"/>
        <v>0</v>
      </c>
      <c r="AE94" s="131"/>
      <c r="AF94" s="139">
        <v>1</v>
      </c>
      <c r="AG94" s="38">
        <f t="shared" si="117"/>
        <v>33.35</v>
      </c>
      <c r="AH94" s="52"/>
      <c r="AJ94" s="17">
        <f t="shared" si="118"/>
        <v>33.35</v>
      </c>
      <c r="AK94" s="17">
        <f t="shared" si="119"/>
        <v>0</v>
      </c>
      <c r="AL94" s="17">
        <f t="shared" si="120"/>
        <v>0</v>
      </c>
      <c r="AM94" s="17" t="str">
        <f t="shared" si="121"/>
        <v/>
      </c>
      <c r="AO94" s="109" t="s">
        <v>60</v>
      </c>
    </row>
    <row r="95" spans="2:41" s="3" customFormat="1" ht="9.75" customHeight="1" x14ac:dyDescent="0.2">
      <c r="B95" s="123" t="s">
        <v>56</v>
      </c>
      <c r="D95" s="75" t="s">
        <v>100</v>
      </c>
      <c r="E95" s="30" t="s">
        <v>808</v>
      </c>
      <c r="F95" s="75"/>
      <c r="G95" s="30" t="s">
        <v>102</v>
      </c>
      <c r="H95" s="30"/>
      <c r="I95" s="30"/>
      <c r="J95" s="30"/>
      <c r="K95" s="30"/>
      <c r="L95" s="30"/>
      <c r="M95" s="30"/>
      <c r="N95" s="30" t="s">
        <v>312</v>
      </c>
      <c r="P95" s="75" t="s">
        <v>93</v>
      </c>
      <c r="Q95" s="91"/>
      <c r="R95" s="29" t="s">
        <v>240</v>
      </c>
      <c r="S95" s="39">
        <f t="shared" si="103"/>
        <v>36.9</v>
      </c>
      <c r="T95" s="37" t="s">
        <v>47</v>
      </c>
      <c r="U95" s="5" t="str">
        <f>+Instructions!$B$3</f>
        <v>E</v>
      </c>
      <c r="V95" s="52"/>
      <c r="W95" s="56">
        <f>+Instructions!$C$22</f>
        <v>0</v>
      </c>
      <c r="X95" s="17">
        <f t="shared" si="104"/>
        <v>36.9</v>
      </c>
      <c r="Y95" s="52"/>
      <c r="Z95" s="6" t="s">
        <v>874</v>
      </c>
      <c r="AA95" s="39">
        <v>36.9</v>
      </c>
      <c r="AB95" s="60">
        <f t="shared" si="105"/>
        <v>0</v>
      </c>
      <c r="AC95" s="17">
        <f t="shared" si="106"/>
        <v>36.9</v>
      </c>
      <c r="AD95" s="12">
        <f t="shared" si="107"/>
        <v>0</v>
      </c>
      <c r="AE95" s="131"/>
      <c r="AF95" s="139">
        <v>1</v>
      </c>
      <c r="AG95" s="38">
        <f t="shared" si="108"/>
        <v>36.9</v>
      </c>
      <c r="AH95" s="52"/>
      <c r="AJ95" s="17">
        <f t="shared" si="109"/>
        <v>36.9</v>
      </c>
      <c r="AK95" s="17">
        <f t="shared" si="110"/>
        <v>0</v>
      </c>
      <c r="AL95" s="17">
        <f t="shared" si="111"/>
        <v>0</v>
      </c>
      <c r="AM95" s="17" t="str">
        <f t="shared" si="112"/>
        <v/>
      </c>
      <c r="AO95" s="109" t="s">
        <v>60</v>
      </c>
    </row>
    <row r="96" spans="2:41" s="3" customFormat="1" ht="2.1" customHeight="1" x14ac:dyDescent="0.2">
      <c r="P96" s="75"/>
      <c r="Q96" s="164"/>
      <c r="R96" s="29"/>
      <c r="S96" s="39"/>
      <c r="T96" s="6"/>
      <c r="U96" s="5"/>
      <c r="V96" s="52"/>
      <c r="W96" s="56"/>
      <c r="X96" s="15"/>
      <c r="Y96" s="52"/>
      <c r="Z96" s="39"/>
      <c r="AA96" s="39"/>
      <c r="AB96" s="55"/>
      <c r="AC96" s="17"/>
      <c r="AD96" s="15"/>
      <c r="AE96" s="65"/>
      <c r="AF96" s="134"/>
      <c r="AG96" s="39"/>
      <c r="AH96" s="52"/>
      <c r="AJ96" s="17"/>
      <c r="AK96" s="17"/>
      <c r="AL96" s="17"/>
      <c r="AM96" s="17"/>
      <c r="AO96" s="109"/>
    </row>
    <row r="97" spans="2:41" s="3" customFormat="1" ht="11.1" customHeight="1" x14ac:dyDescent="0.2">
      <c r="C97" s="175" t="s">
        <v>228</v>
      </c>
      <c r="P97" s="75"/>
      <c r="Q97" s="91"/>
      <c r="R97" s="6"/>
      <c r="S97" s="39"/>
      <c r="T97" s="6"/>
      <c r="U97" s="5"/>
      <c r="V97" s="52"/>
      <c r="W97" s="56"/>
      <c r="X97" s="15"/>
      <c r="Y97" s="52"/>
      <c r="Z97" s="39"/>
      <c r="AA97" s="39"/>
      <c r="AB97" s="55"/>
      <c r="AC97" s="17"/>
      <c r="AD97" s="15"/>
      <c r="AE97" s="65"/>
      <c r="AF97" s="134"/>
      <c r="AG97" s="39"/>
      <c r="AH97" s="52"/>
      <c r="AJ97" s="17"/>
      <c r="AK97" s="17"/>
      <c r="AL97" s="17"/>
      <c r="AM97" s="17"/>
      <c r="AO97" s="109" t="s">
        <v>60</v>
      </c>
    </row>
    <row r="98" spans="2:41" s="3" customFormat="1" ht="9.9499999999999993" customHeight="1" x14ac:dyDescent="0.2">
      <c r="C98" s="74" t="s">
        <v>227</v>
      </c>
      <c r="P98" s="4"/>
      <c r="Q98" s="6"/>
      <c r="R98" s="80" t="s">
        <v>323</v>
      </c>
      <c r="S98" s="187" t="s">
        <v>327</v>
      </c>
      <c r="T98" s="188"/>
      <c r="U98" s="5"/>
      <c r="V98" s="52"/>
      <c r="W98" s="70"/>
      <c r="X98" s="70"/>
      <c r="Y98" s="52"/>
      <c r="Z98" s="39"/>
      <c r="AA98" s="17"/>
      <c r="AB98" s="15"/>
      <c r="AC98" s="15"/>
      <c r="AD98" s="15"/>
      <c r="AE98" s="15"/>
      <c r="AF98" s="65"/>
      <c r="AG98" s="17"/>
      <c r="AH98" s="52"/>
      <c r="AO98" s="31" t="s">
        <v>60</v>
      </c>
    </row>
    <row r="99" spans="2:41" s="3" customFormat="1" ht="3" customHeight="1" x14ac:dyDescent="0.2">
      <c r="P99" s="75"/>
      <c r="Q99" s="91"/>
      <c r="R99" s="6"/>
      <c r="S99" s="39"/>
      <c r="T99" s="6"/>
      <c r="U99" s="5"/>
      <c r="V99" s="52"/>
      <c r="W99" s="56"/>
      <c r="X99" s="15"/>
      <c r="Y99" s="52"/>
      <c r="Z99" s="39"/>
      <c r="AA99" s="39"/>
      <c r="AB99" s="55"/>
      <c r="AC99" s="17"/>
      <c r="AD99" s="15"/>
      <c r="AE99" s="65"/>
      <c r="AF99" s="134"/>
      <c r="AG99" s="39"/>
      <c r="AH99" s="52"/>
      <c r="AJ99" s="17"/>
      <c r="AK99" s="17"/>
      <c r="AL99" s="17"/>
      <c r="AM99" s="17"/>
      <c r="AO99" s="31" t="s">
        <v>60</v>
      </c>
    </row>
    <row r="100" spans="2:41" s="3" customFormat="1" ht="9.9499999999999993" customHeight="1" x14ac:dyDescent="0.2">
      <c r="B100" s="123" t="s">
        <v>56</v>
      </c>
      <c r="D100" s="75" t="s">
        <v>99</v>
      </c>
      <c r="E100" s="30" t="s">
        <v>775</v>
      </c>
      <c r="F100" s="75"/>
      <c r="G100" s="30" t="s">
        <v>245</v>
      </c>
      <c r="H100" s="30"/>
      <c r="I100" s="30"/>
      <c r="J100" s="30"/>
      <c r="K100" s="30"/>
      <c r="L100" s="30"/>
      <c r="M100" s="30"/>
      <c r="N100" s="30" t="s">
        <v>311</v>
      </c>
      <c r="P100" s="75" t="s">
        <v>105</v>
      </c>
      <c r="Q100" s="91"/>
      <c r="R100" s="29"/>
      <c r="S100" s="39">
        <f>IF(Suggested="Yes",AA100,AG100)</f>
        <v>63.75</v>
      </c>
      <c r="T100" s="37" t="s">
        <v>47</v>
      </c>
      <c r="U100" s="5" t="str">
        <f>+Instructions!$B$3</f>
        <v>E</v>
      </c>
      <c r="V100" s="52"/>
      <c r="W100" s="56">
        <f>+Instructions!$C$22</f>
        <v>0</v>
      </c>
      <c r="X100" s="17">
        <f>ROUND($AA100*(1-W100)+0.004999,2)</f>
        <v>63.75</v>
      </c>
      <c r="Y100" s="52"/>
      <c r="Z100" s="6" t="s">
        <v>874</v>
      </c>
      <c r="AA100" s="39">
        <v>63.75</v>
      </c>
      <c r="AB100" s="60">
        <f>+W100</f>
        <v>0</v>
      </c>
      <c r="AC100" s="17">
        <f>+X100</f>
        <v>63.75</v>
      </c>
      <c r="AD100" s="12">
        <f>(AG100-AC100)/AG100</f>
        <v>0</v>
      </c>
      <c r="AE100" s="131"/>
      <c r="AF100" s="139">
        <v>1</v>
      </c>
      <c r="AG100" s="38">
        <f>SUM(AJ100:AL100)+AE100</f>
        <v>63.75</v>
      </c>
      <c r="AH100" s="52"/>
      <c r="AJ100" s="17">
        <f>ROUND(AC100/(1-VLOOKUP(AF100,Group,2,FALSE)),2)</f>
        <v>63.75</v>
      </c>
      <c r="AK100" s="17">
        <f>IF(VLOOKUP(AF100,Group,5,FALSE)="YES",VLOOKUP(ROUND(ROUND(AJ100,1)-AJ100,2),Round,2,FALSE)+VLOOKUP(AF100,Group,6,FALSE),0)</f>
        <v>0</v>
      </c>
      <c r="AL100" s="17">
        <f>IF(VLOOKUP(AF100,Group,7,FALSE)="",0,ROUND(AJ100-0.04999,1)-AJ100+AM100)</f>
        <v>0</v>
      </c>
      <c r="AM100" s="17" t="str">
        <f>IF(VLOOKUP(AF100,Group,7,FALSE)="","",VLOOKUP(AF100,Group,7,FALSE))</f>
        <v/>
      </c>
      <c r="AO100" s="109" t="s">
        <v>60</v>
      </c>
    </row>
    <row r="101" spans="2:41" s="3" customFormat="1" ht="9.75" customHeight="1" x14ac:dyDescent="0.2">
      <c r="B101" s="123" t="s">
        <v>56</v>
      </c>
      <c r="D101" s="75" t="s">
        <v>99</v>
      </c>
      <c r="E101" s="30" t="s">
        <v>776</v>
      </c>
      <c r="F101" s="75"/>
      <c r="G101" s="30" t="s">
        <v>237</v>
      </c>
      <c r="H101" s="30"/>
      <c r="I101" s="30"/>
      <c r="J101" s="30"/>
      <c r="K101" s="30"/>
      <c r="L101" s="30"/>
      <c r="M101" s="30"/>
      <c r="N101" s="30" t="s">
        <v>312</v>
      </c>
      <c r="P101" s="75"/>
      <c r="Q101" s="164"/>
      <c r="R101" s="29" t="s">
        <v>52</v>
      </c>
      <c r="S101" s="39">
        <f t="shared" ref="S101:S107" si="122">IF(Suggested="Yes",AA101,AG101)</f>
        <v>39.799999999999997</v>
      </c>
      <c r="T101" s="37" t="s">
        <v>47</v>
      </c>
      <c r="U101" s="5" t="str">
        <f>+Instructions!$B$3</f>
        <v>E</v>
      </c>
      <c r="V101" s="52"/>
      <c r="W101" s="56">
        <f>+Instructions!$C$22</f>
        <v>0</v>
      </c>
      <c r="X101" s="17">
        <f t="shared" ref="X101:X107" si="123">ROUND($AA101*(1-W101)+0.004999,2)</f>
        <v>39.799999999999997</v>
      </c>
      <c r="Y101" s="52"/>
      <c r="Z101" s="6" t="s">
        <v>874</v>
      </c>
      <c r="AA101" s="39">
        <v>39.799999999999997</v>
      </c>
      <c r="AB101" s="60">
        <f t="shared" ref="AB101:AB107" si="124">+W101</f>
        <v>0</v>
      </c>
      <c r="AC101" s="17">
        <f t="shared" ref="AC101:AC107" si="125">+X101</f>
        <v>39.799999999999997</v>
      </c>
      <c r="AD101" s="12">
        <f t="shared" ref="AD101:AD107" si="126">(AG101-AC101)/AG101</f>
        <v>0</v>
      </c>
      <c r="AE101" s="131"/>
      <c r="AF101" s="139">
        <v>1</v>
      </c>
      <c r="AG101" s="38">
        <f t="shared" ref="AG101:AG107" si="127">SUM(AJ101:AL101)+AE101</f>
        <v>39.799999999999997</v>
      </c>
      <c r="AH101" s="52"/>
      <c r="AJ101" s="17">
        <f t="shared" ref="AJ101:AJ107" si="128">ROUND(AC101/(1-VLOOKUP(AF101,Group,2,FALSE)),2)</f>
        <v>39.799999999999997</v>
      </c>
      <c r="AK101" s="17">
        <f t="shared" ref="AK101:AK107" si="129">IF(VLOOKUP(AF101,Group,5,FALSE)="YES",VLOOKUP(ROUND(ROUND(AJ101,1)-AJ101,2),Round,2,FALSE)+VLOOKUP(AF101,Group,6,FALSE),0)</f>
        <v>0</v>
      </c>
      <c r="AL101" s="17">
        <f t="shared" ref="AL101:AL107" si="130">IF(VLOOKUP(AF101,Group,7,FALSE)="",0,ROUND(AJ101-0.04999,1)-AJ101+AM101)</f>
        <v>0</v>
      </c>
      <c r="AM101" s="17" t="str">
        <f t="shared" ref="AM101:AM107" si="131">IF(VLOOKUP(AF101,Group,7,FALSE)="","",VLOOKUP(AF101,Group,7,FALSE))</f>
        <v/>
      </c>
      <c r="AO101" s="109" t="s">
        <v>60</v>
      </c>
    </row>
    <row r="102" spans="2:41" s="3" customFormat="1" ht="9.75" customHeight="1" x14ac:dyDescent="0.2">
      <c r="B102" s="123" t="s">
        <v>56</v>
      </c>
      <c r="D102" s="75" t="s">
        <v>99</v>
      </c>
      <c r="E102" s="30" t="s">
        <v>777</v>
      </c>
      <c r="F102" s="75"/>
      <c r="G102" s="30" t="s">
        <v>237</v>
      </c>
      <c r="H102" s="30"/>
      <c r="I102" s="30"/>
      <c r="J102" s="30"/>
      <c r="K102" s="30"/>
      <c r="L102" s="30"/>
      <c r="M102" s="30"/>
      <c r="N102" s="30" t="s">
        <v>311</v>
      </c>
      <c r="P102" s="75"/>
      <c r="Q102" s="164"/>
      <c r="R102" s="29" t="s">
        <v>52</v>
      </c>
      <c r="S102" s="39">
        <f t="shared" si="122"/>
        <v>39.799999999999997</v>
      </c>
      <c r="T102" s="37" t="s">
        <v>47</v>
      </c>
      <c r="U102" s="5" t="str">
        <f>+Instructions!$B$3</f>
        <v>E</v>
      </c>
      <c r="V102" s="52"/>
      <c r="W102" s="56">
        <f>+Instructions!$C$22</f>
        <v>0</v>
      </c>
      <c r="X102" s="17">
        <f t="shared" si="123"/>
        <v>39.799999999999997</v>
      </c>
      <c r="Y102" s="52"/>
      <c r="Z102" s="6" t="s">
        <v>874</v>
      </c>
      <c r="AA102" s="39">
        <v>39.799999999999997</v>
      </c>
      <c r="AB102" s="60">
        <f t="shared" si="124"/>
        <v>0</v>
      </c>
      <c r="AC102" s="17">
        <f t="shared" si="125"/>
        <v>39.799999999999997</v>
      </c>
      <c r="AD102" s="12">
        <f t="shared" si="126"/>
        <v>0</v>
      </c>
      <c r="AE102" s="131"/>
      <c r="AF102" s="139">
        <v>1</v>
      </c>
      <c r="AG102" s="38">
        <f t="shared" si="127"/>
        <v>39.799999999999997</v>
      </c>
      <c r="AH102" s="52"/>
      <c r="AJ102" s="17">
        <f t="shared" si="128"/>
        <v>39.799999999999997</v>
      </c>
      <c r="AK102" s="17">
        <f t="shared" si="129"/>
        <v>0</v>
      </c>
      <c r="AL102" s="17">
        <f t="shared" si="130"/>
        <v>0</v>
      </c>
      <c r="AM102" s="17" t="str">
        <f t="shared" si="131"/>
        <v/>
      </c>
      <c r="AO102" s="109" t="s">
        <v>60</v>
      </c>
    </row>
    <row r="103" spans="2:41" s="3" customFormat="1" ht="9.75" customHeight="1" x14ac:dyDescent="0.2">
      <c r="B103" s="123" t="s">
        <v>56</v>
      </c>
      <c r="D103" s="75" t="s">
        <v>99</v>
      </c>
      <c r="E103" s="30" t="s">
        <v>771</v>
      </c>
      <c r="F103" s="75"/>
      <c r="G103" s="30" t="s">
        <v>250</v>
      </c>
      <c r="H103" s="30"/>
      <c r="I103" s="30"/>
      <c r="J103" s="30"/>
      <c r="K103" s="30"/>
      <c r="L103" s="30"/>
      <c r="M103" s="30"/>
      <c r="N103" s="30" t="s">
        <v>312</v>
      </c>
      <c r="P103" s="75"/>
      <c r="Q103" s="164"/>
      <c r="R103" s="29" t="s">
        <v>52</v>
      </c>
      <c r="S103" s="39">
        <f t="shared" si="122"/>
        <v>105.75</v>
      </c>
      <c r="T103" s="37" t="s">
        <v>47</v>
      </c>
      <c r="U103" s="5" t="str">
        <f>+Instructions!$B$3</f>
        <v>E</v>
      </c>
      <c r="V103" s="52"/>
      <c r="W103" s="56">
        <f>+Instructions!$C$22</f>
        <v>0</v>
      </c>
      <c r="X103" s="17">
        <f t="shared" si="123"/>
        <v>105.75</v>
      </c>
      <c r="Y103" s="52"/>
      <c r="Z103" s="6" t="s">
        <v>874</v>
      </c>
      <c r="AA103" s="39">
        <v>105.75</v>
      </c>
      <c r="AB103" s="60">
        <f t="shared" si="124"/>
        <v>0</v>
      </c>
      <c r="AC103" s="17">
        <f t="shared" si="125"/>
        <v>105.75</v>
      </c>
      <c r="AD103" s="12">
        <f t="shared" si="126"/>
        <v>0</v>
      </c>
      <c r="AE103" s="131"/>
      <c r="AF103" s="139">
        <v>1</v>
      </c>
      <c r="AG103" s="38">
        <f t="shared" si="127"/>
        <v>105.75</v>
      </c>
      <c r="AH103" s="52"/>
      <c r="AJ103" s="17">
        <f t="shared" si="128"/>
        <v>105.75</v>
      </c>
      <c r="AK103" s="17">
        <f t="shared" si="129"/>
        <v>0</v>
      </c>
      <c r="AL103" s="17">
        <f t="shared" si="130"/>
        <v>0</v>
      </c>
      <c r="AM103" s="17" t="str">
        <f t="shared" si="131"/>
        <v/>
      </c>
      <c r="AO103" s="109" t="s">
        <v>60</v>
      </c>
    </row>
    <row r="104" spans="2:41" s="3" customFormat="1" ht="9.75" customHeight="1" x14ac:dyDescent="0.2">
      <c r="B104" s="123" t="s">
        <v>56</v>
      </c>
      <c r="D104" s="75" t="s">
        <v>99</v>
      </c>
      <c r="E104" s="30" t="s">
        <v>772</v>
      </c>
      <c r="F104" s="75"/>
      <c r="G104" s="30" t="s">
        <v>239</v>
      </c>
      <c r="H104" s="30"/>
      <c r="I104" s="30"/>
      <c r="J104" s="30"/>
      <c r="K104" s="30"/>
      <c r="L104" s="30"/>
      <c r="M104" s="30"/>
      <c r="N104" s="30" t="s">
        <v>311</v>
      </c>
      <c r="P104" s="75"/>
      <c r="Q104" s="164"/>
      <c r="R104" s="29" t="s">
        <v>52</v>
      </c>
      <c r="S104" s="39">
        <f t="shared" si="122"/>
        <v>105.75</v>
      </c>
      <c r="T104" s="37" t="s">
        <v>47</v>
      </c>
      <c r="U104" s="5" t="str">
        <f>+Instructions!$B$3</f>
        <v>E</v>
      </c>
      <c r="V104" s="52"/>
      <c r="W104" s="56">
        <f>+Instructions!$C$22</f>
        <v>0</v>
      </c>
      <c r="X104" s="17">
        <f t="shared" si="123"/>
        <v>105.75</v>
      </c>
      <c r="Y104" s="52"/>
      <c r="Z104" s="6" t="s">
        <v>874</v>
      </c>
      <c r="AA104" s="39">
        <v>105.75</v>
      </c>
      <c r="AB104" s="60">
        <f t="shared" si="124"/>
        <v>0</v>
      </c>
      <c r="AC104" s="17">
        <f t="shared" si="125"/>
        <v>105.75</v>
      </c>
      <c r="AD104" s="12">
        <f t="shared" si="126"/>
        <v>0</v>
      </c>
      <c r="AE104" s="131"/>
      <c r="AF104" s="139">
        <v>1</v>
      </c>
      <c r="AG104" s="38">
        <f t="shared" si="127"/>
        <v>105.75</v>
      </c>
      <c r="AH104" s="52"/>
      <c r="AJ104" s="17">
        <f t="shared" si="128"/>
        <v>105.75</v>
      </c>
      <c r="AK104" s="17">
        <f t="shared" si="129"/>
        <v>0</v>
      </c>
      <c r="AL104" s="17">
        <f t="shared" si="130"/>
        <v>0</v>
      </c>
      <c r="AM104" s="17" t="str">
        <f t="shared" si="131"/>
        <v/>
      </c>
      <c r="AO104" s="109" t="s">
        <v>60</v>
      </c>
    </row>
    <row r="105" spans="2:41" s="3" customFormat="1" ht="9.75" customHeight="1" x14ac:dyDescent="0.2">
      <c r="B105" s="123" t="s">
        <v>56</v>
      </c>
      <c r="D105" s="75" t="s">
        <v>99</v>
      </c>
      <c r="E105" s="30" t="s">
        <v>773</v>
      </c>
      <c r="F105" s="75"/>
      <c r="G105" s="30" t="s">
        <v>244</v>
      </c>
      <c r="H105" s="30"/>
      <c r="I105" s="30"/>
      <c r="J105" s="30"/>
      <c r="K105" s="30"/>
      <c r="L105" s="30"/>
      <c r="M105" s="30"/>
      <c r="N105" s="30" t="s">
        <v>312</v>
      </c>
      <c r="P105" s="75"/>
      <c r="Q105" s="164"/>
      <c r="R105" s="29" t="s">
        <v>52</v>
      </c>
      <c r="S105" s="39">
        <f t="shared" si="122"/>
        <v>36.65</v>
      </c>
      <c r="T105" s="37" t="s">
        <v>47</v>
      </c>
      <c r="U105" s="5" t="str">
        <f>+Instructions!$B$3</f>
        <v>E</v>
      </c>
      <c r="V105" s="52"/>
      <c r="W105" s="56">
        <f>+Instructions!$C$22</f>
        <v>0</v>
      </c>
      <c r="X105" s="17">
        <f t="shared" si="123"/>
        <v>36.65</v>
      </c>
      <c r="Y105" s="52"/>
      <c r="Z105" s="6" t="s">
        <v>874</v>
      </c>
      <c r="AA105" s="39">
        <v>36.65</v>
      </c>
      <c r="AB105" s="60">
        <f t="shared" si="124"/>
        <v>0</v>
      </c>
      <c r="AC105" s="17">
        <f t="shared" si="125"/>
        <v>36.65</v>
      </c>
      <c r="AD105" s="12">
        <f t="shared" si="126"/>
        <v>0</v>
      </c>
      <c r="AE105" s="131"/>
      <c r="AF105" s="139">
        <v>1</v>
      </c>
      <c r="AG105" s="38">
        <f t="shared" si="127"/>
        <v>36.65</v>
      </c>
      <c r="AH105" s="52"/>
      <c r="AJ105" s="17">
        <f t="shared" si="128"/>
        <v>36.65</v>
      </c>
      <c r="AK105" s="17">
        <f t="shared" si="129"/>
        <v>0</v>
      </c>
      <c r="AL105" s="17">
        <f t="shared" si="130"/>
        <v>0</v>
      </c>
      <c r="AM105" s="17" t="str">
        <f t="shared" si="131"/>
        <v/>
      </c>
      <c r="AO105" s="109" t="s">
        <v>60</v>
      </c>
    </row>
    <row r="106" spans="2:41" s="3" customFormat="1" ht="9.75" customHeight="1" x14ac:dyDescent="0.2">
      <c r="B106" s="123" t="s">
        <v>56</v>
      </c>
      <c r="D106" s="75" t="s">
        <v>99</v>
      </c>
      <c r="E106" s="30" t="s">
        <v>778</v>
      </c>
      <c r="F106" s="75"/>
      <c r="G106" s="30" t="s">
        <v>244</v>
      </c>
      <c r="H106" s="30"/>
      <c r="I106" s="30"/>
      <c r="J106" s="30"/>
      <c r="K106" s="30"/>
      <c r="L106" s="30"/>
      <c r="M106" s="30"/>
      <c r="N106" s="30" t="s">
        <v>311</v>
      </c>
      <c r="P106" s="75"/>
      <c r="Q106" s="164"/>
      <c r="R106" s="29" t="s">
        <v>52</v>
      </c>
      <c r="S106" s="39">
        <f t="shared" si="122"/>
        <v>36.65</v>
      </c>
      <c r="T106" s="37" t="s">
        <v>47</v>
      </c>
      <c r="U106" s="5" t="str">
        <f>+Instructions!$B$3</f>
        <v>E</v>
      </c>
      <c r="V106" s="52"/>
      <c r="W106" s="56">
        <f>+Instructions!$C$22</f>
        <v>0</v>
      </c>
      <c r="X106" s="17">
        <f t="shared" si="123"/>
        <v>36.65</v>
      </c>
      <c r="Y106" s="52"/>
      <c r="Z106" s="6" t="s">
        <v>874</v>
      </c>
      <c r="AA106" s="39">
        <v>36.65</v>
      </c>
      <c r="AB106" s="60">
        <f t="shared" si="124"/>
        <v>0</v>
      </c>
      <c r="AC106" s="17">
        <f t="shared" si="125"/>
        <v>36.65</v>
      </c>
      <c r="AD106" s="12">
        <f t="shared" si="126"/>
        <v>0</v>
      </c>
      <c r="AE106" s="131"/>
      <c r="AF106" s="139">
        <v>1</v>
      </c>
      <c r="AG106" s="38">
        <f t="shared" si="127"/>
        <v>36.65</v>
      </c>
      <c r="AH106" s="52"/>
      <c r="AJ106" s="17">
        <f t="shared" si="128"/>
        <v>36.65</v>
      </c>
      <c r="AK106" s="17">
        <f t="shared" si="129"/>
        <v>0</v>
      </c>
      <c r="AL106" s="17">
        <f t="shared" si="130"/>
        <v>0</v>
      </c>
      <c r="AM106" s="17" t="str">
        <f t="shared" si="131"/>
        <v/>
      </c>
      <c r="AO106" s="109" t="s">
        <v>60</v>
      </c>
    </row>
    <row r="107" spans="2:41" s="3" customFormat="1" ht="9.75" customHeight="1" x14ac:dyDescent="0.2">
      <c r="B107" s="123" t="s">
        <v>56</v>
      </c>
      <c r="D107" s="75" t="s">
        <v>99</v>
      </c>
      <c r="E107" s="30" t="s">
        <v>779</v>
      </c>
      <c r="F107" s="75"/>
      <c r="G107" s="30" t="s">
        <v>262</v>
      </c>
      <c r="H107" s="30"/>
      <c r="I107" s="30"/>
      <c r="J107" s="30"/>
      <c r="K107" s="30"/>
      <c r="L107" s="30"/>
      <c r="M107" s="30"/>
      <c r="N107" s="30" t="s">
        <v>312</v>
      </c>
      <c r="P107" s="75"/>
      <c r="Q107" s="164"/>
      <c r="R107" s="29" t="s">
        <v>52</v>
      </c>
      <c r="S107" s="39">
        <f t="shared" si="122"/>
        <v>29.2</v>
      </c>
      <c r="T107" s="37" t="s">
        <v>47</v>
      </c>
      <c r="U107" s="5" t="str">
        <f>+Instructions!$B$3</f>
        <v>E</v>
      </c>
      <c r="V107" s="52"/>
      <c r="W107" s="56">
        <f>+Instructions!$C$22</f>
        <v>0</v>
      </c>
      <c r="X107" s="17">
        <f t="shared" si="123"/>
        <v>29.2</v>
      </c>
      <c r="Y107" s="52"/>
      <c r="Z107" s="6" t="s">
        <v>874</v>
      </c>
      <c r="AA107" s="39">
        <v>29.2</v>
      </c>
      <c r="AB107" s="60">
        <f t="shared" si="124"/>
        <v>0</v>
      </c>
      <c r="AC107" s="17">
        <f t="shared" si="125"/>
        <v>29.2</v>
      </c>
      <c r="AD107" s="12">
        <f t="shared" si="126"/>
        <v>0</v>
      </c>
      <c r="AE107" s="131"/>
      <c r="AF107" s="139">
        <v>1</v>
      </c>
      <c r="AG107" s="38">
        <f t="shared" si="127"/>
        <v>29.2</v>
      </c>
      <c r="AH107" s="52"/>
      <c r="AJ107" s="17">
        <f t="shared" si="128"/>
        <v>29.2</v>
      </c>
      <c r="AK107" s="17">
        <f t="shared" si="129"/>
        <v>0</v>
      </c>
      <c r="AL107" s="17">
        <f t="shared" si="130"/>
        <v>0</v>
      </c>
      <c r="AM107" s="17" t="str">
        <f t="shared" si="131"/>
        <v/>
      </c>
      <c r="AO107" s="109" t="s">
        <v>60</v>
      </c>
    </row>
    <row r="108" spans="2:41" s="3" customFormat="1" ht="9.9499999999999993" customHeight="1" x14ac:dyDescent="0.2">
      <c r="B108" s="123" t="s">
        <v>56</v>
      </c>
      <c r="D108" s="75" t="s">
        <v>99</v>
      </c>
      <c r="E108" s="164" t="s">
        <v>780</v>
      </c>
      <c r="F108" s="75"/>
      <c r="G108" s="30" t="s">
        <v>357</v>
      </c>
      <c r="H108" s="30"/>
      <c r="I108" s="30"/>
      <c r="J108" s="30"/>
      <c r="K108" s="30"/>
      <c r="L108" s="30"/>
      <c r="M108" s="30"/>
      <c r="N108" s="30" t="s">
        <v>311</v>
      </c>
      <c r="P108" s="75" t="s">
        <v>394</v>
      </c>
      <c r="Q108" s="91"/>
      <c r="R108" s="29"/>
      <c r="S108" s="39">
        <f>IF(Suggested="Yes",AA108,AG108)</f>
        <v>50.6</v>
      </c>
      <c r="T108" s="37" t="s">
        <v>47</v>
      </c>
      <c r="U108" s="5" t="str">
        <f>+Instructions!$B$3</f>
        <v>E</v>
      </c>
      <c r="V108" s="52"/>
      <c r="W108" s="56">
        <f>+Instructions!$C$22</f>
        <v>0</v>
      </c>
      <c r="X108" s="17">
        <f t="shared" ref="X108:X112" si="132">ROUND($AA108*(1-W108)+0.004999,2)</f>
        <v>50.6</v>
      </c>
      <c r="Y108" s="52"/>
      <c r="Z108" s="6" t="s">
        <v>874</v>
      </c>
      <c r="AA108" s="39">
        <v>50.6</v>
      </c>
      <c r="AB108" s="60">
        <f t="shared" ref="AB108:AC112" si="133">+W108</f>
        <v>0</v>
      </c>
      <c r="AC108" s="17">
        <f t="shared" si="133"/>
        <v>50.6</v>
      </c>
      <c r="AD108" s="12">
        <f t="shared" ref="AD108:AD112" si="134">(AG108-AC108)/AG108</f>
        <v>0</v>
      </c>
      <c r="AE108" s="131"/>
      <c r="AF108" s="139">
        <v>1</v>
      </c>
      <c r="AG108" s="38">
        <f t="shared" ref="AG108:AG112" si="135">SUM(AJ108:AL108)+AE108</f>
        <v>50.6</v>
      </c>
      <c r="AH108" s="52"/>
      <c r="AJ108" s="17">
        <f t="shared" ref="AJ108:AJ112" si="136">ROUND(AC108/(1-VLOOKUP(AF108,Group,2,FALSE)),2)</f>
        <v>50.6</v>
      </c>
      <c r="AK108" s="17">
        <f t="shared" ref="AK108:AK112" si="137">IF(VLOOKUP(AF108,Group,5,FALSE)="YES",VLOOKUP(ROUND(ROUND(AJ108,1)-AJ108,2),Round,2,FALSE)+VLOOKUP(AF108,Group,6,FALSE),0)</f>
        <v>0</v>
      </c>
      <c r="AL108" s="17">
        <f t="shared" ref="AL108:AL112" si="138">IF(VLOOKUP(AF108,Group,7,FALSE)="",0,ROUND(AJ108-0.04999,1)-AJ108+AM108)</f>
        <v>0</v>
      </c>
      <c r="AM108" s="17" t="str">
        <f t="shared" ref="AM108:AM112" si="139">IF(VLOOKUP(AF108,Group,7,FALSE)="","",VLOOKUP(AF108,Group,7,FALSE))</f>
        <v/>
      </c>
      <c r="AO108" s="109" t="s">
        <v>60</v>
      </c>
    </row>
    <row r="109" spans="2:41" s="3" customFormat="1" ht="9.75" customHeight="1" x14ac:dyDescent="0.2">
      <c r="B109" s="123" t="s">
        <v>56</v>
      </c>
      <c r="D109" s="75" t="s">
        <v>99</v>
      </c>
      <c r="E109" s="164" t="s">
        <v>781</v>
      </c>
      <c r="F109" s="75"/>
      <c r="G109" s="30" t="s">
        <v>332</v>
      </c>
      <c r="H109" s="30"/>
      <c r="I109" s="30"/>
      <c r="J109" s="30"/>
      <c r="K109" s="30"/>
      <c r="L109" s="30"/>
      <c r="M109" s="30"/>
      <c r="N109" s="30" t="s">
        <v>312</v>
      </c>
      <c r="P109" s="75"/>
      <c r="Q109" s="164"/>
      <c r="R109" s="29" t="s">
        <v>52</v>
      </c>
      <c r="S109" s="39">
        <f>IF(Suggested="Yes",AA109,AG109)</f>
        <v>45.15</v>
      </c>
      <c r="T109" s="37" t="s">
        <v>47</v>
      </c>
      <c r="U109" s="5" t="str">
        <f>+Instructions!$B$3</f>
        <v>E</v>
      </c>
      <c r="V109" s="52"/>
      <c r="W109" s="56">
        <f>+Instructions!$C$22</f>
        <v>0</v>
      </c>
      <c r="X109" s="17">
        <f t="shared" si="132"/>
        <v>45.15</v>
      </c>
      <c r="Y109" s="52"/>
      <c r="Z109" s="6" t="s">
        <v>874</v>
      </c>
      <c r="AA109" s="39">
        <v>45.15</v>
      </c>
      <c r="AB109" s="60">
        <f t="shared" si="133"/>
        <v>0</v>
      </c>
      <c r="AC109" s="17">
        <f t="shared" si="133"/>
        <v>45.15</v>
      </c>
      <c r="AD109" s="12">
        <f t="shared" si="134"/>
        <v>0</v>
      </c>
      <c r="AE109" s="131"/>
      <c r="AF109" s="139">
        <v>1</v>
      </c>
      <c r="AG109" s="38">
        <f t="shared" si="135"/>
        <v>45.15</v>
      </c>
      <c r="AH109" s="52"/>
      <c r="AJ109" s="17">
        <f t="shared" si="136"/>
        <v>45.15</v>
      </c>
      <c r="AK109" s="17">
        <f t="shared" si="137"/>
        <v>0</v>
      </c>
      <c r="AL109" s="17">
        <f t="shared" si="138"/>
        <v>0</v>
      </c>
      <c r="AM109" s="17" t="str">
        <f t="shared" si="139"/>
        <v/>
      </c>
      <c r="AO109" s="109" t="s">
        <v>60</v>
      </c>
    </row>
    <row r="110" spans="2:41" s="3" customFormat="1" ht="9.9499999999999993" customHeight="1" x14ac:dyDescent="0.2">
      <c r="B110" s="123" t="s">
        <v>56</v>
      </c>
      <c r="D110" s="75" t="s">
        <v>99</v>
      </c>
      <c r="E110" s="30" t="s">
        <v>782</v>
      </c>
      <c r="F110" s="75"/>
      <c r="G110" s="30" t="s">
        <v>332</v>
      </c>
      <c r="H110" s="30"/>
      <c r="I110" s="30"/>
      <c r="J110" s="30"/>
      <c r="K110" s="30"/>
      <c r="L110" s="30"/>
      <c r="M110" s="30"/>
      <c r="N110" s="30" t="s">
        <v>311</v>
      </c>
      <c r="P110" s="75"/>
      <c r="Q110" s="91"/>
      <c r="R110" s="29" t="s">
        <v>52</v>
      </c>
      <c r="S110" s="39">
        <f>IF(Suggested="Yes",AA110,AG110)</f>
        <v>45.15</v>
      </c>
      <c r="T110" s="37" t="s">
        <v>47</v>
      </c>
      <c r="U110" s="5" t="str">
        <f>+Instructions!$B$3</f>
        <v>E</v>
      </c>
      <c r="V110" s="52"/>
      <c r="W110" s="56">
        <f>+Instructions!$C$22</f>
        <v>0</v>
      </c>
      <c r="X110" s="17">
        <f t="shared" si="132"/>
        <v>45.15</v>
      </c>
      <c r="Y110" s="52"/>
      <c r="Z110" s="6" t="s">
        <v>874</v>
      </c>
      <c r="AA110" s="39">
        <v>45.15</v>
      </c>
      <c r="AB110" s="60">
        <f t="shared" si="133"/>
        <v>0</v>
      </c>
      <c r="AC110" s="17">
        <f t="shared" si="133"/>
        <v>45.15</v>
      </c>
      <c r="AD110" s="12">
        <f t="shared" si="134"/>
        <v>0</v>
      </c>
      <c r="AE110" s="131"/>
      <c r="AF110" s="139">
        <v>1</v>
      </c>
      <c r="AG110" s="38">
        <f t="shared" si="135"/>
        <v>45.15</v>
      </c>
      <c r="AH110" s="52"/>
      <c r="AJ110" s="17">
        <f t="shared" si="136"/>
        <v>45.15</v>
      </c>
      <c r="AK110" s="17">
        <f t="shared" si="137"/>
        <v>0</v>
      </c>
      <c r="AL110" s="17">
        <f t="shared" si="138"/>
        <v>0</v>
      </c>
      <c r="AM110" s="17" t="str">
        <f t="shared" si="139"/>
        <v/>
      </c>
      <c r="AO110" s="109" t="s">
        <v>60</v>
      </c>
    </row>
    <row r="111" spans="2:41" s="3" customFormat="1" ht="9.75" customHeight="1" x14ac:dyDescent="0.2">
      <c r="B111" s="123" t="s">
        <v>56</v>
      </c>
      <c r="D111" s="75" t="s">
        <v>99</v>
      </c>
      <c r="E111" s="164" t="s">
        <v>774</v>
      </c>
      <c r="F111" s="75"/>
      <c r="G111" s="30" t="s">
        <v>258</v>
      </c>
      <c r="H111" s="30"/>
      <c r="I111" s="30"/>
      <c r="J111" s="30"/>
      <c r="K111" s="30"/>
      <c r="L111" s="30"/>
      <c r="M111" s="30"/>
      <c r="N111" s="30" t="s">
        <v>312</v>
      </c>
      <c r="P111" s="75"/>
      <c r="Q111" s="164"/>
      <c r="R111" s="29" t="s">
        <v>52</v>
      </c>
      <c r="S111" s="39">
        <f t="shared" ref="S111:S112" si="140">IF(Suggested="Yes",AA111,AG111)</f>
        <v>105.75</v>
      </c>
      <c r="T111" s="37" t="s">
        <v>47</v>
      </c>
      <c r="U111" s="5" t="str">
        <f>+Instructions!$B$3</f>
        <v>E</v>
      </c>
      <c r="V111" s="52"/>
      <c r="W111" s="56">
        <f>+Instructions!$C$22</f>
        <v>0</v>
      </c>
      <c r="X111" s="17">
        <f t="shared" si="132"/>
        <v>105.75</v>
      </c>
      <c r="Y111" s="52"/>
      <c r="Z111" s="6" t="s">
        <v>874</v>
      </c>
      <c r="AA111" s="39">
        <v>105.75</v>
      </c>
      <c r="AB111" s="60">
        <f t="shared" si="133"/>
        <v>0</v>
      </c>
      <c r="AC111" s="17">
        <f t="shared" si="133"/>
        <v>105.75</v>
      </c>
      <c r="AD111" s="12">
        <f t="shared" si="134"/>
        <v>0</v>
      </c>
      <c r="AE111" s="131"/>
      <c r="AF111" s="139">
        <v>1</v>
      </c>
      <c r="AG111" s="38">
        <f t="shared" si="135"/>
        <v>105.75</v>
      </c>
      <c r="AH111" s="52"/>
      <c r="AJ111" s="17">
        <f t="shared" si="136"/>
        <v>105.75</v>
      </c>
      <c r="AK111" s="17">
        <f t="shared" si="137"/>
        <v>0</v>
      </c>
      <c r="AL111" s="17">
        <f t="shared" si="138"/>
        <v>0</v>
      </c>
      <c r="AM111" s="17" t="str">
        <f t="shared" si="139"/>
        <v/>
      </c>
      <c r="AO111" s="109" t="s">
        <v>60</v>
      </c>
    </row>
    <row r="112" spans="2:41" s="3" customFormat="1" ht="9.75" customHeight="1" x14ac:dyDescent="0.2">
      <c r="B112" s="123" t="s">
        <v>56</v>
      </c>
      <c r="D112" s="75" t="s">
        <v>99</v>
      </c>
      <c r="E112" s="164" t="s">
        <v>783</v>
      </c>
      <c r="F112" s="75"/>
      <c r="G112" s="30" t="s">
        <v>313</v>
      </c>
      <c r="H112" s="30"/>
      <c r="I112" s="30"/>
      <c r="J112" s="30"/>
      <c r="K112" s="30"/>
      <c r="L112" s="30"/>
      <c r="M112" s="30"/>
      <c r="N112" s="30" t="s">
        <v>311</v>
      </c>
      <c r="P112" s="75"/>
      <c r="Q112" s="91"/>
      <c r="R112" s="29" t="s">
        <v>52</v>
      </c>
      <c r="S112" s="39">
        <f t="shared" si="140"/>
        <v>105.75</v>
      </c>
      <c r="T112" s="37" t="s">
        <v>47</v>
      </c>
      <c r="U112" s="5" t="str">
        <f>+Instructions!$B$3</f>
        <v>E</v>
      </c>
      <c r="V112" s="52"/>
      <c r="W112" s="56">
        <f>+Instructions!$C$22</f>
        <v>0</v>
      </c>
      <c r="X112" s="17">
        <f t="shared" si="132"/>
        <v>105.75</v>
      </c>
      <c r="Y112" s="52"/>
      <c r="Z112" s="6" t="s">
        <v>874</v>
      </c>
      <c r="AA112" s="39">
        <v>105.75</v>
      </c>
      <c r="AB112" s="60">
        <f t="shared" si="133"/>
        <v>0</v>
      </c>
      <c r="AC112" s="17">
        <f t="shared" si="133"/>
        <v>105.75</v>
      </c>
      <c r="AD112" s="12">
        <f t="shared" si="134"/>
        <v>0</v>
      </c>
      <c r="AE112" s="131"/>
      <c r="AF112" s="139">
        <v>1</v>
      </c>
      <c r="AG112" s="38">
        <f t="shared" si="135"/>
        <v>105.75</v>
      </c>
      <c r="AH112" s="52"/>
      <c r="AJ112" s="17">
        <f t="shared" si="136"/>
        <v>105.75</v>
      </c>
      <c r="AK112" s="17">
        <f t="shared" si="137"/>
        <v>0</v>
      </c>
      <c r="AL112" s="17">
        <f t="shared" si="138"/>
        <v>0</v>
      </c>
      <c r="AM112" s="17" t="str">
        <f t="shared" si="139"/>
        <v/>
      </c>
      <c r="AO112" s="109" t="s">
        <v>60</v>
      </c>
    </row>
    <row r="113" spans="2:41" s="3" customFormat="1" ht="2.1" customHeight="1" x14ac:dyDescent="0.2">
      <c r="E113" s="179"/>
      <c r="P113" s="75"/>
      <c r="Q113" s="91"/>
      <c r="R113" s="6"/>
      <c r="S113" s="39"/>
      <c r="T113" s="6"/>
      <c r="U113" s="5"/>
      <c r="V113" s="52"/>
      <c r="W113" s="56"/>
      <c r="X113" s="15"/>
      <c r="Y113" s="52"/>
      <c r="Z113" s="39"/>
      <c r="AA113" s="39"/>
      <c r="AB113" s="55"/>
      <c r="AC113" s="17"/>
      <c r="AD113" s="15"/>
      <c r="AE113" s="65"/>
      <c r="AF113" s="134"/>
      <c r="AG113" s="39"/>
      <c r="AH113" s="52"/>
      <c r="AJ113" s="17"/>
      <c r="AK113" s="17"/>
      <c r="AL113" s="17"/>
      <c r="AM113" s="17"/>
      <c r="AO113" s="31" t="s">
        <v>60</v>
      </c>
    </row>
    <row r="114" spans="2:41" s="3" customFormat="1" ht="9.75" customHeight="1" x14ac:dyDescent="0.2">
      <c r="B114" s="123" t="s">
        <v>56</v>
      </c>
      <c r="D114" s="75" t="s">
        <v>103</v>
      </c>
      <c r="E114" s="164" t="s">
        <v>784</v>
      </c>
      <c r="F114" s="75"/>
      <c r="G114" s="30" t="s">
        <v>245</v>
      </c>
      <c r="H114" s="30"/>
      <c r="I114" s="30"/>
      <c r="J114" s="30"/>
      <c r="K114" s="30"/>
      <c r="L114" s="30"/>
      <c r="M114" s="30"/>
      <c r="N114" s="30" t="s">
        <v>312</v>
      </c>
      <c r="P114" s="75" t="s">
        <v>93</v>
      </c>
      <c r="Q114" s="91"/>
      <c r="R114" s="29"/>
      <c r="S114" s="39">
        <f t="shared" ref="S114:S138" si="141">IF(Suggested="Yes",AA114,AG114)</f>
        <v>54.25</v>
      </c>
      <c r="T114" s="37" t="s">
        <v>47</v>
      </c>
      <c r="U114" s="5" t="str">
        <f>+Instructions!$B$3</f>
        <v>E</v>
      </c>
      <c r="V114" s="52"/>
      <c r="W114" s="56">
        <f>+Instructions!$C$22</f>
        <v>0</v>
      </c>
      <c r="X114" s="17">
        <f t="shared" ref="X114:X138" si="142">ROUND($AA114*(1-W114)+0.004999,2)</f>
        <v>54.25</v>
      </c>
      <c r="Y114" s="52"/>
      <c r="Z114" s="6" t="s">
        <v>874</v>
      </c>
      <c r="AA114" s="39">
        <v>54.25</v>
      </c>
      <c r="AB114" s="60">
        <f t="shared" ref="AB114:AB138" si="143">+W114</f>
        <v>0</v>
      </c>
      <c r="AC114" s="17">
        <f t="shared" ref="AC114:AC138" si="144">+X114</f>
        <v>54.25</v>
      </c>
      <c r="AD114" s="12">
        <f t="shared" ref="AD114:AD138" si="145">(AG114-AC114)/AG114</f>
        <v>0</v>
      </c>
      <c r="AE114" s="131"/>
      <c r="AF114" s="139">
        <v>1</v>
      </c>
      <c r="AG114" s="38">
        <f t="shared" ref="AG114:AG138" si="146">SUM(AJ114:AL114)+AE114</f>
        <v>54.25</v>
      </c>
      <c r="AH114" s="52"/>
      <c r="AJ114" s="17">
        <f t="shared" ref="AJ114:AJ138" si="147">ROUND(AC114/(1-VLOOKUP(AF114,Group,2,FALSE)),2)</f>
        <v>54.25</v>
      </c>
      <c r="AK114" s="17">
        <f t="shared" ref="AK114:AK138" si="148">IF(VLOOKUP(AF114,Group,5,FALSE)="YES",VLOOKUP(ROUND(ROUND(AJ114,1)-AJ114,2),Round,2,FALSE)+VLOOKUP(AF114,Group,6,FALSE),0)</f>
        <v>0</v>
      </c>
      <c r="AL114" s="17">
        <f t="shared" ref="AL114:AL138" si="149">IF(VLOOKUP(AF114,Group,7,FALSE)="",0,ROUND(AJ114-0.04999,1)-AJ114+AM114)</f>
        <v>0</v>
      </c>
      <c r="AM114" s="17" t="str">
        <f t="shared" ref="AM114:AM138" si="150">IF(VLOOKUP(AF114,Group,7,FALSE)="","",VLOOKUP(AF114,Group,7,FALSE))</f>
        <v/>
      </c>
      <c r="AO114" s="109" t="s">
        <v>60</v>
      </c>
    </row>
    <row r="115" spans="2:41" s="3" customFormat="1" ht="9.75" customHeight="1" x14ac:dyDescent="0.2">
      <c r="B115" s="123" t="s">
        <v>56</v>
      </c>
      <c r="D115" s="75" t="s">
        <v>103</v>
      </c>
      <c r="E115" s="164" t="s">
        <v>775</v>
      </c>
      <c r="F115" s="75"/>
      <c r="G115" s="30" t="s">
        <v>245</v>
      </c>
      <c r="H115" s="30"/>
      <c r="I115" s="30"/>
      <c r="J115" s="30"/>
      <c r="K115" s="30"/>
      <c r="L115" s="30"/>
      <c r="M115" s="30"/>
      <c r="N115" s="30" t="s">
        <v>311</v>
      </c>
      <c r="P115" s="75" t="s">
        <v>93</v>
      </c>
      <c r="Q115" s="91"/>
      <c r="R115" s="29"/>
      <c r="S115" s="39">
        <f>IF(Suggested="Yes",AA115,AG115)</f>
        <v>54.25</v>
      </c>
      <c r="T115" s="37" t="s">
        <v>47</v>
      </c>
      <c r="U115" s="5" t="str">
        <f>+Instructions!$B$3</f>
        <v>E</v>
      </c>
      <c r="V115" s="52"/>
      <c r="W115" s="56">
        <f>+Instructions!$C$22</f>
        <v>0</v>
      </c>
      <c r="X115" s="17">
        <f>ROUND($AA115*(1-W115)+0.004999,2)</f>
        <v>54.25</v>
      </c>
      <c r="Y115" s="52"/>
      <c r="Z115" s="6" t="s">
        <v>874</v>
      </c>
      <c r="AA115" s="39">
        <v>54.25</v>
      </c>
      <c r="AB115" s="60">
        <f>+W115</f>
        <v>0</v>
      </c>
      <c r="AC115" s="17">
        <f>+X115</f>
        <v>54.25</v>
      </c>
      <c r="AD115" s="12">
        <f>(AG115-AC115)/AG115</f>
        <v>0</v>
      </c>
      <c r="AE115" s="131"/>
      <c r="AF115" s="139">
        <v>1</v>
      </c>
      <c r="AG115" s="38">
        <f>SUM(AJ115:AL115)+AE115</f>
        <v>54.25</v>
      </c>
      <c r="AH115" s="52"/>
      <c r="AJ115" s="17">
        <f>ROUND(AC115/(1-VLOOKUP(AF115,Group,2,FALSE)),2)</f>
        <v>54.25</v>
      </c>
      <c r="AK115" s="17">
        <f>IF(VLOOKUP(AF115,Group,5,FALSE)="YES",VLOOKUP(ROUND(ROUND(AJ115,1)-AJ115,2),Round,2,FALSE)+VLOOKUP(AF115,Group,6,FALSE),0)</f>
        <v>0</v>
      </c>
      <c r="AL115" s="17">
        <f>IF(VLOOKUP(AF115,Group,7,FALSE)="",0,ROUND(AJ115-0.04999,1)-AJ115+AM115)</f>
        <v>0</v>
      </c>
      <c r="AM115" s="17" t="str">
        <f>IF(VLOOKUP(AF115,Group,7,FALSE)="","",VLOOKUP(AF115,Group,7,FALSE))</f>
        <v/>
      </c>
      <c r="AO115" s="109" t="s">
        <v>60</v>
      </c>
    </row>
    <row r="116" spans="2:41" s="3" customFormat="1" ht="9.9499999999999993" customHeight="1" x14ac:dyDescent="0.2">
      <c r="B116" s="123" t="s">
        <v>56</v>
      </c>
      <c r="D116" s="75" t="s">
        <v>103</v>
      </c>
      <c r="E116" s="164" t="s">
        <v>792</v>
      </c>
      <c r="F116" s="75"/>
      <c r="G116" s="30" t="s">
        <v>611</v>
      </c>
      <c r="H116" s="30"/>
      <c r="I116" s="30"/>
      <c r="J116" s="30"/>
      <c r="K116" s="30"/>
      <c r="L116" s="30"/>
      <c r="M116" s="30"/>
      <c r="N116" s="30" t="s">
        <v>311</v>
      </c>
      <c r="P116" s="75" t="s">
        <v>612</v>
      </c>
      <c r="Q116" s="91"/>
      <c r="R116" s="29"/>
      <c r="S116" s="39">
        <f>IF(Suggested="Yes",AA116,AG116)</f>
        <v>58.15</v>
      </c>
      <c r="T116" s="37" t="s">
        <v>47</v>
      </c>
      <c r="U116" s="5" t="str">
        <f>+Instructions!$B$3</f>
        <v>E</v>
      </c>
      <c r="V116" s="52"/>
      <c r="W116" s="56">
        <f>+Instructions!$C$22</f>
        <v>0</v>
      </c>
      <c r="X116" s="17">
        <f t="shared" ref="X116" si="151">ROUND($AA116*(1-W116)+0.004999,2)</f>
        <v>58.15</v>
      </c>
      <c r="Y116" s="52"/>
      <c r="Z116" s="6" t="s">
        <v>874</v>
      </c>
      <c r="AA116" s="39">
        <v>58.15</v>
      </c>
      <c r="AB116" s="60">
        <f t="shared" ref="AB116" si="152">+W116</f>
        <v>0</v>
      </c>
      <c r="AC116" s="17">
        <f t="shared" ref="AC116" si="153">+X116</f>
        <v>58.15</v>
      </c>
      <c r="AD116" s="12">
        <f t="shared" ref="AD116" si="154">(AG116-AC116)/AG116</f>
        <v>0</v>
      </c>
      <c r="AE116" s="131"/>
      <c r="AF116" s="139">
        <v>1</v>
      </c>
      <c r="AG116" s="38">
        <f t="shared" ref="AG116" si="155">SUM(AJ116:AL116)+AE116</f>
        <v>58.15</v>
      </c>
      <c r="AH116" s="52"/>
      <c r="AJ116" s="17">
        <f t="shared" ref="AJ116" si="156">ROUND(AC116/(1-VLOOKUP(AF116,Group,2,FALSE)),2)</f>
        <v>58.15</v>
      </c>
      <c r="AK116" s="17">
        <f t="shared" ref="AK116" si="157">IF(VLOOKUP(AF116,Group,5,FALSE)="YES",VLOOKUP(ROUND(ROUND(AJ116,1)-AJ116,2),Round,2,FALSE)+VLOOKUP(AF116,Group,6,FALSE),0)</f>
        <v>0</v>
      </c>
      <c r="AL116" s="17">
        <f t="shared" ref="AL116" si="158">IF(VLOOKUP(AF116,Group,7,FALSE)="",0,ROUND(AJ116-0.04999,1)-AJ116+AM116)</f>
        <v>0</v>
      </c>
      <c r="AM116" s="17" t="str">
        <f t="shared" ref="AM116" si="159">IF(VLOOKUP(AF116,Group,7,FALSE)="","",VLOOKUP(AF116,Group,7,FALSE))</f>
        <v/>
      </c>
      <c r="AO116" s="109" t="s">
        <v>60</v>
      </c>
    </row>
    <row r="117" spans="2:41" s="3" customFormat="1" ht="9.75" customHeight="1" x14ac:dyDescent="0.2">
      <c r="B117" s="123" t="s">
        <v>56</v>
      </c>
      <c r="D117" s="75" t="s">
        <v>103</v>
      </c>
      <c r="E117" s="164" t="s">
        <v>776</v>
      </c>
      <c r="F117" s="75"/>
      <c r="G117" s="30" t="s">
        <v>237</v>
      </c>
      <c r="H117" s="30"/>
      <c r="I117" s="30"/>
      <c r="J117" s="30"/>
      <c r="K117" s="30"/>
      <c r="L117" s="30"/>
      <c r="M117" s="30"/>
      <c r="N117" s="30" t="s">
        <v>312</v>
      </c>
      <c r="P117" s="75" t="s">
        <v>251</v>
      </c>
      <c r="Q117" s="91"/>
      <c r="R117" s="29"/>
      <c r="S117" s="39">
        <f t="shared" si="141"/>
        <v>34</v>
      </c>
      <c r="T117" s="37" t="s">
        <v>47</v>
      </c>
      <c r="U117" s="5" t="str">
        <f>+Instructions!$B$3</f>
        <v>E</v>
      </c>
      <c r="V117" s="52"/>
      <c r="W117" s="56">
        <f>+Instructions!$C$22</f>
        <v>0</v>
      </c>
      <c r="X117" s="17">
        <f t="shared" si="142"/>
        <v>34</v>
      </c>
      <c r="Y117" s="52"/>
      <c r="Z117" s="6" t="s">
        <v>874</v>
      </c>
      <c r="AA117" s="39">
        <v>34</v>
      </c>
      <c r="AB117" s="60">
        <f t="shared" si="143"/>
        <v>0</v>
      </c>
      <c r="AC117" s="17">
        <f t="shared" si="144"/>
        <v>34</v>
      </c>
      <c r="AD117" s="12">
        <f t="shared" si="145"/>
        <v>0</v>
      </c>
      <c r="AE117" s="131"/>
      <c r="AF117" s="139">
        <v>1</v>
      </c>
      <c r="AG117" s="38">
        <f t="shared" si="146"/>
        <v>34</v>
      </c>
      <c r="AH117" s="52"/>
      <c r="AJ117" s="17">
        <f t="shared" si="147"/>
        <v>34</v>
      </c>
      <c r="AK117" s="17">
        <f t="shared" si="148"/>
        <v>0</v>
      </c>
      <c r="AL117" s="17">
        <f t="shared" si="149"/>
        <v>0</v>
      </c>
      <c r="AM117" s="17" t="str">
        <f t="shared" si="150"/>
        <v/>
      </c>
      <c r="AO117" s="109" t="s">
        <v>60</v>
      </c>
    </row>
    <row r="118" spans="2:41" s="3" customFormat="1" ht="9.75" customHeight="1" x14ac:dyDescent="0.2">
      <c r="B118" s="123" t="s">
        <v>56</v>
      </c>
      <c r="D118" s="75" t="s">
        <v>103</v>
      </c>
      <c r="E118" s="164" t="s">
        <v>777</v>
      </c>
      <c r="F118" s="75"/>
      <c r="G118" s="30" t="s">
        <v>237</v>
      </c>
      <c r="H118" s="30"/>
      <c r="I118" s="30"/>
      <c r="J118" s="30"/>
      <c r="K118" s="30"/>
      <c r="L118" s="30"/>
      <c r="M118" s="30"/>
      <c r="N118" s="30" t="s">
        <v>311</v>
      </c>
      <c r="P118" s="75" t="s">
        <v>251</v>
      </c>
      <c r="Q118" s="91"/>
      <c r="R118" s="29"/>
      <c r="S118" s="39">
        <f t="shared" si="141"/>
        <v>34</v>
      </c>
      <c r="T118" s="37" t="s">
        <v>47</v>
      </c>
      <c r="U118" s="5" t="str">
        <f>+Instructions!$B$3</f>
        <v>E</v>
      </c>
      <c r="V118" s="52"/>
      <c r="W118" s="56">
        <f>+Instructions!$C$22</f>
        <v>0</v>
      </c>
      <c r="X118" s="17">
        <f t="shared" si="142"/>
        <v>34</v>
      </c>
      <c r="Y118" s="52"/>
      <c r="Z118" s="6" t="s">
        <v>874</v>
      </c>
      <c r="AA118" s="39">
        <v>34</v>
      </c>
      <c r="AB118" s="60">
        <f t="shared" si="143"/>
        <v>0</v>
      </c>
      <c r="AC118" s="17">
        <f t="shared" si="144"/>
        <v>34</v>
      </c>
      <c r="AD118" s="12">
        <f t="shared" si="145"/>
        <v>0</v>
      </c>
      <c r="AE118" s="131"/>
      <c r="AF118" s="139">
        <v>1</v>
      </c>
      <c r="AG118" s="38">
        <f t="shared" si="146"/>
        <v>34</v>
      </c>
      <c r="AH118" s="52"/>
      <c r="AJ118" s="17">
        <f t="shared" si="147"/>
        <v>34</v>
      </c>
      <c r="AK118" s="17">
        <f t="shared" si="148"/>
        <v>0</v>
      </c>
      <c r="AL118" s="17">
        <f t="shared" si="149"/>
        <v>0</v>
      </c>
      <c r="AM118" s="17" t="str">
        <f t="shared" si="150"/>
        <v/>
      </c>
      <c r="AO118" s="109" t="s">
        <v>60</v>
      </c>
    </row>
    <row r="119" spans="2:41" s="3" customFormat="1" ht="9.75" customHeight="1" x14ac:dyDescent="0.2">
      <c r="B119" s="123" t="s">
        <v>56</v>
      </c>
      <c r="D119" s="75" t="s">
        <v>103</v>
      </c>
      <c r="E119" s="164" t="s">
        <v>785</v>
      </c>
      <c r="F119" s="75"/>
      <c r="G119" s="30" t="s">
        <v>247</v>
      </c>
      <c r="H119" s="30"/>
      <c r="I119" s="30"/>
      <c r="J119" s="30"/>
      <c r="K119" s="30"/>
      <c r="L119" s="30"/>
      <c r="M119" s="30"/>
      <c r="N119" s="30" t="s">
        <v>312</v>
      </c>
      <c r="P119" s="75" t="s">
        <v>152</v>
      </c>
      <c r="Q119" s="91"/>
      <c r="R119" s="29"/>
      <c r="S119" s="39">
        <f t="shared" si="141"/>
        <v>60.1</v>
      </c>
      <c r="T119" s="37" t="s">
        <v>47</v>
      </c>
      <c r="U119" s="5" t="str">
        <f>+Instructions!$B$3</f>
        <v>E</v>
      </c>
      <c r="V119" s="52"/>
      <c r="W119" s="56">
        <f>+Instructions!$C$22</f>
        <v>0</v>
      </c>
      <c r="X119" s="17">
        <f t="shared" si="142"/>
        <v>60.1</v>
      </c>
      <c r="Y119" s="52"/>
      <c r="Z119" s="6" t="s">
        <v>875</v>
      </c>
      <c r="AA119" s="39">
        <v>60.1</v>
      </c>
      <c r="AB119" s="60">
        <f t="shared" si="143"/>
        <v>0</v>
      </c>
      <c r="AC119" s="17">
        <f t="shared" si="144"/>
        <v>60.1</v>
      </c>
      <c r="AD119" s="12">
        <f t="shared" si="145"/>
        <v>0</v>
      </c>
      <c r="AE119" s="131"/>
      <c r="AF119" s="139">
        <v>1</v>
      </c>
      <c r="AG119" s="38">
        <f t="shared" si="146"/>
        <v>60.1</v>
      </c>
      <c r="AH119" s="52"/>
      <c r="AJ119" s="17">
        <f t="shared" si="147"/>
        <v>60.1</v>
      </c>
      <c r="AK119" s="17">
        <f t="shared" si="148"/>
        <v>0</v>
      </c>
      <c r="AL119" s="17">
        <f t="shared" si="149"/>
        <v>0</v>
      </c>
      <c r="AM119" s="17" t="str">
        <f t="shared" si="150"/>
        <v/>
      </c>
      <c r="AO119" s="109" t="s">
        <v>60</v>
      </c>
    </row>
    <row r="120" spans="2:41" s="3" customFormat="1" ht="9.75" customHeight="1" x14ac:dyDescent="0.2">
      <c r="B120" s="123" t="s">
        <v>56</v>
      </c>
      <c r="D120" s="75" t="s">
        <v>103</v>
      </c>
      <c r="E120" s="164" t="s">
        <v>786</v>
      </c>
      <c r="F120" s="75"/>
      <c r="G120" s="30" t="s">
        <v>247</v>
      </c>
      <c r="H120" s="30"/>
      <c r="I120" s="30"/>
      <c r="J120" s="30"/>
      <c r="K120" s="30"/>
      <c r="L120" s="30"/>
      <c r="M120" s="30"/>
      <c r="N120" s="30" t="s">
        <v>311</v>
      </c>
      <c r="P120" s="75" t="s">
        <v>152</v>
      </c>
      <c r="Q120" s="91"/>
      <c r="R120" s="29"/>
      <c r="S120" s="39">
        <f>IF(Suggested="Yes",AA120,AG120)</f>
        <v>60.1</v>
      </c>
      <c r="T120" s="37" t="s">
        <v>47</v>
      </c>
      <c r="U120" s="5" t="str">
        <f>+Instructions!$B$3</f>
        <v>E</v>
      </c>
      <c r="V120" s="52"/>
      <c r="W120" s="56">
        <f>+Instructions!$C$22</f>
        <v>0</v>
      </c>
      <c r="X120" s="17">
        <f>ROUND($AA120*(1-W120)+0.004999,2)</f>
        <v>60.1</v>
      </c>
      <c r="Y120" s="52"/>
      <c r="Z120" s="6" t="s">
        <v>875</v>
      </c>
      <c r="AA120" s="39">
        <v>60.1</v>
      </c>
      <c r="AB120" s="60">
        <f>+W120</f>
        <v>0</v>
      </c>
      <c r="AC120" s="17">
        <f>+X120</f>
        <v>60.1</v>
      </c>
      <c r="AD120" s="12">
        <f>(AG120-AC120)/AG120</f>
        <v>0</v>
      </c>
      <c r="AE120" s="131"/>
      <c r="AF120" s="139">
        <v>1</v>
      </c>
      <c r="AG120" s="38">
        <f>SUM(AJ120:AL120)+AE120</f>
        <v>60.1</v>
      </c>
      <c r="AH120" s="52"/>
      <c r="AJ120" s="17">
        <f>ROUND(AC120/(1-VLOOKUP(AF120,Group,2,FALSE)),2)</f>
        <v>60.1</v>
      </c>
      <c r="AK120" s="17">
        <f>IF(VLOOKUP(AF120,Group,5,FALSE)="YES",VLOOKUP(ROUND(ROUND(AJ120,1)-AJ120,2),Round,2,FALSE)+VLOOKUP(AF120,Group,6,FALSE),0)</f>
        <v>0</v>
      </c>
      <c r="AL120" s="17">
        <f>IF(VLOOKUP(AF120,Group,7,FALSE)="",0,ROUND(AJ120-0.04999,1)-AJ120+AM120)</f>
        <v>0</v>
      </c>
      <c r="AM120" s="17" t="str">
        <f>IF(VLOOKUP(AF120,Group,7,FALSE)="","",VLOOKUP(AF120,Group,7,FALSE))</f>
        <v/>
      </c>
      <c r="AO120" s="109" t="s">
        <v>60</v>
      </c>
    </row>
    <row r="121" spans="2:41" s="3" customFormat="1" ht="9.9499999999999993" customHeight="1" x14ac:dyDescent="0.2">
      <c r="B121" s="123" t="s">
        <v>56</v>
      </c>
      <c r="D121" s="75" t="s">
        <v>103</v>
      </c>
      <c r="E121" s="164" t="s">
        <v>787</v>
      </c>
      <c r="F121" s="75"/>
      <c r="G121" s="30" t="s">
        <v>246</v>
      </c>
      <c r="H121" s="30"/>
      <c r="I121" s="30"/>
      <c r="J121" s="30"/>
      <c r="K121" s="30"/>
      <c r="L121" s="30"/>
      <c r="M121" s="30"/>
      <c r="N121" s="30" t="s">
        <v>311</v>
      </c>
      <c r="P121" s="75" t="s">
        <v>152</v>
      </c>
      <c r="Q121" s="91"/>
      <c r="R121" s="29"/>
      <c r="S121" s="39">
        <f>IF(Suggested="Yes",AA121,AG121)</f>
        <v>42.5</v>
      </c>
      <c r="T121" s="37" t="s">
        <v>47</v>
      </c>
      <c r="U121" s="5" t="str">
        <f>+Instructions!$B$3</f>
        <v>E</v>
      </c>
      <c r="V121" s="52"/>
      <c r="W121" s="56">
        <f>+Instructions!$C$22</f>
        <v>0</v>
      </c>
      <c r="X121" s="17">
        <f t="shared" ref="X121" si="160">ROUND($AA121*(1-W121)+0.004999,2)</f>
        <v>42.5</v>
      </c>
      <c r="Y121" s="52"/>
      <c r="Z121" s="6" t="s">
        <v>875</v>
      </c>
      <c r="AA121" s="39">
        <v>42.5</v>
      </c>
      <c r="AB121" s="60">
        <f t="shared" ref="AB121" si="161">+W121</f>
        <v>0</v>
      </c>
      <c r="AC121" s="17">
        <f t="shared" ref="AC121" si="162">+X121</f>
        <v>42.5</v>
      </c>
      <c r="AD121" s="12">
        <f t="shared" ref="AD121" si="163">(AG121-AC121)/AG121</f>
        <v>0</v>
      </c>
      <c r="AE121" s="131"/>
      <c r="AF121" s="139">
        <v>1</v>
      </c>
      <c r="AG121" s="38">
        <f t="shared" ref="AG121" si="164">SUM(AJ121:AL121)+AE121</f>
        <v>42.5</v>
      </c>
      <c r="AH121" s="52"/>
      <c r="AJ121" s="17">
        <f t="shared" ref="AJ121" si="165">ROUND(AC121/(1-VLOOKUP(AF121,Group,2,FALSE)),2)</f>
        <v>42.5</v>
      </c>
      <c r="AK121" s="17">
        <f t="shared" ref="AK121" si="166">IF(VLOOKUP(AF121,Group,5,FALSE)="YES",VLOOKUP(ROUND(ROUND(AJ121,1)-AJ121,2),Round,2,FALSE)+VLOOKUP(AF121,Group,6,FALSE),0)</f>
        <v>0</v>
      </c>
      <c r="AL121" s="17">
        <f t="shared" ref="AL121" si="167">IF(VLOOKUP(AF121,Group,7,FALSE)="",0,ROUND(AJ121-0.04999,1)-AJ121+AM121)</f>
        <v>0</v>
      </c>
      <c r="AM121" s="17" t="str">
        <f t="shared" ref="AM121" si="168">IF(VLOOKUP(AF121,Group,7,FALSE)="","",VLOOKUP(AF121,Group,7,FALSE))</f>
        <v/>
      </c>
      <c r="AO121" s="109" t="s">
        <v>60</v>
      </c>
    </row>
    <row r="122" spans="2:41" s="3" customFormat="1" ht="9.75" customHeight="1" x14ac:dyDescent="0.2">
      <c r="B122" s="123" t="s">
        <v>56</v>
      </c>
      <c r="D122" s="75" t="s">
        <v>103</v>
      </c>
      <c r="E122" s="164" t="s">
        <v>771</v>
      </c>
      <c r="F122" s="75"/>
      <c r="G122" s="30" t="s">
        <v>250</v>
      </c>
      <c r="H122" s="30"/>
      <c r="I122" s="30"/>
      <c r="J122" s="30"/>
      <c r="K122" s="30"/>
      <c r="L122" s="30"/>
      <c r="M122" s="30"/>
      <c r="N122" s="30" t="s">
        <v>312</v>
      </c>
      <c r="P122" s="75" t="s">
        <v>251</v>
      </c>
      <c r="Q122" s="164"/>
      <c r="R122" s="29"/>
      <c r="S122" s="39">
        <f t="shared" si="141"/>
        <v>81.650000000000006</v>
      </c>
      <c r="T122" s="37" t="s">
        <v>47</v>
      </c>
      <c r="U122" s="5" t="str">
        <f>+Instructions!$B$3</f>
        <v>E</v>
      </c>
      <c r="V122" s="52"/>
      <c r="W122" s="56">
        <f>+Instructions!$C$22</f>
        <v>0</v>
      </c>
      <c r="X122" s="17">
        <f t="shared" si="142"/>
        <v>81.650000000000006</v>
      </c>
      <c r="Y122" s="52"/>
      <c r="Z122" s="6" t="s">
        <v>874</v>
      </c>
      <c r="AA122" s="39">
        <v>81.650000000000006</v>
      </c>
      <c r="AB122" s="60">
        <f t="shared" si="143"/>
        <v>0</v>
      </c>
      <c r="AC122" s="17">
        <f t="shared" si="144"/>
        <v>81.650000000000006</v>
      </c>
      <c r="AD122" s="12">
        <f t="shared" si="145"/>
        <v>0</v>
      </c>
      <c r="AE122" s="131"/>
      <c r="AF122" s="139">
        <v>1</v>
      </c>
      <c r="AG122" s="38">
        <f t="shared" si="146"/>
        <v>81.650000000000006</v>
      </c>
      <c r="AH122" s="52"/>
      <c r="AJ122" s="17">
        <f t="shared" si="147"/>
        <v>81.650000000000006</v>
      </c>
      <c r="AK122" s="17">
        <f t="shared" si="148"/>
        <v>0</v>
      </c>
      <c r="AL122" s="17">
        <f t="shared" si="149"/>
        <v>0</v>
      </c>
      <c r="AM122" s="17" t="str">
        <f t="shared" si="150"/>
        <v/>
      </c>
      <c r="AO122" s="109" t="s">
        <v>60</v>
      </c>
    </row>
    <row r="123" spans="2:41" s="3" customFormat="1" ht="9.75" customHeight="1" x14ac:dyDescent="0.2">
      <c r="B123" s="123" t="s">
        <v>56</v>
      </c>
      <c r="D123" s="75" t="s">
        <v>103</v>
      </c>
      <c r="E123" s="164" t="s">
        <v>772</v>
      </c>
      <c r="F123" s="75"/>
      <c r="G123" s="30" t="s">
        <v>239</v>
      </c>
      <c r="H123" s="30"/>
      <c r="I123" s="30"/>
      <c r="J123" s="30"/>
      <c r="K123" s="30"/>
      <c r="L123" s="30"/>
      <c r="M123" s="30"/>
      <c r="N123" s="30" t="s">
        <v>311</v>
      </c>
      <c r="P123" s="75" t="s">
        <v>251</v>
      </c>
      <c r="Q123" s="164"/>
      <c r="R123" s="29"/>
      <c r="S123" s="39">
        <f t="shared" si="141"/>
        <v>81.650000000000006</v>
      </c>
      <c r="T123" s="37" t="s">
        <v>47</v>
      </c>
      <c r="U123" s="5" t="str">
        <f>+Instructions!$B$3</f>
        <v>E</v>
      </c>
      <c r="V123" s="52"/>
      <c r="W123" s="56">
        <f>+Instructions!$C$22</f>
        <v>0</v>
      </c>
      <c r="X123" s="17">
        <f t="shared" si="142"/>
        <v>81.650000000000006</v>
      </c>
      <c r="Y123" s="52"/>
      <c r="Z123" s="6" t="s">
        <v>874</v>
      </c>
      <c r="AA123" s="39">
        <v>81.650000000000006</v>
      </c>
      <c r="AB123" s="60">
        <f t="shared" si="143"/>
        <v>0</v>
      </c>
      <c r="AC123" s="17">
        <f t="shared" si="144"/>
        <v>81.650000000000006</v>
      </c>
      <c r="AD123" s="12">
        <f t="shared" si="145"/>
        <v>0</v>
      </c>
      <c r="AE123" s="131"/>
      <c r="AF123" s="139">
        <v>1</v>
      </c>
      <c r="AG123" s="38">
        <f t="shared" si="146"/>
        <v>81.650000000000006</v>
      </c>
      <c r="AH123" s="52"/>
      <c r="AJ123" s="17">
        <f t="shared" si="147"/>
        <v>81.650000000000006</v>
      </c>
      <c r="AK123" s="17">
        <f t="shared" si="148"/>
        <v>0</v>
      </c>
      <c r="AL123" s="17">
        <f t="shared" si="149"/>
        <v>0</v>
      </c>
      <c r="AM123" s="17" t="str">
        <f t="shared" si="150"/>
        <v/>
      </c>
      <c r="AO123" s="109" t="s">
        <v>60</v>
      </c>
    </row>
    <row r="124" spans="2:41" s="3" customFormat="1" ht="9.9499999999999993" customHeight="1" x14ac:dyDescent="0.2">
      <c r="B124" s="123" t="s">
        <v>56</v>
      </c>
      <c r="D124" s="75" t="s">
        <v>103</v>
      </c>
      <c r="E124" s="164" t="s">
        <v>793</v>
      </c>
      <c r="F124" s="75"/>
      <c r="G124" s="30" t="s">
        <v>699</v>
      </c>
      <c r="H124" s="30"/>
      <c r="I124" s="30"/>
      <c r="J124" s="30"/>
      <c r="K124" s="30"/>
      <c r="L124" s="30"/>
      <c r="M124" s="30"/>
      <c r="N124" s="30" t="s">
        <v>311</v>
      </c>
      <c r="P124" s="75" t="s">
        <v>93</v>
      </c>
      <c r="Q124" s="91"/>
      <c r="R124" s="29"/>
      <c r="S124" s="39">
        <f>IF(Suggested="Yes",AA124,AG124)</f>
        <v>81.650000000000006</v>
      </c>
      <c r="T124" s="37" t="s">
        <v>47</v>
      </c>
      <c r="U124" s="5" t="str">
        <f>+Instructions!$B$3</f>
        <v>E</v>
      </c>
      <c r="V124" s="52"/>
      <c r="W124" s="56">
        <f>+Instructions!$C$22</f>
        <v>0</v>
      </c>
      <c r="X124" s="17">
        <f t="shared" si="142"/>
        <v>81.650000000000006</v>
      </c>
      <c r="Y124" s="52"/>
      <c r="Z124" s="6" t="s">
        <v>874</v>
      </c>
      <c r="AA124" s="39">
        <v>81.650000000000006</v>
      </c>
      <c r="AB124" s="60">
        <f t="shared" si="143"/>
        <v>0</v>
      </c>
      <c r="AC124" s="17">
        <f t="shared" si="144"/>
        <v>81.650000000000006</v>
      </c>
      <c r="AD124" s="12">
        <f t="shared" si="145"/>
        <v>0</v>
      </c>
      <c r="AE124" s="131"/>
      <c r="AF124" s="139">
        <v>1</v>
      </c>
      <c r="AG124" s="38">
        <f t="shared" si="146"/>
        <v>81.650000000000006</v>
      </c>
      <c r="AH124" s="52"/>
      <c r="AJ124" s="17">
        <f t="shared" si="147"/>
        <v>81.650000000000006</v>
      </c>
      <c r="AK124" s="17">
        <f t="shared" si="148"/>
        <v>0</v>
      </c>
      <c r="AL124" s="17">
        <f t="shared" si="149"/>
        <v>0</v>
      </c>
      <c r="AM124" s="17" t="str">
        <f t="shared" si="150"/>
        <v/>
      </c>
      <c r="AO124" s="109" t="s">
        <v>60</v>
      </c>
    </row>
    <row r="125" spans="2:41" s="3" customFormat="1" ht="9.9499999999999993" customHeight="1" x14ac:dyDescent="0.2">
      <c r="B125" s="123" t="s">
        <v>56</v>
      </c>
      <c r="D125" s="75" t="s">
        <v>103</v>
      </c>
      <c r="E125" s="30" t="s">
        <v>788</v>
      </c>
      <c r="F125" s="75"/>
      <c r="G125" s="30" t="s">
        <v>467</v>
      </c>
      <c r="H125" s="30"/>
      <c r="I125" s="30"/>
      <c r="J125" s="30"/>
      <c r="K125" s="30"/>
      <c r="L125" s="30"/>
      <c r="M125" s="30"/>
      <c r="N125" s="30" t="s">
        <v>311</v>
      </c>
      <c r="P125" s="75" t="s">
        <v>152</v>
      </c>
      <c r="Q125" s="91"/>
      <c r="R125" s="29"/>
      <c r="S125" s="39">
        <f>IF(Suggested="Yes",AA125,AG125)</f>
        <v>54.1</v>
      </c>
      <c r="T125" s="37" t="s">
        <v>47</v>
      </c>
      <c r="U125" s="5" t="str">
        <f>+Instructions!$B$3</f>
        <v>E</v>
      </c>
      <c r="V125" s="52"/>
      <c r="W125" s="56">
        <f>+Instructions!$C$22</f>
        <v>0</v>
      </c>
      <c r="X125" s="17">
        <f t="shared" si="142"/>
        <v>54.1</v>
      </c>
      <c r="Y125" s="52"/>
      <c r="Z125" s="6" t="s">
        <v>874</v>
      </c>
      <c r="AA125" s="39">
        <v>54.1</v>
      </c>
      <c r="AB125" s="60">
        <f t="shared" si="143"/>
        <v>0</v>
      </c>
      <c r="AC125" s="17">
        <f t="shared" si="144"/>
        <v>54.1</v>
      </c>
      <c r="AD125" s="12">
        <f t="shared" si="145"/>
        <v>0</v>
      </c>
      <c r="AE125" s="131"/>
      <c r="AF125" s="139">
        <v>1</v>
      </c>
      <c r="AG125" s="38">
        <f t="shared" si="146"/>
        <v>54.1</v>
      </c>
      <c r="AH125" s="52"/>
      <c r="AJ125" s="17">
        <f t="shared" si="147"/>
        <v>54.1</v>
      </c>
      <c r="AK125" s="17">
        <f t="shared" si="148"/>
        <v>0</v>
      </c>
      <c r="AL125" s="17">
        <f t="shared" si="149"/>
        <v>0</v>
      </c>
      <c r="AM125" s="17" t="str">
        <f t="shared" si="150"/>
        <v/>
      </c>
      <c r="AO125" s="109" t="s">
        <v>60</v>
      </c>
    </row>
    <row r="126" spans="2:41" s="3" customFormat="1" ht="9.9499999999999993" customHeight="1" x14ac:dyDescent="0.2">
      <c r="B126" s="123" t="s">
        <v>56</v>
      </c>
      <c r="D126" s="75" t="s">
        <v>103</v>
      </c>
      <c r="E126" s="164" t="s">
        <v>794</v>
      </c>
      <c r="F126" s="75"/>
      <c r="G126" s="30" t="s">
        <v>574</v>
      </c>
      <c r="H126" s="30"/>
      <c r="I126" s="30"/>
      <c r="J126" s="30"/>
      <c r="K126" s="30"/>
      <c r="L126" s="30"/>
      <c r="M126" s="30"/>
      <c r="N126" s="30" t="s">
        <v>311</v>
      </c>
      <c r="P126" s="75" t="s">
        <v>93</v>
      </c>
      <c r="Q126" s="91"/>
      <c r="R126" s="29"/>
      <c r="S126" s="39">
        <f>IF(Suggested="Yes",AA126,AG126)</f>
        <v>62.1</v>
      </c>
      <c r="T126" s="37" t="s">
        <v>47</v>
      </c>
      <c r="U126" s="5" t="str">
        <f>+Instructions!$B$3</f>
        <v>E</v>
      </c>
      <c r="V126" s="52"/>
      <c r="W126" s="56">
        <f>+Instructions!$C$22</f>
        <v>0</v>
      </c>
      <c r="X126" s="17">
        <f t="shared" si="142"/>
        <v>62.1</v>
      </c>
      <c r="Y126" s="52"/>
      <c r="Z126" s="6" t="s">
        <v>874</v>
      </c>
      <c r="AA126" s="39">
        <v>62.1</v>
      </c>
      <c r="AB126" s="60">
        <f t="shared" si="143"/>
        <v>0</v>
      </c>
      <c r="AC126" s="17">
        <f t="shared" si="144"/>
        <v>62.1</v>
      </c>
      <c r="AD126" s="12">
        <f t="shared" si="145"/>
        <v>0</v>
      </c>
      <c r="AE126" s="131"/>
      <c r="AF126" s="139">
        <v>1</v>
      </c>
      <c r="AG126" s="38">
        <f t="shared" si="146"/>
        <v>62.1</v>
      </c>
      <c r="AH126" s="52"/>
      <c r="AJ126" s="17">
        <f t="shared" si="147"/>
        <v>62.1</v>
      </c>
      <c r="AK126" s="17">
        <f t="shared" si="148"/>
        <v>0</v>
      </c>
      <c r="AL126" s="17">
        <f t="shared" si="149"/>
        <v>0</v>
      </c>
      <c r="AM126" s="17" t="str">
        <f t="shared" si="150"/>
        <v/>
      </c>
      <c r="AO126" s="109" t="s">
        <v>60</v>
      </c>
    </row>
    <row r="127" spans="2:41" s="3" customFormat="1" ht="9.75" customHeight="1" x14ac:dyDescent="0.2">
      <c r="B127" s="123" t="s">
        <v>56</v>
      </c>
      <c r="D127" s="75" t="s">
        <v>103</v>
      </c>
      <c r="E127" s="164" t="s">
        <v>773</v>
      </c>
      <c r="F127" s="75"/>
      <c r="G127" s="30" t="s">
        <v>244</v>
      </c>
      <c r="H127" s="30"/>
      <c r="I127" s="30"/>
      <c r="J127" s="30"/>
      <c r="K127" s="30"/>
      <c r="L127" s="30"/>
      <c r="M127" s="30"/>
      <c r="N127" s="30" t="s">
        <v>312</v>
      </c>
      <c r="P127" s="75" t="s">
        <v>152</v>
      </c>
      <c r="Q127" s="91"/>
      <c r="R127" s="29"/>
      <c r="S127" s="39">
        <f t="shared" si="141"/>
        <v>44.1</v>
      </c>
      <c r="T127" s="37" t="s">
        <v>47</v>
      </c>
      <c r="U127" s="5" t="str">
        <f>+Instructions!$B$3</f>
        <v>E</v>
      </c>
      <c r="V127" s="52"/>
      <c r="W127" s="56">
        <f>+Instructions!$C$22</f>
        <v>0</v>
      </c>
      <c r="X127" s="17">
        <f t="shared" si="142"/>
        <v>44.1</v>
      </c>
      <c r="Y127" s="52"/>
      <c r="Z127" s="6" t="s">
        <v>874</v>
      </c>
      <c r="AA127" s="39">
        <v>44.1</v>
      </c>
      <c r="AB127" s="60">
        <f t="shared" si="143"/>
        <v>0</v>
      </c>
      <c r="AC127" s="17">
        <f t="shared" si="144"/>
        <v>44.1</v>
      </c>
      <c r="AD127" s="12">
        <f t="shared" si="145"/>
        <v>0</v>
      </c>
      <c r="AE127" s="131"/>
      <c r="AF127" s="139">
        <v>1</v>
      </c>
      <c r="AG127" s="38">
        <f t="shared" si="146"/>
        <v>44.1</v>
      </c>
      <c r="AH127" s="52"/>
      <c r="AJ127" s="17">
        <f t="shared" si="147"/>
        <v>44.1</v>
      </c>
      <c r="AK127" s="17">
        <f t="shared" si="148"/>
        <v>0</v>
      </c>
      <c r="AL127" s="17">
        <f t="shared" si="149"/>
        <v>0</v>
      </c>
      <c r="AM127" s="17" t="str">
        <f t="shared" si="150"/>
        <v/>
      </c>
      <c r="AO127" s="109" t="s">
        <v>60</v>
      </c>
    </row>
    <row r="128" spans="2:41" s="3" customFormat="1" ht="9.75" customHeight="1" x14ac:dyDescent="0.2">
      <c r="B128" s="123" t="s">
        <v>56</v>
      </c>
      <c r="D128" s="75" t="s">
        <v>103</v>
      </c>
      <c r="E128" s="164" t="s">
        <v>778</v>
      </c>
      <c r="F128" s="75"/>
      <c r="G128" s="30" t="s">
        <v>244</v>
      </c>
      <c r="H128" s="30"/>
      <c r="I128" s="30"/>
      <c r="J128" s="30"/>
      <c r="K128" s="30"/>
      <c r="L128" s="30"/>
      <c r="M128" s="30"/>
      <c r="N128" s="30" t="s">
        <v>311</v>
      </c>
      <c r="P128" s="75" t="s">
        <v>152</v>
      </c>
      <c r="Q128" s="91"/>
      <c r="R128" s="29"/>
      <c r="S128" s="39">
        <f t="shared" si="141"/>
        <v>44.1</v>
      </c>
      <c r="T128" s="37" t="s">
        <v>47</v>
      </c>
      <c r="U128" s="5" t="str">
        <f>+Instructions!$B$3</f>
        <v>E</v>
      </c>
      <c r="V128" s="52"/>
      <c r="W128" s="56">
        <f>+Instructions!$C$22</f>
        <v>0</v>
      </c>
      <c r="X128" s="17">
        <f t="shared" si="142"/>
        <v>44.1</v>
      </c>
      <c r="Y128" s="52"/>
      <c r="Z128" s="6" t="s">
        <v>874</v>
      </c>
      <c r="AA128" s="39">
        <v>44.1</v>
      </c>
      <c r="AB128" s="60">
        <f t="shared" si="143"/>
        <v>0</v>
      </c>
      <c r="AC128" s="17">
        <f t="shared" si="144"/>
        <v>44.1</v>
      </c>
      <c r="AD128" s="12">
        <f t="shared" si="145"/>
        <v>0</v>
      </c>
      <c r="AE128" s="131"/>
      <c r="AF128" s="139">
        <v>1</v>
      </c>
      <c r="AG128" s="38">
        <f t="shared" si="146"/>
        <v>44.1</v>
      </c>
      <c r="AH128" s="52"/>
      <c r="AJ128" s="17">
        <f t="shared" si="147"/>
        <v>44.1</v>
      </c>
      <c r="AK128" s="17">
        <f t="shared" si="148"/>
        <v>0</v>
      </c>
      <c r="AL128" s="17">
        <f t="shared" si="149"/>
        <v>0</v>
      </c>
      <c r="AM128" s="17" t="str">
        <f t="shared" si="150"/>
        <v/>
      </c>
      <c r="AO128" s="109" t="s">
        <v>60</v>
      </c>
    </row>
    <row r="129" spans="2:41" s="3" customFormat="1" ht="9.75" customHeight="1" x14ac:dyDescent="0.2">
      <c r="B129" s="123" t="s">
        <v>56</v>
      </c>
      <c r="D129" s="75" t="s">
        <v>103</v>
      </c>
      <c r="E129" s="164" t="s">
        <v>779</v>
      </c>
      <c r="F129" s="75"/>
      <c r="G129" s="30" t="s">
        <v>262</v>
      </c>
      <c r="H129" s="30"/>
      <c r="I129" s="30"/>
      <c r="J129" s="30"/>
      <c r="K129" s="30"/>
      <c r="L129" s="30"/>
      <c r="M129" s="30"/>
      <c r="N129" s="30" t="s">
        <v>312</v>
      </c>
      <c r="P129" s="75" t="s">
        <v>152</v>
      </c>
      <c r="Q129" s="91"/>
      <c r="R129" s="29"/>
      <c r="S129" s="39">
        <f t="shared" si="141"/>
        <v>36.25</v>
      </c>
      <c r="T129" s="37" t="s">
        <v>47</v>
      </c>
      <c r="U129" s="5" t="str">
        <f>+Instructions!$B$3</f>
        <v>E</v>
      </c>
      <c r="V129" s="52"/>
      <c r="W129" s="56">
        <f>+Instructions!$C$22</f>
        <v>0</v>
      </c>
      <c r="X129" s="17">
        <f t="shared" si="142"/>
        <v>36.25</v>
      </c>
      <c r="Y129" s="52"/>
      <c r="Z129" s="6" t="s">
        <v>874</v>
      </c>
      <c r="AA129" s="39">
        <v>36.25</v>
      </c>
      <c r="AB129" s="60">
        <f t="shared" si="143"/>
        <v>0</v>
      </c>
      <c r="AC129" s="17">
        <f t="shared" si="144"/>
        <v>36.25</v>
      </c>
      <c r="AD129" s="12">
        <f t="shared" si="145"/>
        <v>0</v>
      </c>
      <c r="AE129" s="131"/>
      <c r="AF129" s="139">
        <v>1</v>
      </c>
      <c r="AG129" s="38">
        <f t="shared" si="146"/>
        <v>36.25</v>
      </c>
      <c r="AH129" s="52"/>
      <c r="AJ129" s="17">
        <f t="shared" si="147"/>
        <v>36.25</v>
      </c>
      <c r="AK129" s="17">
        <f t="shared" si="148"/>
        <v>0</v>
      </c>
      <c r="AL129" s="17">
        <f t="shared" si="149"/>
        <v>0</v>
      </c>
      <c r="AM129" s="17" t="str">
        <f t="shared" si="150"/>
        <v/>
      </c>
      <c r="AO129" s="109" t="s">
        <v>60</v>
      </c>
    </row>
    <row r="130" spans="2:41" s="3" customFormat="1" ht="9.75" customHeight="1" x14ac:dyDescent="0.2">
      <c r="B130" s="123" t="s">
        <v>56</v>
      </c>
      <c r="D130" s="75" t="s">
        <v>103</v>
      </c>
      <c r="E130" s="164" t="s">
        <v>789</v>
      </c>
      <c r="F130" s="75"/>
      <c r="G130" s="30" t="s">
        <v>262</v>
      </c>
      <c r="H130" s="30"/>
      <c r="I130" s="30"/>
      <c r="J130" s="30"/>
      <c r="K130" s="30"/>
      <c r="L130" s="30"/>
      <c r="M130" s="30"/>
      <c r="N130" s="30" t="s">
        <v>311</v>
      </c>
      <c r="P130" s="75" t="s">
        <v>152</v>
      </c>
      <c r="Q130" s="91"/>
      <c r="R130" s="29"/>
      <c r="S130" s="39">
        <f t="shared" si="141"/>
        <v>36.25</v>
      </c>
      <c r="T130" s="37" t="s">
        <v>47</v>
      </c>
      <c r="U130" s="5" t="str">
        <f>+Instructions!$B$3</f>
        <v>E</v>
      </c>
      <c r="V130" s="52"/>
      <c r="W130" s="56">
        <f>+Instructions!$C$22</f>
        <v>0</v>
      </c>
      <c r="X130" s="17">
        <f t="shared" si="142"/>
        <v>36.25</v>
      </c>
      <c r="Y130" s="52"/>
      <c r="Z130" s="6" t="s">
        <v>874</v>
      </c>
      <c r="AA130" s="39">
        <v>36.25</v>
      </c>
      <c r="AB130" s="60">
        <f t="shared" si="143"/>
        <v>0</v>
      </c>
      <c r="AC130" s="17">
        <f t="shared" si="144"/>
        <v>36.25</v>
      </c>
      <c r="AD130" s="12">
        <f t="shared" si="145"/>
        <v>0</v>
      </c>
      <c r="AE130" s="131"/>
      <c r="AF130" s="139">
        <v>1</v>
      </c>
      <c r="AG130" s="38">
        <f t="shared" si="146"/>
        <v>36.25</v>
      </c>
      <c r="AH130" s="52"/>
      <c r="AJ130" s="17">
        <f t="shared" si="147"/>
        <v>36.25</v>
      </c>
      <c r="AK130" s="17">
        <f t="shared" si="148"/>
        <v>0</v>
      </c>
      <c r="AL130" s="17">
        <f t="shared" si="149"/>
        <v>0</v>
      </c>
      <c r="AM130" s="17" t="str">
        <f t="shared" si="150"/>
        <v/>
      </c>
      <c r="AO130" s="109" t="s">
        <v>60</v>
      </c>
    </row>
    <row r="131" spans="2:41" s="3" customFormat="1" ht="9.9499999999999993" customHeight="1" x14ac:dyDescent="0.2">
      <c r="B131" s="123" t="s">
        <v>56</v>
      </c>
      <c r="D131" s="75" t="s">
        <v>103</v>
      </c>
      <c r="E131" s="164" t="s">
        <v>795</v>
      </c>
      <c r="F131" s="75"/>
      <c r="G131" s="30" t="s">
        <v>700</v>
      </c>
      <c r="H131" s="30"/>
      <c r="I131" s="30"/>
      <c r="J131" s="30"/>
      <c r="K131" s="30"/>
      <c r="L131" s="30"/>
      <c r="M131" s="30"/>
      <c r="N131" s="30" t="s">
        <v>311</v>
      </c>
      <c r="P131" s="75" t="s">
        <v>93</v>
      </c>
      <c r="Q131" s="91"/>
      <c r="R131" s="29"/>
      <c r="S131" s="39">
        <f>IF(Suggested="Yes",AA131,AG131)</f>
        <v>60.65</v>
      </c>
      <c r="T131" s="37" t="s">
        <v>47</v>
      </c>
      <c r="U131" s="5" t="str">
        <f>+Instructions!$B$3</f>
        <v>E</v>
      </c>
      <c r="V131" s="52"/>
      <c r="W131" s="56">
        <f>+Instructions!$C$22</f>
        <v>0</v>
      </c>
      <c r="X131" s="17">
        <f t="shared" si="142"/>
        <v>60.65</v>
      </c>
      <c r="Y131" s="52"/>
      <c r="Z131" s="6" t="s">
        <v>874</v>
      </c>
      <c r="AA131" s="39">
        <v>60.65</v>
      </c>
      <c r="AB131" s="60">
        <f t="shared" si="143"/>
        <v>0</v>
      </c>
      <c r="AC131" s="17">
        <f t="shared" si="144"/>
        <v>60.65</v>
      </c>
      <c r="AD131" s="12">
        <f t="shared" si="145"/>
        <v>0</v>
      </c>
      <c r="AE131" s="131"/>
      <c r="AF131" s="139">
        <v>1</v>
      </c>
      <c r="AG131" s="38">
        <f t="shared" si="146"/>
        <v>60.65</v>
      </c>
      <c r="AH131" s="52"/>
      <c r="AJ131" s="17">
        <f t="shared" si="147"/>
        <v>60.65</v>
      </c>
      <c r="AK131" s="17">
        <f t="shared" si="148"/>
        <v>0</v>
      </c>
      <c r="AL131" s="17">
        <f t="shared" si="149"/>
        <v>0</v>
      </c>
      <c r="AM131" s="17" t="str">
        <f t="shared" si="150"/>
        <v/>
      </c>
      <c r="AO131" s="109" t="s">
        <v>60</v>
      </c>
    </row>
    <row r="132" spans="2:41" s="3" customFormat="1" ht="9.9499999999999993" customHeight="1" x14ac:dyDescent="0.2">
      <c r="B132" s="123" t="s">
        <v>56</v>
      </c>
      <c r="D132" s="75" t="s">
        <v>103</v>
      </c>
      <c r="E132" s="164" t="s">
        <v>780</v>
      </c>
      <c r="F132" s="75"/>
      <c r="G132" s="30" t="s">
        <v>357</v>
      </c>
      <c r="H132" s="30"/>
      <c r="I132" s="30"/>
      <c r="J132" s="30"/>
      <c r="K132" s="30"/>
      <c r="L132" s="30"/>
      <c r="M132" s="30"/>
      <c r="N132" s="30" t="s">
        <v>311</v>
      </c>
      <c r="P132" s="75" t="s">
        <v>152</v>
      </c>
      <c r="Q132" s="91"/>
      <c r="R132" s="29"/>
      <c r="S132" s="39">
        <f>IF(Suggested="Yes",AA132,AG132)</f>
        <v>49.15</v>
      </c>
      <c r="T132" s="37" t="s">
        <v>47</v>
      </c>
      <c r="U132" s="5" t="str">
        <f>+Instructions!$B$3</f>
        <v>E</v>
      </c>
      <c r="V132" s="52"/>
      <c r="W132" s="56">
        <f>+Instructions!$C$22</f>
        <v>0</v>
      </c>
      <c r="X132" s="17">
        <f>ROUND($AA132*(1-W132)+0.004999,2)</f>
        <v>49.15</v>
      </c>
      <c r="Y132" s="52"/>
      <c r="Z132" s="6" t="s">
        <v>874</v>
      </c>
      <c r="AA132" s="39">
        <v>49.15</v>
      </c>
      <c r="AB132" s="60">
        <f>+W132</f>
        <v>0</v>
      </c>
      <c r="AC132" s="17">
        <f>+X132</f>
        <v>49.15</v>
      </c>
      <c r="AD132" s="12">
        <f>(AG132-AC132)/AG132</f>
        <v>0</v>
      </c>
      <c r="AE132" s="131"/>
      <c r="AF132" s="139">
        <v>1</v>
      </c>
      <c r="AG132" s="38">
        <f>SUM(AJ132:AL132)+AE132</f>
        <v>49.15</v>
      </c>
      <c r="AH132" s="52"/>
      <c r="AJ132" s="17">
        <f>ROUND(AC132/(1-VLOOKUP(AF132,Group,2,FALSE)),2)</f>
        <v>49.15</v>
      </c>
      <c r="AK132" s="17">
        <f>IF(VLOOKUP(AF132,Group,5,FALSE)="YES",VLOOKUP(ROUND(ROUND(AJ132,1)-AJ132,2),Round,2,FALSE)+VLOOKUP(AF132,Group,6,FALSE),0)</f>
        <v>0</v>
      </c>
      <c r="AL132" s="17">
        <f>IF(VLOOKUP(AF132,Group,7,FALSE)="",0,ROUND(AJ132-0.04999,1)-AJ132+AM132)</f>
        <v>0</v>
      </c>
      <c r="AM132" s="17" t="str">
        <f>IF(VLOOKUP(AF132,Group,7,FALSE)="","",VLOOKUP(AF132,Group,7,FALSE))</f>
        <v/>
      </c>
      <c r="AO132" s="109" t="s">
        <v>60</v>
      </c>
    </row>
    <row r="133" spans="2:41" s="3" customFormat="1" ht="9.9499999999999993" customHeight="1" x14ac:dyDescent="0.2">
      <c r="B133" s="123" t="s">
        <v>56</v>
      </c>
      <c r="D133" s="75" t="s">
        <v>103</v>
      </c>
      <c r="E133" s="30" t="s">
        <v>790</v>
      </c>
      <c r="F133" s="75"/>
      <c r="G133" s="30" t="s">
        <v>356</v>
      </c>
      <c r="H133" s="30"/>
      <c r="I133" s="30"/>
      <c r="J133" s="30"/>
      <c r="K133" s="30"/>
      <c r="L133" s="30"/>
      <c r="M133" s="30"/>
      <c r="N133" s="30" t="s">
        <v>312</v>
      </c>
      <c r="P133" s="75" t="s">
        <v>93</v>
      </c>
      <c r="Q133" s="91"/>
      <c r="R133" s="29"/>
      <c r="S133" s="39">
        <f t="shared" ref="S133:S136" si="169">IF(Suggested="Yes",AA133,AG133)</f>
        <v>44.45</v>
      </c>
      <c r="T133" s="37" t="s">
        <v>47</v>
      </c>
      <c r="U133" s="5" t="str">
        <f>+Instructions!$B$3</f>
        <v>E</v>
      </c>
      <c r="V133" s="52"/>
      <c r="W133" s="56">
        <f>+Instructions!$C$22</f>
        <v>0</v>
      </c>
      <c r="X133" s="17">
        <f>ROUND($AA133*(1-W133)+0.004999,2)</f>
        <v>44.45</v>
      </c>
      <c r="Y133" s="52"/>
      <c r="Z133" s="6" t="s">
        <v>874</v>
      </c>
      <c r="AA133" s="39">
        <v>44.45</v>
      </c>
      <c r="AB133" s="60">
        <f>+W133</f>
        <v>0</v>
      </c>
      <c r="AC133" s="17">
        <f>+X133</f>
        <v>44.45</v>
      </c>
      <c r="AD133" s="12">
        <f>(AG133-AC133)/AG133</f>
        <v>0</v>
      </c>
      <c r="AE133" s="131"/>
      <c r="AF133" s="139">
        <v>1</v>
      </c>
      <c r="AG133" s="38">
        <f>SUM(AJ133:AL133)+AE133</f>
        <v>44.45</v>
      </c>
      <c r="AH133" s="52"/>
      <c r="AJ133" s="17">
        <f>ROUND(AC133/(1-VLOOKUP(AF133,Group,2,FALSE)),2)</f>
        <v>44.45</v>
      </c>
      <c r="AK133" s="17">
        <f>IF(VLOOKUP(AF133,Group,5,FALSE)="YES",VLOOKUP(ROUND(ROUND(AJ133,1)-AJ133,2),Round,2,FALSE)+VLOOKUP(AF133,Group,6,FALSE),0)</f>
        <v>0</v>
      </c>
      <c r="AL133" s="17">
        <f>IF(VLOOKUP(AF133,Group,7,FALSE)="",0,ROUND(AJ133-0.04999,1)-AJ133+AM133)</f>
        <v>0</v>
      </c>
      <c r="AM133" s="17" t="str">
        <f>IF(VLOOKUP(AF133,Group,7,FALSE)="","",VLOOKUP(AF133,Group,7,FALSE))</f>
        <v/>
      </c>
      <c r="AO133" s="109" t="s">
        <v>60</v>
      </c>
    </row>
    <row r="134" spans="2:41" s="3" customFormat="1" ht="9.9499999999999993" customHeight="1" x14ac:dyDescent="0.2">
      <c r="B134" s="123" t="s">
        <v>56</v>
      </c>
      <c r="D134" s="75" t="s">
        <v>103</v>
      </c>
      <c r="E134" s="30" t="s">
        <v>791</v>
      </c>
      <c r="F134" s="75"/>
      <c r="G134" s="30" t="s">
        <v>356</v>
      </c>
      <c r="H134" s="30"/>
      <c r="I134" s="30"/>
      <c r="J134" s="30"/>
      <c r="K134" s="30"/>
      <c r="L134" s="30"/>
      <c r="M134" s="30"/>
      <c r="N134" s="30" t="s">
        <v>311</v>
      </c>
      <c r="P134" s="75" t="s">
        <v>93</v>
      </c>
      <c r="Q134" s="91"/>
      <c r="R134" s="29"/>
      <c r="S134" s="39">
        <f t="shared" si="169"/>
        <v>44.45</v>
      </c>
      <c r="T134" s="37" t="s">
        <v>47</v>
      </c>
      <c r="U134" s="5" t="str">
        <f>+Instructions!$B$3</f>
        <v>E</v>
      </c>
      <c r="V134" s="52"/>
      <c r="W134" s="56">
        <f>+Instructions!$C$22</f>
        <v>0</v>
      </c>
      <c r="X134" s="17">
        <f t="shared" si="142"/>
        <v>44.45</v>
      </c>
      <c r="Y134" s="52"/>
      <c r="Z134" s="6" t="s">
        <v>874</v>
      </c>
      <c r="AA134" s="39">
        <v>44.45</v>
      </c>
      <c r="AB134" s="60">
        <f t="shared" si="143"/>
        <v>0</v>
      </c>
      <c r="AC134" s="17">
        <f t="shared" si="144"/>
        <v>44.45</v>
      </c>
      <c r="AD134" s="12">
        <f t="shared" si="145"/>
        <v>0</v>
      </c>
      <c r="AE134" s="131"/>
      <c r="AF134" s="139">
        <v>1</v>
      </c>
      <c r="AG134" s="38">
        <f t="shared" si="146"/>
        <v>44.45</v>
      </c>
      <c r="AH134" s="52"/>
      <c r="AJ134" s="17">
        <f t="shared" si="147"/>
        <v>44.45</v>
      </c>
      <c r="AK134" s="17">
        <f t="shared" si="148"/>
        <v>0</v>
      </c>
      <c r="AL134" s="17">
        <f t="shared" si="149"/>
        <v>0</v>
      </c>
      <c r="AM134" s="17" t="str">
        <f t="shared" si="150"/>
        <v/>
      </c>
      <c r="AO134" s="109" t="s">
        <v>60</v>
      </c>
    </row>
    <row r="135" spans="2:41" s="3" customFormat="1" ht="9.75" customHeight="1" x14ac:dyDescent="0.2">
      <c r="B135" s="123" t="s">
        <v>56</v>
      </c>
      <c r="D135" s="75" t="s">
        <v>103</v>
      </c>
      <c r="E135" s="30" t="s">
        <v>781</v>
      </c>
      <c r="F135" s="75"/>
      <c r="G135" s="30" t="s">
        <v>332</v>
      </c>
      <c r="H135" s="30"/>
      <c r="I135" s="30"/>
      <c r="J135" s="30"/>
      <c r="K135" s="30"/>
      <c r="L135" s="30"/>
      <c r="M135" s="30"/>
      <c r="N135" s="30" t="s">
        <v>312</v>
      </c>
      <c r="P135" s="75" t="s">
        <v>93</v>
      </c>
      <c r="Q135" s="91"/>
      <c r="R135" s="29"/>
      <c r="S135" s="39">
        <f t="shared" si="169"/>
        <v>41.6</v>
      </c>
      <c r="T135" s="37" t="s">
        <v>47</v>
      </c>
      <c r="U135" s="5" t="str">
        <f>+Instructions!$B$3</f>
        <v>E</v>
      </c>
      <c r="V135" s="52"/>
      <c r="W135" s="56">
        <f>+Instructions!$C$22</f>
        <v>0</v>
      </c>
      <c r="X135" s="17">
        <f t="shared" si="142"/>
        <v>41.6</v>
      </c>
      <c r="Y135" s="52"/>
      <c r="Z135" s="6" t="s">
        <v>874</v>
      </c>
      <c r="AA135" s="39">
        <v>41.6</v>
      </c>
      <c r="AB135" s="60">
        <f t="shared" si="143"/>
        <v>0</v>
      </c>
      <c r="AC135" s="17">
        <f t="shared" si="144"/>
        <v>41.6</v>
      </c>
      <c r="AD135" s="12">
        <f t="shared" si="145"/>
        <v>0</v>
      </c>
      <c r="AE135" s="131"/>
      <c r="AF135" s="139">
        <v>1</v>
      </c>
      <c r="AG135" s="38">
        <f t="shared" si="146"/>
        <v>41.6</v>
      </c>
      <c r="AH135" s="52"/>
      <c r="AJ135" s="17">
        <f t="shared" si="147"/>
        <v>41.6</v>
      </c>
      <c r="AK135" s="17">
        <f t="shared" si="148"/>
        <v>0</v>
      </c>
      <c r="AL135" s="17">
        <f t="shared" si="149"/>
        <v>0</v>
      </c>
      <c r="AM135" s="17" t="str">
        <f t="shared" si="150"/>
        <v/>
      </c>
      <c r="AO135" s="109" t="s">
        <v>60</v>
      </c>
    </row>
    <row r="136" spans="2:41" s="3" customFormat="1" ht="9.9499999999999993" customHeight="1" x14ac:dyDescent="0.2">
      <c r="B136" s="123" t="s">
        <v>56</v>
      </c>
      <c r="D136" s="75" t="s">
        <v>103</v>
      </c>
      <c r="E136" s="30" t="s">
        <v>782</v>
      </c>
      <c r="F136" s="75"/>
      <c r="G136" s="30" t="s">
        <v>332</v>
      </c>
      <c r="H136" s="30"/>
      <c r="I136" s="30"/>
      <c r="J136" s="30"/>
      <c r="K136" s="30"/>
      <c r="L136" s="30"/>
      <c r="M136" s="30"/>
      <c r="N136" s="30" t="s">
        <v>311</v>
      </c>
      <c r="P136" s="75" t="s">
        <v>93</v>
      </c>
      <c r="Q136" s="91"/>
      <c r="R136" s="29"/>
      <c r="S136" s="39">
        <f t="shared" si="169"/>
        <v>41.6</v>
      </c>
      <c r="T136" s="37" t="s">
        <v>47</v>
      </c>
      <c r="U136" s="5" t="str">
        <f>+Instructions!$B$3</f>
        <v>E</v>
      </c>
      <c r="V136" s="52"/>
      <c r="W136" s="56">
        <f>+Instructions!$C$22</f>
        <v>0</v>
      </c>
      <c r="X136" s="17">
        <f t="shared" si="142"/>
        <v>41.6</v>
      </c>
      <c r="Y136" s="52"/>
      <c r="Z136" s="6" t="s">
        <v>874</v>
      </c>
      <c r="AA136" s="39">
        <v>41.6</v>
      </c>
      <c r="AB136" s="60">
        <f t="shared" si="143"/>
        <v>0</v>
      </c>
      <c r="AC136" s="17">
        <f t="shared" si="144"/>
        <v>41.6</v>
      </c>
      <c r="AD136" s="12">
        <f t="shared" si="145"/>
        <v>0</v>
      </c>
      <c r="AE136" s="131"/>
      <c r="AF136" s="139">
        <v>1</v>
      </c>
      <c r="AG136" s="38">
        <f t="shared" si="146"/>
        <v>41.6</v>
      </c>
      <c r="AH136" s="52"/>
      <c r="AJ136" s="17">
        <f t="shared" si="147"/>
        <v>41.6</v>
      </c>
      <c r="AK136" s="17">
        <f t="shared" si="148"/>
        <v>0</v>
      </c>
      <c r="AL136" s="17">
        <f t="shared" si="149"/>
        <v>0</v>
      </c>
      <c r="AM136" s="17" t="str">
        <f t="shared" si="150"/>
        <v/>
      </c>
      <c r="AO136" s="109" t="s">
        <v>60</v>
      </c>
    </row>
    <row r="137" spans="2:41" s="3" customFormat="1" ht="9.75" customHeight="1" x14ac:dyDescent="0.2">
      <c r="B137" s="123" t="s">
        <v>56</v>
      </c>
      <c r="D137" s="75" t="s">
        <v>103</v>
      </c>
      <c r="E137" s="164" t="s">
        <v>774</v>
      </c>
      <c r="F137" s="75"/>
      <c r="G137" s="30" t="s">
        <v>258</v>
      </c>
      <c r="H137" s="30"/>
      <c r="I137" s="30"/>
      <c r="J137" s="30"/>
      <c r="K137" s="30"/>
      <c r="L137" s="30"/>
      <c r="M137" s="30"/>
      <c r="N137" s="30" t="s">
        <v>312</v>
      </c>
      <c r="P137" s="75" t="s">
        <v>152</v>
      </c>
      <c r="Q137" s="91"/>
      <c r="R137" s="29"/>
      <c r="S137" s="39">
        <f t="shared" si="141"/>
        <v>81.650000000000006</v>
      </c>
      <c r="T137" s="37" t="s">
        <v>47</v>
      </c>
      <c r="U137" s="5" t="str">
        <f>+Instructions!$B$3</f>
        <v>E</v>
      </c>
      <c r="V137" s="52"/>
      <c r="W137" s="56">
        <f>+Instructions!$C$22</f>
        <v>0</v>
      </c>
      <c r="X137" s="17">
        <f t="shared" si="142"/>
        <v>81.650000000000006</v>
      </c>
      <c r="Y137" s="52"/>
      <c r="Z137" s="6" t="s">
        <v>874</v>
      </c>
      <c r="AA137" s="39">
        <v>81.650000000000006</v>
      </c>
      <c r="AB137" s="60">
        <f t="shared" si="143"/>
        <v>0</v>
      </c>
      <c r="AC137" s="17">
        <f t="shared" si="144"/>
        <v>81.650000000000006</v>
      </c>
      <c r="AD137" s="12">
        <f t="shared" si="145"/>
        <v>0</v>
      </c>
      <c r="AE137" s="131"/>
      <c r="AF137" s="139">
        <v>1</v>
      </c>
      <c r="AG137" s="38">
        <f t="shared" si="146"/>
        <v>81.650000000000006</v>
      </c>
      <c r="AH137" s="52"/>
      <c r="AJ137" s="17">
        <f t="shared" si="147"/>
        <v>81.650000000000006</v>
      </c>
      <c r="AK137" s="17">
        <f t="shared" si="148"/>
        <v>0</v>
      </c>
      <c r="AL137" s="17">
        <f t="shared" si="149"/>
        <v>0</v>
      </c>
      <c r="AM137" s="17" t="str">
        <f t="shared" si="150"/>
        <v/>
      </c>
      <c r="AO137" s="109" t="s">
        <v>60</v>
      </c>
    </row>
    <row r="138" spans="2:41" s="3" customFormat="1" ht="9.9499999999999993" customHeight="1" x14ac:dyDescent="0.2">
      <c r="B138" s="123" t="s">
        <v>56</v>
      </c>
      <c r="D138" s="75" t="s">
        <v>103</v>
      </c>
      <c r="E138" s="164" t="s">
        <v>783</v>
      </c>
      <c r="F138" s="75"/>
      <c r="G138" s="30" t="s">
        <v>313</v>
      </c>
      <c r="H138" s="30"/>
      <c r="I138" s="30"/>
      <c r="J138" s="30"/>
      <c r="K138" s="30"/>
      <c r="L138" s="30"/>
      <c r="M138" s="30"/>
      <c r="N138" s="30" t="s">
        <v>311</v>
      </c>
      <c r="P138" s="75" t="s">
        <v>152</v>
      </c>
      <c r="Q138" s="91"/>
      <c r="R138" s="29"/>
      <c r="S138" s="39">
        <f t="shared" si="141"/>
        <v>81.650000000000006</v>
      </c>
      <c r="T138" s="37" t="s">
        <v>47</v>
      </c>
      <c r="U138" s="5" t="str">
        <f>+Instructions!$B$3</f>
        <v>E</v>
      </c>
      <c r="V138" s="52"/>
      <c r="W138" s="56">
        <f>+Instructions!$C$22</f>
        <v>0</v>
      </c>
      <c r="X138" s="17">
        <f t="shared" si="142"/>
        <v>81.650000000000006</v>
      </c>
      <c r="Y138" s="52"/>
      <c r="Z138" s="6" t="s">
        <v>874</v>
      </c>
      <c r="AA138" s="39">
        <v>81.650000000000006</v>
      </c>
      <c r="AB138" s="60">
        <f t="shared" si="143"/>
        <v>0</v>
      </c>
      <c r="AC138" s="17">
        <f t="shared" si="144"/>
        <v>81.650000000000006</v>
      </c>
      <c r="AD138" s="12">
        <f t="shared" si="145"/>
        <v>0</v>
      </c>
      <c r="AE138" s="131"/>
      <c r="AF138" s="139">
        <v>1</v>
      </c>
      <c r="AG138" s="38">
        <f t="shared" si="146"/>
        <v>81.650000000000006</v>
      </c>
      <c r="AH138" s="52"/>
      <c r="AJ138" s="17">
        <f t="shared" si="147"/>
        <v>81.650000000000006</v>
      </c>
      <c r="AK138" s="17">
        <f t="shared" si="148"/>
        <v>0</v>
      </c>
      <c r="AL138" s="17">
        <f t="shared" si="149"/>
        <v>0</v>
      </c>
      <c r="AM138" s="17" t="str">
        <f t="shared" si="150"/>
        <v/>
      </c>
      <c r="AO138" s="109" t="s">
        <v>60</v>
      </c>
    </row>
    <row r="139" spans="2:41" s="3" customFormat="1" ht="1.5" customHeight="1" x14ac:dyDescent="0.2">
      <c r="E139" s="179"/>
      <c r="P139" s="75"/>
      <c r="Q139" s="164"/>
      <c r="R139" s="29"/>
      <c r="S139" s="39"/>
      <c r="T139" s="6"/>
      <c r="U139" s="5"/>
      <c r="V139" s="52"/>
      <c r="W139" s="56"/>
      <c r="X139" s="15"/>
      <c r="Y139" s="52"/>
      <c r="Z139" s="39"/>
      <c r="AA139" s="39"/>
      <c r="AB139" s="55"/>
      <c r="AC139" s="17"/>
      <c r="AD139" s="15"/>
      <c r="AE139" s="65"/>
      <c r="AF139" s="134"/>
      <c r="AG139" s="39"/>
      <c r="AH139" s="52"/>
      <c r="AJ139" s="17"/>
      <c r="AK139" s="17"/>
      <c r="AL139" s="17"/>
      <c r="AM139" s="17"/>
      <c r="AO139" s="31" t="s">
        <v>60</v>
      </c>
    </row>
    <row r="140" spans="2:41" s="3" customFormat="1" ht="9.9499999999999993" customHeight="1" x14ac:dyDescent="0.2">
      <c r="B140" s="123" t="s">
        <v>56</v>
      </c>
      <c r="D140" s="75" t="s">
        <v>98</v>
      </c>
      <c r="E140" s="164" t="s">
        <v>771</v>
      </c>
      <c r="F140" s="75"/>
      <c r="G140" s="30" t="s">
        <v>250</v>
      </c>
      <c r="H140" s="30"/>
      <c r="I140" s="30"/>
      <c r="J140" s="30"/>
      <c r="K140" s="30"/>
      <c r="L140" s="30"/>
      <c r="M140" s="30"/>
      <c r="N140" s="30" t="s">
        <v>312</v>
      </c>
      <c r="P140" s="75"/>
      <c r="Q140" s="164"/>
      <c r="R140" s="29" t="s">
        <v>52</v>
      </c>
      <c r="S140" s="39">
        <f t="shared" ref="S140:S143" si="170">IF(Suggested="Yes",AA140,AG140)</f>
        <v>173.5</v>
      </c>
      <c r="T140" s="37" t="s">
        <v>47</v>
      </c>
      <c r="U140" s="5" t="str">
        <f>+Instructions!$B$3</f>
        <v>E</v>
      </c>
      <c r="V140" s="52"/>
      <c r="W140" s="56">
        <f>+Instructions!$C$22</f>
        <v>0</v>
      </c>
      <c r="X140" s="17">
        <f>ROUND($AA140*(1-W140)+0.004999,2)</f>
        <v>173.5</v>
      </c>
      <c r="Y140" s="52"/>
      <c r="Z140" s="6" t="s">
        <v>874</v>
      </c>
      <c r="AA140" s="39">
        <v>173.5</v>
      </c>
      <c r="AB140" s="60">
        <f t="shared" ref="AB140:AC143" si="171">+W140</f>
        <v>0</v>
      </c>
      <c r="AC140" s="17">
        <f t="shared" si="171"/>
        <v>173.5</v>
      </c>
      <c r="AD140" s="12">
        <f>(AG140-AC140)/AG140</f>
        <v>0</v>
      </c>
      <c r="AE140" s="131"/>
      <c r="AF140" s="139">
        <v>1</v>
      </c>
      <c r="AG140" s="38">
        <f>SUM(AJ140:AL140)+AE140</f>
        <v>173.5</v>
      </c>
      <c r="AH140" s="52"/>
      <c r="AJ140" s="17">
        <f>ROUND(AC140/(1-VLOOKUP(AF140,Group,2,FALSE)),2)</f>
        <v>173.5</v>
      </c>
      <c r="AK140" s="17">
        <f>IF(VLOOKUP(AF140,Group,5,FALSE)="YES",VLOOKUP(ROUND(ROUND(AJ140,1)-AJ140,2),Round,2,FALSE)+VLOOKUP(AF140,Group,6,FALSE),0)</f>
        <v>0</v>
      </c>
      <c r="AL140" s="17">
        <f>IF(VLOOKUP(AF140,Group,7,FALSE)="",0,ROUND(AJ140-0.04999,1)-AJ140+AM140)</f>
        <v>0</v>
      </c>
      <c r="AM140" s="17" t="str">
        <f>IF(VLOOKUP(AF140,Group,7,FALSE)="","",VLOOKUP(AF140,Group,7,FALSE))</f>
        <v/>
      </c>
      <c r="AO140" s="109" t="s">
        <v>60</v>
      </c>
    </row>
    <row r="141" spans="2:41" s="3" customFormat="1" ht="9.9499999999999993" customHeight="1" x14ac:dyDescent="0.2">
      <c r="B141" s="123" t="s">
        <v>56</v>
      </c>
      <c r="D141" s="75" t="s">
        <v>98</v>
      </c>
      <c r="E141" s="164" t="s">
        <v>772</v>
      </c>
      <c r="F141" s="75"/>
      <c r="G141" s="30" t="s">
        <v>239</v>
      </c>
      <c r="H141" s="30"/>
      <c r="I141" s="30"/>
      <c r="J141" s="30"/>
      <c r="K141" s="30"/>
      <c r="L141" s="30"/>
      <c r="M141" s="30"/>
      <c r="N141" s="30" t="s">
        <v>311</v>
      </c>
      <c r="P141" s="75"/>
      <c r="Q141" s="164"/>
      <c r="R141" s="29" t="s">
        <v>52</v>
      </c>
      <c r="S141" s="39">
        <f t="shared" si="170"/>
        <v>173.5</v>
      </c>
      <c r="T141" s="37" t="s">
        <v>47</v>
      </c>
      <c r="U141" s="5" t="str">
        <f>+Instructions!$B$3</f>
        <v>E</v>
      </c>
      <c r="V141" s="52"/>
      <c r="W141" s="56">
        <f>+Instructions!$C$22</f>
        <v>0</v>
      </c>
      <c r="X141" s="17">
        <f>ROUND($AA141*(1-W141)+0.004999,2)</f>
        <v>173.5</v>
      </c>
      <c r="Y141" s="52"/>
      <c r="Z141" s="6" t="s">
        <v>874</v>
      </c>
      <c r="AA141" s="39">
        <v>173.5</v>
      </c>
      <c r="AB141" s="60">
        <f t="shared" si="171"/>
        <v>0</v>
      </c>
      <c r="AC141" s="17">
        <f t="shared" si="171"/>
        <v>173.5</v>
      </c>
      <c r="AD141" s="12">
        <f>(AG141-AC141)/AG141</f>
        <v>0</v>
      </c>
      <c r="AE141" s="131"/>
      <c r="AF141" s="139">
        <v>1</v>
      </c>
      <c r="AG141" s="38">
        <f>SUM(AJ141:AL141)+AE141</f>
        <v>173.5</v>
      </c>
      <c r="AH141" s="52"/>
      <c r="AJ141" s="17">
        <f>ROUND(AC141/(1-VLOOKUP(AF141,Group,2,FALSE)),2)</f>
        <v>173.5</v>
      </c>
      <c r="AK141" s="17">
        <f>IF(VLOOKUP(AF141,Group,5,FALSE)="YES",VLOOKUP(ROUND(ROUND(AJ141,1)-AJ141,2),Round,2,FALSE)+VLOOKUP(AF141,Group,6,FALSE),0)</f>
        <v>0</v>
      </c>
      <c r="AL141" s="17">
        <f>IF(VLOOKUP(AF141,Group,7,FALSE)="",0,ROUND(AJ141-0.04999,1)-AJ141+AM141)</f>
        <v>0</v>
      </c>
      <c r="AM141" s="17" t="str">
        <f>IF(VLOOKUP(AF141,Group,7,FALSE)="","",VLOOKUP(AF141,Group,7,FALSE))</f>
        <v/>
      </c>
      <c r="AO141" s="109" t="s">
        <v>60</v>
      </c>
    </row>
    <row r="142" spans="2:41" s="3" customFormat="1" ht="9.9499999999999993" customHeight="1" x14ac:dyDescent="0.2">
      <c r="B142" s="123" t="s">
        <v>56</v>
      </c>
      <c r="D142" s="75" t="s">
        <v>98</v>
      </c>
      <c r="E142" s="164" t="s">
        <v>773</v>
      </c>
      <c r="F142" s="75"/>
      <c r="G142" s="30" t="s">
        <v>244</v>
      </c>
      <c r="H142" s="30"/>
      <c r="I142" s="30"/>
      <c r="J142" s="30"/>
      <c r="K142" s="30"/>
      <c r="L142" s="30"/>
      <c r="M142" s="30"/>
      <c r="N142" s="30" t="s">
        <v>312</v>
      </c>
      <c r="P142" s="75" t="s">
        <v>106</v>
      </c>
      <c r="Q142" s="164"/>
      <c r="R142" s="29"/>
      <c r="S142" s="39">
        <f t="shared" si="170"/>
        <v>43.2</v>
      </c>
      <c r="T142" s="37" t="s">
        <v>47</v>
      </c>
      <c r="U142" s="5" t="str">
        <f>+Instructions!$B$3</f>
        <v>E</v>
      </c>
      <c r="V142" s="52"/>
      <c r="W142" s="56">
        <f>+Instructions!$C$22</f>
        <v>0</v>
      </c>
      <c r="X142" s="17">
        <f>ROUND($AA142*(1-W142)+0.004999,2)</f>
        <v>43.2</v>
      </c>
      <c r="Y142" s="52"/>
      <c r="Z142" s="6" t="s">
        <v>874</v>
      </c>
      <c r="AA142" s="39">
        <v>43.2</v>
      </c>
      <c r="AB142" s="60">
        <f t="shared" si="171"/>
        <v>0</v>
      </c>
      <c r="AC142" s="17">
        <f t="shared" si="171"/>
        <v>43.2</v>
      </c>
      <c r="AD142" s="12">
        <f>(AG142-AC142)/AG142</f>
        <v>0</v>
      </c>
      <c r="AE142" s="131"/>
      <c r="AF142" s="139">
        <v>1</v>
      </c>
      <c r="AG142" s="38">
        <f>SUM(AJ142:AL142)+AE142</f>
        <v>43.2</v>
      </c>
      <c r="AH142" s="52"/>
      <c r="AJ142" s="17">
        <f>ROUND(AC142/(1-VLOOKUP(AF142,Group,2,FALSE)),2)</f>
        <v>43.2</v>
      </c>
      <c r="AK142" s="17">
        <f>IF(VLOOKUP(AF142,Group,5,FALSE)="YES",VLOOKUP(ROUND(ROUND(AJ142,1)-AJ142,2),Round,2,FALSE)+VLOOKUP(AF142,Group,6,FALSE),0)</f>
        <v>0</v>
      </c>
      <c r="AL142" s="17">
        <f>IF(VLOOKUP(AF142,Group,7,FALSE)="",0,ROUND(AJ142-0.04999,1)-AJ142+AM142)</f>
        <v>0</v>
      </c>
      <c r="AM142" s="17" t="str">
        <f>IF(VLOOKUP(AF142,Group,7,FALSE)="","",VLOOKUP(AF142,Group,7,FALSE))</f>
        <v/>
      </c>
      <c r="AO142" s="109" t="s">
        <v>60</v>
      </c>
    </row>
    <row r="143" spans="2:41" s="3" customFormat="1" ht="9.9499999999999993" customHeight="1" x14ac:dyDescent="0.2">
      <c r="B143" s="123" t="s">
        <v>56</v>
      </c>
      <c r="D143" s="75" t="s">
        <v>98</v>
      </c>
      <c r="E143" s="164" t="s">
        <v>774</v>
      </c>
      <c r="F143" s="75"/>
      <c r="G143" s="30" t="s">
        <v>258</v>
      </c>
      <c r="H143" s="30"/>
      <c r="I143" s="30"/>
      <c r="J143" s="30"/>
      <c r="K143" s="30"/>
      <c r="L143" s="30"/>
      <c r="M143" s="30"/>
      <c r="N143" s="30" t="s">
        <v>312</v>
      </c>
      <c r="P143" s="75"/>
      <c r="Q143" s="164"/>
      <c r="R143" s="29" t="s">
        <v>52</v>
      </c>
      <c r="S143" s="39">
        <f t="shared" si="170"/>
        <v>173.5</v>
      </c>
      <c r="T143" s="37" t="s">
        <v>47</v>
      </c>
      <c r="U143" s="5" t="str">
        <f>+Instructions!$B$3</f>
        <v>E</v>
      </c>
      <c r="V143" s="52"/>
      <c r="W143" s="56">
        <f>+Instructions!$C$22</f>
        <v>0</v>
      </c>
      <c r="X143" s="17">
        <f>ROUND($AA143*(1-W143)+0.004999,2)</f>
        <v>173.5</v>
      </c>
      <c r="Y143" s="52"/>
      <c r="Z143" s="6" t="s">
        <v>874</v>
      </c>
      <c r="AA143" s="39">
        <v>173.5</v>
      </c>
      <c r="AB143" s="60">
        <f t="shared" si="171"/>
        <v>0</v>
      </c>
      <c r="AC143" s="17">
        <f t="shared" si="171"/>
        <v>173.5</v>
      </c>
      <c r="AD143" s="12">
        <f>(AG143-AC143)/AG143</f>
        <v>0</v>
      </c>
      <c r="AE143" s="131"/>
      <c r="AF143" s="139">
        <v>1</v>
      </c>
      <c r="AG143" s="38">
        <f>SUM(AJ143:AL143)+AE143</f>
        <v>173.5</v>
      </c>
      <c r="AH143" s="52"/>
      <c r="AJ143" s="17">
        <f>ROUND(AC143/(1-VLOOKUP(AF143,Group,2,FALSE)),2)</f>
        <v>173.5</v>
      </c>
      <c r="AK143" s="17">
        <f>IF(VLOOKUP(AF143,Group,5,FALSE)="YES",VLOOKUP(ROUND(ROUND(AJ143,1)-AJ143,2),Round,2,FALSE)+VLOOKUP(AF143,Group,6,FALSE),0)</f>
        <v>0</v>
      </c>
      <c r="AL143" s="17">
        <f>IF(VLOOKUP(AF143,Group,7,FALSE)="",0,ROUND(AJ143-0.04999,1)-AJ143+AM143)</f>
        <v>0</v>
      </c>
      <c r="AM143" s="17" t="str">
        <f>IF(VLOOKUP(AF143,Group,7,FALSE)="","",VLOOKUP(AF143,Group,7,FALSE))</f>
        <v/>
      </c>
      <c r="AO143" s="109" t="s">
        <v>60</v>
      </c>
    </row>
    <row r="144" spans="2:41" s="3" customFormat="1" ht="1.5" customHeight="1" x14ac:dyDescent="0.2">
      <c r="P144" s="75"/>
      <c r="Q144" s="91"/>
      <c r="R144" s="6"/>
      <c r="S144" s="39"/>
      <c r="T144" s="6"/>
      <c r="U144" s="5"/>
      <c r="V144" s="52"/>
      <c r="W144" s="56"/>
      <c r="X144" s="15"/>
      <c r="Y144" s="52"/>
      <c r="Z144" s="39"/>
      <c r="AA144" s="39"/>
      <c r="AB144" s="55"/>
      <c r="AC144" s="17"/>
      <c r="AD144" s="15"/>
      <c r="AE144" s="65"/>
      <c r="AF144" s="134"/>
      <c r="AG144" s="39"/>
      <c r="AH144" s="52"/>
      <c r="AJ144" s="17"/>
      <c r="AK144" s="17"/>
      <c r="AL144" s="17"/>
      <c r="AM144" s="17"/>
      <c r="AO144" s="109" t="s">
        <v>60</v>
      </c>
    </row>
    <row r="145" spans="2:41" s="3" customFormat="1" ht="9.75" customHeight="1" x14ac:dyDescent="0.2">
      <c r="C145" s="35"/>
      <c r="D145" s="40" t="s">
        <v>53</v>
      </c>
      <c r="E145" s="173" t="s">
        <v>864</v>
      </c>
      <c r="P145" s="4"/>
      <c r="Q145" s="6"/>
      <c r="S145" s="21"/>
      <c r="T145" s="68"/>
      <c r="U145" s="5"/>
      <c r="V145" s="52"/>
      <c r="W145" s="70"/>
      <c r="X145" s="70"/>
      <c r="Y145" s="52"/>
      <c r="Z145" s="39"/>
      <c r="AA145" s="17"/>
      <c r="AB145" s="15"/>
      <c r="AC145" s="15"/>
      <c r="AD145" s="15"/>
      <c r="AE145" s="15"/>
      <c r="AF145" s="65"/>
      <c r="AG145" s="17"/>
      <c r="AH145" s="52"/>
      <c r="AO145" s="31" t="s">
        <v>60</v>
      </c>
    </row>
    <row r="146" spans="2:41" s="3" customFormat="1" ht="9.75" customHeight="1" x14ac:dyDescent="0.2">
      <c r="C146" s="164" t="s">
        <v>94</v>
      </c>
      <c r="E146" s="173" t="s">
        <v>242</v>
      </c>
      <c r="F146" s="75"/>
      <c r="G146" s="30"/>
      <c r="H146" s="30"/>
      <c r="I146" s="30"/>
      <c r="J146" s="30"/>
      <c r="K146" s="30"/>
      <c r="L146" s="30"/>
      <c r="M146" s="30"/>
      <c r="N146" s="30"/>
      <c r="P146" s="75"/>
      <c r="Q146" s="91"/>
      <c r="R146" s="29"/>
      <c r="S146" s="39"/>
      <c r="T146" s="37"/>
      <c r="U146" s="5"/>
      <c r="V146" s="165"/>
      <c r="W146" s="56"/>
      <c r="X146" s="17"/>
      <c r="Y146" s="165"/>
      <c r="Z146" s="166"/>
      <c r="AA146" s="39"/>
      <c r="AB146" s="60"/>
      <c r="AC146" s="17"/>
      <c r="AD146" s="12"/>
      <c r="AE146" s="65"/>
      <c r="AG146" s="17"/>
      <c r="AH146" s="165"/>
      <c r="AJ146" s="6" t="s">
        <v>87</v>
      </c>
      <c r="AO146" s="31" t="s">
        <v>60</v>
      </c>
    </row>
    <row r="147" spans="2:41" s="3" customFormat="1" ht="9.75" customHeight="1" x14ac:dyDescent="0.2">
      <c r="C147" s="164" t="s">
        <v>94</v>
      </c>
      <c r="E147" s="173" t="s">
        <v>241</v>
      </c>
      <c r="F147" s="75"/>
      <c r="G147" s="30"/>
      <c r="H147" s="30"/>
      <c r="I147" s="30"/>
      <c r="J147" s="30"/>
      <c r="K147" s="30"/>
      <c r="L147" s="30"/>
      <c r="M147" s="30"/>
      <c r="N147" s="30"/>
      <c r="P147" s="75"/>
      <c r="Q147" s="91"/>
      <c r="R147" s="29"/>
      <c r="S147" s="39"/>
      <c r="T147" s="37"/>
      <c r="U147" s="5"/>
      <c r="V147" s="165"/>
      <c r="W147" s="56"/>
      <c r="X147" s="17"/>
      <c r="Y147" s="165"/>
      <c r="Z147" s="166"/>
      <c r="AA147" s="39"/>
      <c r="AB147" s="60"/>
      <c r="AC147" s="17"/>
      <c r="AD147" s="12"/>
      <c r="AE147" s="65"/>
      <c r="AG147" s="17"/>
      <c r="AH147" s="165"/>
      <c r="AJ147" s="6" t="s">
        <v>87</v>
      </c>
      <c r="AO147" s="31" t="s">
        <v>60</v>
      </c>
    </row>
    <row r="148" spans="2:41" s="3" customFormat="1" ht="9.75" customHeight="1" x14ac:dyDescent="0.2">
      <c r="C148" s="164" t="s">
        <v>95</v>
      </c>
      <c r="E148" s="174" t="s">
        <v>225</v>
      </c>
      <c r="F148" s="75"/>
      <c r="G148" s="30"/>
      <c r="H148" s="30"/>
      <c r="I148" s="30"/>
      <c r="J148" s="30"/>
      <c r="K148" s="30"/>
      <c r="L148" s="30"/>
      <c r="M148" s="30"/>
      <c r="N148" s="30"/>
      <c r="P148" s="75"/>
      <c r="Q148" s="91"/>
      <c r="R148" s="29"/>
      <c r="S148" s="39"/>
      <c r="T148" s="37"/>
      <c r="U148" s="5"/>
      <c r="V148" s="165"/>
      <c r="W148" s="56"/>
      <c r="X148" s="17"/>
      <c r="Y148" s="165"/>
      <c r="Z148" s="166"/>
      <c r="AA148" s="39"/>
      <c r="AB148" s="60"/>
      <c r="AC148" s="17"/>
      <c r="AD148" s="12"/>
      <c r="AE148" s="65"/>
      <c r="AG148" s="17"/>
      <c r="AH148" s="165"/>
      <c r="AJ148" s="6" t="s">
        <v>87</v>
      </c>
      <c r="AO148" s="31" t="s">
        <v>60</v>
      </c>
    </row>
    <row r="149" spans="2:41" s="3" customFormat="1" ht="9.75" customHeight="1" x14ac:dyDescent="0.2">
      <c r="C149" s="164" t="s">
        <v>96</v>
      </c>
      <c r="E149" s="173" t="s">
        <v>226</v>
      </c>
      <c r="F149" s="75"/>
      <c r="G149" s="30"/>
      <c r="H149" s="30"/>
      <c r="I149" s="30"/>
      <c r="J149" s="30"/>
      <c r="K149" s="30"/>
      <c r="L149" s="30"/>
      <c r="M149" s="30"/>
      <c r="N149" s="30"/>
      <c r="P149" s="75"/>
      <c r="Q149" s="91"/>
      <c r="R149" s="29"/>
      <c r="S149" s="39"/>
      <c r="T149" s="37"/>
      <c r="U149" s="5"/>
      <c r="V149" s="165"/>
      <c r="W149" s="56"/>
      <c r="X149" s="17"/>
      <c r="Y149" s="165"/>
      <c r="Z149" s="166"/>
      <c r="AA149" s="39"/>
      <c r="AB149" s="60"/>
      <c r="AC149" s="17"/>
      <c r="AD149" s="12"/>
      <c r="AE149" s="65"/>
      <c r="AG149" s="17"/>
      <c r="AH149" s="165"/>
      <c r="AJ149" s="6" t="s">
        <v>87</v>
      </c>
      <c r="AO149" s="31" t="s">
        <v>60</v>
      </c>
    </row>
    <row r="150" spans="2:41" s="3" customFormat="1" ht="3.95" customHeight="1" x14ac:dyDescent="0.2">
      <c r="P150" s="75"/>
      <c r="Q150" s="91"/>
      <c r="R150" s="6"/>
      <c r="S150" s="39"/>
      <c r="T150" s="6"/>
      <c r="U150" s="5"/>
      <c r="V150" s="52"/>
      <c r="W150" s="56"/>
      <c r="X150" s="15"/>
      <c r="Y150" s="52"/>
      <c r="Z150" s="39"/>
      <c r="AA150" s="39"/>
      <c r="AB150" s="55"/>
      <c r="AC150" s="17"/>
      <c r="AD150" s="15"/>
      <c r="AE150" s="65"/>
      <c r="AF150" s="134"/>
      <c r="AG150" s="39"/>
      <c r="AH150" s="52"/>
      <c r="AJ150" s="17"/>
      <c r="AK150" s="17"/>
      <c r="AL150" s="17"/>
      <c r="AM150" s="17"/>
      <c r="AO150" s="109" t="s">
        <v>60</v>
      </c>
    </row>
    <row r="151" spans="2:41" s="3" customFormat="1" ht="9.9499999999999993" customHeight="1" x14ac:dyDescent="0.2">
      <c r="C151" s="74" t="s">
        <v>674</v>
      </c>
      <c r="P151" s="4"/>
      <c r="Q151" s="6"/>
      <c r="R151" s="80" t="s">
        <v>323</v>
      </c>
      <c r="S151" s="187" t="s">
        <v>578</v>
      </c>
      <c r="T151" s="188"/>
      <c r="U151" s="5"/>
      <c r="V151" s="52"/>
      <c r="W151" s="70"/>
      <c r="X151" s="70"/>
      <c r="Y151" s="52"/>
      <c r="Z151" s="39"/>
      <c r="AA151" s="17"/>
      <c r="AB151" s="15"/>
      <c r="AC151" s="15"/>
      <c r="AD151" s="15"/>
      <c r="AE151" s="15"/>
      <c r="AF151" s="65"/>
      <c r="AG151" s="17"/>
      <c r="AH151" s="52"/>
      <c r="AO151" s="31" t="s">
        <v>60</v>
      </c>
    </row>
    <row r="152" spans="2:41" s="3" customFormat="1" ht="3" customHeight="1" x14ac:dyDescent="0.2">
      <c r="P152" s="75"/>
      <c r="Q152" s="91"/>
      <c r="R152" s="6"/>
      <c r="S152" s="39"/>
      <c r="T152" s="6"/>
      <c r="U152" s="5"/>
      <c r="V152" s="52"/>
      <c r="W152" s="56"/>
      <c r="X152" s="15"/>
      <c r="Y152" s="52"/>
      <c r="Z152" s="39"/>
      <c r="AA152" s="39"/>
      <c r="AB152" s="55"/>
      <c r="AC152" s="17"/>
      <c r="AD152" s="15"/>
      <c r="AE152" s="65"/>
      <c r="AF152" s="134"/>
      <c r="AG152" s="39"/>
      <c r="AH152" s="52"/>
      <c r="AJ152" s="17"/>
      <c r="AK152" s="17"/>
      <c r="AL152" s="17"/>
      <c r="AM152" s="17"/>
      <c r="AO152" s="31" t="s">
        <v>60</v>
      </c>
    </row>
    <row r="153" spans="2:41" s="3" customFormat="1" ht="9.9499999999999993" customHeight="1" x14ac:dyDescent="0.2">
      <c r="B153" s="123" t="s">
        <v>56</v>
      </c>
      <c r="D153" s="75" t="s">
        <v>98</v>
      </c>
      <c r="E153" s="30" t="s">
        <v>761</v>
      </c>
      <c r="F153" s="75"/>
      <c r="G153" s="30" t="s">
        <v>370</v>
      </c>
      <c r="H153" s="30"/>
      <c r="I153" s="30"/>
      <c r="J153" s="30"/>
      <c r="K153" s="30" t="s">
        <v>311</v>
      </c>
      <c r="M153" s="30"/>
      <c r="N153" s="30"/>
      <c r="P153" s="75" t="s">
        <v>363</v>
      </c>
      <c r="Q153" s="91"/>
      <c r="R153" s="29"/>
      <c r="S153" s="39">
        <f t="shared" ref="S153:S162" si="172">IF(Suggested="Yes",AA153,AG153)</f>
        <v>52.2</v>
      </c>
      <c r="T153" s="37" t="s">
        <v>47</v>
      </c>
      <c r="U153" s="5" t="str">
        <f>+Instructions!$B$3</f>
        <v>E</v>
      </c>
      <c r="V153" s="52"/>
      <c r="W153" s="56">
        <f>+Instructions!$C$22</f>
        <v>0</v>
      </c>
      <c r="X153" s="17">
        <f t="shared" ref="X153:X162" si="173">ROUND($AA153*(1-W153)+0.004999,2)</f>
        <v>52.2</v>
      </c>
      <c r="Y153" s="52"/>
      <c r="Z153" s="6" t="s">
        <v>874</v>
      </c>
      <c r="AA153" s="39">
        <v>52.2</v>
      </c>
      <c r="AB153" s="60">
        <f t="shared" ref="AB153:AB162" si="174">+W153</f>
        <v>0</v>
      </c>
      <c r="AC153" s="17">
        <f t="shared" ref="AC153:AC162" si="175">+X153</f>
        <v>52.2</v>
      </c>
      <c r="AD153" s="12">
        <f t="shared" ref="AD153:AD162" si="176">(AG153-AC153)/AG153</f>
        <v>0</v>
      </c>
      <c r="AE153" s="131"/>
      <c r="AF153" s="139">
        <v>1</v>
      </c>
      <c r="AG153" s="38">
        <f t="shared" ref="AG153:AG162" si="177">SUM(AJ153:AL153)+AE153</f>
        <v>52.2</v>
      </c>
      <c r="AH153" s="52"/>
      <c r="AJ153" s="17">
        <f t="shared" ref="AJ153:AJ162" si="178">ROUND(AC153/(1-VLOOKUP(AF153,Group,2,FALSE)),2)</f>
        <v>52.2</v>
      </c>
      <c r="AK153" s="17">
        <f t="shared" ref="AK153:AK162" si="179">IF(VLOOKUP(AF153,Group,5,FALSE)="YES",VLOOKUP(ROUND(ROUND(AJ153,1)-AJ153,2),Round,2,FALSE)+VLOOKUP(AF153,Group,6,FALSE),0)</f>
        <v>0</v>
      </c>
      <c r="AL153" s="17">
        <f t="shared" ref="AL153:AL162" si="180">IF(VLOOKUP(AF153,Group,7,FALSE)="",0,ROUND(AJ153-0.04999,1)-AJ153+AM153)</f>
        <v>0</v>
      </c>
      <c r="AM153" s="17" t="str">
        <f t="shared" ref="AM153:AM162" si="181">IF(VLOOKUP(AF153,Group,7,FALSE)="","",VLOOKUP(AF153,Group,7,FALSE))</f>
        <v/>
      </c>
      <c r="AO153" s="109" t="s">
        <v>60</v>
      </c>
    </row>
    <row r="154" spans="2:41" s="3" customFormat="1" ht="9.9499999999999993" customHeight="1" x14ac:dyDescent="0.2">
      <c r="B154" s="123" t="s">
        <v>56</v>
      </c>
      <c r="D154" s="75" t="s">
        <v>98</v>
      </c>
      <c r="E154" s="30" t="s">
        <v>762</v>
      </c>
      <c r="F154" s="75"/>
      <c r="G154" s="30" t="s">
        <v>703</v>
      </c>
      <c r="H154" s="30"/>
      <c r="I154" s="30"/>
      <c r="J154" s="30"/>
      <c r="K154" s="30" t="s">
        <v>311</v>
      </c>
      <c r="M154" s="30"/>
      <c r="N154" s="30"/>
      <c r="P154" s="75" t="s">
        <v>363</v>
      </c>
      <c r="Q154" s="91"/>
      <c r="R154" s="29"/>
      <c r="S154" s="39">
        <f t="shared" si="172"/>
        <v>52.2</v>
      </c>
      <c r="T154" s="37" t="s">
        <v>47</v>
      </c>
      <c r="U154" s="5" t="str">
        <f>+Instructions!$B$3</f>
        <v>E</v>
      </c>
      <c r="V154" s="52"/>
      <c r="W154" s="56">
        <f>+Instructions!$C$22</f>
        <v>0</v>
      </c>
      <c r="X154" s="17">
        <f t="shared" si="173"/>
        <v>52.2</v>
      </c>
      <c r="Y154" s="52"/>
      <c r="Z154" s="6" t="s">
        <v>874</v>
      </c>
      <c r="AA154" s="39">
        <v>52.2</v>
      </c>
      <c r="AB154" s="60">
        <f t="shared" si="174"/>
        <v>0</v>
      </c>
      <c r="AC154" s="17">
        <f t="shared" si="175"/>
        <v>52.2</v>
      </c>
      <c r="AD154" s="12">
        <f t="shared" si="176"/>
        <v>0</v>
      </c>
      <c r="AE154" s="131"/>
      <c r="AF154" s="139">
        <v>1</v>
      </c>
      <c r="AG154" s="38">
        <f t="shared" si="177"/>
        <v>52.2</v>
      </c>
      <c r="AH154" s="52"/>
      <c r="AJ154" s="17">
        <f t="shared" si="178"/>
        <v>52.2</v>
      </c>
      <c r="AK154" s="17">
        <f t="shared" si="179"/>
        <v>0</v>
      </c>
      <c r="AL154" s="17">
        <f t="shared" si="180"/>
        <v>0</v>
      </c>
      <c r="AM154" s="17" t="str">
        <f t="shared" si="181"/>
        <v/>
      </c>
      <c r="AO154" s="109" t="s">
        <v>60</v>
      </c>
    </row>
    <row r="155" spans="2:41" s="3" customFormat="1" ht="9.9499999999999993" customHeight="1" x14ac:dyDescent="0.2">
      <c r="B155" s="123" t="s">
        <v>56</v>
      </c>
      <c r="D155" s="75" t="s">
        <v>98</v>
      </c>
      <c r="E155" s="30" t="s">
        <v>763</v>
      </c>
      <c r="F155" s="75"/>
      <c r="G155" s="30" t="s">
        <v>365</v>
      </c>
      <c r="H155" s="30"/>
      <c r="I155" s="30"/>
      <c r="J155" s="30"/>
      <c r="K155" s="30" t="s">
        <v>311</v>
      </c>
      <c r="M155" s="30"/>
      <c r="N155" s="30"/>
      <c r="P155" s="75" t="s">
        <v>363</v>
      </c>
      <c r="Q155" s="91"/>
      <c r="R155" s="29"/>
      <c r="S155" s="39">
        <f t="shared" si="172"/>
        <v>52.2</v>
      </c>
      <c r="T155" s="37" t="s">
        <v>47</v>
      </c>
      <c r="U155" s="5" t="str">
        <f>+Instructions!$B$3</f>
        <v>E</v>
      </c>
      <c r="V155" s="52"/>
      <c r="W155" s="56">
        <f>+Instructions!$C$22</f>
        <v>0</v>
      </c>
      <c r="X155" s="17">
        <f t="shared" si="173"/>
        <v>52.2</v>
      </c>
      <c r="Y155" s="52"/>
      <c r="Z155" s="6" t="s">
        <v>874</v>
      </c>
      <c r="AA155" s="39">
        <v>52.2</v>
      </c>
      <c r="AB155" s="60">
        <f t="shared" si="174"/>
        <v>0</v>
      </c>
      <c r="AC155" s="17">
        <f t="shared" si="175"/>
        <v>52.2</v>
      </c>
      <c r="AD155" s="12">
        <f t="shared" si="176"/>
        <v>0</v>
      </c>
      <c r="AE155" s="131"/>
      <c r="AF155" s="139">
        <v>1</v>
      </c>
      <c r="AG155" s="38">
        <f t="shared" si="177"/>
        <v>52.2</v>
      </c>
      <c r="AH155" s="52"/>
      <c r="AJ155" s="17">
        <f t="shared" si="178"/>
        <v>52.2</v>
      </c>
      <c r="AK155" s="17">
        <f t="shared" si="179"/>
        <v>0</v>
      </c>
      <c r="AL155" s="17">
        <f t="shared" si="180"/>
        <v>0</v>
      </c>
      <c r="AM155" s="17" t="str">
        <f t="shared" si="181"/>
        <v/>
      </c>
      <c r="AO155" s="109" t="s">
        <v>60</v>
      </c>
    </row>
    <row r="156" spans="2:41" s="3" customFormat="1" ht="9.9499999999999993" customHeight="1" x14ac:dyDescent="0.2">
      <c r="B156" s="123" t="s">
        <v>56</v>
      </c>
      <c r="D156" s="75" t="s">
        <v>98</v>
      </c>
      <c r="E156" s="164" t="s">
        <v>769</v>
      </c>
      <c r="F156" s="75"/>
      <c r="G156" s="30" t="s">
        <v>487</v>
      </c>
      <c r="H156" s="30"/>
      <c r="I156" s="30"/>
      <c r="J156" s="30"/>
      <c r="K156" s="30" t="s">
        <v>311</v>
      </c>
      <c r="M156" s="30"/>
      <c r="N156" s="30"/>
      <c r="P156" s="75" t="s">
        <v>363</v>
      </c>
      <c r="Q156" s="91"/>
      <c r="R156" s="29"/>
      <c r="S156" s="39">
        <f t="shared" si="172"/>
        <v>52.2</v>
      </c>
      <c r="T156" s="37" t="s">
        <v>47</v>
      </c>
      <c r="U156" s="5" t="str">
        <f>+Instructions!$B$3</f>
        <v>E</v>
      </c>
      <c r="V156" s="52"/>
      <c r="W156" s="56">
        <f>+Instructions!$C$22</f>
        <v>0</v>
      </c>
      <c r="X156" s="17">
        <f t="shared" si="173"/>
        <v>52.2</v>
      </c>
      <c r="Y156" s="52"/>
      <c r="Z156" s="6" t="s">
        <v>874</v>
      </c>
      <c r="AA156" s="39">
        <v>52.2</v>
      </c>
      <c r="AB156" s="60">
        <f t="shared" si="174"/>
        <v>0</v>
      </c>
      <c r="AC156" s="17">
        <f t="shared" si="175"/>
        <v>52.2</v>
      </c>
      <c r="AD156" s="12">
        <f t="shared" si="176"/>
        <v>0</v>
      </c>
      <c r="AE156" s="131"/>
      <c r="AF156" s="139">
        <v>1</v>
      </c>
      <c r="AG156" s="38">
        <f t="shared" si="177"/>
        <v>52.2</v>
      </c>
      <c r="AH156" s="52"/>
      <c r="AJ156" s="17">
        <f t="shared" si="178"/>
        <v>52.2</v>
      </c>
      <c r="AK156" s="17">
        <f t="shared" si="179"/>
        <v>0</v>
      </c>
      <c r="AL156" s="17">
        <f t="shared" si="180"/>
        <v>0</v>
      </c>
      <c r="AM156" s="17" t="str">
        <f t="shared" si="181"/>
        <v/>
      </c>
      <c r="AO156" s="109" t="s">
        <v>60</v>
      </c>
    </row>
    <row r="157" spans="2:41" s="3" customFormat="1" ht="9.9499999999999993" customHeight="1" x14ac:dyDescent="0.2">
      <c r="B157" s="123" t="s">
        <v>56</v>
      </c>
      <c r="D157" s="75" t="s">
        <v>98</v>
      </c>
      <c r="E157" s="164" t="s">
        <v>764</v>
      </c>
      <c r="F157" s="75"/>
      <c r="G157" s="30" t="s">
        <v>577</v>
      </c>
      <c r="H157" s="30"/>
      <c r="I157" s="30"/>
      <c r="J157" s="30"/>
      <c r="K157" s="30" t="s">
        <v>311</v>
      </c>
      <c r="M157" s="30"/>
      <c r="N157" s="30"/>
      <c r="P157" s="75" t="s">
        <v>363</v>
      </c>
      <c r="Q157" s="91"/>
      <c r="R157" s="29"/>
      <c r="S157" s="39">
        <f t="shared" si="172"/>
        <v>52.2</v>
      </c>
      <c r="T157" s="37" t="s">
        <v>47</v>
      </c>
      <c r="U157" s="5" t="str">
        <f>+Instructions!$B$3</f>
        <v>E</v>
      </c>
      <c r="V157" s="52"/>
      <c r="W157" s="56">
        <f>+Instructions!$C$22</f>
        <v>0</v>
      </c>
      <c r="X157" s="17">
        <f t="shared" si="173"/>
        <v>52.2</v>
      </c>
      <c r="Y157" s="52"/>
      <c r="Z157" s="6" t="s">
        <v>874</v>
      </c>
      <c r="AA157" s="39">
        <v>52.2</v>
      </c>
      <c r="AB157" s="60">
        <f t="shared" si="174"/>
        <v>0</v>
      </c>
      <c r="AC157" s="17">
        <f t="shared" si="175"/>
        <v>52.2</v>
      </c>
      <c r="AD157" s="12">
        <f t="shared" si="176"/>
        <v>0</v>
      </c>
      <c r="AE157" s="131"/>
      <c r="AF157" s="139">
        <v>1</v>
      </c>
      <c r="AG157" s="38">
        <f t="shared" si="177"/>
        <v>52.2</v>
      </c>
      <c r="AH157" s="52"/>
      <c r="AJ157" s="17">
        <f t="shared" si="178"/>
        <v>52.2</v>
      </c>
      <c r="AK157" s="17">
        <f t="shared" si="179"/>
        <v>0</v>
      </c>
      <c r="AL157" s="17">
        <f t="shared" si="180"/>
        <v>0</v>
      </c>
      <c r="AM157" s="17" t="str">
        <f t="shared" si="181"/>
        <v/>
      </c>
      <c r="AO157" s="109" t="s">
        <v>60</v>
      </c>
    </row>
    <row r="158" spans="2:41" s="3" customFormat="1" ht="9.9499999999999993" customHeight="1" x14ac:dyDescent="0.2">
      <c r="B158" s="123" t="s">
        <v>56</v>
      </c>
      <c r="D158" s="75" t="s">
        <v>98</v>
      </c>
      <c r="E158" s="30" t="s">
        <v>765</v>
      </c>
      <c r="F158" s="75"/>
      <c r="G158" s="30" t="s">
        <v>364</v>
      </c>
      <c r="H158" s="30"/>
      <c r="I158" s="30"/>
      <c r="J158" s="30"/>
      <c r="K158" s="30" t="s">
        <v>311</v>
      </c>
      <c r="M158" s="30"/>
      <c r="N158" s="30"/>
      <c r="P158" s="75" t="s">
        <v>363</v>
      </c>
      <c r="Q158" s="91"/>
      <c r="R158" s="29"/>
      <c r="S158" s="39">
        <f t="shared" si="172"/>
        <v>52.2</v>
      </c>
      <c r="T158" s="37" t="s">
        <v>47</v>
      </c>
      <c r="U158" s="5" t="str">
        <f>+Instructions!$B$3</f>
        <v>E</v>
      </c>
      <c r="V158" s="52"/>
      <c r="W158" s="56">
        <f>+Instructions!$C$22</f>
        <v>0</v>
      </c>
      <c r="X158" s="17">
        <f t="shared" si="173"/>
        <v>52.2</v>
      </c>
      <c r="Y158" s="52"/>
      <c r="Z158" s="6" t="s">
        <v>874</v>
      </c>
      <c r="AA158" s="39">
        <v>52.2</v>
      </c>
      <c r="AB158" s="60">
        <f t="shared" si="174"/>
        <v>0</v>
      </c>
      <c r="AC158" s="17">
        <f t="shared" si="175"/>
        <v>52.2</v>
      </c>
      <c r="AD158" s="12">
        <f t="shared" si="176"/>
        <v>0</v>
      </c>
      <c r="AE158" s="131"/>
      <c r="AF158" s="139">
        <v>1</v>
      </c>
      <c r="AG158" s="38">
        <f t="shared" si="177"/>
        <v>52.2</v>
      </c>
      <c r="AH158" s="52"/>
      <c r="AJ158" s="17">
        <f t="shared" si="178"/>
        <v>52.2</v>
      </c>
      <c r="AK158" s="17">
        <f t="shared" si="179"/>
        <v>0</v>
      </c>
      <c r="AL158" s="17">
        <f t="shared" si="180"/>
        <v>0</v>
      </c>
      <c r="AM158" s="17" t="str">
        <f t="shared" si="181"/>
        <v/>
      </c>
      <c r="AO158" s="109" t="s">
        <v>60</v>
      </c>
    </row>
    <row r="159" spans="2:41" s="3" customFormat="1" ht="9.9499999999999993" customHeight="1" x14ac:dyDescent="0.2">
      <c r="B159" s="123" t="s">
        <v>56</v>
      </c>
      <c r="D159" s="75" t="s">
        <v>98</v>
      </c>
      <c r="E159" s="164" t="s">
        <v>770</v>
      </c>
      <c r="F159" s="75"/>
      <c r="G159" s="30" t="s">
        <v>485</v>
      </c>
      <c r="H159" s="30"/>
      <c r="I159" s="30"/>
      <c r="J159" s="30"/>
      <c r="K159" s="30" t="s">
        <v>311</v>
      </c>
      <c r="M159" s="30"/>
      <c r="N159" s="30"/>
      <c r="P159" s="75" t="s">
        <v>363</v>
      </c>
      <c r="Q159" s="91"/>
      <c r="R159" s="29"/>
      <c r="S159" s="39">
        <f t="shared" si="172"/>
        <v>52.2</v>
      </c>
      <c r="T159" s="37" t="s">
        <v>47</v>
      </c>
      <c r="U159" s="5" t="str">
        <f>+Instructions!$B$3</f>
        <v>E</v>
      </c>
      <c r="V159" s="52"/>
      <c r="W159" s="56">
        <f>+Instructions!$C$22</f>
        <v>0</v>
      </c>
      <c r="X159" s="17">
        <f t="shared" si="173"/>
        <v>52.2</v>
      </c>
      <c r="Y159" s="52"/>
      <c r="Z159" s="6" t="s">
        <v>874</v>
      </c>
      <c r="AA159" s="39">
        <v>52.2</v>
      </c>
      <c r="AB159" s="60">
        <f t="shared" si="174"/>
        <v>0</v>
      </c>
      <c r="AC159" s="17">
        <f t="shared" si="175"/>
        <v>52.2</v>
      </c>
      <c r="AD159" s="12">
        <f t="shared" si="176"/>
        <v>0</v>
      </c>
      <c r="AE159" s="131"/>
      <c r="AF159" s="139">
        <v>1</v>
      </c>
      <c r="AG159" s="38">
        <f t="shared" si="177"/>
        <v>52.2</v>
      </c>
      <c r="AH159" s="52"/>
      <c r="AJ159" s="17">
        <f t="shared" si="178"/>
        <v>52.2</v>
      </c>
      <c r="AK159" s="17">
        <f t="shared" si="179"/>
        <v>0</v>
      </c>
      <c r="AL159" s="17">
        <f t="shared" si="180"/>
        <v>0</v>
      </c>
      <c r="AM159" s="17" t="str">
        <f t="shared" si="181"/>
        <v/>
      </c>
      <c r="AO159" s="109" t="s">
        <v>60</v>
      </c>
    </row>
    <row r="160" spans="2:41" s="3" customFormat="1" ht="9.9499999999999993" customHeight="1" x14ac:dyDescent="0.2">
      <c r="B160" s="123" t="s">
        <v>56</v>
      </c>
      <c r="D160" s="75" t="s">
        <v>98</v>
      </c>
      <c r="E160" s="30" t="s">
        <v>766</v>
      </c>
      <c r="F160" s="75"/>
      <c r="G160" s="30" t="s">
        <v>366</v>
      </c>
      <c r="H160" s="30"/>
      <c r="I160" s="30"/>
      <c r="J160" s="30"/>
      <c r="K160" s="30" t="s">
        <v>311</v>
      </c>
      <c r="M160" s="30"/>
      <c r="N160" s="30"/>
      <c r="P160" s="75" t="s">
        <v>363</v>
      </c>
      <c r="Q160" s="91"/>
      <c r="R160" s="29"/>
      <c r="S160" s="39">
        <f t="shared" si="172"/>
        <v>52.2</v>
      </c>
      <c r="T160" s="37" t="s">
        <v>47</v>
      </c>
      <c r="U160" s="5" t="str">
        <f>+Instructions!$B$3</f>
        <v>E</v>
      </c>
      <c r="V160" s="52"/>
      <c r="W160" s="56">
        <f>+Instructions!$C$22</f>
        <v>0</v>
      </c>
      <c r="X160" s="17">
        <f t="shared" si="173"/>
        <v>52.2</v>
      </c>
      <c r="Y160" s="52"/>
      <c r="Z160" s="6" t="s">
        <v>874</v>
      </c>
      <c r="AA160" s="39">
        <v>52.2</v>
      </c>
      <c r="AB160" s="60">
        <f t="shared" si="174"/>
        <v>0</v>
      </c>
      <c r="AC160" s="17">
        <f t="shared" si="175"/>
        <v>52.2</v>
      </c>
      <c r="AD160" s="12">
        <f t="shared" si="176"/>
        <v>0</v>
      </c>
      <c r="AE160" s="131"/>
      <c r="AF160" s="139">
        <v>1</v>
      </c>
      <c r="AG160" s="38">
        <f t="shared" si="177"/>
        <v>52.2</v>
      </c>
      <c r="AH160" s="52"/>
      <c r="AJ160" s="17">
        <f t="shared" si="178"/>
        <v>52.2</v>
      </c>
      <c r="AK160" s="17">
        <f t="shared" si="179"/>
        <v>0</v>
      </c>
      <c r="AL160" s="17">
        <f t="shared" si="180"/>
        <v>0</v>
      </c>
      <c r="AM160" s="17" t="str">
        <f t="shared" si="181"/>
        <v/>
      </c>
      <c r="AO160" s="109" t="s">
        <v>60</v>
      </c>
    </row>
    <row r="161" spans="2:41" s="3" customFormat="1" ht="9.9499999999999993" customHeight="1" x14ac:dyDescent="0.2">
      <c r="B161" s="123" t="s">
        <v>56</v>
      </c>
      <c r="D161" s="75" t="s">
        <v>98</v>
      </c>
      <c r="E161" s="164" t="s">
        <v>767</v>
      </c>
      <c r="F161" s="75"/>
      <c r="G161" s="30" t="s">
        <v>486</v>
      </c>
      <c r="H161" s="30"/>
      <c r="I161" s="30"/>
      <c r="J161" s="30"/>
      <c r="K161" s="30" t="s">
        <v>311</v>
      </c>
      <c r="M161" s="30"/>
      <c r="N161" s="30"/>
      <c r="P161" s="75" t="s">
        <v>363</v>
      </c>
      <c r="Q161" s="91"/>
      <c r="R161" s="29"/>
      <c r="S161" s="39">
        <f t="shared" si="172"/>
        <v>52.2</v>
      </c>
      <c r="T161" s="37" t="s">
        <v>47</v>
      </c>
      <c r="U161" s="5" t="str">
        <f>+Instructions!$B$3</f>
        <v>E</v>
      </c>
      <c r="V161" s="52"/>
      <c r="W161" s="56">
        <f>+Instructions!$C$22</f>
        <v>0</v>
      </c>
      <c r="X161" s="17">
        <f t="shared" si="173"/>
        <v>52.2</v>
      </c>
      <c r="Y161" s="52"/>
      <c r="Z161" s="6" t="s">
        <v>874</v>
      </c>
      <c r="AA161" s="39">
        <v>52.2</v>
      </c>
      <c r="AB161" s="60">
        <f t="shared" si="174"/>
        <v>0</v>
      </c>
      <c r="AC161" s="17">
        <f t="shared" si="175"/>
        <v>52.2</v>
      </c>
      <c r="AD161" s="12">
        <f t="shared" si="176"/>
        <v>0</v>
      </c>
      <c r="AE161" s="131"/>
      <c r="AF161" s="139">
        <v>1</v>
      </c>
      <c r="AG161" s="38">
        <f t="shared" si="177"/>
        <v>52.2</v>
      </c>
      <c r="AH161" s="52"/>
      <c r="AJ161" s="17">
        <f t="shared" si="178"/>
        <v>52.2</v>
      </c>
      <c r="AK161" s="17">
        <f t="shared" si="179"/>
        <v>0</v>
      </c>
      <c r="AL161" s="17">
        <f t="shared" si="180"/>
        <v>0</v>
      </c>
      <c r="AM161" s="17" t="str">
        <f t="shared" si="181"/>
        <v/>
      </c>
      <c r="AO161" s="109" t="s">
        <v>60</v>
      </c>
    </row>
    <row r="162" spans="2:41" s="3" customFormat="1" ht="9.9499999999999993" customHeight="1" x14ac:dyDescent="0.2">
      <c r="B162" s="123" t="s">
        <v>56</v>
      </c>
      <c r="D162" s="75" t="s">
        <v>98</v>
      </c>
      <c r="E162" s="164" t="s">
        <v>768</v>
      </c>
      <c r="F162" s="75"/>
      <c r="G162" s="30" t="s">
        <v>613</v>
      </c>
      <c r="H162" s="30"/>
      <c r="I162" s="30"/>
      <c r="J162" s="30"/>
      <c r="K162" s="30" t="s">
        <v>311</v>
      </c>
      <c r="L162" s="30"/>
      <c r="M162" s="30"/>
      <c r="N162" s="30"/>
      <c r="P162" s="75" t="s">
        <v>363</v>
      </c>
      <c r="Q162" s="91"/>
      <c r="R162" s="29"/>
      <c r="S162" s="39">
        <f t="shared" si="172"/>
        <v>52.2</v>
      </c>
      <c r="T162" s="37" t="s">
        <v>47</v>
      </c>
      <c r="U162" s="5" t="str">
        <f>+Instructions!$B$3</f>
        <v>E</v>
      </c>
      <c r="V162" s="52"/>
      <c r="W162" s="56">
        <f>+Instructions!$C$22</f>
        <v>0</v>
      </c>
      <c r="X162" s="17">
        <f t="shared" si="173"/>
        <v>52.2</v>
      </c>
      <c r="Y162" s="52"/>
      <c r="Z162" s="6" t="s">
        <v>874</v>
      </c>
      <c r="AA162" s="39">
        <v>52.2</v>
      </c>
      <c r="AB162" s="60">
        <f t="shared" si="174"/>
        <v>0</v>
      </c>
      <c r="AC162" s="17">
        <f t="shared" si="175"/>
        <v>52.2</v>
      </c>
      <c r="AD162" s="12">
        <f t="shared" si="176"/>
        <v>0</v>
      </c>
      <c r="AE162" s="131"/>
      <c r="AF162" s="139">
        <v>1</v>
      </c>
      <c r="AG162" s="38">
        <f t="shared" si="177"/>
        <v>52.2</v>
      </c>
      <c r="AH162" s="52"/>
      <c r="AJ162" s="17">
        <f t="shared" si="178"/>
        <v>52.2</v>
      </c>
      <c r="AK162" s="17">
        <f t="shared" si="179"/>
        <v>0</v>
      </c>
      <c r="AL162" s="17">
        <f t="shared" si="180"/>
        <v>0</v>
      </c>
      <c r="AM162" s="17" t="str">
        <f t="shared" si="181"/>
        <v/>
      </c>
      <c r="AO162" s="109" t="s">
        <v>60</v>
      </c>
    </row>
    <row r="163" spans="2:41" s="3" customFormat="1" ht="1.5" customHeight="1" x14ac:dyDescent="0.2">
      <c r="P163" s="75"/>
      <c r="Q163" s="91"/>
      <c r="R163" s="6"/>
      <c r="S163" s="39"/>
      <c r="T163" s="6"/>
      <c r="U163" s="5"/>
      <c r="V163" s="52"/>
      <c r="W163" s="56"/>
      <c r="X163" s="15"/>
      <c r="Y163" s="52"/>
      <c r="Z163" s="39"/>
      <c r="AA163" s="39"/>
      <c r="AB163" s="55"/>
      <c r="AC163" s="17"/>
      <c r="AD163" s="15"/>
      <c r="AE163" s="65"/>
      <c r="AF163" s="134"/>
      <c r="AG163" s="39"/>
      <c r="AH163" s="52"/>
      <c r="AJ163" s="17"/>
      <c r="AK163" s="17"/>
      <c r="AL163" s="17"/>
      <c r="AM163" s="17"/>
      <c r="AO163" s="109" t="s">
        <v>60</v>
      </c>
    </row>
    <row r="164" spans="2:41" s="3" customFormat="1" ht="9.75" customHeight="1" x14ac:dyDescent="0.2">
      <c r="C164" s="35"/>
      <c r="D164" s="40" t="s">
        <v>97</v>
      </c>
      <c r="E164" s="173" t="s">
        <v>615</v>
      </c>
      <c r="P164" s="4"/>
      <c r="Q164" s="6"/>
      <c r="S164" s="21"/>
      <c r="T164" s="68"/>
      <c r="U164" s="5"/>
      <c r="V164" s="52"/>
      <c r="W164" s="70"/>
      <c r="X164" s="70"/>
      <c r="Y164" s="52"/>
      <c r="Z164" s="39"/>
      <c r="AA164" s="17"/>
      <c r="AB164" s="15"/>
      <c r="AC164" s="15"/>
      <c r="AD164" s="15"/>
      <c r="AE164" s="15"/>
      <c r="AF164" s="65"/>
      <c r="AG164" s="17"/>
      <c r="AH164" s="52"/>
      <c r="AO164" s="31" t="s">
        <v>60</v>
      </c>
    </row>
    <row r="165" spans="2:41" s="3" customFormat="1" ht="3.95" customHeight="1" x14ac:dyDescent="0.2">
      <c r="P165" s="75"/>
      <c r="Q165" s="91"/>
      <c r="R165" s="6"/>
      <c r="S165" s="39"/>
      <c r="T165" s="6"/>
      <c r="U165" s="5"/>
      <c r="V165" s="52"/>
      <c r="W165" s="56"/>
      <c r="X165" s="15"/>
      <c r="Y165" s="52"/>
      <c r="Z165" s="39"/>
      <c r="AA165" s="39"/>
      <c r="AB165" s="55"/>
      <c r="AC165" s="17"/>
      <c r="AD165" s="15"/>
      <c r="AE165" s="65"/>
      <c r="AF165" s="134"/>
      <c r="AG165" s="39"/>
      <c r="AH165" s="52"/>
      <c r="AJ165" s="17"/>
      <c r="AK165" s="17"/>
      <c r="AL165" s="17"/>
      <c r="AM165" s="17"/>
      <c r="AO165" s="109" t="s">
        <v>60</v>
      </c>
    </row>
    <row r="166" spans="2:41" s="3" customFormat="1" ht="9.9499999999999993" customHeight="1" x14ac:dyDescent="0.2">
      <c r="C166" s="74" t="s">
        <v>261</v>
      </c>
      <c r="P166" s="4"/>
      <c r="Q166" s="6"/>
      <c r="R166" s="80" t="s">
        <v>323</v>
      </c>
      <c r="S166" s="187" t="s">
        <v>326</v>
      </c>
      <c r="T166" s="188"/>
      <c r="U166" s="5"/>
      <c r="V166" s="52"/>
      <c r="W166" s="70"/>
      <c r="X166" s="70"/>
      <c r="Y166" s="52"/>
      <c r="Z166" s="39"/>
      <c r="AA166" s="17"/>
      <c r="AB166" s="15"/>
      <c r="AC166" s="15"/>
      <c r="AD166" s="15"/>
      <c r="AE166" s="15"/>
      <c r="AF166" s="65"/>
      <c r="AG166" s="17"/>
      <c r="AH166" s="52"/>
      <c r="AO166" s="31" t="s">
        <v>60</v>
      </c>
    </row>
    <row r="167" spans="2:41" s="3" customFormat="1" ht="2.4500000000000002" customHeight="1" x14ac:dyDescent="0.2">
      <c r="P167" s="75"/>
      <c r="Q167" s="91"/>
      <c r="R167" s="6"/>
      <c r="S167" s="39"/>
      <c r="T167" s="6"/>
      <c r="U167" s="5"/>
      <c r="V167" s="52"/>
      <c r="W167" s="56"/>
      <c r="X167" s="15"/>
      <c r="Y167" s="52"/>
      <c r="Z167" s="39"/>
      <c r="AA167" s="39"/>
      <c r="AB167" s="55"/>
      <c r="AC167" s="17"/>
      <c r="AD167" s="15"/>
      <c r="AE167" s="65"/>
      <c r="AF167" s="134"/>
      <c r="AG167" s="39"/>
      <c r="AH167" s="52"/>
      <c r="AJ167" s="17"/>
      <c r="AK167" s="17"/>
      <c r="AL167" s="17"/>
      <c r="AM167" s="17"/>
      <c r="AO167" s="31" t="s">
        <v>60</v>
      </c>
    </row>
    <row r="168" spans="2:41" s="3" customFormat="1" ht="9.9499999999999993" customHeight="1" x14ac:dyDescent="0.2">
      <c r="C168" s="175" t="s">
        <v>268</v>
      </c>
      <c r="D168" s="175"/>
      <c r="E168" s="40"/>
      <c r="G168" s="30"/>
      <c r="N168" s="3" t="s">
        <v>87</v>
      </c>
      <c r="Q168" s="6"/>
      <c r="S168" s="21"/>
      <c r="T168" s="68"/>
      <c r="U168" s="5"/>
      <c r="V168" s="52"/>
      <c r="W168" s="70"/>
      <c r="X168" s="70"/>
      <c r="Y168" s="52"/>
      <c r="Z168" s="39"/>
      <c r="AA168" s="17"/>
      <c r="AB168" s="15"/>
      <c r="AC168" s="15"/>
      <c r="AD168" s="15"/>
      <c r="AE168" s="15"/>
      <c r="AF168" s="65"/>
      <c r="AG168" s="17"/>
      <c r="AH168" s="52"/>
      <c r="AO168" s="31" t="s">
        <v>60</v>
      </c>
    </row>
    <row r="169" spans="2:41" s="3" customFormat="1" ht="2.4500000000000002" customHeight="1" x14ac:dyDescent="0.2">
      <c r="P169" s="75"/>
      <c r="Q169" s="91"/>
      <c r="R169" s="6"/>
      <c r="S169" s="39"/>
      <c r="T169" s="6"/>
      <c r="U169" s="5"/>
      <c r="V169" s="52"/>
      <c r="W169" s="56"/>
      <c r="X169" s="15"/>
      <c r="Y169" s="52"/>
      <c r="Z169" s="39"/>
      <c r="AA169" s="39"/>
      <c r="AB169" s="55"/>
      <c r="AC169" s="17"/>
      <c r="AD169" s="15"/>
      <c r="AE169" s="65"/>
      <c r="AF169" s="134"/>
      <c r="AG169" s="39"/>
      <c r="AH169" s="52"/>
      <c r="AJ169" s="17"/>
      <c r="AK169" s="17"/>
      <c r="AL169" s="17"/>
      <c r="AM169" s="17"/>
      <c r="AO169" s="31" t="s">
        <v>60</v>
      </c>
    </row>
    <row r="170" spans="2:41" s="3" customFormat="1" ht="9.9499999999999993" customHeight="1" x14ac:dyDescent="0.2">
      <c r="B170" s="122" t="s">
        <v>8</v>
      </c>
      <c r="D170" s="75" t="s">
        <v>100</v>
      </c>
      <c r="E170" s="164" t="s">
        <v>725</v>
      </c>
      <c r="F170" s="75"/>
      <c r="G170" s="30" t="s">
        <v>322</v>
      </c>
      <c r="H170" s="30"/>
      <c r="I170" s="30"/>
      <c r="J170" s="30"/>
      <c r="K170" s="30"/>
      <c r="L170" s="30"/>
      <c r="M170" s="30"/>
      <c r="N170" s="30" t="s">
        <v>312</v>
      </c>
      <c r="P170" s="75" t="s">
        <v>238</v>
      </c>
      <c r="Q170" s="91"/>
      <c r="R170" s="29"/>
      <c r="S170" s="39">
        <f>IF(Suggested="Yes",AA170,AG170)</f>
        <v>59</v>
      </c>
      <c r="T170" s="37" t="s">
        <v>47</v>
      </c>
      <c r="U170" s="5" t="str">
        <f>+Instructions!$B$3</f>
        <v>E</v>
      </c>
      <c r="V170" s="52"/>
      <c r="W170" s="56">
        <f>+Instructions!$C$22</f>
        <v>0</v>
      </c>
      <c r="X170" s="17">
        <f>ROUND($AA170*(1-W170)+0.004999,2)</f>
        <v>59</v>
      </c>
      <c r="Y170" s="52"/>
      <c r="Z170" s="6" t="s">
        <v>874</v>
      </c>
      <c r="AA170" s="39">
        <v>59</v>
      </c>
      <c r="AB170" s="60">
        <f t="shared" ref="AB170:AC171" si="182">+W170</f>
        <v>0</v>
      </c>
      <c r="AC170" s="17">
        <f t="shared" si="182"/>
        <v>59</v>
      </c>
      <c r="AD170" s="12">
        <f>(AG170-AC170)/AG170</f>
        <v>0</v>
      </c>
      <c r="AE170" s="131"/>
      <c r="AF170" s="140">
        <v>3</v>
      </c>
      <c r="AG170" s="53">
        <f>SUM(AJ170:AL170)+AE170</f>
        <v>59</v>
      </c>
      <c r="AH170" s="52"/>
      <c r="AJ170" s="17">
        <f>ROUND(AC170/(1-VLOOKUP(AF170,Group,2,FALSE)),2)</f>
        <v>59</v>
      </c>
      <c r="AK170" s="17">
        <f>IF(VLOOKUP(AF170,Group,5,FALSE)="YES",VLOOKUP(ROUND(ROUND(AJ170,1)-AJ170,2),Round,2,FALSE)+VLOOKUP(AF170,Group,6,FALSE),0)</f>
        <v>0</v>
      </c>
      <c r="AL170" s="17">
        <f>IF(VLOOKUP(AF170,Group,7,FALSE)="",0,ROUND(AJ170-0.04999,1)-AJ170+AM170)</f>
        <v>0</v>
      </c>
      <c r="AM170" s="17" t="str">
        <f>IF(VLOOKUP(AF170,Group,7,FALSE)="","",VLOOKUP(AF170,Group,7,FALSE))</f>
        <v/>
      </c>
      <c r="AO170" s="109" t="s">
        <v>60</v>
      </c>
    </row>
    <row r="171" spans="2:41" s="3" customFormat="1" ht="9.9499999999999993" customHeight="1" x14ac:dyDescent="0.2">
      <c r="B171" s="122" t="s">
        <v>8</v>
      </c>
      <c r="D171" s="75" t="s">
        <v>100</v>
      </c>
      <c r="E171" s="164" t="s">
        <v>726</v>
      </c>
      <c r="F171" s="75"/>
      <c r="G171" s="30" t="s">
        <v>322</v>
      </c>
      <c r="H171" s="30"/>
      <c r="I171" s="30"/>
      <c r="J171" s="30"/>
      <c r="K171" s="30"/>
      <c r="L171" s="30"/>
      <c r="M171" s="30"/>
      <c r="N171" s="30" t="s">
        <v>311</v>
      </c>
      <c r="P171" s="75" t="s">
        <v>238</v>
      </c>
      <c r="Q171" s="91"/>
      <c r="R171" s="29"/>
      <c r="S171" s="39">
        <f>IF(Suggested="Yes",AA171,AG171)</f>
        <v>59</v>
      </c>
      <c r="T171" s="37" t="s">
        <v>47</v>
      </c>
      <c r="U171" s="5" t="str">
        <f>+Instructions!$B$3</f>
        <v>E</v>
      </c>
      <c r="V171" s="52"/>
      <c r="W171" s="56">
        <f>+Instructions!$C$22</f>
        <v>0</v>
      </c>
      <c r="X171" s="17">
        <f>ROUND($AA171*(1-W171)+0.004999,2)</f>
        <v>59</v>
      </c>
      <c r="Y171" s="52"/>
      <c r="Z171" s="6" t="s">
        <v>874</v>
      </c>
      <c r="AA171" s="39">
        <v>59</v>
      </c>
      <c r="AB171" s="60">
        <f t="shared" si="182"/>
        <v>0</v>
      </c>
      <c r="AC171" s="17">
        <f t="shared" si="182"/>
        <v>59</v>
      </c>
      <c r="AD171" s="12">
        <f>(AG171-AC171)/AG171</f>
        <v>0</v>
      </c>
      <c r="AE171" s="131"/>
      <c r="AF171" s="140">
        <v>3</v>
      </c>
      <c r="AG171" s="53">
        <f>SUM(AJ171:AL171)+AE171</f>
        <v>59</v>
      </c>
      <c r="AH171" s="52"/>
      <c r="AJ171" s="17">
        <f>ROUND(AC171/(1-VLOOKUP(AF171,Group,2,FALSE)),2)</f>
        <v>59</v>
      </c>
      <c r="AK171" s="17">
        <f>IF(VLOOKUP(AF171,Group,5,FALSE)="YES",VLOOKUP(ROUND(ROUND(AJ171,1)-AJ171,2),Round,2,FALSE)+VLOOKUP(AF171,Group,6,FALSE),0)</f>
        <v>0</v>
      </c>
      <c r="AL171" s="17">
        <f>IF(VLOOKUP(AF171,Group,7,FALSE)="",0,ROUND(AJ171-0.04999,1)-AJ171+AM171)</f>
        <v>0</v>
      </c>
      <c r="AM171" s="17" t="str">
        <f>IF(VLOOKUP(AF171,Group,7,FALSE)="","",VLOOKUP(AF171,Group,7,FALSE))</f>
        <v/>
      </c>
      <c r="AO171" s="109" t="s">
        <v>60</v>
      </c>
    </row>
    <row r="172" spans="2:41" s="3" customFormat="1" ht="9.9499999999999993" customHeight="1" x14ac:dyDescent="0.2">
      <c r="B172" s="122" t="s">
        <v>8</v>
      </c>
      <c r="D172" s="75" t="s">
        <v>100</v>
      </c>
      <c r="E172" s="164" t="s">
        <v>727</v>
      </c>
      <c r="F172" s="75"/>
      <c r="G172" s="30" t="s">
        <v>263</v>
      </c>
      <c r="H172" s="30"/>
      <c r="I172" s="30"/>
      <c r="K172" s="30"/>
      <c r="L172" s="30"/>
      <c r="M172" s="30"/>
      <c r="N172" s="30" t="s">
        <v>312</v>
      </c>
      <c r="P172" s="75" t="s">
        <v>238</v>
      </c>
      <c r="Q172" s="91"/>
      <c r="R172" s="29"/>
      <c r="S172" s="39">
        <f t="shared" ref="S172:S176" si="183">IF(Suggested="Yes",AA172,AG172)</f>
        <v>48.45</v>
      </c>
      <c r="T172" s="37" t="s">
        <v>47</v>
      </c>
      <c r="U172" s="5" t="str">
        <f>+Instructions!$B$3</f>
        <v>E</v>
      </c>
      <c r="V172" s="52"/>
      <c r="W172" s="56">
        <f>+Instructions!$C$22</f>
        <v>0</v>
      </c>
      <c r="X172" s="17">
        <f t="shared" ref="X172:X176" si="184">ROUND($AA172*(1-W172)+0.004999,2)</f>
        <v>48.45</v>
      </c>
      <c r="Y172" s="52"/>
      <c r="Z172" s="6" t="s">
        <v>874</v>
      </c>
      <c r="AA172" s="39">
        <v>48.45</v>
      </c>
      <c r="AB172" s="60">
        <f t="shared" ref="AB172:AB176" si="185">+W172</f>
        <v>0</v>
      </c>
      <c r="AC172" s="17">
        <f t="shared" ref="AC172:AC176" si="186">+X172</f>
        <v>48.45</v>
      </c>
      <c r="AD172" s="12">
        <f t="shared" ref="AD172:AD176" si="187">(AG172-AC172)/AG172</f>
        <v>0</v>
      </c>
      <c r="AE172" s="131"/>
      <c r="AF172" s="140">
        <v>3</v>
      </c>
      <c r="AG172" s="53">
        <f t="shared" ref="AG172:AG176" si="188">SUM(AJ172:AL172)+AE172</f>
        <v>48.45</v>
      </c>
      <c r="AH172" s="52"/>
      <c r="AJ172" s="17">
        <f t="shared" ref="AJ172:AJ176" si="189">ROUND(AC172/(1-VLOOKUP(AF172,Group,2,FALSE)),2)</f>
        <v>48.45</v>
      </c>
      <c r="AK172" s="17">
        <f t="shared" ref="AK172:AK176" si="190">IF(VLOOKUP(AF172,Group,5,FALSE)="YES",VLOOKUP(ROUND(ROUND(AJ172,1)-AJ172,2),Round,2,FALSE)+VLOOKUP(AF172,Group,6,FALSE),0)</f>
        <v>0</v>
      </c>
      <c r="AL172" s="17">
        <f t="shared" ref="AL172:AL176" si="191">IF(VLOOKUP(AF172,Group,7,FALSE)="",0,ROUND(AJ172-0.04999,1)-AJ172+AM172)</f>
        <v>0</v>
      </c>
      <c r="AM172" s="17" t="str">
        <f t="shared" ref="AM172:AM176" si="192">IF(VLOOKUP(AF172,Group,7,FALSE)="","",VLOOKUP(AF172,Group,7,FALSE))</f>
        <v/>
      </c>
      <c r="AO172" s="109" t="s">
        <v>60</v>
      </c>
    </row>
    <row r="173" spans="2:41" s="3" customFormat="1" ht="9.9499999999999993" customHeight="1" x14ac:dyDescent="0.2">
      <c r="B173" s="122" t="s">
        <v>8</v>
      </c>
      <c r="D173" s="75" t="s">
        <v>100</v>
      </c>
      <c r="E173" s="164" t="s">
        <v>728</v>
      </c>
      <c r="F173" s="75"/>
      <c r="G173" s="30" t="s">
        <v>263</v>
      </c>
      <c r="H173" s="30"/>
      <c r="I173" s="30"/>
      <c r="K173" s="30"/>
      <c r="L173" s="30"/>
      <c r="M173" s="30"/>
      <c r="N173" s="30" t="s">
        <v>311</v>
      </c>
      <c r="P173" s="75" t="s">
        <v>238</v>
      </c>
      <c r="Q173" s="91"/>
      <c r="R173" s="29"/>
      <c r="S173" s="39">
        <f t="shared" si="183"/>
        <v>48.45</v>
      </c>
      <c r="T173" s="37" t="s">
        <v>47</v>
      </c>
      <c r="U173" s="5" t="str">
        <f>+Instructions!$B$3</f>
        <v>E</v>
      </c>
      <c r="V173" s="52"/>
      <c r="W173" s="56">
        <f>+Instructions!$C$22</f>
        <v>0</v>
      </c>
      <c r="X173" s="17">
        <f t="shared" si="184"/>
        <v>48.45</v>
      </c>
      <c r="Y173" s="52"/>
      <c r="Z173" s="6" t="s">
        <v>874</v>
      </c>
      <c r="AA173" s="39">
        <v>48.45</v>
      </c>
      <c r="AB173" s="60">
        <f t="shared" si="185"/>
        <v>0</v>
      </c>
      <c r="AC173" s="17">
        <f t="shared" si="186"/>
        <v>48.45</v>
      </c>
      <c r="AD173" s="12">
        <f t="shared" si="187"/>
        <v>0</v>
      </c>
      <c r="AE173" s="131"/>
      <c r="AF173" s="140">
        <v>3</v>
      </c>
      <c r="AG173" s="53">
        <f t="shared" si="188"/>
        <v>48.45</v>
      </c>
      <c r="AH173" s="52"/>
      <c r="AJ173" s="17">
        <f t="shared" si="189"/>
        <v>48.45</v>
      </c>
      <c r="AK173" s="17">
        <f t="shared" si="190"/>
        <v>0</v>
      </c>
      <c r="AL173" s="17">
        <f t="shared" si="191"/>
        <v>0</v>
      </c>
      <c r="AM173" s="17" t="str">
        <f t="shared" si="192"/>
        <v/>
      </c>
      <c r="AO173" s="109" t="s">
        <v>60</v>
      </c>
    </row>
    <row r="174" spans="2:41" s="3" customFormat="1" ht="9.9499999999999993" customHeight="1" x14ac:dyDescent="0.2">
      <c r="B174" s="122" t="s">
        <v>8</v>
      </c>
      <c r="D174" s="75" t="s">
        <v>100</v>
      </c>
      <c r="E174" s="164" t="s">
        <v>729</v>
      </c>
      <c r="F174" s="75"/>
      <c r="G174" s="30" t="s">
        <v>264</v>
      </c>
      <c r="H174" s="30"/>
      <c r="I174" s="30"/>
      <c r="K174" s="30"/>
      <c r="L174" s="30"/>
      <c r="M174" s="30"/>
      <c r="N174" s="30" t="s">
        <v>312</v>
      </c>
      <c r="P174" s="75" t="s">
        <v>238</v>
      </c>
      <c r="Q174" s="91"/>
      <c r="R174" s="29"/>
      <c r="S174" s="39">
        <f t="shared" si="183"/>
        <v>48.45</v>
      </c>
      <c r="T174" s="37" t="s">
        <v>47</v>
      </c>
      <c r="U174" s="5" t="str">
        <f>+Instructions!$B$3</f>
        <v>E</v>
      </c>
      <c r="V174" s="52"/>
      <c r="W174" s="56">
        <f>+Instructions!$C$22</f>
        <v>0</v>
      </c>
      <c r="X174" s="17">
        <f t="shared" si="184"/>
        <v>48.45</v>
      </c>
      <c r="Y174" s="52"/>
      <c r="Z174" s="6" t="s">
        <v>874</v>
      </c>
      <c r="AA174" s="39">
        <v>48.45</v>
      </c>
      <c r="AB174" s="60">
        <f t="shared" si="185"/>
        <v>0</v>
      </c>
      <c r="AC174" s="17">
        <f t="shared" si="186"/>
        <v>48.45</v>
      </c>
      <c r="AD174" s="12">
        <f t="shared" si="187"/>
        <v>0</v>
      </c>
      <c r="AE174" s="131"/>
      <c r="AF174" s="140">
        <v>3</v>
      </c>
      <c r="AG174" s="53">
        <f t="shared" si="188"/>
        <v>48.45</v>
      </c>
      <c r="AH174" s="52"/>
      <c r="AJ174" s="17">
        <f t="shared" si="189"/>
        <v>48.45</v>
      </c>
      <c r="AK174" s="17">
        <f t="shared" si="190"/>
        <v>0</v>
      </c>
      <c r="AL174" s="17">
        <f t="shared" si="191"/>
        <v>0</v>
      </c>
      <c r="AM174" s="17" t="str">
        <f t="shared" si="192"/>
        <v/>
      </c>
      <c r="AO174" s="109" t="s">
        <v>60</v>
      </c>
    </row>
    <row r="175" spans="2:41" s="3" customFormat="1" ht="9.9499999999999993" customHeight="1" x14ac:dyDescent="0.2">
      <c r="B175" s="122" t="s">
        <v>8</v>
      </c>
      <c r="D175" s="75" t="s">
        <v>100</v>
      </c>
      <c r="E175" s="164" t="s">
        <v>730</v>
      </c>
      <c r="F175" s="75"/>
      <c r="G175" s="30" t="s">
        <v>264</v>
      </c>
      <c r="H175" s="30"/>
      <c r="I175" s="30"/>
      <c r="K175" s="30"/>
      <c r="L175" s="30"/>
      <c r="M175" s="30"/>
      <c r="N175" s="30" t="s">
        <v>311</v>
      </c>
      <c r="P175" s="75" t="s">
        <v>238</v>
      </c>
      <c r="Q175" s="91"/>
      <c r="R175" s="29"/>
      <c r="S175" s="39">
        <f t="shared" si="183"/>
        <v>48.45</v>
      </c>
      <c r="T175" s="37" t="s">
        <v>47</v>
      </c>
      <c r="U175" s="5" t="str">
        <f>+Instructions!$B$3</f>
        <v>E</v>
      </c>
      <c r="V175" s="52"/>
      <c r="W175" s="56">
        <f>+Instructions!$C$22</f>
        <v>0</v>
      </c>
      <c r="X175" s="17">
        <f t="shared" si="184"/>
        <v>48.45</v>
      </c>
      <c r="Y175" s="52"/>
      <c r="Z175" s="6" t="s">
        <v>874</v>
      </c>
      <c r="AA175" s="39">
        <v>48.45</v>
      </c>
      <c r="AB175" s="60">
        <f t="shared" si="185"/>
        <v>0</v>
      </c>
      <c r="AC175" s="17">
        <f t="shared" si="186"/>
        <v>48.45</v>
      </c>
      <c r="AD175" s="12">
        <f t="shared" si="187"/>
        <v>0</v>
      </c>
      <c r="AE175" s="131"/>
      <c r="AF175" s="140">
        <v>3</v>
      </c>
      <c r="AG175" s="53">
        <f t="shared" si="188"/>
        <v>48.45</v>
      </c>
      <c r="AH175" s="52"/>
      <c r="AJ175" s="17">
        <f t="shared" si="189"/>
        <v>48.45</v>
      </c>
      <c r="AK175" s="17">
        <f t="shared" si="190"/>
        <v>0</v>
      </c>
      <c r="AL175" s="17">
        <f t="shared" si="191"/>
        <v>0</v>
      </c>
      <c r="AM175" s="17" t="str">
        <f t="shared" si="192"/>
        <v/>
      </c>
      <c r="AO175" s="109" t="s">
        <v>60</v>
      </c>
    </row>
    <row r="176" spans="2:41" s="3" customFormat="1" ht="9.9499999999999993" customHeight="1" x14ac:dyDescent="0.2">
      <c r="B176" s="122" t="s">
        <v>8</v>
      </c>
      <c r="D176" s="75" t="s">
        <v>100</v>
      </c>
      <c r="E176" s="164" t="s">
        <v>731</v>
      </c>
      <c r="F176" s="75"/>
      <c r="G176" s="30" t="s">
        <v>265</v>
      </c>
      <c r="H176" s="30"/>
      <c r="I176" s="30"/>
      <c r="K176" s="30"/>
      <c r="L176" s="30"/>
      <c r="M176" s="30"/>
      <c r="N176" s="30" t="s">
        <v>312</v>
      </c>
      <c r="P176" s="75" t="s">
        <v>238</v>
      </c>
      <c r="Q176" s="91"/>
      <c r="R176" s="29"/>
      <c r="S176" s="39">
        <f t="shared" si="183"/>
        <v>48.45</v>
      </c>
      <c r="T176" s="37" t="s">
        <v>47</v>
      </c>
      <c r="U176" s="5" t="str">
        <f>+Instructions!$B$3</f>
        <v>E</v>
      </c>
      <c r="V176" s="52"/>
      <c r="W176" s="56">
        <f>+Instructions!$C$22</f>
        <v>0</v>
      </c>
      <c r="X176" s="17">
        <f t="shared" si="184"/>
        <v>48.45</v>
      </c>
      <c r="Y176" s="52"/>
      <c r="Z176" s="6" t="s">
        <v>874</v>
      </c>
      <c r="AA176" s="39">
        <v>48.45</v>
      </c>
      <c r="AB176" s="60">
        <f t="shared" si="185"/>
        <v>0</v>
      </c>
      <c r="AC176" s="17">
        <f t="shared" si="186"/>
        <v>48.45</v>
      </c>
      <c r="AD176" s="12">
        <f t="shared" si="187"/>
        <v>0</v>
      </c>
      <c r="AE176" s="131"/>
      <c r="AF176" s="140">
        <v>3</v>
      </c>
      <c r="AG176" s="53">
        <f t="shared" si="188"/>
        <v>48.45</v>
      </c>
      <c r="AH176" s="52"/>
      <c r="AJ176" s="17">
        <f t="shared" si="189"/>
        <v>48.45</v>
      </c>
      <c r="AK176" s="17">
        <f t="shared" si="190"/>
        <v>0</v>
      </c>
      <c r="AL176" s="17">
        <f t="shared" si="191"/>
        <v>0</v>
      </c>
      <c r="AM176" s="17" t="str">
        <f t="shared" si="192"/>
        <v/>
      </c>
      <c r="AO176" s="109" t="s">
        <v>60</v>
      </c>
    </row>
    <row r="177" spans="2:41" s="3" customFormat="1" ht="2.4500000000000002" customHeight="1" x14ac:dyDescent="0.2">
      <c r="P177" s="75"/>
      <c r="Q177" s="91"/>
      <c r="R177" s="6"/>
      <c r="S177" s="39"/>
      <c r="T177" s="6"/>
      <c r="U177" s="5"/>
      <c r="V177" s="52"/>
      <c r="W177" s="56"/>
      <c r="X177" s="15"/>
      <c r="Y177" s="52"/>
      <c r="Z177" s="39"/>
      <c r="AA177" s="39"/>
      <c r="AB177" s="55"/>
      <c r="AC177" s="17"/>
      <c r="AD177" s="15"/>
      <c r="AE177" s="65"/>
      <c r="AF177" s="134"/>
      <c r="AG177" s="39"/>
      <c r="AH177" s="52"/>
      <c r="AJ177" s="17"/>
      <c r="AK177" s="17"/>
      <c r="AL177" s="17"/>
      <c r="AM177" s="17"/>
      <c r="AO177" s="31" t="s">
        <v>60</v>
      </c>
    </row>
    <row r="178" spans="2:41" s="3" customFormat="1" ht="9.9499999999999993" customHeight="1" x14ac:dyDescent="0.2">
      <c r="C178" s="175" t="s">
        <v>521</v>
      </c>
      <c r="D178" s="175"/>
      <c r="E178" s="40"/>
      <c r="G178" s="30"/>
      <c r="N178" s="3" t="s">
        <v>87</v>
      </c>
      <c r="Q178" s="6"/>
      <c r="S178" s="21"/>
      <c r="T178" s="68"/>
      <c r="U178" s="5"/>
      <c r="V178" s="52"/>
      <c r="W178" s="70"/>
      <c r="X178" s="70"/>
      <c r="Y178" s="52"/>
      <c r="Z178" s="39"/>
      <c r="AA178" s="17"/>
      <c r="AB178" s="15"/>
      <c r="AC178" s="15"/>
      <c r="AD178" s="15"/>
      <c r="AE178" s="15"/>
      <c r="AF178" s="65"/>
      <c r="AG178" s="17"/>
      <c r="AH178" s="52"/>
      <c r="AO178" s="31" t="s">
        <v>60</v>
      </c>
    </row>
    <row r="179" spans="2:41" s="3" customFormat="1" ht="2.4500000000000002" customHeight="1" x14ac:dyDescent="0.2">
      <c r="P179" s="75"/>
      <c r="Q179" s="91"/>
      <c r="R179" s="6"/>
      <c r="S179" s="39"/>
      <c r="T179" s="6"/>
      <c r="U179" s="5"/>
      <c r="V179" s="52"/>
      <c r="W179" s="56"/>
      <c r="X179" s="15"/>
      <c r="Y179" s="52"/>
      <c r="Z179" s="39"/>
      <c r="AA179" s="39"/>
      <c r="AB179" s="55"/>
      <c r="AC179" s="17"/>
      <c r="AD179" s="15"/>
      <c r="AE179" s="65"/>
      <c r="AF179" s="134"/>
      <c r="AG179" s="39"/>
      <c r="AH179" s="52"/>
      <c r="AJ179" s="17"/>
      <c r="AK179" s="17"/>
      <c r="AL179" s="17"/>
      <c r="AM179" s="17"/>
      <c r="AO179" s="31" t="s">
        <v>60</v>
      </c>
    </row>
    <row r="180" spans="2:41" s="3" customFormat="1" ht="9.9499999999999993" customHeight="1" x14ac:dyDescent="0.2">
      <c r="B180" s="122" t="s">
        <v>8</v>
      </c>
      <c r="D180" s="75" t="s">
        <v>522</v>
      </c>
      <c r="E180" s="164" t="s">
        <v>759</v>
      </c>
      <c r="F180" s="75"/>
      <c r="G180" s="30" t="s">
        <v>523</v>
      </c>
      <c r="H180" s="30"/>
      <c r="I180" s="30"/>
      <c r="J180" s="30"/>
      <c r="K180" s="30" t="s">
        <v>525</v>
      </c>
      <c r="L180" s="30"/>
      <c r="N180" s="30" t="s">
        <v>311</v>
      </c>
      <c r="P180" s="75" t="s">
        <v>526</v>
      </c>
      <c r="Q180" s="91"/>
      <c r="R180" s="29"/>
      <c r="S180" s="39">
        <f t="shared" ref="S180" si="193">IF(Suggested="Yes",AA180,AG180)</f>
        <v>86.7</v>
      </c>
      <c r="T180" s="37" t="s">
        <v>47</v>
      </c>
      <c r="U180" s="5" t="str">
        <f>+Instructions!$B$3</f>
        <v>E</v>
      </c>
      <c r="V180" s="52"/>
      <c r="W180" s="56">
        <f>+Instructions!$C$22</f>
        <v>0</v>
      </c>
      <c r="X180" s="17">
        <f t="shared" ref="X180" si="194">ROUND($AA180*(1-W180)+0.004999,2)</f>
        <v>86.7</v>
      </c>
      <c r="Y180" s="52"/>
      <c r="Z180" s="6" t="s">
        <v>874</v>
      </c>
      <c r="AA180" s="39">
        <v>86.7</v>
      </c>
      <c r="AB180" s="60">
        <f t="shared" ref="AB180" si="195">+W180</f>
        <v>0</v>
      </c>
      <c r="AC180" s="17">
        <f t="shared" ref="AC180" si="196">+X180</f>
        <v>86.7</v>
      </c>
      <c r="AD180" s="12">
        <f t="shared" ref="AD180" si="197">(AG180-AC180)/AG180</f>
        <v>0</v>
      </c>
      <c r="AE180" s="131"/>
      <c r="AF180" s="140">
        <v>3</v>
      </c>
      <c r="AG180" s="53">
        <f t="shared" ref="AG180" si="198">SUM(AJ180:AL180)+AE180</f>
        <v>86.7</v>
      </c>
      <c r="AH180" s="52"/>
      <c r="AJ180" s="17">
        <f t="shared" ref="AJ180" si="199">ROUND(AC180/(1-VLOOKUP(AF180,Group,2,FALSE)),2)</f>
        <v>86.7</v>
      </c>
      <c r="AK180" s="17">
        <f t="shared" ref="AK180" si="200">IF(VLOOKUP(AF180,Group,5,FALSE)="YES",VLOOKUP(ROUND(ROUND(AJ180,1)-AJ180,2),Round,2,FALSE)+VLOOKUP(AF180,Group,6,FALSE),0)</f>
        <v>0</v>
      </c>
      <c r="AL180" s="17">
        <f t="shared" ref="AL180" si="201">IF(VLOOKUP(AF180,Group,7,FALSE)="",0,ROUND(AJ180-0.04999,1)-AJ180+AM180)</f>
        <v>0</v>
      </c>
      <c r="AM180" s="17" t="str">
        <f t="shared" ref="AM180" si="202">IF(VLOOKUP(AF180,Group,7,FALSE)="","",VLOOKUP(AF180,Group,7,FALSE))</f>
        <v/>
      </c>
      <c r="AO180" s="109" t="s">
        <v>60</v>
      </c>
    </row>
    <row r="181" spans="2:41" s="3" customFormat="1" ht="9.9499999999999993" customHeight="1" x14ac:dyDescent="0.2">
      <c r="B181" s="122" t="s">
        <v>8</v>
      </c>
      <c r="D181" s="75" t="s">
        <v>522</v>
      </c>
      <c r="E181" s="164" t="s">
        <v>760</v>
      </c>
      <c r="F181" s="75"/>
      <c r="G181" s="30" t="s">
        <v>524</v>
      </c>
      <c r="H181" s="30"/>
      <c r="I181" s="30"/>
      <c r="J181" s="30"/>
      <c r="K181" s="30" t="s">
        <v>525</v>
      </c>
      <c r="L181" s="30"/>
      <c r="N181" s="30" t="s">
        <v>311</v>
      </c>
      <c r="P181" s="75" t="s">
        <v>526</v>
      </c>
      <c r="Q181" s="91"/>
      <c r="R181" s="29"/>
      <c r="S181" s="39">
        <f t="shared" ref="S181" si="203">IF(Suggested="Yes",AA181,AG181)</f>
        <v>86.7</v>
      </c>
      <c r="T181" s="37" t="s">
        <v>47</v>
      </c>
      <c r="U181" s="5" t="str">
        <f>+Instructions!$B$3</f>
        <v>E</v>
      </c>
      <c r="V181" s="52"/>
      <c r="W181" s="56">
        <f>+Instructions!$C$22</f>
        <v>0</v>
      </c>
      <c r="X181" s="17">
        <f t="shared" ref="X181" si="204">ROUND($AA181*(1-W181)+0.004999,2)</f>
        <v>86.7</v>
      </c>
      <c r="Y181" s="52"/>
      <c r="Z181" s="6" t="s">
        <v>874</v>
      </c>
      <c r="AA181" s="39">
        <v>86.7</v>
      </c>
      <c r="AB181" s="60">
        <f t="shared" ref="AB181" si="205">+W181</f>
        <v>0</v>
      </c>
      <c r="AC181" s="17">
        <f t="shared" ref="AC181" si="206">+X181</f>
        <v>86.7</v>
      </c>
      <c r="AD181" s="12">
        <f t="shared" ref="AD181" si="207">(AG181-AC181)/AG181</f>
        <v>0</v>
      </c>
      <c r="AE181" s="131"/>
      <c r="AF181" s="140">
        <v>3</v>
      </c>
      <c r="AG181" s="53">
        <f t="shared" ref="AG181" si="208">SUM(AJ181:AL181)+AE181</f>
        <v>86.7</v>
      </c>
      <c r="AH181" s="52"/>
      <c r="AJ181" s="17">
        <f t="shared" ref="AJ181" si="209">ROUND(AC181/(1-VLOOKUP(AF181,Group,2,FALSE)),2)</f>
        <v>86.7</v>
      </c>
      <c r="AK181" s="17">
        <f t="shared" ref="AK181" si="210">IF(VLOOKUP(AF181,Group,5,FALSE)="YES",VLOOKUP(ROUND(ROUND(AJ181,1)-AJ181,2),Round,2,FALSE)+VLOOKUP(AF181,Group,6,FALSE),0)</f>
        <v>0</v>
      </c>
      <c r="AL181" s="17">
        <f t="shared" ref="AL181" si="211">IF(VLOOKUP(AF181,Group,7,FALSE)="",0,ROUND(AJ181-0.04999,1)-AJ181+AM181)</f>
        <v>0</v>
      </c>
      <c r="AM181" s="17" t="str">
        <f t="shared" ref="AM181" si="212">IF(VLOOKUP(AF181,Group,7,FALSE)="","",VLOOKUP(AF181,Group,7,FALSE))</f>
        <v/>
      </c>
      <c r="AO181" s="109" t="s">
        <v>60</v>
      </c>
    </row>
    <row r="182" spans="2:41" s="3" customFormat="1" ht="2.4500000000000002" customHeight="1" x14ac:dyDescent="0.2">
      <c r="P182" s="75"/>
      <c r="Q182" s="91"/>
      <c r="R182" s="6"/>
      <c r="S182" s="39"/>
      <c r="T182" s="6"/>
      <c r="U182" s="5"/>
      <c r="V182" s="52"/>
      <c r="W182" s="56"/>
      <c r="X182" s="15"/>
      <c r="Y182" s="52"/>
      <c r="Z182" s="39"/>
      <c r="AA182" s="39"/>
      <c r="AB182" s="55"/>
      <c r="AC182" s="17"/>
      <c r="AD182" s="15"/>
      <c r="AE182" s="65"/>
      <c r="AF182" s="134"/>
      <c r="AG182" s="39"/>
      <c r="AH182" s="52"/>
      <c r="AJ182" s="17"/>
      <c r="AK182" s="17"/>
      <c r="AL182" s="17"/>
      <c r="AM182" s="17"/>
      <c r="AO182" s="31" t="s">
        <v>60</v>
      </c>
    </row>
    <row r="183" spans="2:41" s="3" customFormat="1" ht="9.9499999999999993" customHeight="1" x14ac:dyDescent="0.2">
      <c r="C183" s="180" t="s">
        <v>269</v>
      </c>
      <c r="D183" s="175"/>
      <c r="Q183" s="6"/>
      <c r="S183" s="21"/>
      <c r="T183" s="68"/>
      <c r="U183" s="5"/>
      <c r="V183" s="52"/>
      <c r="W183" s="70"/>
      <c r="X183" s="70"/>
      <c r="Y183" s="52"/>
      <c r="Z183" s="39"/>
      <c r="AA183" s="17"/>
      <c r="AB183" s="15"/>
      <c r="AC183" s="15"/>
      <c r="AD183" s="15"/>
      <c r="AE183" s="15"/>
      <c r="AF183" s="65"/>
      <c r="AG183" s="17"/>
      <c r="AH183" s="52"/>
      <c r="AO183" s="31" t="s">
        <v>60</v>
      </c>
    </row>
    <row r="184" spans="2:41" s="3" customFormat="1" ht="2.4500000000000002" customHeight="1" x14ac:dyDescent="0.2">
      <c r="P184" s="75"/>
      <c r="Q184" s="91"/>
      <c r="R184" s="6"/>
      <c r="S184" s="39"/>
      <c r="T184" s="6"/>
      <c r="U184" s="5"/>
      <c r="V184" s="52"/>
      <c r="W184" s="56"/>
      <c r="X184" s="15"/>
      <c r="Y184" s="52"/>
      <c r="Z184" s="39"/>
      <c r="AA184" s="39"/>
      <c r="AB184" s="55"/>
      <c r="AC184" s="17"/>
      <c r="AD184" s="15"/>
      <c r="AE184" s="65"/>
      <c r="AF184" s="134"/>
      <c r="AG184" s="39"/>
      <c r="AH184" s="52"/>
      <c r="AJ184" s="17"/>
      <c r="AK184" s="17"/>
      <c r="AL184" s="17"/>
      <c r="AM184" s="17"/>
      <c r="AO184" s="31" t="s">
        <v>60</v>
      </c>
    </row>
    <row r="185" spans="2:41" s="3" customFormat="1" ht="9.9499999999999993" customHeight="1" x14ac:dyDescent="0.2">
      <c r="B185" s="122" t="s">
        <v>8</v>
      </c>
      <c r="D185" s="75" t="s">
        <v>100</v>
      </c>
      <c r="E185" s="164" t="s">
        <v>732</v>
      </c>
      <c r="F185" s="75"/>
      <c r="G185" s="30" t="s">
        <v>316</v>
      </c>
      <c r="H185" s="75"/>
      <c r="K185" s="30"/>
      <c r="L185" s="30"/>
      <c r="M185" s="30"/>
      <c r="N185" s="30" t="s">
        <v>312</v>
      </c>
      <c r="P185" s="75" t="s">
        <v>238</v>
      </c>
      <c r="Q185" s="91"/>
      <c r="R185" s="29"/>
      <c r="S185" s="39">
        <f>IF(Suggested="Yes",AA185,AG185)</f>
        <v>50.95</v>
      </c>
      <c r="T185" s="37" t="s">
        <v>47</v>
      </c>
      <c r="U185" s="5" t="str">
        <f>+Instructions!$B$3</f>
        <v>E</v>
      </c>
      <c r="V185" s="52"/>
      <c r="W185" s="56">
        <f>+Instructions!$C$22</f>
        <v>0</v>
      </c>
      <c r="X185" s="17">
        <f>ROUND($AA185*(1-W185)+0.004999,2)</f>
        <v>50.95</v>
      </c>
      <c r="Y185" s="52"/>
      <c r="Z185" s="6" t="s">
        <v>874</v>
      </c>
      <c r="AA185" s="39">
        <v>50.95</v>
      </c>
      <c r="AB185" s="60">
        <f>+W185</f>
        <v>0</v>
      </c>
      <c r="AC185" s="17">
        <f>+X185</f>
        <v>50.95</v>
      </c>
      <c r="AD185" s="12">
        <f>(AG185-AC185)/AG185</f>
        <v>0</v>
      </c>
      <c r="AE185" s="131"/>
      <c r="AF185" s="140">
        <v>3</v>
      </c>
      <c r="AG185" s="53">
        <f>SUM(AJ185:AL185)+AE185</f>
        <v>50.95</v>
      </c>
      <c r="AH185" s="52"/>
      <c r="AJ185" s="17">
        <f>ROUND(AC185/(1-VLOOKUP(AF185,Group,2,FALSE)),2)</f>
        <v>50.95</v>
      </c>
      <c r="AK185" s="17">
        <f>IF(VLOOKUP(AF185,Group,5,FALSE)="YES",VLOOKUP(ROUND(ROUND(AJ185,1)-AJ185,2),Round,2,FALSE)+VLOOKUP(AF185,Group,6,FALSE),0)</f>
        <v>0</v>
      </c>
      <c r="AL185" s="17">
        <f>IF(VLOOKUP(AF185,Group,7,FALSE)="",0,ROUND(AJ185-0.04999,1)-AJ185+AM185)</f>
        <v>0</v>
      </c>
      <c r="AM185" s="17" t="str">
        <f>IF(VLOOKUP(AF185,Group,7,FALSE)="","",VLOOKUP(AF185,Group,7,FALSE))</f>
        <v/>
      </c>
      <c r="AO185" s="109" t="s">
        <v>60</v>
      </c>
    </row>
    <row r="186" spans="2:41" s="3" customFormat="1" ht="9.9499999999999993" customHeight="1" x14ac:dyDescent="0.2">
      <c r="B186" s="122" t="s">
        <v>8</v>
      </c>
      <c r="D186" s="75" t="s">
        <v>100</v>
      </c>
      <c r="E186" s="164" t="s">
        <v>733</v>
      </c>
      <c r="F186" s="75"/>
      <c r="G186" s="30" t="s">
        <v>316</v>
      </c>
      <c r="H186" s="75"/>
      <c r="K186" s="30"/>
      <c r="L186" s="30"/>
      <c r="M186" s="30"/>
      <c r="N186" s="30" t="s">
        <v>311</v>
      </c>
      <c r="P186" s="75" t="s">
        <v>238</v>
      </c>
      <c r="Q186" s="91"/>
      <c r="R186" s="29"/>
      <c r="S186" s="39">
        <f>IF(Suggested="Yes",AA186,AG186)</f>
        <v>50.95</v>
      </c>
      <c r="T186" s="37" t="s">
        <v>47</v>
      </c>
      <c r="U186" s="5" t="str">
        <f>+Instructions!$B$3</f>
        <v>E</v>
      </c>
      <c r="V186" s="52"/>
      <c r="W186" s="56">
        <f>+Instructions!$C$22</f>
        <v>0</v>
      </c>
      <c r="X186" s="17">
        <f>ROUND($AA186*(1-W186)+0.004999,2)</f>
        <v>50.95</v>
      </c>
      <c r="Y186" s="52"/>
      <c r="Z186" s="6" t="s">
        <v>874</v>
      </c>
      <c r="AA186" s="39">
        <v>50.95</v>
      </c>
      <c r="AB186" s="60">
        <f>+W186</f>
        <v>0</v>
      </c>
      <c r="AC186" s="17">
        <f>+X186</f>
        <v>50.95</v>
      </c>
      <c r="AD186" s="12">
        <f>(AG186-AC186)/AG186</f>
        <v>0</v>
      </c>
      <c r="AE186" s="131"/>
      <c r="AF186" s="140">
        <v>3</v>
      </c>
      <c r="AG186" s="53">
        <f>SUM(AJ186:AL186)+AE186</f>
        <v>50.95</v>
      </c>
      <c r="AH186" s="52"/>
      <c r="AJ186" s="17">
        <f>ROUND(AC186/(1-VLOOKUP(AF186,Group,2,FALSE)),2)</f>
        <v>50.95</v>
      </c>
      <c r="AK186" s="17">
        <f>IF(VLOOKUP(AF186,Group,5,FALSE)="YES",VLOOKUP(ROUND(ROUND(AJ186,1)-AJ186,2),Round,2,FALSE)+VLOOKUP(AF186,Group,6,FALSE),0)</f>
        <v>0</v>
      </c>
      <c r="AL186" s="17">
        <f>IF(VLOOKUP(AF186,Group,7,FALSE)="",0,ROUND(AJ186-0.04999,1)-AJ186+AM186)</f>
        <v>0</v>
      </c>
      <c r="AM186" s="17" t="str">
        <f>IF(VLOOKUP(AF186,Group,7,FALSE)="","",VLOOKUP(AF186,Group,7,FALSE))</f>
        <v/>
      </c>
      <c r="AO186" s="109" t="s">
        <v>60</v>
      </c>
    </row>
    <row r="187" spans="2:41" s="3" customFormat="1" ht="1.5" customHeight="1" x14ac:dyDescent="0.2">
      <c r="P187" s="75"/>
      <c r="Q187" s="91"/>
      <c r="R187" s="6"/>
      <c r="S187" s="39"/>
      <c r="T187" s="6"/>
      <c r="U187" s="5"/>
      <c r="V187" s="52"/>
      <c r="W187" s="56"/>
      <c r="X187" s="15"/>
      <c r="Y187" s="52"/>
      <c r="Z187" s="39"/>
      <c r="AA187" s="39"/>
      <c r="AB187" s="55"/>
      <c r="AC187" s="17"/>
      <c r="AD187" s="15"/>
      <c r="AE187" s="65"/>
      <c r="AF187" s="134"/>
      <c r="AG187" s="39"/>
      <c r="AH187" s="52"/>
      <c r="AJ187" s="17"/>
      <c r="AK187" s="17"/>
      <c r="AL187" s="17"/>
      <c r="AM187" s="17"/>
      <c r="AO187" s="109" t="s">
        <v>60</v>
      </c>
    </row>
    <row r="188" spans="2:41" s="3" customFormat="1" ht="9.9499999999999993" customHeight="1" x14ac:dyDescent="0.2">
      <c r="B188" s="122" t="s">
        <v>8</v>
      </c>
      <c r="D188" s="75" t="s">
        <v>100</v>
      </c>
      <c r="E188" s="164" t="s">
        <v>734</v>
      </c>
      <c r="F188" s="75"/>
      <c r="G188" s="30" t="s">
        <v>581</v>
      </c>
      <c r="H188" s="75"/>
      <c r="K188" s="30"/>
      <c r="L188" s="30"/>
      <c r="M188" s="30"/>
      <c r="N188" s="30" t="s">
        <v>311</v>
      </c>
      <c r="P188" s="75" t="s">
        <v>238</v>
      </c>
      <c r="Q188" s="91"/>
      <c r="R188" s="29"/>
      <c r="S188" s="39">
        <f t="shared" ref="S188:S189" si="213">IF(Suggested="Yes",AA188,AG188)</f>
        <v>60.95</v>
      </c>
      <c r="T188" s="37" t="s">
        <v>47</v>
      </c>
      <c r="U188" s="5" t="str">
        <f>+Instructions!$B$3</f>
        <v>E</v>
      </c>
      <c r="V188" s="52"/>
      <c r="W188" s="56">
        <f>+Instructions!$C$22</f>
        <v>0</v>
      </c>
      <c r="X188" s="17">
        <f t="shared" ref="X188:X189" si="214">ROUND($AA188*(1-W188)+0.004999,2)</f>
        <v>60.95</v>
      </c>
      <c r="Y188" s="52"/>
      <c r="Z188" s="6" t="s">
        <v>874</v>
      </c>
      <c r="AA188" s="39">
        <v>60.95</v>
      </c>
      <c r="AB188" s="60">
        <f t="shared" ref="AB188:AB189" si="215">+W188</f>
        <v>0</v>
      </c>
      <c r="AC188" s="17">
        <f t="shared" ref="AC188:AC189" si="216">+X188</f>
        <v>60.95</v>
      </c>
      <c r="AD188" s="12">
        <f t="shared" ref="AD188:AD189" si="217">(AG188-AC188)/AG188</f>
        <v>0</v>
      </c>
      <c r="AE188" s="131"/>
      <c r="AF188" s="140">
        <v>3</v>
      </c>
      <c r="AG188" s="53">
        <f t="shared" ref="AG188:AG189" si="218">SUM(AJ188:AL188)+AE188</f>
        <v>60.95</v>
      </c>
      <c r="AH188" s="52"/>
      <c r="AJ188" s="17">
        <f t="shared" ref="AJ188:AJ189" si="219">ROUND(AC188/(1-VLOOKUP(AF188,Group,2,FALSE)),2)</f>
        <v>60.95</v>
      </c>
      <c r="AK188" s="17">
        <f t="shared" ref="AK188:AK189" si="220">IF(VLOOKUP(AF188,Group,5,FALSE)="YES",VLOOKUP(ROUND(ROUND(AJ188,1)-AJ188,2),Round,2,FALSE)+VLOOKUP(AF188,Group,6,FALSE),0)</f>
        <v>0</v>
      </c>
      <c r="AL188" s="17">
        <f t="shared" ref="AL188:AL189" si="221">IF(VLOOKUP(AF188,Group,7,FALSE)="",0,ROUND(AJ188-0.04999,1)-AJ188+AM188)</f>
        <v>0</v>
      </c>
      <c r="AM188" s="17" t="str">
        <f t="shared" ref="AM188:AM189" si="222">IF(VLOOKUP(AF188,Group,7,FALSE)="","",VLOOKUP(AF188,Group,7,FALSE))</f>
        <v/>
      </c>
      <c r="AO188" s="109" t="s">
        <v>60</v>
      </c>
    </row>
    <row r="189" spans="2:41" s="3" customFormat="1" ht="9.9499999999999993" customHeight="1" x14ac:dyDescent="0.2">
      <c r="B189" s="122" t="s">
        <v>8</v>
      </c>
      <c r="D189" s="75" t="s">
        <v>100</v>
      </c>
      <c r="E189" s="164" t="s">
        <v>735</v>
      </c>
      <c r="F189" s="75"/>
      <c r="G189" s="30" t="s">
        <v>616</v>
      </c>
      <c r="H189" s="30"/>
      <c r="I189" s="30"/>
      <c r="J189" s="30"/>
      <c r="K189" s="30"/>
      <c r="L189" s="30"/>
      <c r="M189" s="30"/>
      <c r="N189" s="30" t="s">
        <v>311</v>
      </c>
      <c r="P189" s="75" t="s">
        <v>238</v>
      </c>
      <c r="Q189" s="91"/>
      <c r="R189" s="29"/>
      <c r="S189" s="39">
        <f t="shared" si="213"/>
        <v>58.2</v>
      </c>
      <c r="T189" s="37" t="s">
        <v>47</v>
      </c>
      <c r="U189" s="5" t="str">
        <f>+Instructions!$B$3</f>
        <v>E</v>
      </c>
      <c r="V189" s="52"/>
      <c r="W189" s="56">
        <f>+Instructions!$C$22</f>
        <v>0</v>
      </c>
      <c r="X189" s="17">
        <f t="shared" si="214"/>
        <v>58.2</v>
      </c>
      <c r="Y189" s="52"/>
      <c r="Z189" s="6" t="s">
        <v>874</v>
      </c>
      <c r="AA189" s="39">
        <v>58.2</v>
      </c>
      <c r="AB189" s="60">
        <f t="shared" si="215"/>
        <v>0</v>
      </c>
      <c r="AC189" s="17">
        <f t="shared" si="216"/>
        <v>58.2</v>
      </c>
      <c r="AD189" s="12">
        <f t="shared" si="217"/>
        <v>0</v>
      </c>
      <c r="AE189" s="131"/>
      <c r="AF189" s="140">
        <v>3</v>
      </c>
      <c r="AG189" s="53">
        <f t="shared" si="218"/>
        <v>58.2</v>
      </c>
      <c r="AH189" s="52"/>
      <c r="AJ189" s="17">
        <f t="shared" si="219"/>
        <v>58.2</v>
      </c>
      <c r="AK189" s="17">
        <f t="shared" si="220"/>
        <v>0</v>
      </c>
      <c r="AL189" s="17">
        <f t="shared" si="221"/>
        <v>0</v>
      </c>
      <c r="AM189" s="17" t="str">
        <f t="shared" si="222"/>
        <v/>
      </c>
      <c r="AO189" s="109" t="s">
        <v>60</v>
      </c>
    </row>
    <row r="190" spans="2:41" s="3" customFormat="1" ht="9.9499999999999993" customHeight="1" x14ac:dyDescent="0.2">
      <c r="B190" s="122" t="s">
        <v>8</v>
      </c>
      <c r="D190" s="75" t="s">
        <v>100</v>
      </c>
      <c r="E190" s="164" t="s">
        <v>736</v>
      </c>
      <c r="F190" s="75"/>
      <c r="G190" s="30" t="s">
        <v>315</v>
      </c>
      <c r="H190" s="75"/>
      <c r="K190" s="30"/>
      <c r="L190" s="30"/>
      <c r="M190" s="30"/>
      <c r="N190" s="30" t="s">
        <v>312</v>
      </c>
      <c r="P190" s="75" t="s">
        <v>238</v>
      </c>
      <c r="Q190" s="91"/>
      <c r="R190" s="29"/>
      <c r="S190" s="39">
        <f t="shared" ref="S190:S199" si="223">IF(Suggested="Yes",AA190,AG190)</f>
        <v>59.55</v>
      </c>
      <c r="T190" s="37" t="s">
        <v>47</v>
      </c>
      <c r="U190" s="5" t="str">
        <f>+Instructions!$B$3</f>
        <v>E</v>
      </c>
      <c r="V190" s="52"/>
      <c r="W190" s="56">
        <f>+Instructions!$C$22</f>
        <v>0</v>
      </c>
      <c r="X190" s="17">
        <f t="shared" ref="X190:X199" si="224">ROUND($AA190*(1-W190)+0.004999,2)</f>
        <v>59.55</v>
      </c>
      <c r="Y190" s="52"/>
      <c r="Z190" s="6" t="s">
        <v>874</v>
      </c>
      <c r="AA190" s="39">
        <v>59.55</v>
      </c>
      <c r="AB190" s="60">
        <f t="shared" ref="AB190:AB199" si="225">+W190</f>
        <v>0</v>
      </c>
      <c r="AC190" s="17">
        <f t="shared" ref="AC190:AC199" si="226">+X190</f>
        <v>59.55</v>
      </c>
      <c r="AD190" s="12">
        <f t="shared" ref="AD190:AD199" si="227">(AG190-AC190)/AG190</f>
        <v>0</v>
      </c>
      <c r="AE190" s="131"/>
      <c r="AF190" s="140">
        <v>3</v>
      </c>
      <c r="AG190" s="53">
        <f t="shared" ref="AG190:AG199" si="228">SUM(AJ190:AL190)+AE190</f>
        <v>59.55</v>
      </c>
      <c r="AH190" s="52"/>
      <c r="AJ190" s="17">
        <f t="shared" ref="AJ190:AJ199" si="229">ROUND(AC190/(1-VLOOKUP(AF190,Group,2,FALSE)),2)</f>
        <v>59.55</v>
      </c>
      <c r="AK190" s="17">
        <f t="shared" ref="AK190:AK199" si="230">IF(VLOOKUP(AF190,Group,5,FALSE)="YES",VLOOKUP(ROUND(ROUND(AJ190,1)-AJ190,2),Round,2,FALSE)+VLOOKUP(AF190,Group,6,FALSE),0)</f>
        <v>0</v>
      </c>
      <c r="AL190" s="17">
        <f t="shared" ref="AL190:AL199" si="231">IF(VLOOKUP(AF190,Group,7,FALSE)="",0,ROUND(AJ190-0.04999,1)-AJ190+AM190)</f>
        <v>0</v>
      </c>
      <c r="AM190" s="17" t="str">
        <f t="shared" ref="AM190:AM199" si="232">IF(VLOOKUP(AF190,Group,7,FALSE)="","",VLOOKUP(AF190,Group,7,FALSE))</f>
        <v/>
      </c>
      <c r="AO190" s="109" t="s">
        <v>60</v>
      </c>
    </row>
    <row r="191" spans="2:41" s="3" customFormat="1" ht="9.9499999999999993" customHeight="1" x14ac:dyDescent="0.2">
      <c r="B191" s="122" t="s">
        <v>8</v>
      </c>
      <c r="D191" s="75" t="s">
        <v>100</v>
      </c>
      <c r="E191" s="164" t="s">
        <v>737</v>
      </c>
      <c r="F191" s="75"/>
      <c r="G191" s="30" t="s">
        <v>640</v>
      </c>
      <c r="H191" s="75"/>
      <c r="K191" s="30"/>
      <c r="L191" s="30"/>
      <c r="M191" s="30"/>
      <c r="N191" s="30" t="s">
        <v>312</v>
      </c>
      <c r="P191" s="75" t="s">
        <v>238</v>
      </c>
      <c r="Q191" s="91"/>
      <c r="R191" s="29"/>
      <c r="S191" s="39">
        <f t="shared" si="223"/>
        <v>69.2</v>
      </c>
      <c r="T191" s="37" t="s">
        <v>47</v>
      </c>
      <c r="U191" s="5" t="str">
        <f>+Instructions!$B$3</f>
        <v>E</v>
      </c>
      <c r="V191" s="52"/>
      <c r="W191" s="56">
        <f>+Instructions!$C$22</f>
        <v>0</v>
      </c>
      <c r="X191" s="17">
        <f t="shared" si="224"/>
        <v>69.2</v>
      </c>
      <c r="Y191" s="52"/>
      <c r="Z191" s="6" t="s">
        <v>874</v>
      </c>
      <c r="AA191" s="39">
        <v>69.2</v>
      </c>
      <c r="AB191" s="60">
        <f t="shared" si="225"/>
        <v>0</v>
      </c>
      <c r="AC191" s="17">
        <f t="shared" si="226"/>
        <v>69.2</v>
      </c>
      <c r="AD191" s="12">
        <f t="shared" si="227"/>
        <v>0</v>
      </c>
      <c r="AE191" s="131"/>
      <c r="AF191" s="140">
        <v>3</v>
      </c>
      <c r="AG191" s="53">
        <f t="shared" si="228"/>
        <v>69.2</v>
      </c>
      <c r="AH191" s="52"/>
      <c r="AJ191" s="17">
        <f t="shared" si="229"/>
        <v>69.2</v>
      </c>
      <c r="AK191" s="17">
        <f t="shared" si="230"/>
        <v>0</v>
      </c>
      <c r="AL191" s="17">
        <f t="shared" si="231"/>
        <v>0</v>
      </c>
      <c r="AM191" s="17" t="str">
        <f t="shared" si="232"/>
        <v/>
      </c>
      <c r="AO191" s="109" t="s">
        <v>60</v>
      </c>
    </row>
    <row r="192" spans="2:41" s="3" customFormat="1" ht="9.9499999999999993" customHeight="1" x14ac:dyDescent="0.2">
      <c r="B192" s="122" t="s">
        <v>8</v>
      </c>
      <c r="D192" s="75" t="s">
        <v>100</v>
      </c>
      <c r="E192" s="164" t="s">
        <v>738</v>
      </c>
      <c r="F192" s="75"/>
      <c r="G192" s="30" t="s">
        <v>640</v>
      </c>
      <c r="H192" s="75"/>
      <c r="K192" s="30"/>
      <c r="L192" s="30"/>
      <c r="M192" s="30"/>
      <c r="N192" s="30" t="s">
        <v>311</v>
      </c>
      <c r="P192" s="75" t="s">
        <v>238</v>
      </c>
      <c r="Q192" s="91"/>
      <c r="R192" s="29"/>
      <c r="S192" s="39">
        <f t="shared" si="223"/>
        <v>69.2</v>
      </c>
      <c r="T192" s="37" t="s">
        <v>47</v>
      </c>
      <c r="U192" s="5" t="str">
        <f>+Instructions!$B$3</f>
        <v>E</v>
      </c>
      <c r="V192" s="52"/>
      <c r="W192" s="56">
        <f>+Instructions!$C$22</f>
        <v>0</v>
      </c>
      <c r="X192" s="17">
        <f t="shared" si="224"/>
        <v>69.2</v>
      </c>
      <c r="Y192" s="52"/>
      <c r="Z192" s="6" t="s">
        <v>874</v>
      </c>
      <c r="AA192" s="39">
        <v>69.2</v>
      </c>
      <c r="AB192" s="60">
        <f t="shared" si="225"/>
        <v>0</v>
      </c>
      <c r="AC192" s="17">
        <f t="shared" si="226"/>
        <v>69.2</v>
      </c>
      <c r="AD192" s="12">
        <f t="shared" si="227"/>
        <v>0</v>
      </c>
      <c r="AE192" s="131"/>
      <c r="AF192" s="140">
        <v>3</v>
      </c>
      <c r="AG192" s="53">
        <f t="shared" si="228"/>
        <v>69.2</v>
      </c>
      <c r="AH192" s="52"/>
      <c r="AJ192" s="17">
        <f t="shared" si="229"/>
        <v>69.2</v>
      </c>
      <c r="AK192" s="17">
        <f t="shared" si="230"/>
        <v>0</v>
      </c>
      <c r="AL192" s="17">
        <f t="shared" si="231"/>
        <v>0</v>
      </c>
      <c r="AM192" s="17" t="str">
        <f t="shared" si="232"/>
        <v/>
      </c>
      <c r="AO192" s="109" t="s">
        <v>60</v>
      </c>
    </row>
    <row r="193" spans="2:41" s="3" customFormat="1" ht="9.9499999999999993" customHeight="1" x14ac:dyDescent="0.2">
      <c r="B193" s="122" t="s">
        <v>8</v>
      </c>
      <c r="D193" s="75" t="s">
        <v>100</v>
      </c>
      <c r="E193" s="164" t="s">
        <v>739</v>
      </c>
      <c r="F193" s="75"/>
      <c r="G193" s="30" t="s">
        <v>705</v>
      </c>
      <c r="H193" s="75"/>
      <c r="K193" s="30"/>
      <c r="L193" s="30"/>
      <c r="M193" s="30"/>
      <c r="N193" s="30" t="s">
        <v>311</v>
      </c>
      <c r="P193" s="75" t="s">
        <v>238</v>
      </c>
      <c r="Q193" s="91"/>
      <c r="R193" s="29"/>
      <c r="S193" s="39">
        <f t="shared" si="223"/>
        <v>85.65</v>
      </c>
      <c r="T193" s="37" t="s">
        <v>47</v>
      </c>
      <c r="U193" s="5" t="str">
        <f>+Instructions!$B$3</f>
        <v>E</v>
      </c>
      <c r="V193" s="52"/>
      <c r="W193" s="56">
        <f>+Instructions!$C$22</f>
        <v>0</v>
      </c>
      <c r="X193" s="17">
        <f t="shared" si="224"/>
        <v>85.65</v>
      </c>
      <c r="Y193" s="52"/>
      <c r="Z193" s="6" t="s">
        <v>874</v>
      </c>
      <c r="AA193" s="39">
        <v>85.65</v>
      </c>
      <c r="AB193" s="60">
        <f t="shared" si="225"/>
        <v>0</v>
      </c>
      <c r="AC193" s="17">
        <f t="shared" si="226"/>
        <v>85.65</v>
      </c>
      <c r="AD193" s="12">
        <f t="shared" si="227"/>
        <v>0</v>
      </c>
      <c r="AE193" s="131"/>
      <c r="AF193" s="140">
        <v>3</v>
      </c>
      <c r="AG193" s="53">
        <f t="shared" si="228"/>
        <v>85.65</v>
      </c>
      <c r="AH193" s="52"/>
      <c r="AJ193" s="17">
        <f t="shared" si="229"/>
        <v>85.65</v>
      </c>
      <c r="AK193" s="17">
        <f t="shared" si="230"/>
        <v>0</v>
      </c>
      <c r="AL193" s="17">
        <f t="shared" si="231"/>
        <v>0</v>
      </c>
      <c r="AM193" s="17" t="str">
        <f t="shared" si="232"/>
        <v/>
      </c>
      <c r="AO193" s="109" t="s">
        <v>60</v>
      </c>
    </row>
    <row r="194" spans="2:41" s="3" customFormat="1" ht="9.9499999999999993" customHeight="1" x14ac:dyDescent="0.2">
      <c r="B194" s="122" t="s">
        <v>8</v>
      </c>
      <c r="D194" s="75" t="s">
        <v>100</v>
      </c>
      <c r="E194" s="164" t="s">
        <v>740</v>
      </c>
      <c r="F194" s="75"/>
      <c r="G194" s="30" t="s">
        <v>706</v>
      </c>
      <c r="H194" s="30"/>
      <c r="I194" s="30"/>
      <c r="J194" s="30"/>
      <c r="K194" s="30"/>
      <c r="L194" s="30"/>
      <c r="M194" s="30"/>
      <c r="N194" s="30" t="s">
        <v>311</v>
      </c>
      <c r="P194" s="75" t="s">
        <v>238</v>
      </c>
      <c r="Q194" s="91"/>
      <c r="R194" s="29"/>
      <c r="S194" s="39">
        <f t="shared" si="223"/>
        <v>63.7</v>
      </c>
      <c r="T194" s="37" t="s">
        <v>47</v>
      </c>
      <c r="U194" s="5" t="str">
        <f>+Instructions!$B$3</f>
        <v>E</v>
      </c>
      <c r="V194" s="52"/>
      <c r="W194" s="56">
        <f>+Instructions!$C$22</f>
        <v>0</v>
      </c>
      <c r="X194" s="17">
        <f t="shared" si="224"/>
        <v>63.7</v>
      </c>
      <c r="Y194" s="52"/>
      <c r="Z194" s="6" t="s">
        <v>874</v>
      </c>
      <c r="AA194" s="39">
        <v>63.7</v>
      </c>
      <c r="AB194" s="60">
        <f t="shared" si="225"/>
        <v>0</v>
      </c>
      <c r="AC194" s="17">
        <f t="shared" si="226"/>
        <v>63.7</v>
      </c>
      <c r="AD194" s="12">
        <f t="shared" si="227"/>
        <v>0</v>
      </c>
      <c r="AE194" s="131"/>
      <c r="AF194" s="140">
        <v>3</v>
      </c>
      <c r="AG194" s="53">
        <f t="shared" si="228"/>
        <v>63.7</v>
      </c>
      <c r="AH194" s="52"/>
      <c r="AJ194" s="17">
        <f t="shared" si="229"/>
        <v>63.7</v>
      </c>
      <c r="AK194" s="17">
        <f t="shared" si="230"/>
        <v>0</v>
      </c>
      <c r="AL194" s="17">
        <f t="shared" si="231"/>
        <v>0</v>
      </c>
      <c r="AM194" s="17" t="str">
        <f t="shared" si="232"/>
        <v/>
      </c>
      <c r="AO194" s="109" t="s">
        <v>60</v>
      </c>
    </row>
    <row r="195" spans="2:41" s="3" customFormat="1" ht="9.9499999999999993" customHeight="1" x14ac:dyDescent="0.2">
      <c r="B195" s="122" t="s">
        <v>8</v>
      </c>
      <c r="D195" s="75" t="s">
        <v>100</v>
      </c>
      <c r="E195" s="164" t="s">
        <v>758</v>
      </c>
      <c r="F195" s="75"/>
      <c r="G195" s="30" t="s">
        <v>396</v>
      </c>
      <c r="H195" s="75"/>
      <c r="K195" s="30"/>
      <c r="L195" s="30"/>
      <c r="M195" s="30"/>
      <c r="N195" s="30" t="s">
        <v>311</v>
      </c>
      <c r="P195" s="75" t="s">
        <v>238</v>
      </c>
      <c r="Q195" s="91"/>
      <c r="R195" s="29"/>
      <c r="S195" s="39">
        <f t="shared" si="223"/>
        <v>60.95</v>
      </c>
      <c r="T195" s="37" t="s">
        <v>47</v>
      </c>
      <c r="U195" s="5" t="str">
        <f>+Instructions!$B$3</f>
        <v>E</v>
      </c>
      <c r="V195" s="52"/>
      <c r="W195" s="56">
        <f>+Instructions!$C$22</f>
        <v>0</v>
      </c>
      <c r="X195" s="17">
        <f t="shared" si="224"/>
        <v>60.95</v>
      </c>
      <c r="Y195" s="52"/>
      <c r="Z195" s="6" t="s">
        <v>874</v>
      </c>
      <c r="AA195" s="39">
        <v>60.95</v>
      </c>
      <c r="AB195" s="60">
        <f t="shared" si="225"/>
        <v>0</v>
      </c>
      <c r="AC195" s="17">
        <f t="shared" si="226"/>
        <v>60.95</v>
      </c>
      <c r="AD195" s="12">
        <f t="shared" si="227"/>
        <v>0</v>
      </c>
      <c r="AE195" s="131"/>
      <c r="AF195" s="140">
        <v>3</v>
      </c>
      <c r="AG195" s="53">
        <f t="shared" si="228"/>
        <v>60.95</v>
      </c>
      <c r="AH195" s="52"/>
      <c r="AJ195" s="17">
        <f t="shared" si="229"/>
        <v>60.95</v>
      </c>
      <c r="AK195" s="17">
        <f t="shared" si="230"/>
        <v>0</v>
      </c>
      <c r="AL195" s="17">
        <f t="shared" si="231"/>
        <v>0</v>
      </c>
      <c r="AM195" s="17" t="str">
        <f t="shared" si="232"/>
        <v/>
      </c>
      <c r="AO195" s="109" t="s">
        <v>60</v>
      </c>
    </row>
    <row r="196" spans="2:41" s="3" customFormat="1" ht="9.9499999999999993" customHeight="1" x14ac:dyDescent="0.2">
      <c r="B196" s="122" t="s">
        <v>8</v>
      </c>
      <c r="D196" s="75" t="s">
        <v>100</v>
      </c>
      <c r="E196" s="164" t="s">
        <v>741</v>
      </c>
      <c r="F196" s="75"/>
      <c r="G196" s="30" t="s">
        <v>333</v>
      </c>
      <c r="H196" s="30"/>
      <c r="I196" s="30"/>
      <c r="J196" s="30"/>
      <c r="K196" s="30"/>
      <c r="L196" s="30"/>
      <c r="M196" s="30"/>
      <c r="N196" s="30" t="s">
        <v>312</v>
      </c>
      <c r="P196" s="75" t="s">
        <v>238</v>
      </c>
      <c r="Q196" s="91"/>
      <c r="R196" s="29"/>
      <c r="S196" s="39">
        <f t="shared" si="223"/>
        <v>52.05</v>
      </c>
      <c r="T196" s="37" t="s">
        <v>47</v>
      </c>
      <c r="U196" s="5" t="str">
        <f>+Instructions!$B$3</f>
        <v>E</v>
      </c>
      <c r="V196" s="52"/>
      <c r="W196" s="56">
        <f>+Instructions!$C$22</f>
        <v>0</v>
      </c>
      <c r="X196" s="17">
        <f t="shared" si="224"/>
        <v>52.05</v>
      </c>
      <c r="Y196" s="52"/>
      <c r="Z196" s="6" t="s">
        <v>874</v>
      </c>
      <c r="AA196" s="39">
        <v>52.05</v>
      </c>
      <c r="AB196" s="60">
        <f t="shared" si="225"/>
        <v>0</v>
      </c>
      <c r="AC196" s="17">
        <f t="shared" si="226"/>
        <v>52.05</v>
      </c>
      <c r="AD196" s="12">
        <f t="shared" si="227"/>
        <v>0</v>
      </c>
      <c r="AE196" s="131"/>
      <c r="AF196" s="140">
        <v>3</v>
      </c>
      <c r="AG196" s="53">
        <f t="shared" si="228"/>
        <v>52.05</v>
      </c>
      <c r="AH196" s="52"/>
      <c r="AJ196" s="17">
        <f t="shared" si="229"/>
        <v>52.05</v>
      </c>
      <c r="AK196" s="17">
        <f t="shared" si="230"/>
        <v>0</v>
      </c>
      <c r="AL196" s="17">
        <f t="shared" si="231"/>
        <v>0</v>
      </c>
      <c r="AM196" s="17" t="str">
        <f t="shared" si="232"/>
        <v/>
      </c>
      <c r="AO196" s="109" t="s">
        <v>60</v>
      </c>
    </row>
    <row r="197" spans="2:41" s="3" customFormat="1" ht="9.9499999999999993" customHeight="1" x14ac:dyDescent="0.2">
      <c r="B197" s="122" t="s">
        <v>8</v>
      </c>
      <c r="D197" s="75" t="s">
        <v>100</v>
      </c>
      <c r="E197" s="164" t="s">
        <v>742</v>
      </c>
      <c r="F197" s="75"/>
      <c r="G197" s="30" t="s">
        <v>333</v>
      </c>
      <c r="H197" s="30"/>
      <c r="I197" s="30"/>
      <c r="J197" s="30"/>
      <c r="K197" s="30"/>
      <c r="L197" s="30"/>
      <c r="M197" s="30"/>
      <c r="N197" s="30" t="s">
        <v>311</v>
      </c>
      <c r="P197" s="75" t="s">
        <v>238</v>
      </c>
      <c r="Q197" s="91"/>
      <c r="R197" s="29"/>
      <c r="S197" s="39">
        <f t="shared" si="223"/>
        <v>52.05</v>
      </c>
      <c r="T197" s="37" t="s">
        <v>47</v>
      </c>
      <c r="U197" s="5" t="str">
        <f>+Instructions!$B$3</f>
        <v>E</v>
      </c>
      <c r="V197" s="52"/>
      <c r="W197" s="56">
        <f>+Instructions!$C$22</f>
        <v>0</v>
      </c>
      <c r="X197" s="17">
        <f t="shared" si="224"/>
        <v>52.05</v>
      </c>
      <c r="Y197" s="52"/>
      <c r="Z197" s="6" t="s">
        <v>874</v>
      </c>
      <c r="AA197" s="39">
        <v>52.05</v>
      </c>
      <c r="AB197" s="60">
        <f t="shared" si="225"/>
        <v>0</v>
      </c>
      <c r="AC197" s="17">
        <f t="shared" si="226"/>
        <v>52.05</v>
      </c>
      <c r="AD197" s="12">
        <f t="shared" si="227"/>
        <v>0</v>
      </c>
      <c r="AE197" s="131"/>
      <c r="AF197" s="140">
        <v>3</v>
      </c>
      <c r="AG197" s="53">
        <f t="shared" si="228"/>
        <v>52.05</v>
      </c>
      <c r="AH197" s="52"/>
      <c r="AJ197" s="17">
        <f t="shared" si="229"/>
        <v>52.05</v>
      </c>
      <c r="AK197" s="17">
        <f t="shared" si="230"/>
        <v>0</v>
      </c>
      <c r="AL197" s="17">
        <f t="shared" si="231"/>
        <v>0</v>
      </c>
      <c r="AM197" s="17" t="str">
        <f t="shared" si="232"/>
        <v/>
      </c>
      <c r="AO197" s="109" t="s">
        <v>60</v>
      </c>
    </row>
    <row r="198" spans="2:41" s="3" customFormat="1" ht="9.9499999999999993" customHeight="1" x14ac:dyDescent="0.2">
      <c r="B198" s="122" t="s">
        <v>8</v>
      </c>
      <c r="D198" s="75" t="s">
        <v>100</v>
      </c>
      <c r="E198" s="164" t="s">
        <v>743</v>
      </c>
      <c r="F198" s="75"/>
      <c r="G198" s="30" t="s">
        <v>317</v>
      </c>
      <c r="H198" s="75"/>
      <c r="K198" s="30"/>
      <c r="L198" s="30"/>
      <c r="M198" s="30"/>
      <c r="N198" s="30" t="s">
        <v>312</v>
      </c>
      <c r="P198" s="75" t="s">
        <v>238</v>
      </c>
      <c r="Q198" s="91"/>
      <c r="R198" s="29"/>
      <c r="S198" s="39">
        <f t="shared" si="223"/>
        <v>50.95</v>
      </c>
      <c r="T198" s="37" t="s">
        <v>47</v>
      </c>
      <c r="U198" s="5" t="str">
        <f>+Instructions!$B$3</f>
        <v>E</v>
      </c>
      <c r="V198" s="52"/>
      <c r="W198" s="56">
        <f>+Instructions!$C$22</f>
        <v>0</v>
      </c>
      <c r="X198" s="17">
        <f t="shared" si="224"/>
        <v>50.95</v>
      </c>
      <c r="Y198" s="52"/>
      <c r="Z198" s="6" t="s">
        <v>874</v>
      </c>
      <c r="AA198" s="39">
        <v>50.95</v>
      </c>
      <c r="AB198" s="60">
        <f t="shared" si="225"/>
        <v>0</v>
      </c>
      <c r="AC198" s="17">
        <f t="shared" si="226"/>
        <v>50.95</v>
      </c>
      <c r="AD198" s="12">
        <f t="shared" si="227"/>
        <v>0</v>
      </c>
      <c r="AE198" s="131"/>
      <c r="AF198" s="140">
        <v>3</v>
      </c>
      <c r="AG198" s="53">
        <f t="shared" si="228"/>
        <v>50.95</v>
      </c>
      <c r="AH198" s="52"/>
      <c r="AJ198" s="17">
        <f t="shared" si="229"/>
        <v>50.95</v>
      </c>
      <c r="AK198" s="17">
        <f t="shared" si="230"/>
        <v>0</v>
      </c>
      <c r="AL198" s="17">
        <f t="shared" si="231"/>
        <v>0</v>
      </c>
      <c r="AM198" s="17" t="str">
        <f t="shared" si="232"/>
        <v/>
      </c>
      <c r="AO198" s="109" t="s">
        <v>60</v>
      </c>
    </row>
    <row r="199" spans="2:41" s="3" customFormat="1" ht="9.75" customHeight="1" x14ac:dyDescent="0.2">
      <c r="B199" s="122" t="s">
        <v>8</v>
      </c>
      <c r="D199" s="75" t="s">
        <v>100</v>
      </c>
      <c r="E199" s="164" t="s">
        <v>744</v>
      </c>
      <c r="F199" s="75"/>
      <c r="G199" s="30" t="s">
        <v>317</v>
      </c>
      <c r="H199" s="75"/>
      <c r="K199" s="30"/>
      <c r="L199" s="30"/>
      <c r="M199" s="30"/>
      <c r="N199" s="30" t="s">
        <v>311</v>
      </c>
      <c r="P199" s="75" t="s">
        <v>238</v>
      </c>
      <c r="Q199" s="91"/>
      <c r="R199" s="29"/>
      <c r="S199" s="39">
        <f t="shared" si="223"/>
        <v>50.95</v>
      </c>
      <c r="T199" s="37" t="s">
        <v>47</v>
      </c>
      <c r="U199" s="5" t="str">
        <f>+Instructions!$B$3</f>
        <v>E</v>
      </c>
      <c r="V199" s="52"/>
      <c r="W199" s="56">
        <f>+Instructions!$C$22</f>
        <v>0</v>
      </c>
      <c r="X199" s="17">
        <f t="shared" si="224"/>
        <v>50.95</v>
      </c>
      <c r="Y199" s="52"/>
      <c r="Z199" s="6" t="s">
        <v>874</v>
      </c>
      <c r="AA199" s="39">
        <v>50.95</v>
      </c>
      <c r="AB199" s="60">
        <f t="shared" si="225"/>
        <v>0</v>
      </c>
      <c r="AC199" s="17">
        <f t="shared" si="226"/>
        <v>50.95</v>
      </c>
      <c r="AD199" s="12">
        <f t="shared" si="227"/>
        <v>0</v>
      </c>
      <c r="AE199" s="131"/>
      <c r="AF199" s="140">
        <v>3</v>
      </c>
      <c r="AG199" s="53">
        <f t="shared" si="228"/>
        <v>50.95</v>
      </c>
      <c r="AH199" s="52"/>
      <c r="AJ199" s="17">
        <f t="shared" si="229"/>
        <v>50.95</v>
      </c>
      <c r="AK199" s="17">
        <f t="shared" si="230"/>
        <v>0</v>
      </c>
      <c r="AL199" s="17">
        <f t="shared" si="231"/>
        <v>0</v>
      </c>
      <c r="AM199" s="17" t="str">
        <f t="shared" si="232"/>
        <v/>
      </c>
      <c r="AO199" s="109" t="s">
        <v>60</v>
      </c>
    </row>
    <row r="200" spans="2:41" s="3" customFormat="1" ht="2.85" customHeight="1" x14ac:dyDescent="0.2">
      <c r="P200" s="75"/>
      <c r="Q200" s="91"/>
      <c r="R200" s="6"/>
      <c r="S200" s="39"/>
      <c r="T200" s="6"/>
      <c r="U200" s="5"/>
      <c r="V200" s="52"/>
      <c r="W200" s="56"/>
      <c r="X200" s="15"/>
      <c r="Y200" s="52"/>
      <c r="Z200" s="39"/>
      <c r="AA200" s="39"/>
      <c r="AB200" s="55"/>
      <c r="AC200" s="17"/>
      <c r="AD200" s="15"/>
      <c r="AE200" s="65"/>
      <c r="AF200" s="134"/>
      <c r="AG200" s="39"/>
      <c r="AH200" s="52"/>
      <c r="AJ200" s="17"/>
      <c r="AK200" s="17"/>
      <c r="AL200" s="17"/>
      <c r="AM200" s="17"/>
      <c r="AO200" s="31" t="s">
        <v>60</v>
      </c>
    </row>
    <row r="201" spans="2:41" s="3" customFormat="1" ht="9.9499999999999993" customHeight="1" x14ac:dyDescent="0.2">
      <c r="C201" s="180" t="s">
        <v>270</v>
      </c>
      <c r="D201" s="175"/>
      <c r="Q201" s="6"/>
      <c r="S201" s="21"/>
      <c r="T201" s="68"/>
      <c r="U201" s="5"/>
      <c r="V201" s="52"/>
      <c r="W201" s="70"/>
      <c r="X201" s="70"/>
      <c r="Y201" s="52"/>
      <c r="Z201" s="39"/>
      <c r="AA201" s="17"/>
      <c r="AB201" s="15"/>
      <c r="AC201" s="15"/>
      <c r="AD201" s="15"/>
      <c r="AE201" s="15"/>
      <c r="AF201" s="65"/>
      <c r="AG201" s="17"/>
      <c r="AH201" s="52"/>
      <c r="AO201" s="31" t="s">
        <v>60</v>
      </c>
    </row>
    <row r="202" spans="2:41" s="3" customFormat="1" ht="2.85" customHeight="1" x14ac:dyDescent="0.2">
      <c r="P202" s="75"/>
      <c r="Q202" s="91"/>
      <c r="R202" s="6"/>
      <c r="S202" s="39"/>
      <c r="T202" s="6"/>
      <c r="U202" s="5"/>
      <c r="V202" s="52"/>
      <c r="W202" s="56"/>
      <c r="X202" s="15"/>
      <c r="Y202" s="52"/>
      <c r="Z202" s="39"/>
      <c r="AA202" s="39"/>
      <c r="AB202" s="55"/>
      <c r="AC202" s="17"/>
      <c r="AD202" s="15"/>
      <c r="AE202" s="65"/>
      <c r="AF202" s="134"/>
      <c r="AG202" s="39"/>
      <c r="AH202" s="52"/>
      <c r="AJ202" s="17"/>
      <c r="AK202" s="17"/>
      <c r="AL202" s="17"/>
      <c r="AM202" s="17"/>
      <c r="AO202" s="31" t="s">
        <v>60</v>
      </c>
    </row>
    <row r="203" spans="2:41" s="3" customFormat="1" ht="9.9499999999999993" customHeight="1" x14ac:dyDescent="0.2">
      <c r="B203" s="122" t="s">
        <v>8</v>
      </c>
      <c r="D203" s="75" t="s">
        <v>100</v>
      </c>
      <c r="E203" s="164" t="s">
        <v>745</v>
      </c>
      <c r="F203" s="75"/>
      <c r="G203" s="30" t="s">
        <v>247</v>
      </c>
      <c r="H203" s="75"/>
      <c r="K203" s="30"/>
      <c r="L203" s="30"/>
      <c r="M203" s="30"/>
      <c r="N203" s="30" t="s">
        <v>311</v>
      </c>
      <c r="P203" s="75" t="s">
        <v>238</v>
      </c>
      <c r="Q203" s="91"/>
      <c r="R203" s="29"/>
      <c r="S203" s="39">
        <f t="shared" ref="S203:S207" si="233">IF(Suggested="Yes",AA203,AG203)</f>
        <v>72.55</v>
      </c>
      <c r="T203" s="37" t="s">
        <v>47</v>
      </c>
      <c r="U203" s="5" t="str">
        <f>+Instructions!$B$3</f>
        <v>E</v>
      </c>
      <c r="V203" s="52"/>
      <c r="W203" s="56">
        <f>+Instructions!$C$22</f>
        <v>0</v>
      </c>
      <c r="X203" s="17">
        <f t="shared" ref="X203:X207" si="234">ROUND($AA203*(1-W203)+0.004999,2)</f>
        <v>72.55</v>
      </c>
      <c r="Y203" s="52"/>
      <c r="Z203" s="6" t="s">
        <v>874</v>
      </c>
      <c r="AA203" s="39">
        <v>72.55</v>
      </c>
      <c r="AB203" s="60">
        <f>+W203</f>
        <v>0</v>
      </c>
      <c r="AC203" s="17">
        <f>+X203</f>
        <v>72.55</v>
      </c>
      <c r="AD203" s="12">
        <f t="shared" ref="AD203:AD207" si="235">(AG203-AC203)/AG203</f>
        <v>0</v>
      </c>
      <c r="AE203" s="131"/>
      <c r="AF203" s="140">
        <v>3</v>
      </c>
      <c r="AG203" s="53">
        <f t="shared" ref="AG203:AG207" si="236">SUM(AJ203:AL203)+AE203</f>
        <v>72.55</v>
      </c>
      <c r="AH203" s="52"/>
      <c r="AJ203" s="17">
        <f t="shared" ref="AJ203:AJ207" si="237">ROUND(AC203/(1-VLOOKUP(AF203,Group,2,FALSE)),2)</f>
        <v>72.55</v>
      </c>
      <c r="AK203" s="17">
        <f t="shared" ref="AK203:AK207" si="238">IF(VLOOKUP(AF203,Group,5,FALSE)="YES",VLOOKUP(ROUND(ROUND(AJ203,1)-AJ203,2),Round,2,FALSE)+VLOOKUP(AF203,Group,6,FALSE),0)</f>
        <v>0</v>
      </c>
      <c r="AL203" s="17">
        <f t="shared" ref="AL203:AL207" si="239">IF(VLOOKUP(AF203,Group,7,FALSE)="",0,ROUND(AJ203-0.04999,1)-AJ203+AM203)</f>
        <v>0</v>
      </c>
      <c r="AM203" s="17" t="str">
        <f t="shared" ref="AM203:AM207" si="240">IF(VLOOKUP(AF203,Group,7,FALSE)="","",VLOOKUP(AF203,Group,7,FALSE))</f>
        <v/>
      </c>
      <c r="AO203" s="109" t="s">
        <v>60</v>
      </c>
    </row>
    <row r="204" spans="2:41" s="3" customFormat="1" ht="9.9499999999999993" customHeight="1" x14ac:dyDescent="0.2">
      <c r="B204" s="122" t="s">
        <v>8</v>
      </c>
      <c r="D204" s="75" t="s">
        <v>100</v>
      </c>
      <c r="E204" s="164" t="s">
        <v>746</v>
      </c>
      <c r="F204" s="75"/>
      <c r="G204" s="30" t="s">
        <v>239</v>
      </c>
      <c r="H204" s="30"/>
      <c r="I204" s="30"/>
      <c r="K204" s="30"/>
      <c r="L204" s="30"/>
      <c r="M204" s="30"/>
      <c r="N204" s="30" t="s">
        <v>312</v>
      </c>
      <c r="P204" s="75" t="s">
        <v>238</v>
      </c>
      <c r="Q204" s="91"/>
      <c r="R204" s="29"/>
      <c r="S204" s="39">
        <f t="shared" si="233"/>
        <v>84</v>
      </c>
      <c r="T204" s="37" t="s">
        <v>47</v>
      </c>
      <c r="U204" s="5" t="str">
        <f>+Instructions!$B$3</f>
        <v>E</v>
      </c>
      <c r="V204" s="52"/>
      <c r="W204" s="56">
        <f>+Instructions!$C$22</f>
        <v>0</v>
      </c>
      <c r="X204" s="17">
        <f t="shared" si="234"/>
        <v>84</v>
      </c>
      <c r="Y204" s="52"/>
      <c r="Z204" s="6" t="s">
        <v>874</v>
      </c>
      <c r="AA204" s="39">
        <v>84</v>
      </c>
      <c r="AB204" s="60">
        <f t="shared" ref="AB204:AC207" si="241">+W204</f>
        <v>0</v>
      </c>
      <c r="AC204" s="17">
        <f t="shared" si="241"/>
        <v>84</v>
      </c>
      <c r="AD204" s="12">
        <f t="shared" si="235"/>
        <v>0</v>
      </c>
      <c r="AE204" s="131"/>
      <c r="AF204" s="140">
        <v>3</v>
      </c>
      <c r="AG204" s="53">
        <f t="shared" si="236"/>
        <v>84</v>
      </c>
      <c r="AH204" s="52"/>
      <c r="AJ204" s="17">
        <f t="shared" si="237"/>
        <v>84</v>
      </c>
      <c r="AK204" s="17">
        <f t="shared" si="238"/>
        <v>0</v>
      </c>
      <c r="AL204" s="17">
        <f t="shared" si="239"/>
        <v>0</v>
      </c>
      <c r="AM204" s="17" t="str">
        <f t="shared" si="240"/>
        <v/>
      </c>
      <c r="AO204" s="109" t="s">
        <v>60</v>
      </c>
    </row>
    <row r="205" spans="2:41" s="3" customFormat="1" ht="9.9499999999999993" customHeight="1" x14ac:dyDescent="0.2">
      <c r="B205" s="122" t="s">
        <v>8</v>
      </c>
      <c r="D205" s="75" t="s">
        <v>100</v>
      </c>
      <c r="E205" s="164" t="s">
        <v>747</v>
      </c>
      <c r="F205" s="75"/>
      <c r="G205" s="30" t="s">
        <v>271</v>
      </c>
      <c r="H205" s="30"/>
      <c r="I205" s="30"/>
      <c r="K205" s="30"/>
      <c r="L205" s="30"/>
      <c r="M205" s="30"/>
      <c r="N205" s="30" t="s">
        <v>312</v>
      </c>
      <c r="P205" s="75" t="s">
        <v>238</v>
      </c>
      <c r="Q205" s="91"/>
      <c r="R205" s="29"/>
      <c r="S205" s="39">
        <f t="shared" si="233"/>
        <v>54.65</v>
      </c>
      <c r="T205" s="37" t="s">
        <v>47</v>
      </c>
      <c r="U205" s="5" t="str">
        <f>+Instructions!$B$3</f>
        <v>E</v>
      </c>
      <c r="V205" s="52"/>
      <c r="W205" s="56">
        <f>+Instructions!$C$22</f>
        <v>0</v>
      </c>
      <c r="X205" s="17">
        <f t="shared" si="234"/>
        <v>54.65</v>
      </c>
      <c r="Y205" s="52"/>
      <c r="Z205" s="6" t="s">
        <v>874</v>
      </c>
      <c r="AA205" s="39">
        <v>54.65</v>
      </c>
      <c r="AB205" s="60">
        <f t="shared" si="241"/>
        <v>0</v>
      </c>
      <c r="AC205" s="17">
        <f t="shared" si="241"/>
        <v>54.65</v>
      </c>
      <c r="AD205" s="12">
        <f t="shared" si="235"/>
        <v>0</v>
      </c>
      <c r="AE205" s="131"/>
      <c r="AF205" s="140">
        <v>3</v>
      </c>
      <c r="AG205" s="53">
        <f t="shared" si="236"/>
        <v>54.65</v>
      </c>
      <c r="AH205" s="52"/>
      <c r="AJ205" s="17">
        <f t="shared" si="237"/>
        <v>54.65</v>
      </c>
      <c r="AK205" s="17">
        <f t="shared" si="238"/>
        <v>0</v>
      </c>
      <c r="AL205" s="17">
        <f t="shared" si="239"/>
        <v>0</v>
      </c>
      <c r="AM205" s="17" t="str">
        <f t="shared" si="240"/>
        <v/>
      </c>
      <c r="AO205" s="109" t="s">
        <v>60</v>
      </c>
    </row>
    <row r="206" spans="2:41" s="3" customFormat="1" ht="9.9499999999999993" customHeight="1" x14ac:dyDescent="0.2">
      <c r="B206" s="122" t="s">
        <v>8</v>
      </c>
      <c r="D206" s="75" t="s">
        <v>100</v>
      </c>
      <c r="E206" s="164" t="s">
        <v>748</v>
      </c>
      <c r="F206" s="75"/>
      <c r="G206" s="30" t="s">
        <v>334</v>
      </c>
      <c r="H206" s="30"/>
      <c r="I206" s="30"/>
      <c r="K206" s="30"/>
      <c r="L206" s="30"/>
      <c r="M206" s="30"/>
      <c r="N206" s="30" t="s">
        <v>312</v>
      </c>
      <c r="P206" s="75" t="s">
        <v>238</v>
      </c>
      <c r="Q206" s="91"/>
      <c r="R206" s="29"/>
      <c r="S206" s="39">
        <f t="shared" si="233"/>
        <v>78.099999999999994</v>
      </c>
      <c r="T206" s="37" t="s">
        <v>47</v>
      </c>
      <c r="U206" s="5" t="str">
        <f>+Instructions!$B$3</f>
        <v>E</v>
      </c>
      <c r="V206" s="52"/>
      <c r="W206" s="56">
        <f>+Instructions!$C$22</f>
        <v>0</v>
      </c>
      <c r="X206" s="17">
        <f t="shared" si="234"/>
        <v>78.099999999999994</v>
      </c>
      <c r="Y206" s="52"/>
      <c r="Z206" s="6" t="s">
        <v>874</v>
      </c>
      <c r="AA206" s="39">
        <v>78.099999999999994</v>
      </c>
      <c r="AB206" s="60">
        <f t="shared" si="241"/>
        <v>0</v>
      </c>
      <c r="AC206" s="17">
        <f t="shared" si="241"/>
        <v>78.099999999999994</v>
      </c>
      <c r="AD206" s="12">
        <f t="shared" si="235"/>
        <v>0</v>
      </c>
      <c r="AE206" s="131"/>
      <c r="AF206" s="140">
        <v>3</v>
      </c>
      <c r="AG206" s="53">
        <f t="shared" si="236"/>
        <v>78.099999999999994</v>
      </c>
      <c r="AH206" s="52"/>
      <c r="AJ206" s="17">
        <f t="shared" si="237"/>
        <v>78.099999999999994</v>
      </c>
      <c r="AK206" s="17">
        <f t="shared" si="238"/>
        <v>0</v>
      </c>
      <c r="AL206" s="17">
        <f t="shared" si="239"/>
        <v>0</v>
      </c>
      <c r="AM206" s="17" t="str">
        <f t="shared" si="240"/>
        <v/>
      </c>
      <c r="AO206" s="109" t="s">
        <v>60</v>
      </c>
    </row>
    <row r="207" spans="2:41" s="3" customFormat="1" ht="9.9499999999999993" customHeight="1" x14ac:dyDescent="0.2">
      <c r="B207" s="122" t="s">
        <v>8</v>
      </c>
      <c r="D207" s="75" t="s">
        <v>100</v>
      </c>
      <c r="E207" s="164" t="s">
        <v>749</v>
      </c>
      <c r="F207" s="75"/>
      <c r="G207" s="30" t="s">
        <v>267</v>
      </c>
      <c r="H207" s="30"/>
      <c r="I207" s="30"/>
      <c r="K207" s="30"/>
      <c r="L207" s="30"/>
      <c r="M207" s="30"/>
      <c r="N207" s="30" t="s">
        <v>312</v>
      </c>
      <c r="P207" s="75" t="s">
        <v>238</v>
      </c>
      <c r="Q207" s="91"/>
      <c r="R207" s="29"/>
      <c r="S207" s="39">
        <f t="shared" si="233"/>
        <v>63.4</v>
      </c>
      <c r="T207" s="37" t="s">
        <v>47</v>
      </c>
      <c r="U207" s="5" t="str">
        <f>+Instructions!$B$3</f>
        <v>E</v>
      </c>
      <c r="V207" s="52"/>
      <c r="W207" s="56">
        <f>+Instructions!$C$22</f>
        <v>0</v>
      </c>
      <c r="X207" s="17">
        <f t="shared" si="234"/>
        <v>63.4</v>
      </c>
      <c r="Y207" s="52"/>
      <c r="Z207" s="6" t="s">
        <v>874</v>
      </c>
      <c r="AA207" s="39">
        <v>63.4</v>
      </c>
      <c r="AB207" s="60">
        <f t="shared" si="241"/>
        <v>0</v>
      </c>
      <c r="AC207" s="17">
        <f t="shared" si="241"/>
        <v>63.4</v>
      </c>
      <c r="AD207" s="12">
        <f t="shared" si="235"/>
        <v>0</v>
      </c>
      <c r="AE207" s="131"/>
      <c r="AF207" s="140">
        <v>3</v>
      </c>
      <c r="AG207" s="53">
        <f t="shared" si="236"/>
        <v>63.4</v>
      </c>
      <c r="AH207" s="52"/>
      <c r="AJ207" s="17">
        <f t="shared" si="237"/>
        <v>63.4</v>
      </c>
      <c r="AK207" s="17">
        <f t="shared" si="238"/>
        <v>0</v>
      </c>
      <c r="AL207" s="17">
        <f t="shared" si="239"/>
        <v>0</v>
      </c>
      <c r="AM207" s="17" t="str">
        <f t="shared" si="240"/>
        <v/>
      </c>
      <c r="AO207" s="109" t="s">
        <v>60</v>
      </c>
    </row>
    <row r="208" spans="2:41" s="3" customFormat="1" ht="2.4500000000000002" customHeight="1" x14ac:dyDescent="0.2">
      <c r="P208" s="75"/>
      <c r="Q208" s="91"/>
      <c r="R208" s="6"/>
      <c r="S208" s="39"/>
      <c r="T208" s="6"/>
      <c r="U208" s="5"/>
      <c r="V208" s="52"/>
      <c r="W208" s="56"/>
      <c r="X208" s="15"/>
      <c r="Y208" s="52"/>
      <c r="Z208" s="39"/>
      <c r="AA208" s="39"/>
      <c r="AB208" s="55"/>
      <c r="AC208" s="17"/>
      <c r="AD208" s="15"/>
      <c r="AE208" s="65"/>
      <c r="AF208" s="134"/>
      <c r="AG208" s="39"/>
      <c r="AH208" s="52"/>
      <c r="AJ208" s="17"/>
      <c r="AK208" s="17"/>
      <c r="AL208" s="17"/>
      <c r="AM208" s="17"/>
      <c r="AO208" s="31" t="s">
        <v>60</v>
      </c>
    </row>
    <row r="209" spans="2:41" s="3" customFormat="1" ht="9.9499999999999993" customHeight="1" x14ac:dyDescent="0.2">
      <c r="C209" s="180" t="s">
        <v>380</v>
      </c>
      <c r="D209" s="175"/>
      <c r="Q209" s="6"/>
      <c r="S209" s="21"/>
      <c r="T209" s="68"/>
      <c r="U209" s="5"/>
      <c r="V209" s="52"/>
      <c r="W209" s="70"/>
      <c r="X209" s="70"/>
      <c r="Y209" s="52"/>
      <c r="Z209" s="39"/>
      <c r="AA209" s="17"/>
      <c r="AB209" s="15"/>
      <c r="AC209" s="15"/>
      <c r="AD209" s="15"/>
      <c r="AE209" s="15"/>
      <c r="AF209" s="65"/>
      <c r="AG209" s="17"/>
      <c r="AH209" s="52"/>
      <c r="AO209" s="31" t="s">
        <v>60</v>
      </c>
    </row>
    <row r="210" spans="2:41" s="3" customFormat="1" ht="2.4500000000000002" customHeight="1" x14ac:dyDescent="0.2">
      <c r="P210" s="75"/>
      <c r="Q210" s="91"/>
      <c r="R210" s="6"/>
      <c r="S210" s="39"/>
      <c r="T210" s="6"/>
      <c r="U210" s="5"/>
      <c r="V210" s="52"/>
      <c r="W210" s="56"/>
      <c r="X210" s="15"/>
      <c r="Y210" s="52"/>
      <c r="Z210" s="39"/>
      <c r="AA210" s="39"/>
      <c r="AB210" s="55"/>
      <c r="AC210" s="17"/>
      <c r="AD210" s="15"/>
      <c r="AE210" s="65"/>
      <c r="AF210" s="134"/>
      <c r="AG210" s="39"/>
      <c r="AH210" s="52"/>
      <c r="AJ210" s="17"/>
      <c r="AK210" s="17"/>
      <c r="AL210" s="17"/>
      <c r="AM210" s="17"/>
      <c r="AO210" s="31" t="s">
        <v>60</v>
      </c>
    </row>
    <row r="211" spans="2:41" s="3" customFormat="1" ht="9.9499999999999993" customHeight="1" x14ac:dyDescent="0.2">
      <c r="B211" s="122" t="s">
        <v>8</v>
      </c>
      <c r="D211" s="75" t="s">
        <v>381</v>
      </c>
      <c r="E211" s="164" t="s">
        <v>582</v>
      </c>
      <c r="F211" s="75"/>
      <c r="G211" s="30" t="s">
        <v>583</v>
      </c>
      <c r="H211" s="30"/>
      <c r="I211" s="30"/>
      <c r="J211" s="30"/>
      <c r="K211" s="30" t="s">
        <v>312</v>
      </c>
      <c r="L211" s="30"/>
      <c r="M211" s="30" t="s">
        <v>387</v>
      </c>
      <c r="N211" s="30"/>
      <c r="P211" s="75" t="s">
        <v>385</v>
      </c>
      <c r="Q211" s="91"/>
      <c r="R211" s="29"/>
      <c r="S211" s="39">
        <f t="shared" ref="S211" si="242">IF(Suggested="Yes",AA211,AG211)</f>
        <v>86</v>
      </c>
      <c r="T211" s="37" t="s">
        <v>47</v>
      </c>
      <c r="U211" s="5" t="str">
        <f>+Instructions!$B$3</f>
        <v>E</v>
      </c>
      <c r="V211" s="52"/>
      <c r="W211" s="56">
        <f>+Instructions!$C$22</f>
        <v>0</v>
      </c>
      <c r="X211" s="17">
        <f t="shared" ref="X211" si="243">ROUND($AA211*(1-W211)+0.004999,2)</f>
        <v>86</v>
      </c>
      <c r="Y211" s="52"/>
      <c r="Z211" s="6" t="s">
        <v>874</v>
      </c>
      <c r="AA211" s="39">
        <v>86</v>
      </c>
      <c r="AB211" s="60">
        <f t="shared" ref="AB211" si="244">+W211</f>
        <v>0</v>
      </c>
      <c r="AC211" s="17">
        <f t="shared" ref="AC211" si="245">+X211</f>
        <v>86</v>
      </c>
      <c r="AD211" s="12">
        <f t="shared" ref="AD211" si="246">(AG211-AC211)/AG211</f>
        <v>0</v>
      </c>
      <c r="AE211" s="131"/>
      <c r="AF211" s="140">
        <v>3</v>
      </c>
      <c r="AG211" s="53">
        <f t="shared" ref="AG211" si="247">SUM(AJ211:AL211)+AE211</f>
        <v>86</v>
      </c>
      <c r="AH211" s="52"/>
      <c r="AJ211" s="17">
        <f t="shared" ref="AJ211" si="248">ROUND(AC211/(1-VLOOKUP(AF211,Group,2,FALSE)),2)</f>
        <v>86</v>
      </c>
      <c r="AK211" s="17">
        <f t="shared" ref="AK211" si="249">IF(VLOOKUP(AF211,Group,5,FALSE)="YES",VLOOKUP(ROUND(ROUND(AJ211,1)-AJ211,2),Round,2,FALSE)+VLOOKUP(AF211,Group,6,FALSE),0)</f>
        <v>0</v>
      </c>
      <c r="AL211" s="17">
        <f t="shared" ref="AL211" si="250">IF(VLOOKUP(AF211,Group,7,FALSE)="",0,ROUND(AJ211-0.04999,1)-AJ211+AM211)</f>
        <v>0</v>
      </c>
      <c r="AM211" s="17" t="str">
        <f t="shared" ref="AM211" si="251">IF(VLOOKUP(AF211,Group,7,FALSE)="","",VLOOKUP(AF211,Group,7,FALSE))</f>
        <v/>
      </c>
      <c r="AO211" s="109" t="s">
        <v>60</v>
      </c>
    </row>
    <row r="212" spans="2:41" s="3" customFormat="1" ht="9.9499999999999993" customHeight="1" x14ac:dyDescent="0.2">
      <c r="B212" s="122" t="s">
        <v>8</v>
      </c>
      <c r="D212" s="75" t="s">
        <v>381</v>
      </c>
      <c r="E212" s="164" t="s">
        <v>750</v>
      </c>
      <c r="F212" s="75"/>
      <c r="G212" s="30" t="s">
        <v>383</v>
      </c>
      <c r="H212" s="75"/>
      <c r="K212" s="30" t="s">
        <v>312</v>
      </c>
      <c r="L212" s="30"/>
      <c r="M212" s="30" t="s">
        <v>387</v>
      </c>
      <c r="N212" s="30"/>
      <c r="P212" s="75" t="s">
        <v>385</v>
      </c>
      <c r="Q212" s="91"/>
      <c r="R212" s="29"/>
      <c r="S212" s="39">
        <f>IF(Suggested="Yes",AA212,AG212)</f>
        <v>86</v>
      </c>
      <c r="T212" s="37" t="s">
        <v>47</v>
      </c>
      <c r="U212" s="5" t="str">
        <f>+Instructions!$B$3</f>
        <v>E</v>
      </c>
      <c r="V212" s="52"/>
      <c r="W212" s="56">
        <f>+Instructions!$C$22</f>
        <v>0</v>
      </c>
      <c r="X212" s="17">
        <f>ROUND($AA212*(1-W212)+0.004999,2)</f>
        <v>86</v>
      </c>
      <c r="Y212" s="52"/>
      <c r="Z212" s="6" t="s">
        <v>874</v>
      </c>
      <c r="AA212" s="39">
        <v>86</v>
      </c>
      <c r="AB212" s="60">
        <f>+W212</f>
        <v>0</v>
      </c>
      <c r="AC212" s="17">
        <f>+X212</f>
        <v>86</v>
      </c>
      <c r="AD212" s="12">
        <f>(AG212-AC212)/AG212</f>
        <v>0</v>
      </c>
      <c r="AE212" s="131"/>
      <c r="AF212" s="140">
        <v>3</v>
      </c>
      <c r="AG212" s="53">
        <f>SUM(AJ212:AL212)+AE212</f>
        <v>86</v>
      </c>
      <c r="AH212" s="52"/>
      <c r="AJ212" s="17">
        <f>ROUND(AC212/(1-VLOOKUP(AF212,Group,2,FALSE)),2)</f>
        <v>86</v>
      </c>
      <c r="AK212" s="17">
        <f>IF(VLOOKUP(AF212,Group,5,FALSE)="YES",VLOOKUP(ROUND(ROUND(AJ212,1)-AJ212,2),Round,2,FALSE)+VLOOKUP(AF212,Group,6,FALSE),0)</f>
        <v>0</v>
      </c>
      <c r="AL212" s="17">
        <f>IF(VLOOKUP(AF212,Group,7,FALSE)="",0,ROUND(AJ212-0.04999,1)-AJ212+AM212)</f>
        <v>0</v>
      </c>
      <c r="AM212" s="17" t="str">
        <f>IF(VLOOKUP(AF212,Group,7,FALSE)="","",VLOOKUP(AF212,Group,7,FALSE))</f>
        <v/>
      </c>
      <c r="AO212" s="109" t="s">
        <v>60</v>
      </c>
    </row>
    <row r="213" spans="2:41" s="3" customFormat="1" ht="9.9499999999999993" customHeight="1" x14ac:dyDescent="0.2">
      <c r="B213" s="122" t="s">
        <v>8</v>
      </c>
      <c r="D213" s="75" t="s">
        <v>382</v>
      </c>
      <c r="E213" s="164" t="s">
        <v>751</v>
      </c>
      <c r="F213" s="75"/>
      <c r="G213" s="30" t="s">
        <v>384</v>
      </c>
      <c r="H213" s="75"/>
      <c r="K213" s="30" t="s">
        <v>312</v>
      </c>
      <c r="L213" s="30"/>
      <c r="M213" s="30" t="s">
        <v>388</v>
      </c>
      <c r="N213" s="30"/>
      <c r="P213" s="75" t="s">
        <v>386</v>
      </c>
      <c r="Q213" s="91"/>
      <c r="R213" s="29"/>
      <c r="S213" s="39">
        <f>IF(Suggested="Yes",AA213,AG213)</f>
        <v>86.55</v>
      </c>
      <c r="T213" s="37" t="s">
        <v>47</v>
      </c>
      <c r="U213" s="5" t="str">
        <f>+Instructions!$B$3</f>
        <v>E</v>
      </c>
      <c r="V213" s="52"/>
      <c r="W213" s="56">
        <f>+Instructions!$C$22</f>
        <v>0</v>
      </c>
      <c r="X213" s="17">
        <f>ROUND($AA213*(1-W213)+0.004999,2)</f>
        <v>86.55</v>
      </c>
      <c r="Y213" s="52"/>
      <c r="Z213" s="6" t="s">
        <v>874</v>
      </c>
      <c r="AA213" s="39">
        <v>86.55</v>
      </c>
      <c r="AB213" s="60">
        <f>+W213</f>
        <v>0</v>
      </c>
      <c r="AC213" s="17">
        <f>+X213</f>
        <v>86.55</v>
      </c>
      <c r="AD213" s="12">
        <f>(AG213-AC213)/AG213</f>
        <v>0</v>
      </c>
      <c r="AE213" s="131"/>
      <c r="AF213" s="140">
        <v>3</v>
      </c>
      <c r="AG213" s="53">
        <f>SUM(AJ213:AL213)+AE213</f>
        <v>86.55</v>
      </c>
      <c r="AH213" s="52"/>
      <c r="AJ213" s="17">
        <f>ROUND(AC213/(1-VLOOKUP(AF213,Group,2,FALSE)),2)</f>
        <v>86.55</v>
      </c>
      <c r="AK213" s="17">
        <f>IF(VLOOKUP(AF213,Group,5,FALSE)="YES",VLOOKUP(ROUND(ROUND(AJ213,1)-AJ213,2),Round,2,FALSE)+VLOOKUP(AF213,Group,6,FALSE),0)</f>
        <v>0</v>
      </c>
      <c r="AL213" s="17">
        <f>IF(VLOOKUP(AF213,Group,7,FALSE)="",0,ROUND(AJ213-0.04999,1)-AJ213+AM213)</f>
        <v>0</v>
      </c>
      <c r="AM213" s="17" t="str">
        <f>IF(VLOOKUP(AF213,Group,7,FALSE)="","",VLOOKUP(AF213,Group,7,FALSE))</f>
        <v/>
      </c>
      <c r="AO213" s="109" t="s">
        <v>60</v>
      </c>
    </row>
    <row r="214" spans="2:41" s="3" customFormat="1" ht="2.85" customHeight="1" x14ac:dyDescent="0.2">
      <c r="P214" s="75"/>
      <c r="Q214" s="91"/>
      <c r="R214" s="6"/>
      <c r="S214" s="39"/>
      <c r="T214" s="6"/>
      <c r="U214" s="5"/>
      <c r="V214" s="52"/>
      <c r="W214" s="56"/>
      <c r="X214" s="15"/>
      <c r="Y214" s="52"/>
      <c r="Z214" s="39"/>
      <c r="AA214" s="39"/>
      <c r="AB214" s="55"/>
      <c r="AC214" s="17"/>
      <c r="AD214" s="15"/>
      <c r="AE214" s="65"/>
      <c r="AF214" s="134"/>
      <c r="AG214" s="39"/>
      <c r="AH214" s="52"/>
      <c r="AJ214" s="17"/>
      <c r="AK214" s="17"/>
      <c r="AL214" s="17"/>
      <c r="AM214" s="17"/>
      <c r="AO214" s="31" t="s">
        <v>60</v>
      </c>
    </row>
    <row r="215" spans="2:41" s="3" customFormat="1" ht="9.9499999999999993" customHeight="1" x14ac:dyDescent="0.2">
      <c r="C215" s="180" t="s">
        <v>273</v>
      </c>
      <c r="D215" s="175"/>
      <c r="Q215" s="6"/>
      <c r="S215" s="21"/>
      <c r="T215" s="68"/>
      <c r="U215" s="5"/>
      <c r="V215" s="52"/>
      <c r="W215" s="70"/>
      <c r="X215" s="70"/>
      <c r="Y215" s="52"/>
      <c r="Z215" s="39"/>
      <c r="AA215" s="17"/>
      <c r="AB215" s="15"/>
      <c r="AC215" s="15"/>
      <c r="AD215" s="15"/>
      <c r="AE215" s="15"/>
      <c r="AF215" s="65"/>
      <c r="AG215" s="17"/>
      <c r="AH215" s="52"/>
      <c r="AO215" s="31" t="s">
        <v>60</v>
      </c>
    </row>
    <row r="216" spans="2:41" s="3" customFormat="1" ht="2.85" customHeight="1" x14ac:dyDescent="0.2">
      <c r="P216" s="75"/>
      <c r="Q216" s="91"/>
      <c r="R216" s="6"/>
      <c r="S216" s="39"/>
      <c r="T216" s="6"/>
      <c r="U216" s="5"/>
      <c r="V216" s="52"/>
      <c r="W216" s="56"/>
      <c r="X216" s="15"/>
      <c r="Y216" s="52"/>
      <c r="Z216" s="39"/>
      <c r="AA216" s="39"/>
      <c r="AB216" s="55"/>
      <c r="AC216" s="17"/>
      <c r="AD216" s="15"/>
      <c r="AE216" s="65"/>
      <c r="AF216" s="134"/>
      <c r="AG216" s="39"/>
      <c r="AH216" s="52"/>
      <c r="AJ216" s="17"/>
      <c r="AK216" s="17"/>
      <c r="AL216" s="17"/>
      <c r="AM216" s="17"/>
      <c r="AO216" s="31" t="s">
        <v>60</v>
      </c>
    </row>
    <row r="217" spans="2:41" s="3" customFormat="1" ht="9.9499999999999993" customHeight="1" x14ac:dyDescent="0.2">
      <c r="B217" s="122" t="s">
        <v>8</v>
      </c>
      <c r="D217" s="75" t="s">
        <v>100</v>
      </c>
      <c r="E217" s="164" t="s">
        <v>752</v>
      </c>
      <c r="F217" s="75"/>
      <c r="G217" s="30" t="s">
        <v>348</v>
      </c>
      <c r="H217" s="75"/>
      <c r="K217" s="30"/>
      <c r="L217" s="30"/>
      <c r="M217" s="30"/>
      <c r="N217" s="30"/>
      <c r="P217" s="75" t="s">
        <v>238</v>
      </c>
      <c r="Q217" s="91"/>
      <c r="R217" s="29" t="s">
        <v>52</v>
      </c>
      <c r="S217" s="39">
        <f>IF(Suggested="Yes",AA217,AG217)</f>
        <v>81.55</v>
      </c>
      <c r="T217" s="37" t="s">
        <v>47</v>
      </c>
      <c r="U217" s="5" t="str">
        <f>+Instructions!$B$3</f>
        <v>E</v>
      </c>
      <c r="V217" s="52"/>
      <c r="W217" s="56">
        <f>+Instructions!$C$22</f>
        <v>0</v>
      </c>
      <c r="X217" s="17">
        <f t="shared" ref="X217:X221" si="252">ROUND($AA217*(1-W217)+0.004999,2)</f>
        <v>81.55</v>
      </c>
      <c r="Y217" s="52"/>
      <c r="Z217" s="6" t="s">
        <v>874</v>
      </c>
      <c r="AA217" s="39">
        <v>81.55</v>
      </c>
      <c r="AB217" s="60">
        <f>+W217</f>
        <v>0</v>
      </c>
      <c r="AC217" s="17">
        <f>+X217</f>
        <v>81.55</v>
      </c>
      <c r="AD217" s="12">
        <f>(AG217-AC217)/AG217</f>
        <v>0</v>
      </c>
      <c r="AE217" s="131"/>
      <c r="AF217" s="140">
        <v>3</v>
      </c>
      <c r="AG217" s="53">
        <f>SUM(AJ217:AL217)+AE217</f>
        <v>81.55</v>
      </c>
      <c r="AH217" s="52"/>
      <c r="AJ217" s="17">
        <f>ROUND(AC217/(1-VLOOKUP(AF217,Group,2,FALSE)),2)</f>
        <v>81.55</v>
      </c>
      <c r="AK217" s="17">
        <f>IF(VLOOKUP(AF217,Group,5,FALSE)="YES",VLOOKUP(ROUND(ROUND(AJ217,1)-AJ217,2),Round,2,FALSE)+VLOOKUP(AF217,Group,6,FALSE),0)</f>
        <v>0</v>
      </c>
      <c r="AL217" s="17">
        <f>IF(VLOOKUP(AF217,Group,7,FALSE)="",0,ROUND(AJ217-0.04999,1)-AJ217+AM217)</f>
        <v>0</v>
      </c>
      <c r="AM217" s="17" t="str">
        <f>IF(VLOOKUP(AF217,Group,7,FALSE)="","",VLOOKUP(AF217,Group,7,FALSE))</f>
        <v/>
      </c>
      <c r="AO217" s="109" t="s">
        <v>60</v>
      </c>
    </row>
    <row r="218" spans="2:41" s="3" customFormat="1" ht="9.9499999999999993" customHeight="1" x14ac:dyDescent="0.2">
      <c r="B218" s="122" t="s">
        <v>8</v>
      </c>
      <c r="D218" s="75" t="s">
        <v>100</v>
      </c>
      <c r="E218" s="164" t="s">
        <v>753</v>
      </c>
      <c r="F218" s="75"/>
      <c r="G218" s="30" t="s">
        <v>499</v>
      </c>
      <c r="H218" s="75"/>
      <c r="K218" s="30"/>
      <c r="L218" s="30"/>
      <c r="M218" s="30"/>
      <c r="N218" s="30"/>
      <c r="P218" s="75" t="s">
        <v>238</v>
      </c>
      <c r="Q218" s="91"/>
      <c r="R218" s="29" t="s">
        <v>52</v>
      </c>
      <c r="S218" s="39">
        <f t="shared" ref="S218:S221" si="253">IF(Suggested="Yes",AA218,AG218)</f>
        <v>81.55</v>
      </c>
      <c r="T218" s="37" t="s">
        <v>47</v>
      </c>
      <c r="U218" s="5" t="str">
        <f>+Instructions!$B$3</f>
        <v>E</v>
      </c>
      <c r="V218" s="52"/>
      <c r="W218" s="56">
        <f>+Instructions!$C$22</f>
        <v>0</v>
      </c>
      <c r="X218" s="17">
        <f t="shared" si="252"/>
        <v>81.55</v>
      </c>
      <c r="Y218" s="52"/>
      <c r="Z218" s="6" t="s">
        <v>874</v>
      </c>
      <c r="AA218" s="39">
        <v>81.55</v>
      </c>
      <c r="AB218" s="60">
        <f t="shared" ref="AB218:AC221" si="254">+W218</f>
        <v>0</v>
      </c>
      <c r="AC218" s="17">
        <f t="shared" si="254"/>
        <v>81.55</v>
      </c>
      <c r="AD218" s="12">
        <f t="shared" ref="AD218:AD221" si="255">(AG218-AC218)/AG218</f>
        <v>0</v>
      </c>
      <c r="AE218" s="131"/>
      <c r="AF218" s="140">
        <v>3</v>
      </c>
      <c r="AG218" s="53">
        <f t="shared" ref="AG218:AG221" si="256">SUM(AJ218:AL218)+AE218</f>
        <v>81.55</v>
      </c>
      <c r="AH218" s="52"/>
      <c r="AJ218" s="17">
        <f t="shared" ref="AJ218:AJ221" si="257">ROUND(AC218/(1-VLOOKUP(AF218,Group,2,FALSE)),2)</f>
        <v>81.55</v>
      </c>
      <c r="AK218" s="17">
        <f t="shared" ref="AK218:AK221" si="258">IF(VLOOKUP(AF218,Group,5,FALSE)="YES",VLOOKUP(ROUND(ROUND(AJ218,1)-AJ218,2),Round,2,FALSE)+VLOOKUP(AF218,Group,6,FALSE),0)</f>
        <v>0</v>
      </c>
      <c r="AL218" s="17">
        <f t="shared" ref="AL218:AL221" si="259">IF(VLOOKUP(AF218,Group,7,FALSE)="",0,ROUND(AJ218-0.04999,1)-AJ218+AM218)</f>
        <v>0</v>
      </c>
      <c r="AM218" s="17" t="str">
        <f t="shared" ref="AM218:AM221" si="260">IF(VLOOKUP(AF218,Group,7,FALSE)="","",VLOOKUP(AF218,Group,7,FALSE))</f>
        <v/>
      </c>
      <c r="AO218" s="109" t="s">
        <v>60</v>
      </c>
    </row>
    <row r="219" spans="2:41" s="3" customFormat="1" ht="9.9499999999999993" customHeight="1" x14ac:dyDescent="0.2">
      <c r="B219" s="122" t="s">
        <v>8</v>
      </c>
      <c r="D219" s="75" t="s">
        <v>100</v>
      </c>
      <c r="E219" s="164" t="s">
        <v>754</v>
      </c>
      <c r="F219" s="75"/>
      <c r="G219" s="30" t="s">
        <v>319</v>
      </c>
      <c r="H219" s="75"/>
      <c r="K219" s="30"/>
      <c r="L219" s="30"/>
      <c r="M219" s="30"/>
      <c r="N219" s="30"/>
      <c r="P219" s="75" t="s">
        <v>238</v>
      </c>
      <c r="Q219" s="91"/>
      <c r="R219" s="29" t="s">
        <v>52</v>
      </c>
      <c r="S219" s="39">
        <f t="shared" si="253"/>
        <v>81.55</v>
      </c>
      <c r="T219" s="37" t="s">
        <v>47</v>
      </c>
      <c r="U219" s="5" t="str">
        <f>+Instructions!$B$3</f>
        <v>E</v>
      </c>
      <c r="V219" s="52"/>
      <c r="W219" s="56">
        <f>+Instructions!$C$22</f>
        <v>0</v>
      </c>
      <c r="X219" s="17">
        <f t="shared" si="252"/>
        <v>81.55</v>
      </c>
      <c r="Y219" s="52"/>
      <c r="Z219" s="6" t="s">
        <v>874</v>
      </c>
      <c r="AA219" s="39">
        <v>81.55</v>
      </c>
      <c r="AB219" s="60">
        <f t="shared" si="254"/>
        <v>0</v>
      </c>
      <c r="AC219" s="17">
        <f t="shared" si="254"/>
        <v>81.55</v>
      </c>
      <c r="AD219" s="12">
        <f t="shared" si="255"/>
        <v>0</v>
      </c>
      <c r="AE219" s="131"/>
      <c r="AF219" s="140">
        <v>3</v>
      </c>
      <c r="AG219" s="53">
        <f t="shared" si="256"/>
        <v>81.55</v>
      </c>
      <c r="AH219" s="52"/>
      <c r="AJ219" s="17">
        <f t="shared" si="257"/>
        <v>81.55</v>
      </c>
      <c r="AK219" s="17">
        <f t="shared" si="258"/>
        <v>0</v>
      </c>
      <c r="AL219" s="17">
        <f t="shared" si="259"/>
        <v>0</v>
      </c>
      <c r="AM219" s="17" t="str">
        <f t="shared" si="260"/>
        <v/>
      </c>
      <c r="AO219" s="109" t="s">
        <v>60</v>
      </c>
    </row>
    <row r="220" spans="2:41" s="3" customFormat="1" ht="9.9499999999999993" customHeight="1" x14ac:dyDescent="0.2">
      <c r="B220" s="122" t="s">
        <v>8</v>
      </c>
      <c r="D220" s="75" t="s">
        <v>100</v>
      </c>
      <c r="E220" s="164" t="s">
        <v>755</v>
      </c>
      <c r="F220" s="75"/>
      <c r="G220" s="30" t="s">
        <v>639</v>
      </c>
      <c r="H220" s="75"/>
      <c r="J220" s="30"/>
      <c r="K220" s="30"/>
      <c r="L220" s="30"/>
      <c r="M220" s="30"/>
      <c r="N220" s="30"/>
      <c r="P220" s="75" t="s">
        <v>238</v>
      </c>
      <c r="Q220" s="91"/>
      <c r="R220" s="29" t="s">
        <v>52</v>
      </c>
      <c r="S220" s="39">
        <f t="shared" si="253"/>
        <v>70.3</v>
      </c>
      <c r="T220" s="37" t="s">
        <v>47</v>
      </c>
      <c r="U220" s="5" t="str">
        <f>+Instructions!$B$3</f>
        <v>E</v>
      </c>
      <c r="V220" s="52"/>
      <c r="W220" s="56">
        <f>+Instructions!$C$22</f>
        <v>0</v>
      </c>
      <c r="X220" s="17">
        <f t="shared" si="252"/>
        <v>70.3</v>
      </c>
      <c r="Y220" s="52"/>
      <c r="Z220" s="6" t="s">
        <v>874</v>
      </c>
      <c r="AA220" s="39">
        <v>70.3</v>
      </c>
      <c r="AB220" s="60">
        <f t="shared" si="254"/>
        <v>0</v>
      </c>
      <c r="AC220" s="17">
        <f t="shared" si="254"/>
        <v>70.3</v>
      </c>
      <c r="AD220" s="12">
        <f t="shared" si="255"/>
        <v>0</v>
      </c>
      <c r="AE220" s="131"/>
      <c r="AF220" s="140">
        <v>3</v>
      </c>
      <c r="AG220" s="53">
        <f t="shared" si="256"/>
        <v>70.3</v>
      </c>
      <c r="AH220" s="52"/>
      <c r="AJ220" s="17">
        <f t="shared" si="257"/>
        <v>70.3</v>
      </c>
      <c r="AK220" s="17">
        <f t="shared" si="258"/>
        <v>0</v>
      </c>
      <c r="AL220" s="17">
        <f t="shared" si="259"/>
        <v>0</v>
      </c>
      <c r="AM220" s="17" t="str">
        <f t="shared" si="260"/>
        <v/>
      </c>
      <c r="AO220" s="109" t="s">
        <v>60</v>
      </c>
    </row>
    <row r="221" spans="2:41" s="3" customFormat="1" ht="9.9499999999999993" customHeight="1" x14ac:dyDescent="0.2">
      <c r="B221" s="122" t="s">
        <v>8</v>
      </c>
      <c r="D221" s="75" t="s">
        <v>100</v>
      </c>
      <c r="E221" s="164" t="s">
        <v>756</v>
      </c>
      <c r="F221" s="75"/>
      <c r="G221" s="30" t="s">
        <v>318</v>
      </c>
      <c r="H221" s="75"/>
      <c r="K221" s="30"/>
      <c r="L221" s="30"/>
      <c r="M221" s="30"/>
      <c r="N221" s="30"/>
      <c r="P221" s="75" t="s">
        <v>238</v>
      </c>
      <c r="Q221" s="91"/>
      <c r="R221" s="29" t="s">
        <v>52</v>
      </c>
      <c r="S221" s="39">
        <f t="shared" si="253"/>
        <v>50.95</v>
      </c>
      <c r="T221" s="37" t="s">
        <v>47</v>
      </c>
      <c r="U221" s="5" t="str">
        <f>+Instructions!$B$3</f>
        <v>E</v>
      </c>
      <c r="V221" s="52"/>
      <c r="W221" s="56">
        <f>+Instructions!$C$22</f>
        <v>0</v>
      </c>
      <c r="X221" s="17">
        <f t="shared" si="252"/>
        <v>50.95</v>
      </c>
      <c r="Y221" s="52"/>
      <c r="Z221" s="6" t="s">
        <v>874</v>
      </c>
      <c r="AA221" s="39">
        <v>50.95</v>
      </c>
      <c r="AB221" s="60">
        <f t="shared" si="254"/>
        <v>0</v>
      </c>
      <c r="AC221" s="17">
        <f t="shared" si="254"/>
        <v>50.95</v>
      </c>
      <c r="AD221" s="12">
        <f t="shared" si="255"/>
        <v>0</v>
      </c>
      <c r="AE221" s="131"/>
      <c r="AF221" s="140">
        <v>3</v>
      </c>
      <c r="AG221" s="53">
        <f t="shared" si="256"/>
        <v>50.95</v>
      </c>
      <c r="AH221" s="52"/>
      <c r="AJ221" s="17">
        <f t="shared" si="257"/>
        <v>50.95</v>
      </c>
      <c r="AK221" s="17">
        <f t="shared" si="258"/>
        <v>0</v>
      </c>
      <c r="AL221" s="17">
        <f t="shared" si="259"/>
        <v>0</v>
      </c>
      <c r="AM221" s="17" t="str">
        <f t="shared" si="260"/>
        <v/>
      </c>
      <c r="AO221" s="109" t="s">
        <v>60</v>
      </c>
    </row>
    <row r="222" spans="2:41" s="3" customFormat="1" ht="1.5" customHeight="1" x14ac:dyDescent="0.2">
      <c r="P222" s="75"/>
      <c r="Q222" s="91"/>
      <c r="R222" s="6"/>
      <c r="S222" s="39"/>
      <c r="T222" s="6"/>
      <c r="U222" s="5"/>
      <c r="V222" s="52"/>
      <c r="W222" s="56"/>
      <c r="X222" s="15"/>
      <c r="Y222" s="52"/>
      <c r="Z222" s="39"/>
      <c r="AA222" s="39"/>
      <c r="AB222" s="55"/>
      <c r="AC222" s="17"/>
      <c r="AD222" s="15"/>
      <c r="AE222" s="65"/>
      <c r="AF222" s="134"/>
      <c r="AG222" s="39"/>
      <c r="AH222" s="52"/>
      <c r="AJ222" s="17"/>
      <c r="AK222" s="17"/>
      <c r="AL222" s="17"/>
      <c r="AM222" s="17"/>
      <c r="AO222" s="109" t="s">
        <v>60</v>
      </c>
    </row>
    <row r="223" spans="2:41" s="3" customFormat="1" ht="9.75" customHeight="1" x14ac:dyDescent="0.2">
      <c r="C223" s="35"/>
      <c r="D223" s="40" t="s">
        <v>97</v>
      </c>
      <c r="E223" s="173" t="s">
        <v>600</v>
      </c>
      <c r="P223" s="4"/>
      <c r="Q223" s="6"/>
      <c r="S223" s="21"/>
      <c r="T223" s="68"/>
      <c r="U223" s="5"/>
      <c r="V223" s="52"/>
      <c r="W223" s="70"/>
      <c r="X223" s="70"/>
      <c r="Y223" s="52"/>
      <c r="Z223" s="39"/>
      <c r="AA223" s="17"/>
      <c r="AB223" s="15"/>
      <c r="AC223" s="15"/>
      <c r="AD223" s="15"/>
      <c r="AE223" s="15"/>
      <c r="AF223" s="65"/>
      <c r="AG223" s="17"/>
      <c r="AH223" s="52"/>
      <c r="AO223" s="31" t="s">
        <v>60</v>
      </c>
    </row>
    <row r="224" spans="2:41" s="3" customFormat="1" ht="2.85" customHeight="1" x14ac:dyDescent="0.2">
      <c r="P224" s="75"/>
      <c r="Q224" s="91"/>
      <c r="R224" s="6"/>
      <c r="S224" s="39"/>
      <c r="T224" s="6"/>
      <c r="U224" s="5"/>
      <c r="V224" s="52"/>
      <c r="W224" s="56"/>
      <c r="X224" s="15"/>
      <c r="Y224" s="52"/>
      <c r="Z224" s="39"/>
      <c r="AA224" s="39"/>
      <c r="AB224" s="55"/>
      <c r="AC224" s="17"/>
      <c r="AD224" s="15"/>
      <c r="AE224" s="65"/>
      <c r="AF224" s="134"/>
      <c r="AG224" s="39"/>
      <c r="AH224" s="52"/>
      <c r="AJ224" s="17"/>
      <c r="AK224" s="17"/>
      <c r="AL224" s="17"/>
      <c r="AM224" s="17"/>
      <c r="AO224" s="31" t="s">
        <v>60</v>
      </c>
    </row>
    <row r="225" spans="2:41" s="3" customFormat="1" ht="9.9499999999999993" customHeight="1" x14ac:dyDescent="0.2">
      <c r="C225" s="180" t="s">
        <v>272</v>
      </c>
      <c r="D225" s="175"/>
      <c r="Q225" s="6"/>
      <c r="S225" s="21"/>
      <c r="T225" s="68"/>
      <c r="U225" s="5"/>
      <c r="V225" s="52"/>
      <c r="W225" s="70"/>
      <c r="X225" s="70"/>
      <c r="Y225" s="52"/>
      <c r="Z225" s="39"/>
      <c r="AA225" s="17"/>
      <c r="AB225" s="15"/>
      <c r="AC225" s="15"/>
      <c r="AD225" s="15"/>
      <c r="AE225" s="15"/>
      <c r="AF225" s="65"/>
      <c r="AG225" s="17"/>
      <c r="AH225" s="52"/>
      <c r="AO225" s="31" t="s">
        <v>60</v>
      </c>
    </row>
    <row r="226" spans="2:41" s="3" customFormat="1" ht="2.85" customHeight="1" x14ac:dyDescent="0.2">
      <c r="P226" s="75"/>
      <c r="Q226" s="91"/>
      <c r="R226" s="6"/>
      <c r="S226" s="39"/>
      <c r="T226" s="6"/>
      <c r="U226" s="5"/>
      <c r="V226" s="52"/>
      <c r="W226" s="56"/>
      <c r="X226" s="15"/>
      <c r="Y226" s="52"/>
      <c r="Z226" s="39"/>
      <c r="AA226" s="39"/>
      <c r="AB226" s="55"/>
      <c r="AC226" s="17"/>
      <c r="AD226" s="15"/>
      <c r="AE226" s="65"/>
      <c r="AF226" s="134"/>
      <c r="AG226" s="39"/>
      <c r="AH226" s="52"/>
      <c r="AJ226" s="17"/>
      <c r="AK226" s="17"/>
      <c r="AL226" s="17"/>
      <c r="AM226" s="17"/>
      <c r="AO226" s="31" t="s">
        <v>60</v>
      </c>
    </row>
    <row r="227" spans="2:41" s="3" customFormat="1" ht="9.9499999999999993" customHeight="1" x14ac:dyDescent="0.2">
      <c r="B227" s="122" t="s">
        <v>8</v>
      </c>
      <c r="D227" s="75" t="s">
        <v>100</v>
      </c>
      <c r="E227" s="30" t="s">
        <v>757</v>
      </c>
      <c r="F227" s="75"/>
      <c r="G227" s="30" t="s">
        <v>314</v>
      </c>
      <c r="H227" s="75"/>
      <c r="K227" s="30"/>
      <c r="L227" s="30"/>
      <c r="M227" s="30"/>
      <c r="N227" s="30" t="s">
        <v>312</v>
      </c>
      <c r="P227" s="75" t="s">
        <v>238</v>
      </c>
      <c r="Q227" s="91"/>
      <c r="R227" s="29"/>
      <c r="S227" s="39">
        <f>IF(Suggested="Yes",AA227,AG227)</f>
        <v>41.45</v>
      </c>
      <c r="T227" s="37" t="s">
        <v>47</v>
      </c>
      <c r="U227" s="5" t="str">
        <f>+Instructions!$B$3</f>
        <v>E</v>
      </c>
      <c r="V227" s="52"/>
      <c r="W227" s="56">
        <f>+Instructions!$C$22</f>
        <v>0</v>
      </c>
      <c r="X227" s="17">
        <f>ROUND($AA227*(1-W227)+0.004999,2)</f>
        <v>41.45</v>
      </c>
      <c r="Y227" s="52"/>
      <c r="Z227" s="6" t="s">
        <v>874</v>
      </c>
      <c r="AA227" s="39">
        <v>41.45</v>
      </c>
      <c r="AB227" s="60">
        <f t="shared" ref="AB227:AC227" si="261">+W227</f>
        <v>0</v>
      </c>
      <c r="AC227" s="17">
        <f t="shared" si="261"/>
        <v>41.45</v>
      </c>
      <c r="AD227" s="12">
        <f>(AG227-AC227)/AG227</f>
        <v>0</v>
      </c>
      <c r="AE227" s="131"/>
      <c r="AF227" s="140">
        <v>3</v>
      </c>
      <c r="AG227" s="53">
        <f>SUM(AJ227:AL227)+AE227</f>
        <v>41.45</v>
      </c>
      <c r="AH227" s="52"/>
      <c r="AJ227" s="17">
        <f>ROUND(AC227/(1-VLOOKUP(AF227,Group,2,FALSE)),2)</f>
        <v>41.45</v>
      </c>
      <c r="AK227" s="17">
        <f>IF(VLOOKUP(AF227,Group,5,FALSE)="YES",VLOOKUP(ROUND(ROUND(AJ227,1)-AJ227,2),Round,2,FALSE)+VLOOKUP(AF227,Group,6,FALSE),0)</f>
        <v>0</v>
      </c>
      <c r="AL227" s="17">
        <f>IF(VLOOKUP(AF227,Group,7,FALSE)="",0,ROUND(AJ227-0.04999,1)-AJ227+AM227)</f>
        <v>0</v>
      </c>
      <c r="AM227" s="17" t="str">
        <f>IF(VLOOKUP(AF227,Group,7,FALSE)="","",VLOOKUP(AF227,Group,7,FALSE))</f>
        <v/>
      </c>
      <c r="AO227" s="109" t="s">
        <v>60</v>
      </c>
    </row>
    <row r="228" spans="2:41" s="3" customFormat="1" ht="3.95" customHeight="1" x14ac:dyDescent="0.2">
      <c r="P228" s="75"/>
      <c r="Q228" s="91"/>
      <c r="R228" s="6"/>
      <c r="S228" s="39"/>
      <c r="T228" s="6"/>
      <c r="U228" s="5"/>
      <c r="V228" s="52"/>
      <c r="W228" s="56"/>
      <c r="X228" s="15"/>
      <c r="Y228" s="52"/>
      <c r="Z228" s="39"/>
      <c r="AA228" s="39"/>
      <c r="AB228" s="55"/>
      <c r="AC228" s="17"/>
      <c r="AD228" s="15"/>
      <c r="AE228" s="65"/>
      <c r="AF228" s="134"/>
      <c r="AG228" s="39"/>
      <c r="AH228" s="52"/>
      <c r="AJ228" s="17"/>
      <c r="AK228" s="17"/>
      <c r="AL228" s="17"/>
      <c r="AM228" s="17"/>
      <c r="AO228" s="31" t="s">
        <v>60</v>
      </c>
    </row>
    <row r="229" spans="2:41" s="3" customFormat="1" ht="9.9499999999999993" customHeight="1" x14ac:dyDescent="0.2">
      <c r="C229" s="74" t="s">
        <v>291</v>
      </c>
      <c r="P229" s="4"/>
      <c r="Q229" s="6"/>
      <c r="R229" s="80" t="s">
        <v>323</v>
      </c>
      <c r="S229" s="187" t="s">
        <v>325</v>
      </c>
      <c r="T229" s="188"/>
      <c r="U229" s="5"/>
      <c r="V229" s="52"/>
      <c r="W229" s="70"/>
      <c r="X229" s="70"/>
      <c r="Y229" s="52"/>
      <c r="Z229" s="39"/>
      <c r="AA229" s="17"/>
      <c r="AB229" s="15"/>
      <c r="AC229" s="15"/>
      <c r="AD229" s="15"/>
      <c r="AE229" s="15"/>
      <c r="AF229" s="65"/>
      <c r="AG229" s="17"/>
      <c r="AH229" s="52"/>
      <c r="AO229" s="31" t="s">
        <v>60</v>
      </c>
    </row>
    <row r="230" spans="2:41" s="3" customFormat="1" ht="2.85" customHeight="1" x14ac:dyDescent="0.2">
      <c r="P230" s="75"/>
      <c r="Q230" s="91"/>
      <c r="R230" s="6"/>
      <c r="S230" s="39"/>
      <c r="T230" s="6"/>
      <c r="U230" s="5"/>
      <c r="V230" s="52"/>
      <c r="W230" s="56"/>
      <c r="X230" s="15"/>
      <c r="Y230" s="52"/>
      <c r="Z230" s="39"/>
      <c r="AA230" s="39"/>
      <c r="AB230" s="55"/>
      <c r="AC230" s="17"/>
      <c r="AD230" s="15"/>
      <c r="AE230" s="65"/>
      <c r="AF230" s="134"/>
      <c r="AG230" s="39"/>
      <c r="AH230" s="52"/>
      <c r="AJ230" s="17"/>
      <c r="AK230" s="17"/>
      <c r="AL230" s="17"/>
      <c r="AM230" s="17"/>
      <c r="AO230" s="31" t="s">
        <v>60</v>
      </c>
    </row>
    <row r="231" spans="2:41" s="3" customFormat="1" ht="9.75" customHeight="1" x14ac:dyDescent="0.2">
      <c r="B231" s="122" t="s">
        <v>8</v>
      </c>
      <c r="D231" s="75" t="s">
        <v>274</v>
      </c>
      <c r="E231" s="164" t="s">
        <v>276</v>
      </c>
      <c r="F231" s="75"/>
      <c r="G231" s="30" t="s">
        <v>275</v>
      </c>
      <c r="H231" s="30"/>
      <c r="I231" s="30"/>
      <c r="J231" s="30" t="s">
        <v>277</v>
      </c>
      <c r="K231" s="30"/>
      <c r="L231" s="30"/>
      <c r="M231" s="30"/>
      <c r="N231" s="30" t="s">
        <v>312</v>
      </c>
      <c r="P231" s="75"/>
      <c r="Q231" s="91"/>
      <c r="R231" s="29"/>
      <c r="S231" s="39">
        <f t="shared" ref="S231:S243" si="262">IF(Suggested="Yes",AA231,AG231)</f>
        <v>42.15</v>
      </c>
      <c r="T231" s="37" t="s">
        <v>46</v>
      </c>
      <c r="U231" s="5" t="str">
        <f>+Instructions!$B$3</f>
        <v>E</v>
      </c>
      <c r="V231" s="52"/>
      <c r="W231" s="56">
        <f>+Instructions!$C$22</f>
        <v>0</v>
      </c>
      <c r="X231" s="17">
        <f t="shared" ref="X231:X243" si="263">ROUND($AA231*(1-W231)+0.004999,2)</f>
        <v>42.15</v>
      </c>
      <c r="Y231" s="52"/>
      <c r="Z231" s="6" t="s">
        <v>874</v>
      </c>
      <c r="AA231" s="39">
        <v>42.15</v>
      </c>
      <c r="AB231" s="60">
        <f t="shared" ref="AB231:AB243" si="264">+W231</f>
        <v>0</v>
      </c>
      <c r="AC231" s="17">
        <f t="shared" ref="AC231:AC243" si="265">+X231</f>
        <v>42.15</v>
      </c>
      <c r="AD231" s="12">
        <f t="shared" ref="AD231:AD243" si="266">(AG231-AC231)/AG231</f>
        <v>0</v>
      </c>
      <c r="AE231" s="131"/>
      <c r="AF231" s="140">
        <v>3</v>
      </c>
      <c r="AG231" s="53">
        <f t="shared" ref="AG231:AG243" si="267">SUM(AJ231:AL231)+AE231</f>
        <v>42.15</v>
      </c>
      <c r="AH231" s="52"/>
      <c r="AJ231" s="17">
        <f t="shared" ref="AJ231:AJ243" si="268">ROUND(AC231/(1-VLOOKUP(AF231,Group,2,FALSE)),2)</f>
        <v>42.15</v>
      </c>
      <c r="AK231" s="17">
        <f t="shared" ref="AK231:AK243" si="269">IF(VLOOKUP(AF231,Group,5,FALSE)="YES",VLOOKUP(ROUND(ROUND(AJ231,1)-AJ231,2),Round,2,FALSE)+VLOOKUP(AF231,Group,6,FALSE),0)</f>
        <v>0</v>
      </c>
      <c r="AL231" s="17">
        <f t="shared" ref="AL231:AL243" si="270">IF(VLOOKUP(AF231,Group,7,FALSE)="",0,ROUND(AJ231-0.04999,1)-AJ231+AM231)</f>
        <v>0</v>
      </c>
      <c r="AM231" s="17" t="str">
        <f t="shared" ref="AM231:AM243" si="271">IF(VLOOKUP(AF231,Group,7,FALSE)="","",VLOOKUP(AF231,Group,7,FALSE))</f>
        <v/>
      </c>
      <c r="AO231" s="109" t="s">
        <v>60</v>
      </c>
    </row>
    <row r="232" spans="2:41" s="3" customFormat="1" ht="9.75" customHeight="1" x14ac:dyDescent="0.2">
      <c r="B232" s="122" t="s">
        <v>8</v>
      </c>
      <c r="D232" s="75" t="s">
        <v>274</v>
      </c>
      <c r="E232" s="164" t="s">
        <v>278</v>
      </c>
      <c r="F232" s="75"/>
      <c r="G232" s="30" t="s">
        <v>275</v>
      </c>
      <c r="H232" s="30"/>
      <c r="I232" s="30"/>
      <c r="J232" s="30" t="s">
        <v>641</v>
      </c>
      <c r="K232" s="30"/>
      <c r="L232" s="30"/>
      <c r="M232" s="30"/>
      <c r="N232" s="30" t="s">
        <v>312</v>
      </c>
      <c r="P232" s="75"/>
      <c r="Q232" s="91"/>
      <c r="R232" s="29"/>
      <c r="S232" s="39">
        <f t="shared" si="262"/>
        <v>50.15</v>
      </c>
      <c r="T232" s="37" t="s">
        <v>46</v>
      </c>
      <c r="U232" s="5" t="str">
        <f>+Instructions!$B$3</f>
        <v>E</v>
      </c>
      <c r="V232" s="52"/>
      <c r="W232" s="56">
        <f>+Instructions!$C$22</f>
        <v>0</v>
      </c>
      <c r="X232" s="17">
        <f t="shared" si="263"/>
        <v>50.15</v>
      </c>
      <c r="Y232" s="52"/>
      <c r="Z232" s="6" t="s">
        <v>874</v>
      </c>
      <c r="AA232" s="39">
        <v>50.15</v>
      </c>
      <c r="AB232" s="60">
        <f t="shared" si="264"/>
        <v>0</v>
      </c>
      <c r="AC232" s="17">
        <f t="shared" si="265"/>
        <v>50.15</v>
      </c>
      <c r="AD232" s="12">
        <f t="shared" si="266"/>
        <v>0</v>
      </c>
      <c r="AE232" s="131"/>
      <c r="AF232" s="140">
        <v>3</v>
      </c>
      <c r="AG232" s="53">
        <f t="shared" si="267"/>
        <v>50.15</v>
      </c>
      <c r="AH232" s="52"/>
      <c r="AJ232" s="17">
        <f t="shared" si="268"/>
        <v>50.15</v>
      </c>
      <c r="AK232" s="17">
        <f t="shared" si="269"/>
        <v>0</v>
      </c>
      <c r="AL232" s="17">
        <f t="shared" si="270"/>
        <v>0</v>
      </c>
      <c r="AM232" s="17" t="str">
        <f t="shared" si="271"/>
        <v/>
      </c>
      <c r="AO232" s="109" t="s">
        <v>60</v>
      </c>
    </row>
    <row r="233" spans="2:41" s="3" customFormat="1" ht="9.75" customHeight="1" x14ac:dyDescent="0.2">
      <c r="B233" s="122" t="s">
        <v>8</v>
      </c>
      <c r="D233" s="75" t="s">
        <v>274</v>
      </c>
      <c r="E233" s="164" t="s">
        <v>279</v>
      </c>
      <c r="F233" s="75"/>
      <c r="G233" s="30" t="s">
        <v>275</v>
      </c>
      <c r="H233" s="30"/>
      <c r="I233" s="30"/>
      <c r="J233" s="30" t="s">
        <v>641</v>
      </c>
      <c r="K233" s="30"/>
      <c r="L233" s="30"/>
      <c r="M233" s="30"/>
      <c r="N233" s="30" t="s">
        <v>311</v>
      </c>
      <c r="P233" s="75"/>
      <c r="Q233" s="91"/>
      <c r="R233" s="29"/>
      <c r="S233" s="39">
        <f t="shared" si="262"/>
        <v>50.15</v>
      </c>
      <c r="T233" s="37" t="s">
        <v>46</v>
      </c>
      <c r="U233" s="5" t="str">
        <f>+Instructions!$B$3</f>
        <v>E</v>
      </c>
      <c r="V233" s="52"/>
      <c r="W233" s="56">
        <f>+Instructions!$C$22</f>
        <v>0</v>
      </c>
      <c r="X233" s="17">
        <f t="shared" si="263"/>
        <v>50.15</v>
      </c>
      <c r="Y233" s="52"/>
      <c r="Z233" s="6" t="s">
        <v>874</v>
      </c>
      <c r="AA233" s="39">
        <v>50.15</v>
      </c>
      <c r="AB233" s="60">
        <f t="shared" si="264"/>
        <v>0</v>
      </c>
      <c r="AC233" s="17">
        <f t="shared" si="265"/>
        <v>50.15</v>
      </c>
      <c r="AD233" s="12">
        <f t="shared" si="266"/>
        <v>0</v>
      </c>
      <c r="AE233" s="131"/>
      <c r="AF233" s="140">
        <v>3</v>
      </c>
      <c r="AG233" s="53">
        <f t="shared" si="267"/>
        <v>50.15</v>
      </c>
      <c r="AH233" s="52"/>
      <c r="AJ233" s="17">
        <f t="shared" si="268"/>
        <v>50.15</v>
      </c>
      <c r="AK233" s="17">
        <f t="shared" si="269"/>
        <v>0</v>
      </c>
      <c r="AL233" s="17">
        <f t="shared" si="270"/>
        <v>0</v>
      </c>
      <c r="AM233" s="17" t="str">
        <f t="shared" si="271"/>
        <v/>
      </c>
      <c r="AO233" s="109" t="s">
        <v>60</v>
      </c>
    </row>
    <row r="234" spans="2:41" s="3" customFormat="1" ht="9.75" customHeight="1" x14ac:dyDescent="0.2">
      <c r="B234" s="122" t="s">
        <v>8</v>
      </c>
      <c r="D234" s="75" t="s">
        <v>274</v>
      </c>
      <c r="E234" s="164" t="s">
        <v>280</v>
      </c>
      <c r="F234" s="75"/>
      <c r="G234" s="30" t="s">
        <v>275</v>
      </c>
      <c r="H234" s="30"/>
      <c r="I234" s="30"/>
      <c r="J234" s="30" t="s">
        <v>290</v>
      </c>
      <c r="K234" s="30"/>
      <c r="L234" s="30"/>
      <c r="M234" s="30"/>
      <c r="N234" s="30" t="s">
        <v>312</v>
      </c>
      <c r="P234" s="75"/>
      <c r="Q234" s="91"/>
      <c r="R234" s="29"/>
      <c r="S234" s="39">
        <f t="shared" si="262"/>
        <v>42.15</v>
      </c>
      <c r="T234" s="37" t="s">
        <v>46</v>
      </c>
      <c r="U234" s="5" t="str">
        <f>+Instructions!$B$3</f>
        <v>E</v>
      </c>
      <c r="V234" s="52"/>
      <c r="W234" s="56">
        <f>+Instructions!$C$22</f>
        <v>0</v>
      </c>
      <c r="X234" s="17">
        <f t="shared" si="263"/>
        <v>42.15</v>
      </c>
      <c r="Y234" s="52"/>
      <c r="Z234" s="6" t="s">
        <v>874</v>
      </c>
      <c r="AA234" s="39">
        <v>42.15</v>
      </c>
      <c r="AB234" s="60">
        <f t="shared" si="264"/>
        <v>0</v>
      </c>
      <c r="AC234" s="17">
        <f t="shared" si="265"/>
        <v>42.15</v>
      </c>
      <c r="AD234" s="12">
        <f t="shared" si="266"/>
        <v>0</v>
      </c>
      <c r="AE234" s="131"/>
      <c r="AF234" s="140">
        <v>3</v>
      </c>
      <c r="AG234" s="53">
        <f t="shared" si="267"/>
        <v>42.15</v>
      </c>
      <c r="AH234" s="52"/>
      <c r="AJ234" s="17">
        <f t="shared" si="268"/>
        <v>42.15</v>
      </c>
      <c r="AK234" s="17">
        <f t="shared" si="269"/>
        <v>0</v>
      </c>
      <c r="AL234" s="17">
        <f t="shared" si="270"/>
        <v>0</v>
      </c>
      <c r="AM234" s="17" t="str">
        <f t="shared" si="271"/>
        <v/>
      </c>
      <c r="AO234" s="109" t="s">
        <v>60</v>
      </c>
    </row>
    <row r="235" spans="2:41" s="3" customFormat="1" ht="9.75" customHeight="1" x14ac:dyDescent="0.2">
      <c r="B235" s="122" t="s">
        <v>8</v>
      </c>
      <c r="D235" s="75" t="s">
        <v>274</v>
      </c>
      <c r="E235" s="164" t="s">
        <v>281</v>
      </c>
      <c r="F235" s="75"/>
      <c r="G235" s="30" t="s">
        <v>275</v>
      </c>
      <c r="H235" s="30"/>
      <c r="I235" s="30"/>
      <c r="J235" s="30" t="s">
        <v>290</v>
      </c>
      <c r="K235" s="30"/>
      <c r="L235" s="30"/>
      <c r="M235" s="30"/>
      <c r="N235" s="30" t="s">
        <v>311</v>
      </c>
      <c r="P235" s="75"/>
      <c r="Q235" s="91"/>
      <c r="R235" s="29"/>
      <c r="S235" s="39">
        <f t="shared" si="262"/>
        <v>42.15</v>
      </c>
      <c r="T235" s="37" t="s">
        <v>46</v>
      </c>
      <c r="U235" s="5" t="str">
        <f>+Instructions!$B$3</f>
        <v>E</v>
      </c>
      <c r="V235" s="52"/>
      <c r="W235" s="56">
        <f>+Instructions!$C$22</f>
        <v>0</v>
      </c>
      <c r="X235" s="17">
        <f t="shared" si="263"/>
        <v>42.15</v>
      </c>
      <c r="Y235" s="52"/>
      <c r="Z235" s="6" t="s">
        <v>874</v>
      </c>
      <c r="AA235" s="39">
        <v>42.15</v>
      </c>
      <c r="AB235" s="60">
        <f t="shared" si="264"/>
        <v>0</v>
      </c>
      <c r="AC235" s="17">
        <f t="shared" si="265"/>
        <v>42.15</v>
      </c>
      <c r="AD235" s="12">
        <f t="shared" si="266"/>
        <v>0</v>
      </c>
      <c r="AE235" s="131"/>
      <c r="AF235" s="140">
        <v>3</v>
      </c>
      <c r="AG235" s="53">
        <f t="shared" si="267"/>
        <v>42.15</v>
      </c>
      <c r="AH235" s="52"/>
      <c r="AJ235" s="17">
        <f t="shared" si="268"/>
        <v>42.15</v>
      </c>
      <c r="AK235" s="17">
        <f t="shared" si="269"/>
        <v>0</v>
      </c>
      <c r="AL235" s="17">
        <f t="shared" si="270"/>
        <v>0</v>
      </c>
      <c r="AM235" s="17" t="str">
        <f t="shared" si="271"/>
        <v/>
      </c>
      <c r="AO235" s="109" t="s">
        <v>60</v>
      </c>
    </row>
    <row r="236" spans="2:41" s="3" customFormat="1" ht="9.75" customHeight="1" x14ac:dyDescent="0.2">
      <c r="B236" s="122" t="s">
        <v>8</v>
      </c>
      <c r="D236" s="75" t="s">
        <v>274</v>
      </c>
      <c r="E236" s="164" t="s">
        <v>282</v>
      </c>
      <c r="F236" s="75"/>
      <c r="G236" s="30" t="s">
        <v>275</v>
      </c>
      <c r="H236" s="30"/>
      <c r="I236" s="30"/>
      <c r="J236" s="30" t="s">
        <v>266</v>
      </c>
      <c r="K236" s="30"/>
      <c r="L236" s="30"/>
      <c r="M236" s="30"/>
      <c r="N236" s="30" t="s">
        <v>312</v>
      </c>
      <c r="P236" s="75"/>
      <c r="Q236" s="91"/>
      <c r="R236" s="29"/>
      <c r="S236" s="39">
        <f t="shared" si="262"/>
        <v>42.15</v>
      </c>
      <c r="T236" s="37" t="s">
        <v>46</v>
      </c>
      <c r="U236" s="5" t="str">
        <f>+Instructions!$B$3</f>
        <v>E</v>
      </c>
      <c r="V236" s="52"/>
      <c r="W236" s="56">
        <f>+Instructions!$C$22</f>
        <v>0</v>
      </c>
      <c r="X236" s="17">
        <f t="shared" si="263"/>
        <v>42.15</v>
      </c>
      <c r="Y236" s="52"/>
      <c r="Z236" s="6" t="s">
        <v>874</v>
      </c>
      <c r="AA236" s="39">
        <v>42.15</v>
      </c>
      <c r="AB236" s="60">
        <f t="shared" si="264"/>
        <v>0</v>
      </c>
      <c r="AC236" s="17">
        <f t="shared" si="265"/>
        <v>42.15</v>
      </c>
      <c r="AD236" s="12">
        <f t="shared" si="266"/>
        <v>0</v>
      </c>
      <c r="AE236" s="131"/>
      <c r="AF236" s="140">
        <v>3</v>
      </c>
      <c r="AG236" s="53">
        <f t="shared" si="267"/>
        <v>42.15</v>
      </c>
      <c r="AH236" s="52"/>
      <c r="AJ236" s="17">
        <f t="shared" si="268"/>
        <v>42.15</v>
      </c>
      <c r="AK236" s="17">
        <f t="shared" si="269"/>
        <v>0</v>
      </c>
      <c r="AL236" s="17">
        <f t="shared" si="270"/>
        <v>0</v>
      </c>
      <c r="AM236" s="17" t="str">
        <f t="shared" si="271"/>
        <v/>
      </c>
      <c r="AO236" s="109" t="s">
        <v>60</v>
      </c>
    </row>
    <row r="237" spans="2:41" s="3" customFormat="1" ht="9.75" customHeight="1" x14ac:dyDescent="0.2">
      <c r="B237" s="122" t="s">
        <v>8</v>
      </c>
      <c r="D237" s="75" t="s">
        <v>274</v>
      </c>
      <c r="E237" s="164" t="s">
        <v>283</v>
      </c>
      <c r="F237" s="75"/>
      <c r="G237" s="30" t="s">
        <v>275</v>
      </c>
      <c r="H237" s="30"/>
      <c r="I237" s="30"/>
      <c r="J237" s="30" t="s">
        <v>255</v>
      </c>
      <c r="K237" s="30"/>
      <c r="L237" s="30"/>
      <c r="M237" s="30"/>
      <c r="N237" s="30" t="s">
        <v>312</v>
      </c>
      <c r="P237" s="75"/>
      <c r="Q237" s="91"/>
      <c r="R237" s="29"/>
      <c r="S237" s="39">
        <f t="shared" si="262"/>
        <v>35.299999999999997</v>
      </c>
      <c r="T237" s="37" t="s">
        <v>46</v>
      </c>
      <c r="U237" s="5" t="str">
        <f>+Instructions!$B$3</f>
        <v>E</v>
      </c>
      <c r="V237" s="52"/>
      <c r="W237" s="56">
        <f>+Instructions!$C$22</f>
        <v>0</v>
      </c>
      <c r="X237" s="17">
        <f t="shared" si="263"/>
        <v>35.299999999999997</v>
      </c>
      <c r="Y237" s="52"/>
      <c r="Z237" s="6" t="s">
        <v>874</v>
      </c>
      <c r="AA237" s="39">
        <v>35.299999999999997</v>
      </c>
      <c r="AB237" s="60">
        <f t="shared" si="264"/>
        <v>0</v>
      </c>
      <c r="AC237" s="17">
        <f t="shared" si="265"/>
        <v>35.299999999999997</v>
      </c>
      <c r="AD237" s="12">
        <f t="shared" si="266"/>
        <v>0</v>
      </c>
      <c r="AE237" s="131"/>
      <c r="AF237" s="140">
        <v>3</v>
      </c>
      <c r="AG237" s="53">
        <f t="shared" si="267"/>
        <v>35.299999999999997</v>
      </c>
      <c r="AH237" s="52"/>
      <c r="AJ237" s="17">
        <f t="shared" si="268"/>
        <v>35.299999999999997</v>
      </c>
      <c r="AK237" s="17">
        <f t="shared" si="269"/>
        <v>0</v>
      </c>
      <c r="AL237" s="17">
        <f t="shared" si="270"/>
        <v>0</v>
      </c>
      <c r="AM237" s="17" t="str">
        <f t="shared" si="271"/>
        <v/>
      </c>
      <c r="AO237" s="109" t="s">
        <v>60</v>
      </c>
    </row>
    <row r="238" spans="2:41" s="3" customFormat="1" ht="9.75" customHeight="1" x14ac:dyDescent="0.2">
      <c r="B238" s="122" t="s">
        <v>8</v>
      </c>
      <c r="D238" s="75" t="s">
        <v>274</v>
      </c>
      <c r="E238" s="164" t="s">
        <v>284</v>
      </c>
      <c r="F238" s="75"/>
      <c r="G238" s="30" t="s">
        <v>275</v>
      </c>
      <c r="H238" s="30"/>
      <c r="I238" s="30"/>
      <c r="J238" s="30" t="s">
        <v>271</v>
      </c>
      <c r="K238" s="30"/>
      <c r="L238" s="30"/>
      <c r="M238" s="30"/>
      <c r="N238" s="30" t="s">
        <v>312</v>
      </c>
      <c r="P238" s="75"/>
      <c r="Q238" s="91"/>
      <c r="R238" s="29"/>
      <c r="S238" s="39">
        <f t="shared" si="262"/>
        <v>38.049999999999997</v>
      </c>
      <c r="T238" s="37" t="s">
        <v>46</v>
      </c>
      <c r="U238" s="5" t="str">
        <f>+Instructions!$B$3</f>
        <v>E</v>
      </c>
      <c r="V238" s="52"/>
      <c r="W238" s="56">
        <f>+Instructions!$C$22</f>
        <v>0</v>
      </c>
      <c r="X238" s="17">
        <f t="shared" si="263"/>
        <v>38.049999999999997</v>
      </c>
      <c r="Y238" s="52"/>
      <c r="Z238" s="6" t="s">
        <v>874</v>
      </c>
      <c r="AA238" s="39">
        <v>38.049999999999997</v>
      </c>
      <c r="AB238" s="60">
        <f t="shared" si="264"/>
        <v>0</v>
      </c>
      <c r="AC238" s="17">
        <f t="shared" si="265"/>
        <v>38.049999999999997</v>
      </c>
      <c r="AD238" s="12">
        <f t="shared" si="266"/>
        <v>0</v>
      </c>
      <c r="AE238" s="131"/>
      <c r="AF238" s="140">
        <v>3</v>
      </c>
      <c r="AG238" s="53">
        <f t="shared" si="267"/>
        <v>38.049999999999997</v>
      </c>
      <c r="AH238" s="52"/>
      <c r="AJ238" s="17">
        <f t="shared" si="268"/>
        <v>38.049999999999997</v>
      </c>
      <c r="AK238" s="17">
        <f t="shared" si="269"/>
        <v>0</v>
      </c>
      <c r="AL238" s="17">
        <f t="shared" si="270"/>
        <v>0</v>
      </c>
      <c r="AM238" s="17" t="str">
        <f t="shared" si="271"/>
        <v/>
      </c>
      <c r="AO238" s="109" t="s">
        <v>60</v>
      </c>
    </row>
    <row r="239" spans="2:41" s="3" customFormat="1" ht="9.75" customHeight="1" x14ac:dyDescent="0.2">
      <c r="B239" s="122" t="s">
        <v>8</v>
      </c>
      <c r="D239" s="75" t="s">
        <v>274</v>
      </c>
      <c r="E239" s="164" t="s">
        <v>285</v>
      </c>
      <c r="F239" s="75"/>
      <c r="G239" s="30" t="s">
        <v>275</v>
      </c>
      <c r="H239" s="30"/>
      <c r="I239" s="30"/>
      <c r="J239" s="30" t="s">
        <v>292</v>
      </c>
      <c r="K239" s="30"/>
      <c r="L239" s="30"/>
      <c r="M239" s="30"/>
      <c r="N239" s="30" t="s">
        <v>312</v>
      </c>
      <c r="P239" s="75"/>
      <c r="Q239" s="91"/>
      <c r="R239" s="29"/>
      <c r="S239" s="39">
        <f t="shared" si="262"/>
        <v>50.15</v>
      </c>
      <c r="T239" s="37" t="s">
        <v>46</v>
      </c>
      <c r="U239" s="5" t="str">
        <f>+Instructions!$B$3</f>
        <v>E</v>
      </c>
      <c r="V239" s="52"/>
      <c r="W239" s="56">
        <f>+Instructions!$C$22</f>
        <v>0</v>
      </c>
      <c r="X239" s="17">
        <f t="shared" si="263"/>
        <v>50.15</v>
      </c>
      <c r="Y239" s="52"/>
      <c r="Z239" s="6" t="s">
        <v>874</v>
      </c>
      <c r="AA239" s="39">
        <v>50.15</v>
      </c>
      <c r="AB239" s="60">
        <f t="shared" si="264"/>
        <v>0</v>
      </c>
      <c r="AC239" s="17">
        <f t="shared" si="265"/>
        <v>50.15</v>
      </c>
      <c r="AD239" s="12">
        <f t="shared" si="266"/>
        <v>0</v>
      </c>
      <c r="AE239" s="131"/>
      <c r="AF239" s="140">
        <v>3</v>
      </c>
      <c r="AG239" s="53">
        <f t="shared" si="267"/>
        <v>50.15</v>
      </c>
      <c r="AH239" s="52"/>
      <c r="AJ239" s="17">
        <f t="shared" si="268"/>
        <v>50.15</v>
      </c>
      <c r="AK239" s="17">
        <f t="shared" si="269"/>
        <v>0</v>
      </c>
      <c r="AL239" s="17">
        <f t="shared" si="270"/>
        <v>0</v>
      </c>
      <c r="AM239" s="17" t="str">
        <f t="shared" si="271"/>
        <v/>
      </c>
      <c r="AO239" s="109" t="s">
        <v>60</v>
      </c>
    </row>
    <row r="240" spans="2:41" s="3" customFormat="1" ht="9.75" customHeight="1" x14ac:dyDescent="0.2">
      <c r="B240" s="122" t="s">
        <v>8</v>
      </c>
      <c r="D240" s="75" t="s">
        <v>274</v>
      </c>
      <c r="E240" s="164" t="s">
        <v>286</v>
      </c>
      <c r="F240" s="75"/>
      <c r="G240" s="30" t="s">
        <v>275</v>
      </c>
      <c r="H240" s="30"/>
      <c r="I240" s="30"/>
      <c r="J240" s="30" t="s">
        <v>292</v>
      </c>
      <c r="K240" s="30"/>
      <c r="L240" s="30"/>
      <c r="M240" s="30"/>
      <c r="N240" s="30" t="s">
        <v>311</v>
      </c>
      <c r="P240" s="75"/>
      <c r="Q240" s="91"/>
      <c r="R240" s="29"/>
      <c r="S240" s="39">
        <f t="shared" si="262"/>
        <v>50.15</v>
      </c>
      <c r="T240" s="37" t="s">
        <v>46</v>
      </c>
      <c r="U240" s="5" t="str">
        <f>+Instructions!$B$3</f>
        <v>E</v>
      </c>
      <c r="V240" s="52"/>
      <c r="W240" s="56">
        <f>+Instructions!$C$22</f>
        <v>0</v>
      </c>
      <c r="X240" s="17">
        <f t="shared" si="263"/>
        <v>50.15</v>
      </c>
      <c r="Y240" s="52"/>
      <c r="Z240" s="6" t="s">
        <v>874</v>
      </c>
      <c r="AA240" s="39">
        <v>50.15</v>
      </c>
      <c r="AB240" s="60">
        <f t="shared" si="264"/>
        <v>0</v>
      </c>
      <c r="AC240" s="17">
        <f t="shared" si="265"/>
        <v>50.15</v>
      </c>
      <c r="AD240" s="12">
        <f t="shared" si="266"/>
        <v>0</v>
      </c>
      <c r="AE240" s="131"/>
      <c r="AF240" s="140">
        <v>3</v>
      </c>
      <c r="AG240" s="53">
        <f t="shared" si="267"/>
        <v>50.15</v>
      </c>
      <c r="AH240" s="52"/>
      <c r="AJ240" s="17">
        <f t="shared" si="268"/>
        <v>50.15</v>
      </c>
      <c r="AK240" s="17">
        <f t="shared" si="269"/>
        <v>0</v>
      </c>
      <c r="AL240" s="17">
        <f t="shared" si="270"/>
        <v>0</v>
      </c>
      <c r="AM240" s="17" t="str">
        <f t="shared" si="271"/>
        <v/>
      </c>
      <c r="AO240" s="109" t="s">
        <v>60</v>
      </c>
    </row>
    <row r="241" spans="2:41" s="3" customFormat="1" ht="9.75" customHeight="1" x14ac:dyDescent="0.2">
      <c r="B241" s="122" t="s">
        <v>8</v>
      </c>
      <c r="D241" s="75" t="s">
        <v>274</v>
      </c>
      <c r="E241" s="164" t="s">
        <v>287</v>
      </c>
      <c r="F241" s="75"/>
      <c r="G241" s="30" t="s">
        <v>275</v>
      </c>
      <c r="H241" s="30"/>
      <c r="I241" s="30"/>
      <c r="J241" s="30" t="s">
        <v>334</v>
      </c>
      <c r="K241" s="30"/>
      <c r="L241" s="30"/>
      <c r="M241" s="30"/>
      <c r="N241" s="30" t="s">
        <v>312</v>
      </c>
      <c r="P241" s="75"/>
      <c r="Q241" s="91"/>
      <c r="R241" s="29"/>
      <c r="S241" s="39">
        <f t="shared" si="262"/>
        <v>52.3</v>
      </c>
      <c r="T241" s="37" t="s">
        <v>46</v>
      </c>
      <c r="U241" s="5" t="str">
        <f>+Instructions!$B$3</f>
        <v>E</v>
      </c>
      <c r="V241" s="52"/>
      <c r="W241" s="56">
        <f>+Instructions!$C$22</f>
        <v>0</v>
      </c>
      <c r="X241" s="17">
        <f t="shared" si="263"/>
        <v>52.3</v>
      </c>
      <c r="Y241" s="52"/>
      <c r="Z241" s="6" t="s">
        <v>874</v>
      </c>
      <c r="AA241" s="39">
        <v>52.3</v>
      </c>
      <c r="AB241" s="60">
        <f t="shared" si="264"/>
        <v>0</v>
      </c>
      <c r="AC241" s="17">
        <f t="shared" si="265"/>
        <v>52.3</v>
      </c>
      <c r="AD241" s="12">
        <f t="shared" si="266"/>
        <v>0</v>
      </c>
      <c r="AE241" s="131"/>
      <c r="AF241" s="140">
        <v>3</v>
      </c>
      <c r="AG241" s="53">
        <f t="shared" si="267"/>
        <v>52.3</v>
      </c>
      <c r="AH241" s="52"/>
      <c r="AJ241" s="17">
        <f t="shared" si="268"/>
        <v>52.3</v>
      </c>
      <c r="AK241" s="17">
        <f t="shared" si="269"/>
        <v>0</v>
      </c>
      <c r="AL241" s="17">
        <f t="shared" si="270"/>
        <v>0</v>
      </c>
      <c r="AM241" s="17" t="str">
        <f t="shared" si="271"/>
        <v/>
      </c>
      <c r="AO241" s="109" t="s">
        <v>60</v>
      </c>
    </row>
    <row r="242" spans="2:41" s="3" customFormat="1" ht="9.75" customHeight="1" x14ac:dyDescent="0.2">
      <c r="B242" s="122" t="s">
        <v>8</v>
      </c>
      <c r="D242" s="75" t="s">
        <v>274</v>
      </c>
      <c r="E242" s="164" t="s">
        <v>288</v>
      </c>
      <c r="F242" s="75"/>
      <c r="G242" s="30" t="s">
        <v>275</v>
      </c>
      <c r="H242" s="30"/>
      <c r="I242" s="30"/>
      <c r="J242" s="30" t="s">
        <v>267</v>
      </c>
      <c r="K242" s="30"/>
      <c r="L242" s="30"/>
      <c r="M242" s="30"/>
      <c r="N242" s="30" t="s">
        <v>312</v>
      </c>
      <c r="P242" s="75"/>
      <c r="Q242" s="91"/>
      <c r="R242" s="29"/>
      <c r="S242" s="39">
        <f t="shared" si="262"/>
        <v>41.45</v>
      </c>
      <c r="T242" s="37" t="s">
        <v>46</v>
      </c>
      <c r="U242" s="5" t="str">
        <f>+Instructions!$B$3</f>
        <v>E</v>
      </c>
      <c r="V242" s="52"/>
      <c r="W242" s="56">
        <f>+Instructions!$C$22</f>
        <v>0</v>
      </c>
      <c r="X242" s="17">
        <f t="shared" si="263"/>
        <v>41.45</v>
      </c>
      <c r="Y242" s="52"/>
      <c r="Z242" s="6" t="s">
        <v>874</v>
      </c>
      <c r="AA242" s="39">
        <v>41.45</v>
      </c>
      <c r="AB242" s="60">
        <f t="shared" si="264"/>
        <v>0</v>
      </c>
      <c r="AC242" s="17">
        <f t="shared" si="265"/>
        <v>41.45</v>
      </c>
      <c r="AD242" s="12">
        <f t="shared" si="266"/>
        <v>0</v>
      </c>
      <c r="AE242" s="131"/>
      <c r="AF242" s="140">
        <v>3</v>
      </c>
      <c r="AG242" s="53">
        <f t="shared" si="267"/>
        <v>41.45</v>
      </c>
      <c r="AH242" s="52"/>
      <c r="AJ242" s="17">
        <f t="shared" si="268"/>
        <v>41.45</v>
      </c>
      <c r="AK242" s="17">
        <f t="shared" si="269"/>
        <v>0</v>
      </c>
      <c r="AL242" s="17">
        <f t="shared" si="270"/>
        <v>0</v>
      </c>
      <c r="AM242" s="17" t="str">
        <f t="shared" si="271"/>
        <v/>
      </c>
      <c r="AO242" s="109" t="s">
        <v>60</v>
      </c>
    </row>
    <row r="243" spans="2:41" s="3" customFormat="1" ht="9.75" customHeight="1" x14ac:dyDescent="0.2">
      <c r="B243" s="122" t="s">
        <v>8</v>
      </c>
      <c r="D243" s="75" t="s">
        <v>274</v>
      </c>
      <c r="E243" s="164" t="s">
        <v>289</v>
      </c>
      <c r="F243" s="75"/>
      <c r="G243" s="30" t="s">
        <v>275</v>
      </c>
      <c r="H243" s="30"/>
      <c r="I243" s="30"/>
      <c r="J243" s="30" t="s">
        <v>267</v>
      </c>
      <c r="K243" s="30"/>
      <c r="L243" s="30"/>
      <c r="M243" s="30"/>
      <c r="N243" s="30" t="s">
        <v>311</v>
      </c>
      <c r="P243" s="75"/>
      <c r="Q243" s="91"/>
      <c r="R243" s="29"/>
      <c r="S243" s="39">
        <f t="shared" si="262"/>
        <v>41.45</v>
      </c>
      <c r="T243" s="37" t="s">
        <v>46</v>
      </c>
      <c r="U243" s="5" t="str">
        <f>+Instructions!$B$3</f>
        <v>E</v>
      </c>
      <c r="V243" s="52"/>
      <c r="W243" s="56">
        <f>+Instructions!$C$22</f>
        <v>0</v>
      </c>
      <c r="X243" s="17">
        <f t="shared" si="263"/>
        <v>41.45</v>
      </c>
      <c r="Y243" s="52"/>
      <c r="Z243" s="6" t="s">
        <v>874</v>
      </c>
      <c r="AA243" s="39">
        <v>41.45</v>
      </c>
      <c r="AB243" s="60">
        <f t="shared" si="264"/>
        <v>0</v>
      </c>
      <c r="AC243" s="17">
        <f t="shared" si="265"/>
        <v>41.45</v>
      </c>
      <c r="AD243" s="12">
        <f t="shared" si="266"/>
        <v>0</v>
      </c>
      <c r="AE243" s="131"/>
      <c r="AF243" s="140">
        <v>3</v>
      </c>
      <c r="AG243" s="53">
        <f t="shared" si="267"/>
        <v>41.45</v>
      </c>
      <c r="AH243" s="52"/>
      <c r="AJ243" s="17">
        <f t="shared" si="268"/>
        <v>41.45</v>
      </c>
      <c r="AK243" s="17">
        <f t="shared" si="269"/>
        <v>0</v>
      </c>
      <c r="AL243" s="17">
        <f t="shared" si="270"/>
        <v>0</v>
      </c>
      <c r="AM243" s="17" t="str">
        <f t="shared" si="271"/>
        <v/>
      </c>
      <c r="AO243" s="109" t="s">
        <v>60</v>
      </c>
    </row>
    <row r="244" spans="2:41" s="3" customFormat="1" ht="2.1" customHeight="1" x14ac:dyDescent="0.2">
      <c r="P244" s="75"/>
      <c r="Q244" s="164"/>
      <c r="R244" s="29"/>
      <c r="S244" s="39"/>
      <c r="T244" s="6"/>
      <c r="U244" s="5"/>
      <c r="V244" s="52"/>
      <c r="W244" s="56"/>
      <c r="X244" s="15"/>
      <c r="Y244" s="52"/>
      <c r="Z244" s="39"/>
      <c r="AA244" s="39"/>
      <c r="AB244" s="55"/>
      <c r="AC244" s="17"/>
      <c r="AD244" s="15"/>
      <c r="AE244" s="65"/>
      <c r="AF244" s="134"/>
      <c r="AG244" s="39"/>
      <c r="AH244" s="52"/>
      <c r="AJ244" s="17"/>
      <c r="AK244" s="17"/>
      <c r="AL244" s="17"/>
      <c r="AM244" s="17"/>
      <c r="AO244" s="109"/>
    </row>
    <row r="245" spans="2:41" s="3" customFormat="1" ht="11.1" customHeight="1" x14ac:dyDescent="0.2">
      <c r="C245" s="175" t="s">
        <v>228</v>
      </c>
      <c r="P245" s="75"/>
      <c r="Q245" s="91"/>
      <c r="R245" s="6"/>
      <c r="S245" s="39"/>
      <c r="T245" s="6"/>
      <c r="U245" s="5"/>
      <c r="V245" s="52"/>
      <c r="W245" s="56"/>
      <c r="X245" s="15"/>
      <c r="Y245" s="52"/>
      <c r="Z245" s="39"/>
      <c r="AA245" s="39"/>
      <c r="AB245" s="55"/>
      <c r="AC245" s="17"/>
      <c r="AD245" s="15"/>
      <c r="AE245" s="65"/>
      <c r="AF245" s="134"/>
      <c r="AG245" s="39"/>
      <c r="AH245" s="52"/>
      <c r="AJ245" s="17"/>
      <c r="AK245" s="17"/>
      <c r="AL245" s="17"/>
      <c r="AM245" s="17"/>
      <c r="AO245" s="109" t="s">
        <v>60</v>
      </c>
    </row>
    <row r="246" spans="2:41" s="3" customFormat="1" ht="9.9499999999999993" customHeight="1" x14ac:dyDescent="0.2">
      <c r="C246" s="74" t="s">
        <v>723</v>
      </c>
      <c r="P246" s="4"/>
      <c r="Q246" s="6"/>
      <c r="R246" s="80" t="s">
        <v>323</v>
      </c>
      <c r="S246" s="187" t="s">
        <v>325</v>
      </c>
      <c r="T246" s="188"/>
      <c r="U246" s="5"/>
      <c r="V246" s="52"/>
      <c r="W246" s="70"/>
      <c r="X246" s="70"/>
      <c r="Y246" s="52"/>
      <c r="Z246" s="39"/>
      <c r="AA246" s="17"/>
      <c r="AB246" s="15"/>
      <c r="AC246" s="15"/>
      <c r="AD246" s="15"/>
      <c r="AE246" s="15"/>
      <c r="AF246" s="65"/>
      <c r="AG246" s="17"/>
      <c r="AH246" s="52"/>
      <c r="AO246" s="31" t="s">
        <v>60</v>
      </c>
    </row>
    <row r="247" spans="2:41" s="3" customFormat="1" ht="2.85" customHeight="1" x14ac:dyDescent="0.2">
      <c r="P247" s="75"/>
      <c r="Q247" s="91"/>
      <c r="R247" s="6"/>
      <c r="S247" s="39"/>
      <c r="T247" s="6"/>
      <c r="U247" s="5"/>
      <c r="V247" s="52"/>
      <c r="W247" s="56"/>
      <c r="X247" s="15"/>
      <c r="Y247" s="52"/>
      <c r="Z247" s="39"/>
      <c r="AA247" s="39"/>
      <c r="AB247" s="55"/>
      <c r="AC247" s="17"/>
      <c r="AD247" s="15"/>
      <c r="AE247" s="65"/>
      <c r="AF247" s="134"/>
      <c r="AG247" s="39"/>
      <c r="AH247" s="52"/>
      <c r="AJ247" s="17"/>
      <c r="AK247" s="17"/>
      <c r="AL247" s="17"/>
      <c r="AM247" s="17"/>
      <c r="AO247" s="31" t="s">
        <v>60</v>
      </c>
    </row>
    <row r="248" spans="2:41" s="3" customFormat="1" ht="9.75" customHeight="1" x14ac:dyDescent="0.2">
      <c r="B248" s="122" t="s">
        <v>8</v>
      </c>
      <c r="D248" s="75" t="s">
        <v>320</v>
      </c>
      <c r="E248" s="164" t="s">
        <v>294</v>
      </c>
      <c r="F248" s="75"/>
      <c r="G248" s="30" t="s">
        <v>293</v>
      </c>
      <c r="H248" s="30"/>
      <c r="I248" s="30"/>
      <c r="J248" s="30" t="s">
        <v>277</v>
      </c>
      <c r="K248" s="30"/>
      <c r="L248" s="30"/>
      <c r="M248" s="30"/>
      <c r="N248" s="30" t="s">
        <v>312</v>
      </c>
      <c r="P248" s="75"/>
      <c r="Q248" s="91"/>
      <c r="R248" s="29"/>
      <c r="S248" s="39">
        <f t="shared" ref="S248:S261" si="272">IF(Suggested="Yes",AA248,AG248)</f>
        <v>26.5</v>
      </c>
      <c r="T248" s="37" t="s">
        <v>46</v>
      </c>
      <c r="U248" s="5" t="str">
        <f>+Instructions!$B$3</f>
        <v>E</v>
      </c>
      <c r="V248" s="52"/>
      <c r="W248" s="56">
        <f>+Instructions!$C$22</f>
        <v>0</v>
      </c>
      <c r="X248" s="17">
        <f t="shared" ref="X248:X261" si="273">ROUND($AA248*(1-W248)+0.004999,2)</f>
        <v>26.5</v>
      </c>
      <c r="Y248" s="52"/>
      <c r="Z248" s="6" t="s">
        <v>874</v>
      </c>
      <c r="AA248" s="39">
        <v>26.5</v>
      </c>
      <c r="AB248" s="60">
        <f t="shared" ref="AB248:AB261" si="274">+W248</f>
        <v>0</v>
      </c>
      <c r="AC248" s="17">
        <f t="shared" ref="AC248:AC261" si="275">+X248</f>
        <v>26.5</v>
      </c>
      <c r="AD248" s="12">
        <f t="shared" ref="AD248:AD261" si="276">(AG248-AC248)/AG248</f>
        <v>0</v>
      </c>
      <c r="AE248" s="131"/>
      <c r="AF248" s="140">
        <v>3</v>
      </c>
      <c r="AG248" s="53">
        <f t="shared" ref="AG248:AG261" si="277">SUM(AJ248:AL248)+AE248</f>
        <v>26.5</v>
      </c>
      <c r="AH248" s="52"/>
      <c r="AJ248" s="17">
        <f t="shared" ref="AJ248:AJ261" si="278">ROUND(AC248/(1-VLOOKUP(AF248,Group,2,FALSE)),2)</f>
        <v>26.5</v>
      </c>
      <c r="AK248" s="17">
        <f t="shared" ref="AK248:AK261" si="279">IF(VLOOKUP(AF248,Group,5,FALSE)="YES",VLOOKUP(ROUND(ROUND(AJ248,1)-AJ248,2),Round,2,FALSE)+VLOOKUP(AF248,Group,6,FALSE),0)</f>
        <v>0</v>
      </c>
      <c r="AL248" s="17">
        <f t="shared" ref="AL248:AL261" si="280">IF(VLOOKUP(AF248,Group,7,FALSE)="",0,ROUND(AJ248-0.04999,1)-AJ248+AM248)</f>
        <v>0</v>
      </c>
      <c r="AM248" s="17" t="str">
        <f t="shared" ref="AM248:AM261" si="281">IF(VLOOKUP(AF248,Group,7,FALSE)="","",VLOOKUP(AF248,Group,7,FALSE))</f>
        <v/>
      </c>
      <c r="AO248" s="109" t="s">
        <v>60</v>
      </c>
    </row>
    <row r="249" spans="2:41" s="3" customFormat="1" ht="9.75" customHeight="1" x14ac:dyDescent="0.2">
      <c r="B249" s="122" t="s">
        <v>8</v>
      </c>
      <c r="D249" s="75" t="s">
        <v>320</v>
      </c>
      <c r="E249" s="164" t="s">
        <v>295</v>
      </c>
      <c r="F249" s="75"/>
      <c r="G249" s="30" t="s">
        <v>293</v>
      </c>
      <c r="H249" s="30"/>
      <c r="I249" s="30"/>
      <c r="J249" s="30" t="s">
        <v>641</v>
      </c>
      <c r="K249" s="30"/>
      <c r="L249" s="30"/>
      <c r="M249" s="30"/>
      <c r="N249" s="30" t="s">
        <v>312</v>
      </c>
      <c r="P249" s="75"/>
      <c r="Q249" s="91"/>
      <c r="R249" s="29"/>
      <c r="S249" s="39">
        <f t="shared" si="272"/>
        <v>38.15</v>
      </c>
      <c r="T249" s="37" t="s">
        <v>46</v>
      </c>
      <c r="U249" s="5" t="str">
        <f>+Instructions!$B$3</f>
        <v>E</v>
      </c>
      <c r="V249" s="52"/>
      <c r="W249" s="56">
        <f>+Instructions!$C$22</f>
        <v>0</v>
      </c>
      <c r="X249" s="17">
        <f t="shared" si="273"/>
        <v>38.15</v>
      </c>
      <c r="Y249" s="52"/>
      <c r="Z249" s="6" t="s">
        <v>874</v>
      </c>
      <c r="AA249" s="39">
        <v>38.15</v>
      </c>
      <c r="AB249" s="60">
        <f t="shared" si="274"/>
        <v>0</v>
      </c>
      <c r="AC249" s="17">
        <f t="shared" si="275"/>
        <v>38.15</v>
      </c>
      <c r="AD249" s="12">
        <f t="shared" si="276"/>
        <v>0</v>
      </c>
      <c r="AE249" s="131"/>
      <c r="AF249" s="140">
        <v>3</v>
      </c>
      <c r="AG249" s="53">
        <f t="shared" si="277"/>
        <v>38.15</v>
      </c>
      <c r="AH249" s="52"/>
      <c r="AJ249" s="17">
        <f t="shared" si="278"/>
        <v>38.15</v>
      </c>
      <c r="AK249" s="17">
        <f t="shared" si="279"/>
        <v>0</v>
      </c>
      <c r="AL249" s="17">
        <f t="shared" si="280"/>
        <v>0</v>
      </c>
      <c r="AM249" s="17" t="str">
        <f t="shared" si="281"/>
        <v/>
      </c>
      <c r="AO249" s="109" t="s">
        <v>60</v>
      </c>
    </row>
    <row r="250" spans="2:41" s="3" customFormat="1" ht="9.75" customHeight="1" x14ac:dyDescent="0.2">
      <c r="B250" s="122" t="s">
        <v>8</v>
      </c>
      <c r="D250" s="75" t="s">
        <v>320</v>
      </c>
      <c r="E250" s="164" t="s">
        <v>296</v>
      </c>
      <c r="F250" s="75"/>
      <c r="G250" s="30" t="s">
        <v>293</v>
      </c>
      <c r="H250" s="30"/>
      <c r="I250" s="30"/>
      <c r="J250" s="30" t="s">
        <v>641</v>
      </c>
      <c r="K250" s="30"/>
      <c r="L250" s="30"/>
      <c r="M250" s="30"/>
      <c r="N250" s="30" t="s">
        <v>311</v>
      </c>
      <c r="P250" s="75"/>
      <c r="Q250" s="91"/>
      <c r="R250" s="29"/>
      <c r="S250" s="39">
        <f t="shared" si="272"/>
        <v>38.15</v>
      </c>
      <c r="T250" s="37" t="s">
        <v>46</v>
      </c>
      <c r="U250" s="5" t="str">
        <f>+Instructions!$B$3</f>
        <v>E</v>
      </c>
      <c r="V250" s="52"/>
      <c r="W250" s="56">
        <f>+Instructions!$C$22</f>
        <v>0</v>
      </c>
      <c r="X250" s="17">
        <f t="shared" si="273"/>
        <v>38.15</v>
      </c>
      <c r="Y250" s="52"/>
      <c r="Z250" s="6" t="s">
        <v>874</v>
      </c>
      <c r="AA250" s="39">
        <v>38.15</v>
      </c>
      <c r="AB250" s="60">
        <f t="shared" si="274"/>
        <v>0</v>
      </c>
      <c r="AC250" s="17">
        <f t="shared" si="275"/>
        <v>38.15</v>
      </c>
      <c r="AD250" s="12">
        <f t="shared" si="276"/>
        <v>0</v>
      </c>
      <c r="AE250" s="131"/>
      <c r="AF250" s="140">
        <v>3</v>
      </c>
      <c r="AG250" s="53">
        <f t="shared" si="277"/>
        <v>38.15</v>
      </c>
      <c r="AH250" s="52"/>
      <c r="AJ250" s="17">
        <f t="shared" si="278"/>
        <v>38.15</v>
      </c>
      <c r="AK250" s="17">
        <f t="shared" si="279"/>
        <v>0</v>
      </c>
      <c r="AL250" s="17">
        <f t="shared" si="280"/>
        <v>0</v>
      </c>
      <c r="AM250" s="17" t="str">
        <f t="shared" si="281"/>
        <v/>
      </c>
      <c r="AO250" s="109" t="s">
        <v>60</v>
      </c>
    </row>
    <row r="251" spans="2:41" s="3" customFormat="1" ht="9.75" customHeight="1" x14ac:dyDescent="0.2">
      <c r="B251" s="122" t="s">
        <v>8</v>
      </c>
      <c r="D251" s="75" t="s">
        <v>320</v>
      </c>
      <c r="E251" s="164" t="s">
        <v>297</v>
      </c>
      <c r="F251" s="75"/>
      <c r="G251" s="30" t="s">
        <v>293</v>
      </c>
      <c r="H251" s="30"/>
      <c r="I251" s="30"/>
      <c r="J251" s="30" t="s">
        <v>290</v>
      </c>
      <c r="K251" s="30"/>
      <c r="L251" s="30"/>
      <c r="M251" s="30"/>
      <c r="N251" s="30" t="s">
        <v>312</v>
      </c>
      <c r="P251" s="75"/>
      <c r="Q251" s="91"/>
      <c r="R251" s="29"/>
      <c r="S251" s="39">
        <f t="shared" si="272"/>
        <v>27.85</v>
      </c>
      <c r="T251" s="37" t="s">
        <v>46</v>
      </c>
      <c r="U251" s="5" t="str">
        <f>+Instructions!$B$3</f>
        <v>E</v>
      </c>
      <c r="V251" s="52"/>
      <c r="W251" s="56">
        <f>+Instructions!$C$22</f>
        <v>0</v>
      </c>
      <c r="X251" s="17">
        <f t="shared" si="273"/>
        <v>27.85</v>
      </c>
      <c r="Y251" s="52"/>
      <c r="Z251" s="6" t="s">
        <v>874</v>
      </c>
      <c r="AA251" s="39">
        <v>27.85</v>
      </c>
      <c r="AB251" s="60">
        <f t="shared" si="274"/>
        <v>0</v>
      </c>
      <c r="AC251" s="17">
        <f t="shared" si="275"/>
        <v>27.85</v>
      </c>
      <c r="AD251" s="12">
        <f t="shared" si="276"/>
        <v>0</v>
      </c>
      <c r="AE251" s="131"/>
      <c r="AF251" s="140">
        <v>3</v>
      </c>
      <c r="AG251" s="53">
        <f t="shared" si="277"/>
        <v>27.85</v>
      </c>
      <c r="AH251" s="52"/>
      <c r="AJ251" s="17">
        <f t="shared" si="278"/>
        <v>27.85</v>
      </c>
      <c r="AK251" s="17">
        <f t="shared" si="279"/>
        <v>0</v>
      </c>
      <c r="AL251" s="17">
        <f t="shared" si="280"/>
        <v>0</v>
      </c>
      <c r="AM251" s="17" t="str">
        <f t="shared" si="281"/>
        <v/>
      </c>
      <c r="AO251" s="109" t="s">
        <v>60</v>
      </c>
    </row>
    <row r="252" spans="2:41" s="3" customFormat="1" ht="9.75" customHeight="1" x14ac:dyDescent="0.2">
      <c r="B252" s="122" t="s">
        <v>8</v>
      </c>
      <c r="D252" s="75" t="s">
        <v>320</v>
      </c>
      <c r="E252" s="164" t="s">
        <v>298</v>
      </c>
      <c r="F252" s="75"/>
      <c r="G252" s="30" t="s">
        <v>293</v>
      </c>
      <c r="H252" s="30"/>
      <c r="I252" s="30"/>
      <c r="J252" s="30" t="s">
        <v>290</v>
      </c>
      <c r="K252" s="30"/>
      <c r="L252" s="30"/>
      <c r="M252" s="30"/>
      <c r="N252" s="30" t="s">
        <v>311</v>
      </c>
      <c r="P252" s="75"/>
      <c r="Q252" s="91"/>
      <c r="R252" s="29"/>
      <c r="S252" s="39">
        <f t="shared" si="272"/>
        <v>27.85</v>
      </c>
      <c r="T252" s="37" t="s">
        <v>46</v>
      </c>
      <c r="U252" s="5" t="str">
        <f>+Instructions!$B$3</f>
        <v>E</v>
      </c>
      <c r="V252" s="52"/>
      <c r="W252" s="56">
        <f>+Instructions!$C$22</f>
        <v>0</v>
      </c>
      <c r="X252" s="17">
        <f t="shared" si="273"/>
        <v>27.85</v>
      </c>
      <c r="Y252" s="52"/>
      <c r="Z252" s="6" t="s">
        <v>874</v>
      </c>
      <c r="AA252" s="39">
        <v>27.85</v>
      </c>
      <c r="AB252" s="60">
        <f t="shared" si="274"/>
        <v>0</v>
      </c>
      <c r="AC252" s="17">
        <f t="shared" si="275"/>
        <v>27.85</v>
      </c>
      <c r="AD252" s="12">
        <f t="shared" si="276"/>
        <v>0</v>
      </c>
      <c r="AE252" s="131"/>
      <c r="AF252" s="140">
        <v>3</v>
      </c>
      <c r="AG252" s="53">
        <f t="shared" si="277"/>
        <v>27.85</v>
      </c>
      <c r="AH252" s="52"/>
      <c r="AJ252" s="17">
        <f t="shared" si="278"/>
        <v>27.85</v>
      </c>
      <c r="AK252" s="17">
        <f t="shared" si="279"/>
        <v>0</v>
      </c>
      <c r="AL252" s="17">
        <f t="shared" si="280"/>
        <v>0</v>
      </c>
      <c r="AM252" s="17" t="str">
        <f t="shared" si="281"/>
        <v/>
      </c>
      <c r="AO252" s="109" t="s">
        <v>60</v>
      </c>
    </row>
    <row r="253" spans="2:41" s="3" customFormat="1" ht="9.75" customHeight="1" x14ac:dyDescent="0.2">
      <c r="B253" s="122" t="s">
        <v>8</v>
      </c>
      <c r="D253" s="75" t="s">
        <v>320</v>
      </c>
      <c r="E253" s="164" t="s">
        <v>299</v>
      </c>
      <c r="F253" s="75"/>
      <c r="G253" s="30" t="s">
        <v>293</v>
      </c>
      <c r="H253" s="30"/>
      <c r="I253" s="30"/>
      <c r="J253" s="30" t="s">
        <v>266</v>
      </c>
      <c r="K253" s="30"/>
      <c r="L253" s="30"/>
      <c r="M253" s="30"/>
      <c r="N253" s="30" t="s">
        <v>312</v>
      </c>
      <c r="P253" s="75"/>
      <c r="Q253" s="91"/>
      <c r="R253" s="29"/>
      <c r="S253" s="39">
        <f t="shared" si="272"/>
        <v>29.25</v>
      </c>
      <c r="T253" s="37" t="s">
        <v>46</v>
      </c>
      <c r="U253" s="5" t="str">
        <f>+Instructions!$B$3</f>
        <v>E</v>
      </c>
      <c r="V253" s="52"/>
      <c r="W253" s="56">
        <f>+Instructions!$C$22</f>
        <v>0</v>
      </c>
      <c r="X253" s="17">
        <f t="shared" si="273"/>
        <v>29.25</v>
      </c>
      <c r="Y253" s="52"/>
      <c r="Z253" s="6" t="s">
        <v>874</v>
      </c>
      <c r="AA253" s="39">
        <v>29.25</v>
      </c>
      <c r="AB253" s="60">
        <f t="shared" si="274"/>
        <v>0</v>
      </c>
      <c r="AC253" s="17">
        <f t="shared" si="275"/>
        <v>29.25</v>
      </c>
      <c r="AD253" s="12">
        <f t="shared" si="276"/>
        <v>0</v>
      </c>
      <c r="AE253" s="131"/>
      <c r="AF253" s="140">
        <v>3</v>
      </c>
      <c r="AG253" s="53">
        <f t="shared" si="277"/>
        <v>29.25</v>
      </c>
      <c r="AH253" s="52"/>
      <c r="AJ253" s="17">
        <f t="shared" si="278"/>
        <v>29.25</v>
      </c>
      <c r="AK253" s="17">
        <f t="shared" si="279"/>
        <v>0</v>
      </c>
      <c r="AL253" s="17">
        <f t="shared" si="280"/>
        <v>0</v>
      </c>
      <c r="AM253" s="17" t="str">
        <f t="shared" si="281"/>
        <v/>
      </c>
      <c r="AO253" s="109" t="s">
        <v>60</v>
      </c>
    </row>
    <row r="254" spans="2:41" s="3" customFormat="1" ht="9.75" customHeight="1" x14ac:dyDescent="0.2">
      <c r="B254" s="122" t="s">
        <v>8</v>
      </c>
      <c r="D254" s="75" t="s">
        <v>320</v>
      </c>
      <c r="E254" s="164" t="s">
        <v>300</v>
      </c>
      <c r="F254" s="75"/>
      <c r="G254" s="30" t="s">
        <v>293</v>
      </c>
      <c r="H254" s="30"/>
      <c r="I254" s="30"/>
      <c r="J254" s="30" t="s">
        <v>254</v>
      </c>
      <c r="K254" s="30"/>
      <c r="L254" s="30"/>
      <c r="M254" s="30"/>
      <c r="N254" s="30" t="s">
        <v>312</v>
      </c>
      <c r="P254" s="75"/>
      <c r="Q254" s="91"/>
      <c r="R254" s="29"/>
      <c r="S254" s="39">
        <f t="shared" si="272"/>
        <v>24.7</v>
      </c>
      <c r="T254" s="37" t="s">
        <v>46</v>
      </c>
      <c r="U254" s="5" t="str">
        <f>+Instructions!$B$3</f>
        <v>E</v>
      </c>
      <c r="V254" s="52"/>
      <c r="W254" s="56">
        <f>+Instructions!$C$22</f>
        <v>0</v>
      </c>
      <c r="X254" s="17">
        <f t="shared" si="273"/>
        <v>24.7</v>
      </c>
      <c r="Y254" s="52"/>
      <c r="Z254" s="6" t="s">
        <v>874</v>
      </c>
      <c r="AA254" s="39">
        <v>24.7</v>
      </c>
      <c r="AB254" s="60">
        <f t="shared" si="274"/>
        <v>0</v>
      </c>
      <c r="AC254" s="17">
        <f t="shared" si="275"/>
        <v>24.7</v>
      </c>
      <c r="AD254" s="12">
        <f t="shared" si="276"/>
        <v>0</v>
      </c>
      <c r="AE254" s="131"/>
      <c r="AF254" s="140">
        <v>3</v>
      </c>
      <c r="AG254" s="53">
        <f t="shared" si="277"/>
        <v>24.7</v>
      </c>
      <c r="AH254" s="52"/>
      <c r="AJ254" s="17">
        <f t="shared" si="278"/>
        <v>24.7</v>
      </c>
      <c r="AK254" s="17">
        <f t="shared" si="279"/>
        <v>0</v>
      </c>
      <c r="AL254" s="17">
        <f t="shared" si="280"/>
        <v>0</v>
      </c>
      <c r="AM254" s="17" t="str">
        <f t="shared" si="281"/>
        <v/>
      </c>
      <c r="AO254" s="109" t="s">
        <v>60</v>
      </c>
    </row>
    <row r="255" spans="2:41" s="3" customFormat="1" ht="9.75" customHeight="1" x14ac:dyDescent="0.2">
      <c r="B255" s="122" t="s">
        <v>8</v>
      </c>
      <c r="D255" s="75" t="s">
        <v>320</v>
      </c>
      <c r="E255" s="164" t="s">
        <v>301</v>
      </c>
      <c r="F255" s="75"/>
      <c r="G255" s="30" t="s">
        <v>293</v>
      </c>
      <c r="H255" s="30"/>
      <c r="I255" s="30"/>
      <c r="J255" s="30" t="s">
        <v>255</v>
      </c>
      <c r="K255" s="30"/>
      <c r="L255" s="30"/>
      <c r="M255" s="30"/>
      <c r="N255" s="30" t="s">
        <v>312</v>
      </c>
      <c r="P255" s="75"/>
      <c r="Q255" s="91"/>
      <c r="R255" s="29"/>
      <c r="S255" s="39">
        <f t="shared" si="272"/>
        <v>21.95</v>
      </c>
      <c r="T255" s="37" t="s">
        <v>46</v>
      </c>
      <c r="U255" s="5" t="str">
        <f>+Instructions!$B$3</f>
        <v>E</v>
      </c>
      <c r="V255" s="52"/>
      <c r="W255" s="56">
        <f>+Instructions!$C$22</f>
        <v>0</v>
      </c>
      <c r="X255" s="17">
        <f t="shared" si="273"/>
        <v>21.95</v>
      </c>
      <c r="Y255" s="52"/>
      <c r="Z255" s="6" t="s">
        <v>874</v>
      </c>
      <c r="AA255" s="39">
        <v>21.95</v>
      </c>
      <c r="AB255" s="60">
        <f t="shared" si="274"/>
        <v>0</v>
      </c>
      <c r="AC255" s="17">
        <f t="shared" si="275"/>
        <v>21.95</v>
      </c>
      <c r="AD255" s="12">
        <f t="shared" si="276"/>
        <v>0</v>
      </c>
      <c r="AE255" s="131"/>
      <c r="AF255" s="140">
        <v>3</v>
      </c>
      <c r="AG255" s="53">
        <f t="shared" si="277"/>
        <v>21.95</v>
      </c>
      <c r="AH255" s="52"/>
      <c r="AJ255" s="17">
        <f t="shared" si="278"/>
        <v>21.95</v>
      </c>
      <c r="AK255" s="17">
        <f t="shared" si="279"/>
        <v>0</v>
      </c>
      <c r="AL255" s="17">
        <f t="shared" si="280"/>
        <v>0</v>
      </c>
      <c r="AM255" s="17" t="str">
        <f t="shared" si="281"/>
        <v/>
      </c>
      <c r="AO255" s="109" t="s">
        <v>60</v>
      </c>
    </row>
    <row r="256" spans="2:41" s="3" customFormat="1" ht="9.75" customHeight="1" x14ac:dyDescent="0.2">
      <c r="B256" s="122" t="s">
        <v>8</v>
      </c>
      <c r="D256" s="75" t="s">
        <v>320</v>
      </c>
      <c r="E256" s="164" t="s">
        <v>302</v>
      </c>
      <c r="F256" s="75"/>
      <c r="G256" s="30" t="s">
        <v>293</v>
      </c>
      <c r="H256" s="30"/>
      <c r="I256" s="30"/>
      <c r="J256" s="30" t="s">
        <v>271</v>
      </c>
      <c r="K256" s="30"/>
      <c r="L256" s="30"/>
      <c r="M256" s="30"/>
      <c r="N256" s="30" t="s">
        <v>312</v>
      </c>
      <c r="P256" s="75"/>
      <c r="Q256" s="91"/>
      <c r="R256" s="29"/>
      <c r="S256" s="39">
        <f t="shared" si="272"/>
        <v>29.25</v>
      </c>
      <c r="T256" s="37" t="s">
        <v>46</v>
      </c>
      <c r="U256" s="5" t="str">
        <f>+Instructions!$B$3</f>
        <v>E</v>
      </c>
      <c r="V256" s="52"/>
      <c r="W256" s="56">
        <f>+Instructions!$C$22</f>
        <v>0</v>
      </c>
      <c r="X256" s="17">
        <f t="shared" si="273"/>
        <v>29.25</v>
      </c>
      <c r="Y256" s="52"/>
      <c r="Z256" s="6" t="s">
        <v>874</v>
      </c>
      <c r="AA256" s="39">
        <v>29.25</v>
      </c>
      <c r="AB256" s="60">
        <f t="shared" si="274"/>
        <v>0</v>
      </c>
      <c r="AC256" s="17">
        <f t="shared" si="275"/>
        <v>29.25</v>
      </c>
      <c r="AD256" s="12">
        <f t="shared" si="276"/>
        <v>0</v>
      </c>
      <c r="AE256" s="131"/>
      <c r="AF256" s="140">
        <v>3</v>
      </c>
      <c r="AG256" s="53">
        <f t="shared" si="277"/>
        <v>29.25</v>
      </c>
      <c r="AH256" s="52"/>
      <c r="AJ256" s="17">
        <f t="shared" si="278"/>
        <v>29.25</v>
      </c>
      <c r="AK256" s="17">
        <f t="shared" si="279"/>
        <v>0</v>
      </c>
      <c r="AL256" s="17">
        <f t="shared" si="280"/>
        <v>0</v>
      </c>
      <c r="AM256" s="17" t="str">
        <f t="shared" si="281"/>
        <v/>
      </c>
      <c r="AO256" s="109" t="s">
        <v>60</v>
      </c>
    </row>
    <row r="257" spans="2:41" s="3" customFormat="1" ht="9.75" customHeight="1" x14ac:dyDescent="0.2">
      <c r="B257" s="122" t="s">
        <v>8</v>
      </c>
      <c r="D257" s="75" t="s">
        <v>320</v>
      </c>
      <c r="E257" s="164" t="s">
        <v>303</v>
      </c>
      <c r="F257" s="75"/>
      <c r="G257" s="30" t="s">
        <v>293</v>
      </c>
      <c r="H257" s="30"/>
      <c r="I257" s="30"/>
      <c r="J257" s="30" t="s">
        <v>292</v>
      </c>
      <c r="K257" s="30"/>
      <c r="L257" s="30"/>
      <c r="M257" s="30"/>
      <c r="N257" s="30" t="s">
        <v>312</v>
      </c>
      <c r="P257" s="75"/>
      <c r="Q257" s="91"/>
      <c r="R257" s="29"/>
      <c r="S257" s="39">
        <f t="shared" si="272"/>
        <v>38.15</v>
      </c>
      <c r="T257" s="37" t="s">
        <v>46</v>
      </c>
      <c r="U257" s="5" t="str">
        <f>+Instructions!$B$3</f>
        <v>E</v>
      </c>
      <c r="V257" s="52"/>
      <c r="W257" s="56">
        <f>+Instructions!$C$22</f>
        <v>0</v>
      </c>
      <c r="X257" s="17">
        <f t="shared" si="273"/>
        <v>38.15</v>
      </c>
      <c r="Y257" s="52"/>
      <c r="Z257" s="6" t="s">
        <v>874</v>
      </c>
      <c r="AA257" s="39">
        <v>38.15</v>
      </c>
      <c r="AB257" s="60">
        <f t="shared" si="274"/>
        <v>0</v>
      </c>
      <c r="AC257" s="17">
        <f t="shared" si="275"/>
        <v>38.15</v>
      </c>
      <c r="AD257" s="12">
        <f t="shared" si="276"/>
        <v>0</v>
      </c>
      <c r="AE257" s="131"/>
      <c r="AF257" s="140">
        <v>3</v>
      </c>
      <c r="AG257" s="53">
        <f t="shared" si="277"/>
        <v>38.15</v>
      </c>
      <c r="AH257" s="52"/>
      <c r="AJ257" s="17">
        <f t="shared" si="278"/>
        <v>38.15</v>
      </c>
      <c r="AK257" s="17">
        <f t="shared" si="279"/>
        <v>0</v>
      </c>
      <c r="AL257" s="17">
        <f t="shared" si="280"/>
        <v>0</v>
      </c>
      <c r="AM257" s="17" t="str">
        <f t="shared" si="281"/>
        <v/>
      </c>
      <c r="AO257" s="109" t="s">
        <v>60</v>
      </c>
    </row>
    <row r="258" spans="2:41" s="3" customFormat="1" ht="9.75" customHeight="1" x14ac:dyDescent="0.2">
      <c r="B258" s="122" t="s">
        <v>8</v>
      </c>
      <c r="D258" s="75" t="s">
        <v>320</v>
      </c>
      <c r="E258" s="164" t="s">
        <v>304</v>
      </c>
      <c r="F258" s="75"/>
      <c r="G258" s="30" t="s">
        <v>293</v>
      </c>
      <c r="H258" s="30"/>
      <c r="I258" s="30"/>
      <c r="J258" s="30" t="s">
        <v>292</v>
      </c>
      <c r="K258" s="30"/>
      <c r="L258" s="30"/>
      <c r="M258" s="30"/>
      <c r="N258" s="30" t="s">
        <v>311</v>
      </c>
      <c r="P258" s="75"/>
      <c r="Q258" s="91"/>
      <c r="R258" s="29"/>
      <c r="S258" s="39">
        <f t="shared" si="272"/>
        <v>38.15</v>
      </c>
      <c r="T258" s="37" t="s">
        <v>46</v>
      </c>
      <c r="U258" s="5" t="str">
        <f>+Instructions!$B$3</f>
        <v>E</v>
      </c>
      <c r="V258" s="52"/>
      <c r="W258" s="56">
        <f>+Instructions!$C$22</f>
        <v>0</v>
      </c>
      <c r="X258" s="17">
        <f t="shared" si="273"/>
        <v>38.15</v>
      </c>
      <c r="Y258" s="52"/>
      <c r="Z258" s="6" t="s">
        <v>874</v>
      </c>
      <c r="AA258" s="39">
        <v>38.15</v>
      </c>
      <c r="AB258" s="60">
        <f t="shared" si="274"/>
        <v>0</v>
      </c>
      <c r="AC258" s="17">
        <f t="shared" si="275"/>
        <v>38.15</v>
      </c>
      <c r="AD258" s="12">
        <f t="shared" si="276"/>
        <v>0</v>
      </c>
      <c r="AE258" s="131"/>
      <c r="AF258" s="140">
        <v>3</v>
      </c>
      <c r="AG258" s="53">
        <f t="shared" si="277"/>
        <v>38.15</v>
      </c>
      <c r="AH258" s="52"/>
      <c r="AJ258" s="17">
        <f t="shared" si="278"/>
        <v>38.15</v>
      </c>
      <c r="AK258" s="17">
        <f t="shared" si="279"/>
        <v>0</v>
      </c>
      <c r="AL258" s="17">
        <f t="shared" si="280"/>
        <v>0</v>
      </c>
      <c r="AM258" s="17" t="str">
        <f t="shared" si="281"/>
        <v/>
      </c>
      <c r="AO258" s="109" t="s">
        <v>60</v>
      </c>
    </row>
    <row r="259" spans="2:41" s="3" customFormat="1" ht="9.75" customHeight="1" x14ac:dyDescent="0.2">
      <c r="B259" s="122" t="s">
        <v>8</v>
      </c>
      <c r="D259" s="75" t="s">
        <v>320</v>
      </c>
      <c r="E259" s="164" t="s">
        <v>305</v>
      </c>
      <c r="F259" s="75"/>
      <c r="G259" s="30" t="s">
        <v>293</v>
      </c>
      <c r="H259" s="30"/>
      <c r="I259" s="30"/>
      <c r="J259" s="30" t="s">
        <v>334</v>
      </c>
      <c r="K259" s="30"/>
      <c r="L259" s="30"/>
      <c r="M259" s="30"/>
      <c r="N259" s="30" t="s">
        <v>312</v>
      </c>
      <c r="P259" s="75"/>
      <c r="Q259" s="91"/>
      <c r="R259" s="29"/>
      <c r="S259" s="39">
        <f t="shared" si="272"/>
        <v>40.5</v>
      </c>
      <c r="T259" s="37" t="s">
        <v>46</v>
      </c>
      <c r="U259" s="5" t="str">
        <f>+Instructions!$B$3</f>
        <v>E</v>
      </c>
      <c r="V259" s="52"/>
      <c r="W259" s="56">
        <f>+Instructions!$C$22</f>
        <v>0</v>
      </c>
      <c r="X259" s="17">
        <f t="shared" si="273"/>
        <v>40.5</v>
      </c>
      <c r="Y259" s="52"/>
      <c r="Z259" s="6" t="s">
        <v>874</v>
      </c>
      <c r="AA259" s="39">
        <v>40.5</v>
      </c>
      <c r="AB259" s="60">
        <f t="shared" si="274"/>
        <v>0</v>
      </c>
      <c r="AC259" s="17">
        <f t="shared" si="275"/>
        <v>40.5</v>
      </c>
      <c r="AD259" s="12">
        <f t="shared" si="276"/>
        <v>0</v>
      </c>
      <c r="AE259" s="131"/>
      <c r="AF259" s="140">
        <v>3</v>
      </c>
      <c r="AG259" s="53">
        <f t="shared" si="277"/>
        <v>40.5</v>
      </c>
      <c r="AH259" s="52"/>
      <c r="AJ259" s="17">
        <f t="shared" si="278"/>
        <v>40.5</v>
      </c>
      <c r="AK259" s="17">
        <f t="shared" si="279"/>
        <v>0</v>
      </c>
      <c r="AL259" s="17">
        <f t="shared" si="280"/>
        <v>0</v>
      </c>
      <c r="AM259" s="17" t="str">
        <f t="shared" si="281"/>
        <v/>
      </c>
      <c r="AO259" s="109" t="s">
        <v>60</v>
      </c>
    </row>
    <row r="260" spans="2:41" s="3" customFormat="1" ht="9.75" customHeight="1" x14ac:dyDescent="0.2">
      <c r="B260" s="122" t="s">
        <v>8</v>
      </c>
      <c r="D260" s="75" t="s">
        <v>320</v>
      </c>
      <c r="E260" s="164" t="s">
        <v>306</v>
      </c>
      <c r="F260" s="75"/>
      <c r="G260" s="30" t="s">
        <v>293</v>
      </c>
      <c r="H260" s="30"/>
      <c r="I260" s="30"/>
      <c r="J260" s="30" t="s">
        <v>267</v>
      </c>
      <c r="K260" s="30"/>
      <c r="L260" s="30"/>
      <c r="M260" s="30"/>
      <c r="N260" s="30" t="s">
        <v>312</v>
      </c>
      <c r="P260" s="75"/>
      <c r="Q260" s="91"/>
      <c r="R260" s="29"/>
      <c r="S260" s="39">
        <f t="shared" si="272"/>
        <v>29.25</v>
      </c>
      <c r="T260" s="37" t="s">
        <v>46</v>
      </c>
      <c r="U260" s="5" t="str">
        <f>+Instructions!$B$3</f>
        <v>E</v>
      </c>
      <c r="V260" s="52"/>
      <c r="W260" s="56">
        <f>+Instructions!$C$22</f>
        <v>0</v>
      </c>
      <c r="X260" s="17">
        <f t="shared" si="273"/>
        <v>29.25</v>
      </c>
      <c r="Y260" s="52"/>
      <c r="Z260" s="6" t="s">
        <v>874</v>
      </c>
      <c r="AA260" s="39">
        <v>29.25</v>
      </c>
      <c r="AB260" s="60">
        <f t="shared" si="274"/>
        <v>0</v>
      </c>
      <c r="AC260" s="17">
        <f t="shared" si="275"/>
        <v>29.25</v>
      </c>
      <c r="AD260" s="12">
        <f t="shared" si="276"/>
        <v>0</v>
      </c>
      <c r="AE260" s="131"/>
      <c r="AF260" s="140">
        <v>3</v>
      </c>
      <c r="AG260" s="53">
        <f t="shared" si="277"/>
        <v>29.25</v>
      </c>
      <c r="AH260" s="52"/>
      <c r="AJ260" s="17">
        <f t="shared" si="278"/>
        <v>29.25</v>
      </c>
      <c r="AK260" s="17">
        <f t="shared" si="279"/>
        <v>0</v>
      </c>
      <c r="AL260" s="17">
        <f t="shared" si="280"/>
        <v>0</v>
      </c>
      <c r="AM260" s="17" t="str">
        <f t="shared" si="281"/>
        <v/>
      </c>
      <c r="AO260" s="109" t="s">
        <v>60</v>
      </c>
    </row>
    <row r="261" spans="2:41" s="3" customFormat="1" ht="9.75" customHeight="1" x14ac:dyDescent="0.2">
      <c r="B261" s="122" t="s">
        <v>8</v>
      </c>
      <c r="D261" s="75" t="s">
        <v>320</v>
      </c>
      <c r="E261" s="164" t="s">
        <v>307</v>
      </c>
      <c r="F261" s="75"/>
      <c r="G261" s="30" t="s">
        <v>293</v>
      </c>
      <c r="H261" s="30"/>
      <c r="I261" s="30"/>
      <c r="J261" s="30" t="s">
        <v>267</v>
      </c>
      <c r="K261" s="30"/>
      <c r="L261" s="30"/>
      <c r="M261" s="30"/>
      <c r="N261" s="30" t="s">
        <v>311</v>
      </c>
      <c r="P261" s="75"/>
      <c r="Q261" s="91"/>
      <c r="R261" s="29"/>
      <c r="S261" s="39">
        <f t="shared" si="272"/>
        <v>29.25</v>
      </c>
      <c r="T261" s="37" t="s">
        <v>46</v>
      </c>
      <c r="U261" s="5" t="str">
        <f>+Instructions!$B$3</f>
        <v>E</v>
      </c>
      <c r="V261" s="52"/>
      <c r="W261" s="56">
        <f>+Instructions!$C$22</f>
        <v>0</v>
      </c>
      <c r="X261" s="17">
        <f t="shared" si="273"/>
        <v>29.25</v>
      </c>
      <c r="Y261" s="52"/>
      <c r="Z261" s="6" t="s">
        <v>874</v>
      </c>
      <c r="AA261" s="39">
        <v>29.25</v>
      </c>
      <c r="AB261" s="60">
        <f t="shared" si="274"/>
        <v>0</v>
      </c>
      <c r="AC261" s="17">
        <f t="shared" si="275"/>
        <v>29.25</v>
      </c>
      <c r="AD261" s="12">
        <f t="shared" si="276"/>
        <v>0</v>
      </c>
      <c r="AE261" s="131"/>
      <c r="AF261" s="140">
        <v>3</v>
      </c>
      <c r="AG261" s="53">
        <f t="shared" si="277"/>
        <v>29.25</v>
      </c>
      <c r="AH261" s="52"/>
      <c r="AJ261" s="17">
        <f t="shared" si="278"/>
        <v>29.25</v>
      </c>
      <c r="AK261" s="17">
        <f t="shared" si="279"/>
        <v>0</v>
      </c>
      <c r="AL261" s="17">
        <f t="shared" si="280"/>
        <v>0</v>
      </c>
      <c r="AM261" s="17" t="str">
        <f t="shared" si="281"/>
        <v/>
      </c>
      <c r="AO261" s="109" t="s">
        <v>60</v>
      </c>
    </row>
    <row r="262" spans="2:41" s="3" customFormat="1" ht="3.95" customHeight="1" x14ac:dyDescent="0.2">
      <c r="P262" s="75"/>
      <c r="Q262" s="91"/>
      <c r="R262" s="6"/>
      <c r="S262" s="39"/>
      <c r="T262" s="6"/>
      <c r="U262" s="5"/>
      <c r="V262" s="52"/>
      <c r="W262" s="56"/>
      <c r="X262" s="15"/>
      <c r="Y262" s="52"/>
      <c r="Z262" s="39"/>
      <c r="AA262" s="39"/>
      <c r="AB262" s="55"/>
      <c r="AC262" s="17"/>
      <c r="AD262" s="15"/>
      <c r="AE262" s="65"/>
      <c r="AF262" s="134"/>
      <c r="AG262" s="39"/>
      <c r="AH262" s="52"/>
      <c r="AJ262" s="17"/>
      <c r="AK262" s="17"/>
      <c r="AL262" s="17"/>
      <c r="AM262" s="17"/>
      <c r="AO262" s="31" t="s">
        <v>60</v>
      </c>
    </row>
    <row r="263" spans="2:41" s="3" customFormat="1" ht="9.9499999999999993" customHeight="1" x14ac:dyDescent="0.2">
      <c r="C263" s="74" t="s">
        <v>675</v>
      </c>
      <c r="N263" s="3" t="s">
        <v>87</v>
      </c>
      <c r="P263" s="4"/>
      <c r="Q263" s="6"/>
      <c r="R263" s="80" t="s">
        <v>323</v>
      </c>
      <c r="S263" s="187" t="s">
        <v>647</v>
      </c>
      <c r="T263" s="188"/>
      <c r="U263" s="5"/>
      <c r="V263" s="216"/>
      <c r="W263" s="70"/>
      <c r="X263" s="70"/>
      <c r="Y263" s="216"/>
      <c r="Z263" s="39"/>
      <c r="AA263" s="17"/>
      <c r="AB263" s="15"/>
      <c r="AC263" s="15"/>
      <c r="AD263" s="15"/>
      <c r="AE263" s="15"/>
      <c r="AF263" s="65"/>
      <c r="AG263" s="17"/>
      <c r="AH263" s="216"/>
      <c r="AO263" s="31" t="s">
        <v>60</v>
      </c>
    </row>
    <row r="264" spans="2:41" s="3" customFormat="1" ht="2.85" customHeight="1" x14ac:dyDescent="0.2">
      <c r="P264" s="75"/>
      <c r="Q264" s="91"/>
      <c r="R264" s="6"/>
      <c r="S264" s="39"/>
      <c r="T264" s="6"/>
      <c r="U264" s="5"/>
      <c r="V264" s="216"/>
      <c r="W264" s="56"/>
      <c r="X264" s="15"/>
      <c r="Y264" s="216"/>
      <c r="Z264" s="39"/>
      <c r="AA264" s="39"/>
      <c r="AB264" s="55"/>
      <c r="AC264" s="17"/>
      <c r="AD264" s="15"/>
      <c r="AE264" s="65"/>
      <c r="AF264" s="134"/>
      <c r="AG264" s="39"/>
      <c r="AH264" s="216"/>
      <c r="AJ264" s="17"/>
      <c r="AK264" s="17"/>
      <c r="AL264" s="17"/>
      <c r="AM264" s="17"/>
      <c r="AO264" s="31" t="s">
        <v>60</v>
      </c>
    </row>
    <row r="265" spans="2:41" s="3" customFormat="1" ht="9.9499999999999993" customHeight="1" x14ac:dyDescent="0.2">
      <c r="D265" s="40" t="s">
        <v>372</v>
      </c>
      <c r="E265" s="192" t="s">
        <v>709</v>
      </c>
      <c r="F265" s="192"/>
      <c r="G265" s="30"/>
      <c r="I265" s="192"/>
      <c r="K265" s="192"/>
      <c r="L265" s="192"/>
      <c r="N265" s="3" t="s">
        <v>87</v>
      </c>
      <c r="Q265" s="6"/>
      <c r="S265" s="21"/>
      <c r="T265" s="68"/>
      <c r="U265" s="5"/>
      <c r="V265" s="216"/>
      <c r="W265" s="70"/>
      <c r="X265" s="70"/>
      <c r="Y265" s="216"/>
      <c r="Z265" s="39"/>
      <c r="AA265" s="17"/>
      <c r="AB265" s="15"/>
      <c r="AC265" s="15"/>
      <c r="AD265" s="15"/>
      <c r="AE265" s="15"/>
      <c r="AF265" s="65"/>
      <c r="AG265" s="17"/>
      <c r="AH265" s="216"/>
      <c r="AO265" s="31" t="s">
        <v>60</v>
      </c>
    </row>
    <row r="266" spans="2:41" s="3" customFormat="1" ht="1.5" customHeight="1" x14ac:dyDescent="0.2">
      <c r="P266" s="75"/>
      <c r="Q266" s="91"/>
      <c r="R266" s="6"/>
      <c r="S266" s="39"/>
      <c r="T266" s="6"/>
      <c r="U266" s="5"/>
      <c r="V266" s="216"/>
      <c r="W266" s="56"/>
      <c r="X266" s="15"/>
      <c r="Y266" s="216"/>
      <c r="Z266" s="39"/>
      <c r="AA266" s="39"/>
      <c r="AB266" s="55"/>
      <c r="AC266" s="17"/>
      <c r="AD266" s="15"/>
      <c r="AE266" s="65"/>
      <c r="AF266" s="134"/>
      <c r="AG266" s="39"/>
      <c r="AH266" s="216"/>
      <c r="AJ266" s="17"/>
      <c r="AK266" s="17"/>
      <c r="AL266" s="17"/>
      <c r="AM266" s="17"/>
      <c r="AO266" s="31" t="s">
        <v>60</v>
      </c>
    </row>
    <row r="267" spans="2:41" s="3" customFormat="1" ht="9.9499999999999993" customHeight="1" x14ac:dyDescent="0.2">
      <c r="B267" s="123" t="s">
        <v>56</v>
      </c>
      <c r="D267" s="40" t="s">
        <v>643</v>
      </c>
      <c r="E267" s="75" t="s">
        <v>103</v>
      </c>
      <c r="F267" s="75"/>
      <c r="G267" s="30" t="s">
        <v>48</v>
      </c>
      <c r="H267" s="30"/>
      <c r="I267" s="30"/>
      <c r="J267" s="30"/>
      <c r="K267" s="30" t="s">
        <v>401</v>
      </c>
      <c r="L267" s="30"/>
      <c r="M267" s="30"/>
      <c r="N267" s="30"/>
      <c r="P267" s="75" t="s">
        <v>152</v>
      </c>
      <c r="Q267" s="91"/>
      <c r="R267" s="29"/>
      <c r="S267" s="39">
        <f>IF(Suggested="Yes",AA267,AG267)</f>
        <v>18.3</v>
      </c>
      <c r="T267" s="37" t="s">
        <v>47</v>
      </c>
      <c r="U267" s="5" t="str">
        <f>+Instructions!$B$3</f>
        <v>E</v>
      </c>
      <c r="V267" s="216"/>
      <c r="W267" s="56">
        <f>+Instructions!$C$22</f>
        <v>0</v>
      </c>
      <c r="X267" s="17">
        <f t="shared" ref="X267" si="282">ROUND($AA267*(1-W267)+0.004999,2)</f>
        <v>18.3</v>
      </c>
      <c r="Y267" s="216"/>
      <c r="Z267" s="6" t="s">
        <v>874</v>
      </c>
      <c r="AA267" s="39">
        <v>18.3</v>
      </c>
      <c r="AB267" s="60">
        <f t="shared" ref="AB267" si="283">+W267</f>
        <v>0</v>
      </c>
      <c r="AC267" s="17">
        <f t="shared" ref="AC267" si="284">+X267</f>
        <v>18.3</v>
      </c>
      <c r="AD267" s="12">
        <f t="shared" ref="AD267" si="285">(AG267-AC267)/AG267</f>
        <v>0</v>
      </c>
      <c r="AE267" s="131"/>
      <c r="AF267" s="139">
        <v>1</v>
      </c>
      <c r="AG267" s="38">
        <f t="shared" ref="AG267" si="286">SUM(AJ267:AL267)+AE267</f>
        <v>18.3</v>
      </c>
      <c r="AH267" s="216"/>
      <c r="AJ267" s="17">
        <f t="shared" ref="AJ267" si="287">ROUND(AC267/(1-VLOOKUP(AF267,Group,2,FALSE)),2)</f>
        <v>18.3</v>
      </c>
      <c r="AK267" s="17">
        <f t="shared" ref="AK267" si="288">IF(VLOOKUP(AF267,Group,5,FALSE)="YES",VLOOKUP(ROUND(ROUND(AJ267,1)-AJ267,2),Round,2,FALSE)+VLOOKUP(AF267,Group,6,FALSE),0)</f>
        <v>0</v>
      </c>
      <c r="AL267" s="17">
        <f t="shared" ref="AL267" si="289">IF(VLOOKUP(AF267,Group,7,FALSE)="",0,ROUND(AJ267-0.04999,1)-AJ267+AM267)</f>
        <v>0</v>
      </c>
      <c r="AM267" s="17" t="str">
        <f t="shared" ref="AM267" si="290">IF(VLOOKUP(AF267,Group,7,FALSE)="","",VLOOKUP(AF267,Group,7,FALSE))</f>
        <v/>
      </c>
      <c r="AO267" s="109" t="s">
        <v>60</v>
      </c>
    </row>
    <row r="268" spans="2:41" s="3" customFormat="1" ht="9.9499999999999993" customHeight="1" x14ac:dyDescent="0.2">
      <c r="B268" s="123" t="s">
        <v>56</v>
      </c>
      <c r="D268" s="40"/>
      <c r="E268" s="75" t="s">
        <v>98</v>
      </c>
      <c r="F268" s="75"/>
      <c r="G268" s="30" t="s">
        <v>48</v>
      </c>
      <c r="H268" s="30"/>
      <c r="I268" s="30"/>
      <c r="J268" s="30"/>
      <c r="K268" s="30" t="s">
        <v>401</v>
      </c>
      <c r="L268" s="30"/>
      <c r="M268" s="30"/>
      <c r="N268" s="30"/>
      <c r="P268" s="75" t="s">
        <v>363</v>
      </c>
      <c r="Q268" s="91"/>
      <c r="R268" s="29"/>
      <c r="S268" s="39">
        <f>IF(Suggested="Yes",AA268,AG268)</f>
        <v>18.3</v>
      </c>
      <c r="T268" s="37" t="s">
        <v>47</v>
      </c>
      <c r="U268" s="5" t="str">
        <f>+Instructions!$B$3</f>
        <v>E</v>
      </c>
      <c r="V268" s="216"/>
      <c r="W268" s="56">
        <f>+Instructions!$C$22</f>
        <v>0</v>
      </c>
      <c r="X268" s="17">
        <f t="shared" ref="X268" si="291">ROUND($AA268*(1-W268)+0.004999,2)</f>
        <v>18.3</v>
      </c>
      <c r="Y268" s="216"/>
      <c r="Z268" s="6" t="s">
        <v>874</v>
      </c>
      <c r="AA268" s="39">
        <v>18.3</v>
      </c>
      <c r="AB268" s="60">
        <f t="shared" ref="AB268" si="292">+W268</f>
        <v>0</v>
      </c>
      <c r="AC268" s="17">
        <f t="shared" ref="AC268" si="293">+X268</f>
        <v>18.3</v>
      </c>
      <c r="AD268" s="12">
        <f t="shared" ref="AD268" si="294">(AG268-AC268)/AG268</f>
        <v>0</v>
      </c>
      <c r="AE268" s="131"/>
      <c r="AF268" s="139">
        <v>1</v>
      </c>
      <c r="AG268" s="38">
        <f t="shared" ref="AG268" si="295">SUM(AJ268:AL268)+AE268</f>
        <v>18.3</v>
      </c>
      <c r="AH268" s="216"/>
      <c r="AJ268" s="17">
        <f t="shared" ref="AJ268" si="296">ROUND(AC268/(1-VLOOKUP(AF268,Group,2,FALSE)),2)</f>
        <v>18.3</v>
      </c>
      <c r="AK268" s="17">
        <f t="shared" ref="AK268" si="297">IF(VLOOKUP(AF268,Group,5,FALSE)="YES",VLOOKUP(ROUND(ROUND(AJ268,1)-AJ268,2),Round,2,FALSE)+VLOOKUP(AF268,Group,6,FALSE),0)</f>
        <v>0</v>
      </c>
      <c r="AL268" s="17">
        <f t="shared" ref="AL268" si="298">IF(VLOOKUP(AF268,Group,7,FALSE)="",0,ROUND(AJ268-0.04999,1)-AJ268+AM268)</f>
        <v>0</v>
      </c>
      <c r="AM268" s="17" t="str">
        <f t="shared" ref="AM268" si="299">IF(VLOOKUP(AF268,Group,7,FALSE)="","",VLOOKUP(AF268,Group,7,FALSE))</f>
        <v/>
      </c>
      <c r="AO268" s="109" t="s">
        <v>60</v>
      </c>
    </row>
    <row r="269" spans="2:41" s="3" customFormat="1" ht="2.85" customHeight="1" x14ac:dyDescent="0.2">
      <c r="P269" s="75"/>
      <c r="Q269" s="91"/>
      <c r="R269" s="6"/>
      <c r="S269" s="39"/>
      <c r="T269" s="6"/>
      <c r="U269" s="5"/>
      <c r="V269" s="216"/>
      <c r="W269" s="56"/>
      <c r="X269" s="15"/>
      <c r="Y269" s="216"/>
      <c r="Z269" s="39"/>
      <c r="AA269" s="39"/>
      <c r="AB269" s="55"/>
      <c r="AC269" s="17"/>
      <c r="AD269" s="15"/>
      <c r="AE269" s="65"/>
      <c r="AF269" s="134"/>
      <c r="AG269" s="39"/>
      <c r="AH269" s="216"/>
      <c r="AJ269" s="17"/>
      <c r="AK269" s="17"/>
      <c r="AL269" s="17"/>
      <c r="AM269" s="17"/>
      <c r="AO269" s="31" t="s">
        <v>60</v>
      </c>
    </row>
    <row r="270" spans="2:41" s="3" customFormat="1" ht="9.9499999999999993" customHeight="1" x14ac:dyDescent="0.2">
      <c r="D270" s="40" t="s">
        <v>372</v>
      </c>
      <c r="E270" s="192" t="s">
        <v>713</v>
      </c>
      <c r="F270" s="192"/>
      <c r="G270" s="30"/>
      <c r="I270" s="192"/>
      <c r="K270" s="192"/>
      <c r="L270" s="192"/>
      <c r="N270" s="3" t="s">
        <v>87</v>
      </c>
      <c r="Q270" s="6"/>
      <c r="S270" s="21"/>
      <c r="T270" s="68"/>
      <c r="U270" s="5"/>
      <c r="V270" s="216"/>
      <c r="W270" s="70"/>
      <c r="X270" s="70"/>
      <c r="Y270" s="216"/>
      <c r="Z270" s="39"/>
      <c r="AA270" s="17"/>
      <c r="AB270" s="15"/>
      <c r="AC270" s="15"/>
      <c r="AD270" s="15"/>
      <c r="AE270" s="15"/>
      <c r="AF270" s="65"/>
      <c r="AG270" s="17"/>
      <c r="AH270" s="216"/>
      <c r="AO270" s="31" t="s">
        <v>60</v>
      </c>
    </row>
    <row r="271" spans="2:41" s="3" customFormat="1" ht="1.5" customHeight="1" x14ac:dyDescent="0.2">
      <c r="P271" s="75"/>
      <c r="Q271" s="91"/>
      <c r="R271" s="6"/>
      <c r="S271" s="39"/>
      <c r="T271" s="6"/>
      <c r="U271" s="5"/>
      <c r="V271" s="216"/>
      <c r="W271" s="56"/>
      <c r="X271" s="15"/>
      <c r="Y271" s="216"/>
      <c r="Z271" s="39"/>
      <c r="AA271" s="39"/>
      <c r="AB271" s="55"/>
      <c r="AC271" s="17"/>
      <c r="AD271" s="15"/>
      <c r="AE271" s="65"/>
      <c r="AF271" s="134"/>
      <c r="AG271" s="39"/>
      <c r="AH271" s="216"/>
      <c r="AJ271" s="17"/>
      <c r="AK271" s="17"/>
      <c r="AL271" s="17"/>
      <c r="AM271" s="17"/>
      <c r="AO271" s="31" t="s">
        <v>60</v>
      </c>
    </row>
    <row r="272" spans="2:41" s="3" customFormat="1" ht="9.9499999999999993" customHeight="1" x14ac:dyDescent="0.2">
      <c r="B272" s="123" t="s">
        <v>56</v>
      </c>
      <c r="D272" s="40" t="s">
        <v>643</v>
      </c>
      <c r="E272" s="75" t="s">
        <v>98</v>
      </c>
      <c r="F272" s="75"/>
      <c r="G272" s="30" t="s">
        <v>712</v>
      </c>
      <c r="H272" s="30"/>
      <c r="I272" s="30"/>
      <c r="J272" s="30"/>
      <c r="K272" s="30" t="s">
        <v>711</v>
      </c>
      <c r="L272" s="30"/>
      <c r="M272" s="30"/>
      <c r="N272" s="30"/>
      <c r="P272" s="75" t="s">
        <v>152</v>
      </c>
      <c r="Q272" s="91"/>
      <c r="R272" s="29"/>
      <c r="S272" s="39">
        <f>IF(Suggested="Yes",AA272,AG272)</f>
        <v>20.65</v>
      </c>
      <c r="T272" s="37" t="s">
        <v>47</v>
      </c>
      <c r="U272" s="5" t="str">
        <f>+Instructions!$B$3</f>
        <v>E</v>
      </c>
      <c r="V272" s="216"/>
      <c r="W272" s="56">
        <f>+Instructions!$C$22</f>
        <v>0</v>
      </c>
      <c r="X272" s="17">
        <f t="shared" ref="X272" si="300">ROUND($AA272*(1-W272)+0.004999,2)</f>
        <v>20.65</v>
      </c>
      <c r="Y272" s="216"/>
      <c r="Z272" s="6" t="s">
        <v>874</v>
      </c>
      <c r="AA272" s="39">
        <v>20.65</v>
      </c>
      <c r="AB272" s="60">
        <f t="shared" ref="AB272" si="301">+W272</f>
        <v>0</v>
      </c>
      <c r="AC272" s="17">
        <f t="shared" ref="AC272" si="302">+X272</f>
        <v>20.65</v>
      </c>
      <c r="AD272" s="12">
        <f t="shared" ref="AD272" si="303">(AG272-AC272)/AG272</f>
        <v>0</v>
      </c>
      <c r="AE272" s="131"/>
      <c r="AF272" s="139">
        <v>1</v>
      </c>
      <c r="AG272" s="38">
        <f t="shared" ref="AG272" si="304">SUM(AJ272:AL272)+AE272</f>
        <v>20.65</v>
      </c>
      <c r="AH272" s="216"/>
      <c r="AJ272" s="17">
        <f t="shared" ref="AJ272" si="305">ROUND(AC272/(1-VLOOKUP(AF272,Group,2,FALSE)),2)</f>
        <v>20.65</v>
      </c>
      <c r="AK272" s="17">
        <f t="shared" ref="AK272" si="306">IF(VLOOKUP(AF272,Group,5,FALSE)="YES",VLOOKUP(ROUND(ROUND(AJ272,1)-AJ272,2),Round,2,FALSE)+VLOOKUP(AF272,Group,6,FALSE),0)</f>
        <v>0</v>
      </c>
      <c r="AL272" s="17">
        <f t="shared" ref="AL272" si="307">IF(VLOOKUP(AF272,Group,7,FALSE)="",0,ROUND(AJ272-0.04999,1)-AJ272+AM272)</f>
        <v>0</v>
      </c>
      <c r="AM272" s="17" t="str">
        <f t="shared" ref="AM272" si="308">IF(VLOOKUP(AF272,Group,7,FALSE)="","",VLOOKUP(AF272,Group,7,FALSE))</f>
        <v/>
      </c>
      <c r="AO272" s="109" t="s">
        <v>60</v>
      </c>
    </row>
    <row r="273" spans="2:41" s="3" customFormat="1" ht="2.85" customHeight="1" x14ac:dyDescent="0.2">
      <c r="P273" s="75"/>
      <c r="Q273" s="91"/>
      <c r="R273" s="6"/>
      <c r="S273" s="39"/>
      <c r="T273" s="6"/>
      <c r="U273" s="5"/>
      <c r="V273" s="216"/>
      <c r="W273" s="56"/>
      <c r="X273" s="15"/>
      <c r="Y273" s="216"/>
      <c r="Z273" s="39"/>
      <c r="AA273" s="39"/>
      <c r="AB273" s="55"/>
      <c r="AC273" s="17"/>
      <c r="AD273" s="15"/>
      <c r="AE273" s="65"/>
      <c r="AF273" s="134"/>
      <c r="AG273" s="39"/>
      <c r="AH273" s="216"/>
      <c r="AJ273" s="17"/>
      <c r="AK273" s="17"/>
      <c r="AL273" s="17"/>
      <c r="AM273" s="17"/>
      <c r="AO273" s="31" t="s">
        <v>60</v>
      </c>
    </row>
    <row r="274" spans="2:41" s="3" customFormat="1" ht="9.9499999999999993" customHeight="1" x14ac:dyDescent="0.2">
      <c r="D274" s="40" t="s">
        <v>372</v>
      </c>
      <c r="E274" s="192" t="s">
        <v>642</v>
      </c>
      <c r="F274" s="192"/>
      <c r="G274" s="30"/>
      <c r="I274" s="192"/>
      <c r="K274" s="192"/>
      <c r="L274" s="192"/>
      <c r="N274" s="3" t="s">
        <v>87</v>
      </c>
      <c r="Q274" s="6"/>
      <c r="S274" s="21"/>
      <c r="T274" s="68"/>
      <c r="U274" s="5"/>
      <c r="V274" s="216"/>
      <c r="W274" s="70"/>
      <c r="X274" s="70"/>
      <c r="Y274" s="216"/>
      <c r="Z274" s="39"/>
      <c r="AA274" s="17"/>
      <c r="AB274" s="15"/>
      <c r="AC274" s="15"/>
      <c r="AD274" s="15"/>
      <c r="AE274" s="15"/>
      <c r="AF274" s="65"/>
      <c r="AG274" s="17"/>
      <c r="AH274" s="216"/>
      <c r="AO274" s="31" t="s">
        <v>60</v>
      </c>
    </row>
    <row r="275" spans="2:41" s="3" customFormat="1" ht="1.5" customHeight="1" x14ac:dyDescent="0.2">
      <c r="P275" s="75"/>
      <c r="Q275" s="91"/>
      <c r="R275" s="6"/>
      <c r="S275" s="39"/>
      <c r="T275" s="6"/>
      <c r="U275" s="5"/>
      <c r="V275" s="216"/>
      <c r="W275" s="56"/>
      <c r="X275" s="15"/>
      <c r="Y275" s="216"/>
      <c r="Z275" s="39"/>
      <c r="AA275" s="39"/>
      <c r="AB275" s="55"/>
      <c r="AC275" s="17"/>
      <c r="AD275" s="15"/>
      <c r="AE275" s="65"/>
      <c r="AF275" s="134"/>
      <c r="AG275" s="39"/>
      <c r="AH275" s="216"/>
      <c r="AJ275" s="17"/>
      <c r="AK275" s="17"/>
      <c r="AL275" s="17"/>
      <c r="AM275" s="17"/>
      <c r="AO275" s="31" t="s">
        <v>60</v>
      </c>
    </row>
    <row r="276" spans="2:41" s="3" customFormat="1" ht="9.9499999999999993" customHeight="1" x14ac:dyDescent="0.2">
      <c r="B276" s="123" t="s">
        <v>56</v>
      </c>
      <c r="D276" s="40" t="s">
        <v>643</v>
      </c>
      <c r="E276" s="75" t="s">
        <v>98</v>
      </c>
      <c r="F276" s="75"/>
      <c r="G276" s="30" t="s">
        <v>48</v>
      </c>
      <c r="H276" s="30"/>
      <c r="I276" s="30"/>
      <c r="J276" s="30"/>
      <c r="K276" s="30" t="s">
        <v>401</v>
      </c>
      <c r="L276" s="30"/>
      <c r="M276" s="30"/>
      <c r="N276" s="30"/>
      <c r="P276" s="75" t="s">
        <v>152</v>
      </c>
      <c r="Q276" s="91"/>
      <c r="R276" s="29"/>
      <c r="S276" s="39">
        <f>IF(Suggested="Yes",AA276,AG276)</f>
        <v>18.3</v>
      </c>
      <c r="T276" s="37" t="s">
        <v>47</v>
      </c>
      <c r="U276" s="5" t="str">
        <f>+Instructions!$B$3</f>
        <v>E</v>
      </c>
      <c r="V276" s="216"/>
      <c r="W276" s="56">
        <f>+Instructions!$C$22</f>
        <v>0</v>
      </c>
      <c r="X276" s="17">
        <f t="shared" ref="X276" si="309">ROUND($AA276*(1-W276)+0.004999,2)</f>
        <v>18.3</v>
      </c>
      <c r="Y276" s="216"/>
      <c r="Z276" s="6" t="s">
        <v>874</v>
      </c>
      <c r="AA276" s="39">
        <v>18.3</v>
      </c>
      <c r="AB276" s="60">
        <f t="shared" ref="AB276" si="310">+W276</f>
        <v>0</v>
      </c>
      <c r="AC276" s="17">
        <f t="shared" ref="AC276" si="311">+X276</f>
        <v>18.3</v>
      </c>
      <c r="AD276" s="12">
        <f t="shared" ref="AD276" si="312">(AG276-AC276)/AG276</f>
        <v>0</v>
      </c>
      <c r="AE276" s="131"/>
      <c r="AF276" s="139">
        <v>1</v>
      </c>
      <c r="AG276" s="38">
        <f t="shared" ref="AG276" si="313">SUM(AJ276:AL276)+AE276</f>
        <v>18.3</v>
      </c>
      <c r="AH276" s="216"/>
      <c r="AJ276" s="17">
        <f t="shared" ref="AJ276" si="314">ROUND(AC276/(1-VLOOKUP(AF276,Group,2,FALSE)),2)</f>
        <v>18.3</v>
      </c>
      <c r="AK276" s="17">
        <f t="shared" ref="AK276" si="315">IF(VLOOKUP(AF276,Group,5,FALSE)="YES",VLOOKUP(ROUND(ROUND(AJ276,1)-AJ276,2),Round,2,FALSE)+VLOOKUP(AF276,Group,6,FALSE),0)</f>
        <v>0</v>
      </c>
      <c r="AL276" s="17">
        <f t="shared" ref="AL276" si="316">IF(VLOOKUP(AF276,Group,7,FALSE)="",0,ROUND(AJ276-0.04999,1)-AJ276+AM276)</f>
        <v>0</v>
      </c>
      <c r="AM276" s="17" t="str">
        <f t="shared" ref="AM276" si="317">IF(VLOOKUP(AF276,Group,7,FALSE)="","",VLOOKUP(AF276,Group,7,FALSE))</f>
        <v/>
      </c>
      <c r="AO276" s="109" t="s">
        <v>60</v>
      </c>
    </row>
    <row r="277" spans="2:41" s="3" customFormat="1" ht="9.9499999999999993" customHeight="1" x14ac:dyDescent="0.2">
      <c r="B277" s="123" t="s">
        <v>56</v>
      </c>
      <c r="D277" s="40"/>
      <c r="E277" s="75" t="s">
        <v>530</v>
      </c>
      <c r="F277" s="75"/>
      <c r="G277" s="30" t="s">
        <v>48</v>
      </c>
      <c r="H277" s="30"/>
      <c r="I277" s="30"/>
      <c r="J277" s="30"/>
      <c r="K277" s="30" t="s">
        <v>401</v>
      </c>
      <c r="L277" s="30"/>
      <c r="M277" s="30"/>
      <c r="N277" s="30"/>
      <c r="P277" s="75" t="s">
        <v>363</v>
      </c>
      <c r="Q277" s="91"/>
      <c r="R277" s="29"/>
      <c r="S277" s="39">
        <f>IF(Suggested="Yes",AA277,AG277)</f>
        <v>22.5</v>
      </c>
      <c r="T277" s="37" t="s">
        <v>47</v>
      </c>
      <c r="U277" s="5" t="str">
        <f>+Instructions!$B$3</f>
        <v>E</v>
      </c>
      <c r="V277" s="216"/>
      <c r="W277" s="56">
        <f>+Instructions!$C$22</f>
        <v>0</v>
      </c>
      <c r="X277" s="17">
        <f t="shared" ref="X277" si="318">ROUND($AA277*(1-W277)+0.004999,2)</f>
        <v>22.5</v>
      </c>
      <c r="Y277" s="216"/>
      <c r="Z277" s="6" t="s">
        <v>874</v>
      </c>
      <c r="AA277" s="39">
        <v>22.5</v>
      </c>
      <c r="AB277" s="60">
        <f t="shared" ref="AB277" si="319">+W277</f>
        <v>0</v>
      </c>
      <c r="AC277" s="17">
        <f t="shared" ref="AC277" si="320">+X277</f>
        <v>22.5</v>
      </c>
      <c r="AD277" s="12">
        <f t="shared" ref="AD277" si="321">(AG277-AC277)/AG277</f>
        <v>0</v>
      </c>
      <c r="AE277" s="131"/>
      <c r="AF277" s="139">
        <v>1</v>
      </c>
      <c r="AG277" s="38">
        <f t="shared" ref="AG277" si="322">SUM(AJ277:AL277)+AE277</f>
        <v>22.5</v>
      </c>
      <c r="AH277" s="216"/>
      <c r="AJ277" s="17">
        <f t="shared" ref="AJ277" si="323">ROUND(AC277/(1-VLOOKUP(AF277,Group,2,FALSE)),2)</f>
        <v>22.5</v>
      </c>
      <c r="AK277" s="17">
        <f t="shared" ref="AK277" si="324">IF(VLOOKUP(AF277,Group,5,FALSE)="YES",VLOOKUP(ROUND(ROUND(AJ277,1)-AJ277,2),Round,2,FALSE)+VLOOKUP(AF277,Group,6,FALSE),0)</f>
        <v>0</v>
      </c>
      <c r="AL277" s="17">
        <f t="shared" ref="AL277" si="325">IF(VLOOKUP(AF277,Group,7,FALSE)="",0,ROUND(AJ277-0.04999,1)-AJ277+AM277)</f>
        <v>0</v>
      </c>
      <c r="AM277" s="17" t="str">
        <f t="shared" ref="AM277" si="326">IF(VLOOKUP(AF277,Group,7,FALSE)="","",VLOOKUP(AF277,Group,7,FALSE))</f>
        <v/>
      </c>
      <c r="AO277" s="109" t="s">
        <v>60</v>
      </c>
    </row>
    <row r="278" spans="2:41" s="3" customFormat="1" ht="1.5" customHeight="1" x14ac:dyDescent="0.2">
      <c r="P278" s="75"/>
      <c r="Q278" s="91"/>
      <c r="R278" s="6"/>
      <c r="S278" s="39"/>
      <c r="T278" s="6"/>
      <c r="U278" s="5"/>
      <c r="V278" s="216"/>
      <c r="W278" s="56"/>
      <c r="X278" s="15"/>
      <c r="Y278" s="216"/>
      <c r="Z278" s="39"/>
      <c r="AA278" s="39"/>
      <c r="AB278" s="55"/>
      <c r="AC278" s="17"/>
      <c r="AD278" s="15"/>
      <c r="AE278" s="65"/>
      <c r="AF278" s="134"/>
      <c r="AG278" s="39"/>
      <c r="AH278" s="216"/>
      <c r="AJ278" s="17"/>
      <c r="AK278" s="17"/>
      <c r="AL278" s="17"/>
      <c r="AM278" s="17"/>
      <c r="AO278" s="31" t="s">
        <v>60</v>
      </c>
    </row>
    <row r="279" spans="2:41" s="3" customFormat="1" ht="9.9499999999999993" customHeight="1" x14ac:dyDescent="0.2">
      <c r="B279" s="123" t="s">
        <v>56</v>
      </c>
      <c r="D279" s="40" t="s">
        <v>644</v>
      </c>
      <c r="E279" s="75" t="s">
        <v>710</v>
      </c>
      <c r="F279" s="75"/>
      <c r="G279" s="30" t="s">
        <v>48</v>
      </c>
      <c r="H279" s="30"/>
      <c r="I279" s="30"/>
      <c r="J279" s="30"/>
      <c r="K279" s="30" t="s">
        <v>645</v>
      </c>
      <c r="L279" s="30"/>
      <c r="M279" s="30"/>
      <c r="N279" s="30"/>
      <c r="P279" s="75" t="s">
        <v>646</v>
      </c>
      <c r="Q279" s="91"/>
      <c r="R279" s="29"/>
      <c r="S279" s="39">
        <f>IF(Suggested="Yes",AA279,AG279)</f>
        <v>22.95</v>
      </c>
      <c r="T279" s="37" t="s">
        <v>47</v>
      </c>
      <c r="U279" s="5" t="str">
        <f>+Instructions!$B$3</f>
        <v>E</v>
      </c>
      <c r="V279" s="216"/>
      <c r="W279" s="56">
        <f>+Instructions!$C$22</f>
        <v>0</v>
      </c>
      <c r="X279" s="17">
        <f t="shared" ref="X279" si="327">ROUND($AA279*(1-W279)+0.004999,2)</f>
        <v>22.95</v>
      </c>
      <c r="Y279" s="216"/>
      <c r="Z279" s="6" t="s">
        <v>874</v>
      </c>
      <c r="AA279" s="39">
        <v>22.95</v>
      </c>
      <c r="AB279" s="60">
        <f t="shared" ref="AB279" si="328">+W279</f>
        <v>0</v>
      </c>
      <c r="AC279" s="17">
        <f t="shared" ref="AC279" si="329">+X279</f>
        <v>22.95</v>
      </c>
      <c r="AD279" s="12">
        <f t="shared" ref="AD279" si="330">(AG279-AC279)/AG279</f>
        <v>0</v>
      </c>
      <c r="AE279" s="131"/>
      <c r="AF279" s="139">
        <v>1</v>
      </c>
      <c r="AG279" s="38">
        <f t="shared" ref="AG279" si="331">SUM(AJ279:AL279)+AE279</f>
        <v>22.95</v>
      </c>
      <c r="AH279" s="216"/>
      <c r="AJ279" s="17">
        <f t="shared" ref="AJ279" si="332">ROUND(AC279/(1-VLOOKUP(AF279,Group,2,FALSE)),2)</f>
        <v>22.95</v>
      </c>
      <c r="AK279" s="17">
        <f t="shared" ref="AK279" si="333">IF(VLOOKUP(AF279,Group,5,FALSE)="YES",VLOOKUP(ROUND(ROUND(AJ279,1)-AJ279,2),Round,2,FALSE)+VLOOKUP(AF279,Group,6,FALSE),0)</f>
        <v>0</v>
      </c>
      <c r="AL279" s="17">
        <f t="shared" ref="AL279" si="334">IF(VLOOKUP(AF279,Group,7,FALSE)="",0,ROUND(AJ279-0.04999,1)-AJ279+AM279)</f>
        <v>0</v>
      </c>
      <c r="AM279" s="17" t="str">
        <f t="shared" ref="AM279" si="335">IF(VLOOKUP(AF279,Group,7,FALSE)="","",VLOOKUP(AF279,Group,7,FALSE))</f>
        <v/>
      </c>
      <c r="AO279" s="109" t="s">
        <v>60</v>
      </c>
    </row>
    <row r="280" spans="2:41" s="3" customFormat="1" ht="3.95" customHeight="1" x14ac:dyDescent="0.2">
      <c r="P280" s="75"/>
      <c r="Q280" s="91"/>
      <c r="R280" s="6"/>
      <c r="S280" s="39"/>
      <c r="T280" s="6"/>
      <c r="U280" s="5"/>
      <c r="V280" s="52"/>
      <c r="W280" s="56"/>
      <c r="X280" s="15"/>
      <c r="Y280" s="52"/>
      <c r="Z280" s="39"/>
      <c r="AA280" s="39"/>
      <c r="AB280" s="55"/>
      <c r="AC280" s="17"/>
      <c r="AD280" s="15"/>
      <c r="AE280" s="65"/>
      <c r="AF280" s="134"/>
      <c r="AG280" s="39"/>
      <c r="AH280" s="52"/>
      <c r="AJ280" s="17"/>
      <c r="AK280" s="17"/>
      <c r="AL280" s="17"/>
      <c r="AM280" s="17"/>
      <c r="AO280" s="31" t="s">
        <v>60</v>
      </c>
    </row>
    <row r="281" spans="2:41" s="3" customFormat="1" ht="9.9499999999999993" customHeight="1" x14ac:dyDescent="0.2">
      <c r="C281" s="74" t="s">
        <v>848</v>
      </c>
      <c r="N281" s="3" t="s">
        <v>87</v>
      </c>
      <c r="P281" s="4"/>
      <c r="Q281" s="6"/>
      <c r="R281" s="80" t="s">
        <v>323</v>
      </c>
      <c r="S281" s="187" t="s">
        <v>841</v>
      </c>
      <c r="T281" s="188"/>
      <c r="U281" s="5"/>
      <c r="V281" s="52"/>
      <c r="W281" s="70"/>
      <c r="X281" s="70"/>
      <c r="Y281" s="52"/>
      <c r="Z281" s="39"/>
      <c r="AA281" s="17"/>
      <c r="AB281" s="15"/>
      <c r="AC281" s="15"/>
      <c r="AD281" s="15"/>
      <c r="AE281" s="15"/>
      <c r="AF281" s="65"/>
      <c r="AG281" s="17"/>
      <c r="AH281" s="52"/>
      <c r="AO281" s="31" t="s">
        <v>60</v>
      </c>
    </row>
    <row r="282" spans="2:41" s="3" customFormat="1" ht="2.85" customHeight="1" x14ac:dyDescent="0.2">
      <c r="P282" s="75"/>
      <c r="Q282" s="91"/>
      <c r="R282" s="6"/>
      <c r="S282" s="39"/>
      <c r="T282" s="6"/>
      <c r="U282" s="5"/>
      <c r="V282" s="52"/>
      <c r="W282" s="56"/>
      <c r="X282" s="15"/>
      <c r="Y282" s="52"/>
      <c r="Z282" s="39"/>
      <c r="AA282" s="39"/>
      <c r="AB282" s="55"/>
      <c r="AC282" s="17"/>
      <c r="AD282" s="15"/>
      <c r="AE282" s="65"/>
      <c r="AF282" s="134"/>
      <c r="AG282" s="39"/>
      <c r="AH282" s="52"/>
      <c r="AJ282" s="17"/>
      <c r="AK282" s="17"/>
      <c r="AL282" s="17"/>
      <c r="AM282" s="17"/>
      <c r="AO282" s="31" t="s">
        <v>60</v>
      </c>
    </row>
    <row r="283" spans="2:41" s="3" customFormat="1" ht="9.9499999999999993" customHeight="1" x14ac:dyDescent="0.2">
      <c r="D283" s="40" t="s">
        <v>372</v>
      </c>
      <c r="E283" s="192" t="s">
        <v>627</v>
      </c>
      <c r="F283" s="207" t="s">
        <v>843</v>
      </c>
      <c r="G283" s="207"/>
      <c r="I283" s="207" t="s">
        <v>867</v>
      </c>
      <c r="J283" s="207"/>
      <c r="K283" s="192" t="s">
        <v>868</v>
      </c>
      <c r="L283" s="192"/>
      <c r="Q283" s="6"/>
      <c r="S283" s="21"/>
      <c r="T283" s="68"/>
      <c r="U283" s="5"/>
      <c r="V283" s="52"/>
      <c r="W283" s="70"/>
      <c r="X283" s="70"/>
      <c r="Y283" s="52"/>
      <c r="Z283" s="39"/>
      <c r="AA283" s="17"/>
      <c r="AB283" s="15"/>
      <c r="AC283" s="15"/>
      <c r="AD283" s="15"/>
      <c r="AE283" s="15"/>
      <c r="AF283" s="65"/>
      <c r="AG283" s="17"/>
      <c r="AH283" s="52"/>
      <c r="AO283" s="31" t="s">
        <v>60</v>
      </c>
    </row>
    <row r="284" spans="2:41" s="3" customFormat="1" ht="9.9499999999999993" customHeight="1" x14ac:dyDescent="0.2">
      <c r="D284" s="40"/>
      <c r="E284" s="192" t="s">
        <v>842</v>
      </c>
      <c r="F284" s="207" t="s">
        <v>844</v>
      </c>
      <c r="G284" s="207"/>
      <c r="I284" s="207" t="s">
        <v>866</v>
      </c>
      <c r="J284" s="207"/>
      <c r="K284" s="192"/>
      <c r="L284" s="192"/>
      <c r="Q284" s="6"/>
      <c r="S284" s="21"/>
      <c r="T284" s="68"/>
      <c r="U284" s="5"/>
      <c r="V284" s="52"/>
      <c r="W284" s="70"/>
      <c r="X284" s="70"/>
      <c r="Y284" s="52"/>
      <c r="Z284" s="39"/>
      <c r="AA284" s="17"/>
      <c r="AB284" s="15"/>
      <c r="AC284" s="15"/>
      <c r="AD284" s="15"/>
      <c r="AE284" s="15"/>
      <c r="AF284" s="65"/>
      <c r="AG284" s="17"/>
      <c r="AH284" s="52"/>
      <c r="AO284" s="31" t="s">
        <v>60</v>
      </c>
    </row>
    <row r="285" spans="2:41" s="3" customFormat="1" ht="1.5" customHeight="1" x14ac:dyDescent="0.2">
      <c r="P285" s="75"/>
      <c r="Q285" s="91"/>
      <c r="R285" s="6"/>
      <c r="S285" s="39"/>
      <c r="T285" s="6"/>
      <c r="U285" s="5"/>
      <c r="V285" s="52"/>
      <c r="W285" s="56"/>
      <c r="X285" s="15"/>
      <c r="Y285" s="52"/>
      <c r="Z285" s="39"/>
      <c r="AA285" s="39"/>
      <c r="AB285" s="55"/>
      <c r="AC285" s="17"/>
      <c r="AD285" s="15"/>
      <c r="AE285" s="65"/>
      <c r="AF285" s="134"/>
      <c r="AG285" s="39"/>
      <c r="AH285" s="52"/>
      <c r="AJ285" s="17"/>
      <c r="AK285" s="17"/>
      <c r="AL285" s="17"/>
      <c r="AM285" s="17"/>
      <c r="AO285" s="31" t="s">
        <v>60</v>
      </c>
    </row>
    <row r="286" spans="2:41" s="3" customFormat="1" ht="9.9499999999999993" customHeight="1" x14ac:dyDescent="0.2">
      <c r="B286" s="123" t="s">
        <v>56</v>
      </c>
      <c r="D286" s="40"/>
      <c r="E286" s="75" t="s">
        <v>601</v>
      </c>
      <c r="F286" s="75"/>
      <c r="G286" s="30" t="s">
        <v>48</v>
      </c>
      <c r="H286" s="30"/>
      <c r="I286" s="30"/>
      <c r="J286" s="30"/>
      <c r="K286" s="30" t="s">
        <v>406</v>
      </c>
      <c r="L286" s="30"/>
      <c r="M286" s="30"/>
      <c r="N286" s="30"/>
      <c r="P286" s="75" t="s">
        <v>845</v>
      </c>
      <c r="Q286" s="91"/>
      <c r="R286" s="29"/>
      <c r="S286" s="39">
        <f>IF(Suggested="Yes",AA286,AG286)</f>
        <v>22.95</v>
      </c>
      <c r="T286" s="37" t="s">
        <v>47</v>
      </c>
      <c r="U286" s="5" t="str">
        <f>+Instructions!$B$3</f>
        <v>E</v>
      </c>
      <c r="V286" s="52"/>
      <c r="W286" s="56">
        <f>+Instructions!$C$22</f>
        <v>0</v>
      </c>
      <c r="X286" s="17">
        <f>ROUND($AA286*(1-W286)+0.004999,2)</f>
        <v>22.95</v>
      </c>
      <c r="Y286" s="52"/>
      <c r="Z286" s="6" t="s">
        <v>873</v>
      </c>
      <c r="AA286" s="39">
        <v>22.95</v>
      </c>
      <c r="AB286" s="60">
        <f>+W286</f>
        <v>0</v>
      </c>
      <c r="AC286" s="17">
        <f>+X286</f>
        <v>22.95</v>
      </c>
      <c r="AD286" s="12">
        <f>(AG286-AC286)/AG286</f>
        <v>0</v>
      </c>
      <c r="AE286" s="131"/>
      <c r="AF286" s="139">
        <v>1</v>
      </c>
      <c r="AG286" s="38">
        <f>SUM(AJ286:AL286)+AE286</f>
        <v>22.95</v>
      </c>
      <c r="AH286" s="52"/>
      <c r="AJ286" s="17">
        <f>ROUND(AC286/(1-VLOOKUP(AF286,Group,2,FALSE)),2)</f>
        <v>22.95</v>
      </c>
      <c r="AK286" s="17">
        <f>IF(VLOOKUP(AF286,Group,5,FALSE)="YES",VLOOKUP(ROUND(ROUND(AJ286,1)-AJ286,2),Round,2,FALSE)+VLOOKUP(AF286,Group,6,FALSE),0)</f>
        <v>0</v>
      </c>
      <c r="AL286" s="17">
        <f>IF(VLOOKUP(AF286,Group,7,FALSE)="",0,ROUND(AJ286-0.04999,1)-AJ286+AM286)</f>
        <v>0</v>
      </c>
      <c r="AM286" s="17" t="str">
        <f>IF(VLOOKUP(AF286,Group,7,FALSE)="","",VLOOKUP(AF286,Group,7,FALSE))</f>
        <v/>
      </c>
      <c r="AO286" s="109" t="s">
        <v>60</v>
      </c>
    </row>
    <row r="287" spans="2:41" s="3" customFormat="1" ht="3.95" customHeight="1" x14ac:dyDescent="0.2">
      <c r="C287" s="74"/>
      <c r="P287" s="4"/>
      <c r="Q287" s="6"/>
      <c r="S287" s="21"/>
      <c r="T287" s="68"/>
      <c r="U287" s="5"/>
      <c r="V287" s="52"/>
      <c r="W287" s="70"/>
      <c r="X287" s="70"/>
      <c r="Y287" s="52"/>
      <c r="Z287" s="39"/>
      <c r="AA287" s="17"/>
      <c r="AB287" s="15"/>
      <c r="AC287" s="15"/>
      <c r="AD287" s="15"/>
      <c r="AE287" s="15"/>
      <c r="AF287" s="65"/>
      <c r="AG287" s="17"/>
      <c r="AH287" s="52"/>
      <c r="AO287" s="109"/>
    </row>
    <row r="288" spans="2:41" s="3" customFormat="1" ht="9.9499999999999993" customHeight="1" x14ac:dyDescent="0.2">
      <c r="C288" s="74" t="s">
        <v>676</v>
      </c>
      <c r="N288" s="3" t="s">
        <v>87</v>
      </c>
      <c r="P288" s="4"/>
      <c r="Q288" s="6"/>
      <c r="R288" s="80" t="s">
        <v>323</v>
      </c>
      <c r="S288" s="187" t="s">
        <v>617</v>
      </c>
      <c r="T288" s="188"/>
      <c r="U288" s="5"/>
      <c r="V288" s="52"/>
      <c r="W288" s="70"/>
      <c r="X288" s="70"/>
      <c r="Y288" s="52"/>
      <c r="Z288" s="39"/>
      <c r="AA288" s="17"/>
      <c r="AB288" s="15"/>
      <c r="AC288" s="15"/>
      <c r="AD288" s="15"/>
      <c r="AE288" s="15"/>
      <c r="AF288" s="65"/>
      <c r="AG288" s="17"/>
      <c r="AH288" s="52"/>
      <c r="AO288" s="31" t="s">
        <v>60</v>
      </c>
    </row>
    <row r="289" spans="2:41" s="3" customFormat="1" ht="2.85" customHeight="1" x14ac:dyDescent="0.2">
      <c r="P289" s="75"/>
      <c r="Q289" s="91"/>
      <c r="R289" s="6"/>
      <c r="S289" s="39"/>
      <c r="T289" s="6"/>
      <c r="U289" s="5"/>
      <c r="V289" s="52"/>
      <c r="W289" s="56"/>
      <c r="X289" s="15"/>
      <c r="Y289" s="52"/>
      <c r="Z289" s="39"/>
      <c r="AA289" s="39"/>
      <c r="AB289" s="55"/>
      <c r="AC289" s="17"/>
      <c r="AD289" s="15"/>
      <c r="AE289" s="65"/>
      <c r="AF289" s="134"/>
      <c r="AG289" s="39"/>
      <c r="AH289" s="52"/>
      <c r="AJ289" s="17"/>
      <c r="AK289" s="17"/>
      <c r="AL289" s="17"/>
      <c r="AM289" s="17"/>
      <c r="AO289" s="31" t="s">
        <v>60</v>
      </c>
    </row>
    <row r="290" spans="2:41" s="3" customFormat="1" ht="9.9499999999999993" customHeight="1" x14ac:dyDescent="0.2">
      <c r="D290" s="40" t="s">
        <v>372</v>
      </c>
      <c r="E290" s="192" t="s">
        <v>618</v>
      </c>
      <c r="F290" s="192"/>
      <c r="G290" s="30"/>
      <c r="I290" s="192" t="s">
        <v>620</v>
      </c>
      <c r="K290" s="192"/>
      <c r="L290" s="192"/>
      <c r="N290" s="3" t="s">
        <v>87</v>
      </c>
      <c r="Q290" s="6"/>
      <c r="S290" s="21"/>
      <c r="T290" s="68"/>
      <c r="U290" s="5"/>
      <c r="V290" s="52"/>
      <c r="W290" s="70"/>
      <c r="X290" s="70"/>
      <c r="Y290" s="52"/>
      <c r="Z290" s="39"/>
      <c r="AA290" s="17"/>
      <c r="AB290" s="15"/>
      <c r="AC290" s="15"/>
      <c r="AD290" s="15"/>
      <c r="AE290" s="15"/>
      <c r="AF290" s="65"/>
      <c r="AG290" s="17"/>
      <c r="AH290" s="52"/>
      <c r="AO290" s="31" t="s">
        <v>60</v>
      </c>
    </row>
    <row r="291" spans="2:41" s="3" customFormat="1" ht="9.9499999999999993" customHeight="1" x14ac:dyDescent="0.2">
      <c r="D291" s="40"/>
      <c r="E291" s="192" t="s">
        <v>619</v>
      </c>
      <c r="F291" s="192"/>
      <c r="G291" s="30"/>
      <c r="I291" s="192" t="s">
        <v>621</v>
      </c>
      <c r="K291" s="192"/>
      <c r="L291" s="192"/>
      <c r="N291" s="3" t="s">
        <v>87</v>
      </c>
      <c r="Q291" s="6"/>
      <c r="S291" s="21"/>
      <c r="T291" s="68"/>
      <c r="U291" s="5"/>
      <c r="V291" s="52"/>
      <c r="W291" s="70"/>
      <c r="X291" s="70"/>
      <c r="Y291" s="52"/>
      <c r="Z291" s="39"/>
      <c r="AA291" s="17"/>
      <c r="AB291" s="15"/>
      <c r="AC291" s="15"/>
      <c r="AD291" s="15"/>
      <c r="AE291" s="15"/>
      <c r="AF291" s="65"/>
      <c r="AG291" s="17"/>
      <c r="AH291" s="52"/>
      <c r="AO291" s="31" t="s">
        <v>60</v>
      </c>
    </row>
    <row r="292" spans="2:41" s="3" customFormat="1" ht="1.5" customHeight="1" x14ac:dyDescent="0.2">
      <c r="P292" s="75"/>
      <c r="Q292" s="91"/>
      <c r="R292" s="6"/>
      <c r="S292" s="39"/>
      <c r="T292" s="6"/>
      <c r="U292" s="5"/>
      <c r="V292" s="52"/>
      <c r="W292" s="56"/>
      <c r="X292" s="15"/>
      <c r="Y292" s="52"/>
      <c r="Z292" s="39"/>
      <c r="AA292" s="39"/>
      <c r="AB292" s="55"/>
      <c r="AC292" s="17"/>
      <c r="AD292" s="15"/>
      <c r="AE292" s="65"/>
      <c r="AF292" s="134"/>
      <c r="AG292" s="39"/>
      <c r="AH292" s="52"/>
      <c r="AJ292" s="17"/>
      <c r="AK292" s="17"/>
      <c r="AL292" s="17"/>
      <c r="AM292" s="17"/>
      <c r="AO292" s="31" t="s">
        <v>60</v>
      </c>
    </row>
    <row r="293" spans="2:41" s="3" customFormat="1" ht="9.9499999999999993" customHeight="1" x14ac:dyDescent="0.2">
      <c r="B293" s="123" t="s">
        <v>56</v>
      </c>
      <c r="D293" s="40"/>
      <c r="E293" s="75" t="s">
        <v>622</v>
      </c>
      <c r="F293" s="75"/>
      <c r="G293" s="30" t="s">
        <v>48</v>
      </c>
      <c r="H293" s="30"/>
      <c r="I293" s="30"/>
      <c r="J293" s="30"/>
      <c r="K293" s="30"/>
      <c r="L293" s="30"/>
      <c r="M293" s="30"/>
      <c r="N293" s="30"/>
      <c r="P293" s="75" t="s">
        <v>623</v>
      </c>
      <c r="Q293" s="91"/>
      <c r="R293" s="29"/>
      <c r="S293" s="39">
        <f>IF(Suggested="Yes",AA293,AG293)</f>
        <v>21.9</v>
      </c>
      <c r="T293" s="37" t="s">
        <v>47</v>
      </c>
      <c r="U293" s="5" t="str">
        <f>+Instructions!$B$3</f>
        <v>E</v>
      </c>
      <c r="V293" s="52"/>
      <c r="W293" s="56">
        <f>+Instructions!$C$22</f>
        <v>0</v>
      </c>
      <c r="X293" s="17">
        <f t="shared" ref="X293" si="336">ROUND($AA293*(1-W293)+0.004999,2)</f>
        <v>21.9</v>
      </c>
      <c r="Y293" s="52"/>
      <c r="Z293" s="6" t="s">
        <v>874</v>
      </c>
      <c r="AA293" s="39">
        <v>21.9</v>
      </c>
      <c r="AB293" s="60">
        <f t="shared" ref="AB293" si="337">+W293</f>
        <v>0</v>
      </c>
      <c r="AC293" s="17">
        <f t="shared" ref="AC293" si="338">+X293</f>
        <v>21.9</v>
      </c>
      <c r="AD293" s="12">
        <f t="shared" ref="AD293" si="339">(AG293-AC293)/AG293</f>
        <v>0</v>
      </c>
      <c r="AE293" s="131"/>
      <c r="AF293" s="139">
        <v>1</v>
      </c>
      <c r="AG293" s="38">
        <f t="shared" ref="AG293" si="340">SUM(AJ293:AL293)+AE293</f>
        <v>21.9</v>
      </c>
      <c r="AH293" s="52"/>
      <c r="AJ293" s="17">
        <f t="shared" ref="AJ293" si="341">ROUND(AC293/(1-VLOOKUP(AF293,Group,2,FALSE)),2)</f>
        <v>21.9</v>
      </c>
      <c r="AK293" s="17">
        <f t="shared" ref="AK293" si="342">IF(VLOOKUP(AF293,Group,5,FALSE)="YES",VLOOKUP(ROUND(ROUND(AJ293,1)-AJ293,2),Round,2,FALSE)+VLOOKUP(AF293,Group,6,FALSE),0)</f>
        <v>0</v>
      </c>
      <c r="AL293" s="17">
        <f t="shared" ref="AL293" si="343">IF(VLOOKUP(AF293,Group,7,FALSE)="",0,ROUND(AJ293-0.04999,1)-AJ293+AM293)</f>
        <v>0</v>
      </c>
      <c r="AM293" s="17" t="str">
        <f t="shared" ref="AM293" si="344">IF(VLOOKUP(AF293,Group,7,FALSE)="","",VLOOKUP(AF293,Group,7,FALSE))</f>
        <v/>
      </c>
      <c r="AO293" s="109" t="s">
        <v>60</v>
      </c>
    </row>
    <row r="294" spans="2:41" s="3" customFormat="1" ht="3.95" customHeight="1" x14ac:dyDescent="0.2">
      <c r="P294" s="75"/>
      <c r="Q294" s="91"/>
      <c r="R294" s="6"/>
      <c r="S294" s="39"/>
      <c r="T294" s="6"/>
      <c r="U294" s="5"/>
      <c r="V294" s="52"/>
      <c r="W294" s="56"/>
      <c r="X294" s="15"/>
      <c r="Y294" s="52"/>
      <c r="Z294" s="39"/>
      <c r="AA294" s="39"/>
      <c r="AB294" s="55"/>
      <c r="AC294" s="17"/>
      <c r="AD294" s="15"/>
      <c r="AE294" s="65"/>
      <c r="AF294" s="134"/>
      <c r="AG294" s="39"/>
      <c r="AH294" s="52"/>
      <c r="AJ294" s="17"/>
      <c r="AK294" s="17"/>
      <c r="AL294" s="17"/>
      <c r="AM294" s="17"/>
      <c r="AO294" s="31" t="s">
        <v>60</v>
      </c>
    </row>
    <row r="295" spans="2:41" s="3" customFormat="1" ht="9.9499999999999993" customHeight="1" x14ac:dyDescent="0.2">
      <c r="C295" s="74" t="s">
        <v>849</v>
      </c>
      <c r="N295" s="3" t="s">
        <v>87</v>
      </c>
      <c r="P295" s="4"/>
      <c r="Q295" s="6"/>
      <c r="R295" s="80" t="s">
        <v>323</v>
      </c>
      <c r="S295" s="187" t="s">
        <v>850</v>
      </c>
      <c r="T295" s="188"/>
      <c r="U295" s="5"/>
      <c r="V295" s="52"/>
      <c r="W295" s="70"/>
      <c r="X295" s="70"/>
      <c r="Y295" s="52"/>
      <c r="Z295" s="39"/>
      <c r="AA295" s="17"/>
      <c r="AB295" s="15"/>
      <c r="AC295" s="15"/>
      <c r="AD295" s="15"/>
      <c r="AE295" s="15"/>
      <c r="AF295" s="65"/>
      <c r="AG295" s="17"/>
      <c r="AH295" s="52"/>
      <c r="AO295" s="31" t="s">
        <v>60</v>
      </c>
    </row>
    <row r="296" spans="2:41" s="3" customFormat="1" ht="3.95" customHeight="1" x14ac:dyDescent="0.2">
      <c r="P296" s="75"/>
      <c r="Q296" s="91"/>
      <c r="R296" s="6"/>
      <c r="S296" s="39"/>
      <c r="T296" s="6"/>
      <c r="U296" s="5"/>
      <c r="V296" s="52"/>
      <c r="W296" s="56"/>
      <c r="X296" s="15"/>
      <c r="Y296" s="52"/>
      <c r="Z296" s="39"/>
      <c r="AA296" s="39"/>
      <c r="AB296" s="55"/>
      <c r="AC296" s="17"/>
      <c r="AD296" s="15"/>
      <c r="AE296" s="65"/>
      <c r="AF296" s="134"/>
      <c r="AG296" s="39"/>
      <c r="AH296" s="52"/>
      <c r="AJ296" s="17"/>
      <c r="AK296" s="17"/>
      <c r="AL296" s="17"/>
      <c r="AM296" s="17"/>
      <c r="AO296" s="31" t="s">
        <v>60</v>
      </c>
    </row>
    <row r="297" spans="2:41" s="3" customFormat="1" ht="9.9499999999999993" customHeight="1" x14ac:dyDescent="0.2">
      <c r="D297" s="40" t="s">
        <v>372</v>
      </c>
      <c r="E297" s="192" t="s">
        <v>852</v>
      </c>
      <c r="F297" s="207" t="s">
        <v>851</v>
      </c>
      <c r="G297" s="192"/>
      <c r="I297" s="207" t="s">
        <v>870</v>
      </c>
      <c r="J297" s="207"/>
      <c r="K297" s="192"/>
      <c r="L297" s="192"/>
      <c r="Q297" s="6"/>
      <c r="S297" s="21"/>
      <c r="T297" s="68"/>
      <c r="U297" s="5"/>
      <c r="V297" s="52"/>
      <c r="W297" s="70"/>
      <c r="X297" s="70"/>
      <c r="Y297" s="52"/>
      <c r="Z297" s="39"/>
      <c r="AA297" s="17"/>
      <c r="AB297" s="15"/>
      <c r="AC297" s="15"/>
      <c r="AD297" s="15"/>
      <c r="AE297" s="15"/>
      <c r="AF297" s="65"/>
      <c r="AG297" s="17"/>
      <c r="AH297" s="52"/>
      <c r="AO297" s="31" t="s">
        <v>60</v>
      </c>
    </row>
    <row r="298" spans="2:41" s="3" customFormat="1" ht="9.9499999999999993" customHeight="1" x14ac:dyDescent="0.2">
      <c r="D298" s="40"/>
      <c r="E298" s="192" t="s">
        <v>518</v>
      </c>
      <c r="F298" s="207" t="s">
        <v>853</v>
      </c>
      <c r="G298" s="207"/>
      <c r="I298" s="207" t="s">
        <v>869</v>
      </c>
      <c r="J298" s="207"/>
      <c r="K298" s="192"/>
      <c r="L298" s="192"/>
      <c r="Q298" s="6"/>
      <c r="S298" s="21"/>
      <c r="T298" s="68"/>
      <c r="U298" s="5"/>
      <c r="V298" s="52"/>
      <c r="W298" s="70"/>
      <c r="X298" s="70"/>
      <c r="Y298" s="52"/>
      <c r="Z298" s="39"/>
      <c r="AA298" s="17"/>
      <c r="AB298" s="15"/>
      <c r="AC298" s="15"/>
      <c r="AD298" s="15"/>
      <c r="AE298" s="15"/>
      <c r="AF298" s="65"/>
      <c r="AG298" s="17"/>
      <c r="AH298" s="52"/>
      <c r="AO298" s="31" t="s">
        <v>60</v>
      </c>
    </row>
    <row r="299" spans="2:41" s="3" customFormat="1" ht="1.5" customHeight="1" x14ac:dyDescent="0.2">
      <c r="P299" s="75"/>
      <c r="Q299" s="91"/>
      <c r="R299" s="6"/>
      <c r="S299" s="39"/>
      <c r="T299" s="6"/>
      <c r="U299" s="5"/>
      <c r="V299" s="52"/>
      <c r="W299" s="56"/>
      <c r="X299" s="15"/>
      <c r="Y299" s="52"/>
      <c r="Z299" s="39"/>
      <c r="AA299" s="39"/>
      <c r="AB299" s="55"/>
      <c r="AC299" s="17"/>
      <c r="AD299" s="15"/>
      <c r="AE299" s="65"/>
      <c r="AF299" s="134"/>
      <c r="AG299" s="39"/>
      <c r="AH299" s="52"/>
      <c r="AJ299" s="17"/>
      <c r="AK299" s="17"/>
      <c r="AL299" s="17"/>
      <c r="AM299" s="17"/>
      <c r="AO299" s="31" t="s">
        <v>60</v>
      </c>
    </row>
    <row r="300" spans="2:41" s="3" customFormat="1" ht="9.9499999999999993" customHeight="1" x14ac:dyDescent="0.2">
      <c r="B300" s="123" t="s">
        <v>56</v>
      </c>
      <c r="D300" s="40"/>
      <c r="E300" s="75" t="s">
        <v>865</v>
      </c>
      <c r="F300" s="75"/>
      <c r="G300" s="30" t="s">
        <v>48</v>
      </c>
      <c r="H300" s="30"/>
      <c r="I300" s="30"/>
      <c r="J300" s="30"/>
      <c r="K300" s="30" t="s">
        <v>401</v>
      </c>
      <c r="L300" s="30"/>
      <c r="M300" s="30"/>
      <c r="N300" s="30"/>
      <c r="P300" s="75" t="s">
        <v>854</v>
      </c>
      <c r="Q300" s="91"/>
      <c r="R300" s="29"/>
      <c r="S300" s="39">
        <f>IF(Suggested="Yes",AA300,AG300)</f>
        <v>23.7</v>
      </c>
      <c r="T300" s="37" t="s">
        <v>47</v>
      </c>
      <c r="U300" s="5" t="str">
        <f>+Instructions!$B$3</f>
        <v>E</v>
      </c>
      <c r="V300" s="52"/>
      <c r="W300" s="56">
        <f>+Instructions!$C$22</f>
        <v>0</v>
      </c>
      <c r="X300" s="17">
        <f>ROUND($AA300*(1-W300)+0.004999,2)</f>
        <v>23.7</v>
      </c>
      <c r="Y300" s="52"/>
      <c r="Z300" s="6" t="s">
        <v>873</v>
      </c>
      <c r="AA300" s="39">
        <v>23.7</v>
      </c>
      <c r="AB300" s="60">
        <f>+W300</f>
        <v>0</v>
      </c>
      <c r="AC300" s="17">
        <f>+X300</f>
        <v>23.7</v>
      </c>
      <c r="AD300" s="12">
        <f>(AG300-AC300)/AG300</f>
        <v>0</v>
      </c>
      <c r="AE300" s="131"/>
      <c r="AF300" s="139">
        <v>1</v>
      </c>
      <c r="AG300" s="38">
        <f>SUM(AJ300:AL300)+AE300</f>
        <v>23.7</v>
      </c>
      <c r="AH300" s="52"/>
      <c r="AJ300" s="17">
        <f>ROUND(AC300/(1-VLOOKUP(AF300,Group,2,FALSE)),2)</f>
        <v>23.7</v>
      </c>
      <c r="AK300" s="17">
        <f>IF(VLOOKUP(AF300,Group,5,FALSE)="YES",VLOOKUP(ROUND(ROUND(AJ300,1)-AJ300,2),Round,2,FALSE)+VLOOKUP(AF300,Group,6,FALSE),0)</f>
        <v>0</v>
      </c>
      <c r="AL300" s="17">
        <f>IF(VLOOKUP(AF300,Group,7,FALSE)="",0,ROUND(AJ300-0.04999,1)-AJ300+AM300)</f>
        <v>0</v>
      </c>
      <c r="AM300" s="17" t="str">
        <f>IF(VLOOKUP(AF300,Group,7,FALSE)="","",VLOOKUP(AF300,Group,7,FALSE))</f>
        <v/>
      </c>
      <c r="AO300" s="109" t="s">
        <v>60</v>
      </c>
    </row>
    <row r="301" spans="2:41" s="3" customFormat="1" ht="1.5" customHeight="1" x14ac:dyDescent="0.2">
      <c r="C301" s="74"/>
      <c r="P301" s="4"/>
      <c r="Q301" s="6"/>
      <c r="S301" s="21"/>
      <c r="T301" s="68"/>
      <c r="U301" s="5"/>
      <c r="V301" s="52"/>
      <c r="W301" s="70"/>
      <c r="X301" s="70"/>
      <c r="Y301" s="52"/>
      <c r="Z301" s="39"/>
      <c r="AA301" s="17"/>
      <c r="AB301" s="15"/>
      <c r="AC301" s="15"/>
      <c r="AD301" s="15"/>
      <c r="AE301" s="15"/>
      <c r="AF301" s="65"/>
      <c r="AG301" s="17"/>
      <c r="AH301" s="52"/>
      <c r="AO301" s="109"/>
    </row>
    <row r="302" spans="2:41" s="3" customFormat="1" ht="9.9499999999999993" customHeight="1" x14ac:dyDescent="0.2">
      <c r="B302" s="123" t="s">
        <v>56</v>
      </c>
      <c r="D302" s="40"/>
      <c r="E302" s="75" t="s">
        <v>865</v>
      </c>
      <c r="F302" s="75"/>
      <c r="G302" s="30" t="s">
        <v>858</v>
      </c>
      <c r="H302" s="30"/>
      <c r="I302" s="30"/>
      <c r="J302" s="30"/>
      <c r="K302" s="30" t="s">
        <v>401</v>
      </c>
      <c r="L302" s="30"/>
      <c r="M302" s="30"/>
      <c r="N302" s="30"/>
      <c r="P302" s="75" t="s">
        <v>855</v>
      </c>
      <c r="Q302" s="91"/>
      <c r="R302" s="29"/>
      <c r="S302" s="39">
        <f>IF(Suggested="Yes",AA302,AG302)</f>
        <v>29.95</v>
      </c>
      <c r="T302" s="37" t="s">
        <v>47</v>
      </c>
      <c r="U302" s="5" t="str">
        <f>+Instructions!$B$3</f>
        <v>E</v>
      </c>
      <c r="V302" s="52"/>
      <c r="W302" s="56">
        <f>+Instructions!$C$22</f>
        <v>0</v>
      </c>
      <c r="X302" s="17">
        <f>ROUND($AA302*(1-W302)+0.004999,2)</f>
        <v>29.95</v>
      </c>
      <c r="Y302" s="52"/>
      <c r="Z302" s="6" t="s">
        <v>873</v>
      </c>
      <c r="AA302" s="39">
        <v>29.95</v>
      </c>
      <c r="AB302" s="60">
        <f>+W302</f>
        <v>0</v>
      </c>
      <c r="AC302" s="17">
        <f>+X302</f>
        <v>29.95</v>
      </c>
      <c r="AD302" s="12">
        <f>(AG302-AC302)/AG302</f>
        <v>0</v>
      </c>
      <c r="AE302" s="131"/>
      <c r="AF302" s="139">
        <v>1</v>
      </c>
      <c r="AG302" s="38">
        <f>SUM(AJ302:AL302)+AE302</f>
        <v>29.95</v>
      </c>
      <c r="AH302" s="52"/>
      <c r="AJ302" s="17">
        <f>ROUND(AC302/(1-VLOOKUP(AF302,Group,2,FALSE)),2)</f>
        <v>29.95</v>
      </c>
      <c r="AK302" s="17">
        <f>IF(VLOOKUP(AF302,Group,5,FALSE)="YES",VLOOKUP(ROUND(ROUND(AJ302,1)-AJ302,2),Round,2,FALSE)+VLOOKUP(AF302,Group,6,FALSE),0)</f>
        <v>0</v>
      </c>
      <c r="AL302" s="17">
        <f>IF(VLOOKUP(AF302,Group,7,FALSE)="",0,ROUND(AJ302-0.04999,1)-AJ302+AM302)</f>
        <v>0</v>
      </c>
      <c r="AM302" s="17" t="str">
        <f>IF(VLOOKUP(AF302,Group,7,FALSE)="","",VLOOKUP(AF302,Group,7,FALSE))</f>
        <v/>
      </c>
      <c r="AO302" s="109" t="s">
        <v>60</v>
      </c>
    </row>
    <row r="303" spans="2:41" s="3" customFormat="1" ht="3.95" customHeight="1" x14ac:dyDescent="0.2">
      <c r="P303" s="75"/>
      <c r="Q303" s="91"/>
      <c r="R303" s="6"/>
      <c r="S303" s="39"/>
      <c r="T303" s="6"/>
      <c r="U303" s="5"/>
      <c r="V303" s="52"/>
      <c r="W303" s="56"/>
      <c r="X303" s="15"/>
      <c r="Y303" s="52"/>
      <c r="Z303" s="39"/>
      <c r="AA303" s="39"/>
      <c r="AB303" s="55"/>
      <c r="AC303" s="17"/>
      <c r="AD303" s="15"/>
      <c r="AE303" s="65"/>
      <c r="AF303" s="134"/>
      <c r="AG303" s="39"/>
      <c r="AH303" s="52"/>
      <c r="AJ303" s="17"/>
      <c r="AK303" s="17"/>
      <c r="AL303" s="17"/>
      <c r="AM303" s="17"/>
      <c r="AO303" s="109" t="s">
        <v>60</v>
      </c>
    </row>
    <row r="304" spans="2:41" s="3" customFormat="1" ht="9.9499999999999993" customHeight="1" x14ac:dyDescent="0.2">
      <c r="C304" s="74" t="s">
        <v>677</v>
      </c>
      <c r="N304" s="3" t="s">
        <v>87</v>
      </c>
      <c r="P304" s="4"/>
      <c r="Q304" s="6"/>
      <c r="R304" s="80" t="s">
        <v>323</v>
      </c>
      <c r="S304" s="187" t="s">
        <v>405</v>
      </c>
      <c r="T304" s="188"/>
      <c r="U304" s="5"/>
      <c r="V304" s="52"/>
      <c r="W304" s="70"/>
      <c r="X304" s="70"/>
      <c r="Y304" s="52"/>
      <c r="Z304" s="39"/>
      <c r="AA304" s="17"/>
      <c r="AB304" s="15"/>
      <c r="AC304" s="15"/>
      <c r="AD304" s="15"/>
      <c r="AE304" s="15"/>
      <c r="AF304" s="65"/>
      <c r="AG304" s="17"/>
      <c r="AH304" s="52"/>
      <c r="AO304" s="31" t="s">
        <v>60</v>
      </c>
    </row>
    <row r="305" spans="2:41" s="3" customFormat="1" ht="2.85" customHeight="1" x14ac:dyDescent="0.2">
      <c r="P305" s="75"/>
      <c r="Q305" s="91"/>
      <c r="R305" s="6"/>
      <c r="S305" s="39"/>
      <c r="T305" s="6"/>
      <c r="U305" s="5"/>
      <c r="V305" s="52"/>
      <c r="W305" s="56"/>
      <c r="X305" s="15"/>
      <c r="Y305" s="52"/>
      <c r="Z305" s="39"/>
      <c r="AA305" s="39"/>
      <c r="AB305" s="55"/>
      <c r="AC305" s="17"/>
      <c r="AD305" s="15"/>
      <c r="AE305" s="65"/>
      <c r="AF305" s="134"/>
      <c r="AG305" s="39"/>
      <c r="AH305" s="52"/>
      <c r="AJ305" s="17"/>
      <c r="AK305" s="17"/>
      <c r="AL305" s="17"/>
      <c r="AM305" s="17"/>
      <c r="AO305" s="31" t="s">
        <v>60</v>
      </c>
    </row>
    <row r="306" spans="2:41" s="3" customFormat="1" ht="10.5" customHeight="1" x14ac:dyDescent="0.2">
      <c r="D306" s="40" t="s">
        <v>372</v>
      </c>
      <c r="E306" s="192" t="s">
        <v>515</v>
      </c>
      <c r="F306" s="192" t="s">
        <v>516</v>
      </c>
      <c r="G306" s="30"/>
      <c r="I306" s="192" t="s">
        <v>527</v>
      </c>
      <c r="K306" s="192"/>
      <c r="L306" s="192"/>
      <c r="Q306" s="6"/>
      <c r="S306" s="21"/>
      <c r="T306" s="68"/>
      <c r="U306" s="5"/>
      <c r="V306" s="52"/>
      <c r="W306" s="70"/>
      <c r="X306" s="70"/>
      <c r="Y306" s="52"/>
      <c r="Z306" s="39"/>
      <c r="AA306" s="17"/>
      <c r="AB306" s="15"/>
      <c r="AC306" s="15"/>
      <c r="AD306" s="15"/>
      <c r="AE306" s="15"/>
      <c r="AF306" s="65"/>
      <c r="AG306" s="17"/>
      <c r="AH306" s="52"/>
      <c r="AO306" s="31" t="s">
        <v>60</v>
      </c>
    </row>
    <row r="307" spans="2:41" s="3" customFormat="1" ht="9.9499999999999993" customHeight="1" x14ac:dyDescent="0.2">
      <c r="D307" s="40"/>
      <c r="E307" s="192" t="s">
        <v>518</v>
      </c>
      <c r="F307" s="207" t="s">
        <v>834</v>
      </c>
      <c r="G307" s="30"/>
      <c r="I307" s="192" t="s">
        <v>835</v>
      </c>
      <c r="K307" s="192"/>
      <c r="L307" s="192"/>
      <c r="N307" s="3" t="s">
        <v>87</v>
      </c>
      <c r="Q307" s="6"/>
      <c r="S307" s="21"/>
      <c r="T307" s="68"/>
      <c r="U307" s="5"/>
      <c r="V307" s="52"/>
      <c r="W307" s="70"/>
      <c r="X307" s="70"/>
      <c r="Y307" s="52"/>
      <c r="Z307" s="39"/>
      <c r="AA307" s="17"/>
      <c r="AB307" s="15"/>
      <c r="AC307" s="15"/>
      <c r="AD307" s="15"/>
      <c r="AE307" s="15"/>
      <c r="AF307" s="65"/>
      <c r="AG307" s="17"/>
      <c r="AH307" s="52"/>
      <c r="AO307" s="31" t="s">
        <v>60</v>
      </c>
    </row>
    <row r="308" spans="2:41" s="3" customFormat="1" ht="9.9499999999999993" customHeight="1" x14ac:dyDescent="0.2">
      <c r="D308" s="40"/>
      <c r="E308" s="192" t="s">
        <v>517</v>
      </c>
      <c r="F308" s="207" t="s">
        <v>538</v>
      </c>
      <c r="G308" s="30"/>
      <c r="I308" s="192" t="s">
        <v>836</v>
      </c>
      <c r="K308" s="192"/>
      <c r="L308" s="192"/>
      <c r="N308" s="3" t="s">
        <v>87</v>
      </c>
      <c r="Q308" s="6"/>
      <c r="S308" s="21"/>
      <c r="T308" s="68"/>
      <c r="U308" s="5"/>
      <c r="V308" s="52"/>
      <c r="W308" s="70"/>
      <c r="X308" s="70"/>
      <c r="Y308" s="52"/>
      <c r="Z308" s="39"/>
      <c r="AA308" s="17"/>
      <c r="AB308" s="15"/>
      <c r="AC308" s="15"/>
      <c r="AD308" s="15"/>
      <c r="AE308" s="15"/>
      <c r="AF308" s="65"/>
      <c r="AG308" s="17"/>
      <c r="AH308" s="52"/>
      <c r="AO308" s="31" t="s">
        <v>60</v>
      </c>
    </row>
    <row r="309" spans="2:41" s="3" customFormat="1" ht="1.5" customHeight="1" x14ac:dyDescent="0.2">
      <c r="P309" s="75"/>
      <c r="Q309" s="91"/>
      <c r="R309" s="6"/>
      <c r="S309" s="39"/>
      <c r="T309" s="6"/>
      <c r="U309" s="5"/>
      <c r="V309" s="52"/>
      <c r="W309" s="56"/>
      <c r="X309" s="15"/>
      <c r="Y309" s="52"/>
      <c r="Z309" s="39"/>
      <c r="AA309" s="39"/>
      <c r="AB309" s="55"/>
      <c r="AC309" s="17"/>
      <c r="AD309" s="15"/>
      <c r="AE309" s="65"/>
      <c r="AF309" s="134"/>
      <c r="AG309" s="39"/>
      <c r="AH309" s="52"/>
      <c r="AJ309" s="17"/>
      <c r="AK309" s="17"/>
      <c r="AL309" s="17"/>
      <c r="AM309" s="17"/>
      <c r="AO309" s="31" t="s">
        <v>60</v>
      </c>
    </row>
    <row r="310" spans="2:41" s="3" customFormat="1" ht="9.9499999999999993" customHeight="1" x14ac:dyDescent="0.2">
      <c r="B310" s="123" t="s">
        <v>56</v>
      </c>
      <c r="D310" s="40"/>
      <c r="E310" s="75" t="s">
        <v>407</v>
      </c>
      <c r="F310" s="75"/>
      <c r="G310" s="30" t="s">
        <v>48</v>
      </c>
      <c r="H310" s="30"/>
      <c r="I310" s="30"/>
      <c r="J310" s="30"/>
      <c r="K310" s="30" t="s">
        <v>406</v>
      </c>
      <c r="L310" s="30"/>
      <c r="M310" s="30"/>
      <c r="N310" s="30"/>
      <c r="P310" s="75" t="s">
        <v>408</v>
      </c>
      <c r="Q310" s="91"/>
      <c r="R310" s="29"/>
      <c r="S310" s="39">
        <f>IF(Suggested="Yes",AA310,AG310)</f>
        <v>23.35</v>
      </c>
      <c r="T310" s="37" t="s">
        <v>47</v>
      </c>
      <c r="U310" s="5" t="str">
        <f>+Instructions!$B$3</f>
        <v>E</v>
      </c>
      <c r="V310" s="52"/>
      <c r="W310" s="56">
        <f>+Instructions!$C$22</f>
        <v>0</v>
      </c>
      <c r="X310" s="17">
        <f>ROUND($AA310*(1-W310)+0.004999,2)</f>
        <v>23.35</v>
      </c>
      <c r="Y310" s="52"/>
      <c r="Z310" s="6" t="s">
        <v>874</v>
      </c>
      <c r="AA310" s="39">
        <v>23.35</v>
      </c>
      <c r="AB310" s="60">
        <f>+W310</f>
        <v>0</v>
      </c>
      <c r="AC310" s="17">
        <f>+X310</f>
        <v>23.35</v>
      </c>
      <c r="AD310" s="12">
        <f>(AG310-AC310)/AG310</f>
        <v>0</v>
      </c>
      <c r="AE310" s="131"/>
      <c r="AF310" s="139">
        <v>1</v>
      </c>
      <c r="AG310" s="38">
        <f>SUM(AJ310:AL310)+AE310</f>
        <v>23.35</v>
      </c>
      <c r="AH310" s="52"/>
      <c r="AJ310" s="17">
        <f>ROUND(AC310/(1-VLOOKUP(AF310,Group,2,FALSE)),2)</f>
        <v>23.35</v>
      </c>
      <c r="AK310" s="17">
        <f>IF(VLOOKUP(AF310,Group,5,FALSE)="YES",VLOOKUP(ROUND(ROUND(AJ310,1)-AJ310,2),Round,2,FALSE)+VLOOKUP(AF310,Group,6,FALSE),0)</f>
        <v>0</v>
      </c>
      <c r="AL310" s="17">
        <f>IF(VLOOKUP(AF310,Group,7,FALSE)="",0,ROUND(AJ310-0.04999,1)-AJ310+AM310)</f>
        <v>0</v>
      </c>
      <c r="AM310" s="17" t="str">
        <f>IF(VLOOKUP(AF310,Group,7,FALSE)="","",VLOOKUP(AF310,Group,7,FALSE))</f>
        <v/>
      </c>
      <c r="AO310" s="109" t="s">
        <v>60</v>
      </c>
    </row>
    <row r="311" spans="2:41" s="3" customFormat="1" ht="3.95" customHeight="1" x14ac:dyDescent="0.2">
      <c r="P311" s="75"/>
      <c r="Q311" s="91"/>
      <c r="R311" s="6"/>
      <c r="S311" s="39"/>
      <c r="T311" s="6"/>
      <c r="U311" s="5"/>
      <c r="V311" s="52"/>
      <c r="W311" s="56"/>
      <c r="X311" s="15"/>
      <c r="Y311" s="52"/>
      <c r="Z311" s="39"/>
      <c r="AA311" s="39"/>
      <c r="AB311" s="55"/>
      <c r="AC311" s="17"/>
      <c r="AD311" s="15"/>
      <c r="AE311" s="65"/>
      <c r="AF311" s="134"/>
      <c r="AG311" s="39"/>
      <c r="AH311" s="52"/>
      <c r="AJ311" s="17"/>
      <c r="AK311" s="17"/>
      <c r="AL311" s="17"/>
      <c r="AM311" s="17"/>
      <c r="AO311" s="31" t="s">
        <v>60</v>
      </c>
    </row>
    <row r="312" spans="2:41" s="3" customFormat="1" ht="9.9499999999999993" customHeight="1" x14ac:dyDescent="0.2">
      <c r="C312" s="74" t="s">
        <v>678</v>
      </c>
      <c r="M312" s="3" t="s">
        <v>87</v>
      </c>
      <c r="N312" s="3" t="s">
        <v>87</v>
      </c>
      <c r="P312" s="4"/>
      <c r="Q312" s="6"/>
      <c r="R312" s="80" t="s">
        <v>323</v>
      </c>
      <c r="S312" s="187" t="s">
        <v>528</v>
      </c>
      <c r="T312" s="188"/>
      <c r="U312" s="5"/>
      <c r="V312" s="52"/>
      <c r="W312" s="70"/>
      <c r="X312" s="70"/>
      <c r="Y312" s="52"/>
      <c r="Z312" s="39"/>
      <c r="AA312" s="17"/>
      <c r="AB312" s="15"/>
      <c r="AC312" s="15"/>
      <c r="AD312" s="15"/>
      <c r="AE312" s="15"/>
      <c r="AF312" s="65"/>
      <c r="AG312" s="17"/>
      <c r="AH312" s="52"/>
      <c r="AO312" s="31" t="s">
        <v>60</v>
      </c>
    </row>
    <row r="313" spans="2:41" s="3" customFormat="1" ht="2.85" customHeight="1" x14ac:dyDescent="0.2">
      <c r="P313" s="75"/>
      <c r="Q313" s="91"/>
      <c r="R313" s="6"/>
      <c r="S313" s="39"/>
      <c r="T313" s="6"/>
      <c r="U313" s="5"/>
      <c r="V313" s="52"/>
      <c r="W313" s="56"/>
      <c r="X313" s="15"/>
      <c r="Y313" s="52"/>
      <c r="Z313" s="39"/>
      <c r="AA313" s="39"/>
      <c r="AB313" s="55"/>
      <c r="AC313" s="17"/>
      <c r="AD313" s="15"/>
      <c r="AE313" s="65"/>
      <c r="AF313" s="134"/>
      <c r="AG313" s="39"/>
      <c r="AH313" s="52"/>
      <c r="AJ313" s="17"/>
      <c r="AK313" s="17"/>
      <c r="AL313" s="17"/>
      <c r="AM313" s="17"/>
      <c r="AO313" s="31" t="s">
        <v>60</v>
      </c>
    </row>
    <row r="314" spans="2:41" s="3" customFormat="1" ht="9.9499999999999993" customHeight="1" x14ac:dyDescent="0.2">
      <c r="D314" s="40" t="s">
        <v>372</v>
      </c>
      <c r="E314" s="192" t="s">
        <v>839</v>
      </c>
      <c r="F314" s="192"/>
      <c r="G314" s="30"/>
      <c r="I314" s="192"/>
      <c r="K314" s="192"/>
      <c r="L314" s="192"/>
      <c r="N314" s="3" t="s">
        <v>87</v>
      </c>
      <c r="Q314" s="6"/>
      <c r="S314" s="21"/>
      <c r="T314" s="68"/>
      <c r="U314" s="5"/>
      <c r="V314" s="52"/>
      <c r="W314" s="70"/>
      <c r="X314" s="70"/>
      <c r="Y314" s="52"/>
      <c r="Z314" s="39"/>
      <c r="AA314" s="17"/>
      <c r="AB314" s="15"/>
      <c r="AC314" s="15"/>
      <c r="AD314" s="15"/>
      <c r="AE314" s="15"/>
      <c r="AF314" s="65"/>
      <c r="AG314" s="17"/>
      <c r="AH314" s="52"/>
      <c r="AO314" s="31" t="s">
        <v>60</v>
      </c>
    </row>
    <row r="315" spans="2:41" s="3" customFormat="1" ht="1.5" customHeight="1" x14ac:dyDescent="0.2">
      <c r="P315" s="75"/>
      <c r="Q315" s="91"/>
      <c r="R315" s="6"/>
      <c r="S315" s="39"/>
      <c r="T315" s="6"/>
      <c r="U315" s="5"/>
      <c r="V315" s="52"/>
      <c r="W315" s="56"/>
      <c r="X315" s="15"/>
      <c r="Y315" s="52"/>
      <c r="Z315" s="39"/>
      <c r="AA315" s="39"/>
      <c r="AB315" s="55"/>
      <c r="AC315" s="17"/>
      <c r="AD315" s="15"/>
      <c r="AE315" s="65"/>
      <c r="AF315" s="134"/>
      <c r="AG315" s="39"/>
      <c r="AH315" s="52"/>
      <c r="AJ315" s="17"/>
      <c r="AK315" s="17"/>
      <c r="AL315" s="17"/>
      <c r="AM315" s="17"/>
      <c r="AO315" s="31" t="s">
        <v>60</v>
      </c>
    </row>
    <row r="316" spans="2:41" s="3" customFormat="1" ht="9.9499999999999993" customHeight="1" x14ac:dyDescent="0.2">
      <c r="B316" s="123" t="s">
        <v>56</v>
      </c>
      <c r="D316" s="40"/>
      <c r="E316" s="75" t="s">
        <v>103</v>
      </c>
      <c r="F316" s="75"/>
      <c r="G316" s="30" t="s">
        <v>48</v>
      </c>
      <c r="H316" s="30"/>
      <c r="I316" s="30"/>
      <c r="J316" s="30"/>
      <c r="K316" s="30" t="s">
        <v>531</v>
      </c>
      <c r="L316" s="30"/>
      <c r="M316" s="30"/>
      <c r="N316" s="30"/>
      <c r="P316" s="75" t="s">
        <v>152</v>
      </c>
      <c r="Q316" s="91"/>
      <c r="R316" s="29"/>
      <c r="S316" s="39">
        <f>IF(Suggested="Yes",AA316,AG316)</f>
        <v>18.899999999999999</v>
      </c>
      <c r="T316" s="37" t="s">
        <v>47</v>
      </c>
      <c r="U316" s="5" t="str">
        <f>+Instructions!$B$3</f>
        <v>E</v>
      </c>
      <c r="V316" s="52"/>
      <c r="W316" s="56">
        <f>+Instructions!$C$22</f>
        <v>0</v>
      </c>
      <c r="X316" s="17">
        <f t="shared" ref="X316" si="345">ROUND($AA316*(1-W316)+0.004999,2)</f>
        <v>18.899999999999999</v>
      </c>
      <c r="Y316" s="52"/>
      <c r="Z316" s="6" t="s">
        <v>874</v>
      </c>
      <c r="AA316" s="39">
        <v>18.899999999999999</v>
      </c>
      <c r="AB316" s="60">
        <f t="shared" ref="AB316" si="346">+W316</f>
        <v>0</v>
      </c>
      <c r="AC316" s="17">
        <f t="shared" ref="AC316" si="347">+X316</f>
        <v>18.899999999999999</v>
      </c>
      <c r="AD316" s="12">
        <f t="shared" ref="AD316" si="348">(AG316-AC316)/AG316</f>
        <v>0</v>
      </c>
      <c r="AE316" s="131"/>
      <c r="AF316" s="139">
        <v>1</v>
      </c>
      <c r="AG316" s="38">
        <f t="shared" ref="AG316" si="349">SUM(AJ316:AL316)+AE316</f>
        <v>18.899999999999999</v>
      </c>
      <c r="AH316" s="52"/>
      <c r="AJ316" s="17">
        <f t="shared" ref="AJ316" si="350">ROUND(AC316/(1-VLOOKUP(AF316,Group,2,FALSE)),2)</f>
        <v>18.899999999999999</v>
      </c>
      <c r="AK316" s="17">
        <f t="shared" ref="AK316" si="351">IF(VLOOKUP(AF316,Group,5,FALSE)="YES",VLOOKUP(ROUND(ROUND(AJ316,1)-AJ316,2),Round,2,FALSE)+VLOOKUP(AF316,Group,6,FALSE),0)</f>
        <v>0</v>
      </c>
      <c r="AL316" s="17">
        <f t="shared" ref="AL316" si="352">IF(VLOOKUP(AF316,Group,7,FALSE)="",0,ROUND(AJ316-0.04999,1)-AJ316+AM316)</f>
        <v>0</v>
      </c>
      <c r="AM316" s="17" t="str">
        <f t="shared" ref="AM316" si="353">IF(VLOOKUP(AF316,Group,7,FALSE)="","",VLOOKUP(AF316,Group,7,FALSE))</f>
        <v/>
      </c>
      <c r="AO316" s="109" t="s">
        <v>60</v>
      </c>
    </row>
    <row r="317" spans="2:41" s="3" customFormat="1" ht="9.9499999999999993" customHeight="1" x14ac:dyDescent="0.2">
      <c r="B317" s="123" t="s">
        <v>56</v>
      </c>
      <c r="D317" s="40"/>
      <c r="E317" s="75" t="s">
        <v>530</v>
      </c>
      <c r="F317" s="75"/>
      <c r="G317" s="30" t="s">
        <v>48</v>
      </c>
      <c r="H317" s="30"/>
      <c r="I317" s="30"/>
      <c r="J317" s="30"/>
      <c r="K317" s="30" t="s">
        <v>531</v>
      </c>
      <c r="L317" s="30"/>
      <c r="M317" s="30"/>
      <c r="N317" s="30"/>
      <c r="P317" s="75" t="s">
        <v>363</v>
      </c>
      <c r="Q317" s="91"/>
      <c r="R317" s="29" t="s">
        <v>52</v>
      </c>
      <c r="S317" s="39">
        <f>IF(Suggested="Yes",AA317,AG317)</f>
        <v>25.1</v>
      </c>
      <c r="T317" s="37" t="s">
        <v>47</v>
      </c>
      <c r="U317" s="5" t="str">
        <f>+Instructions!$B$3</f>
        <v>E</v>
      </c>
      <c r="V317" s="52"/>
      <c r="W317" s="56">
        <f>+Instructions!$C$22</f>
        <v>0</v>
      </c>
      <c r="X317" s="17">
        <f t="shared" ref="X317" si="354">ROUND($AA317*(1-W317)+0.004999,2)</f>
        <v>25.1</v>
      </c>
      <c r="Y317" s="52"/>
      <c r="Z317" s="6" t="s">
        <v>874</v>
      </c>
      <c r="AA317" s="39">
        <v>25.1</v>
      </c>
      <c r="AB317" s="60">
        <f t="shared" ref="AB317" si="355">+W317</f>
        <v>0</v>
      </c>
      <c r="AC317" s="17">
        <f t="shared" ref="AC317" si="356">+X317</f>
        <v>25.1</v>
      </c>
      <c r="AD317" s="12">
        <f t="shared" ref="AD317" si="357">(AG317-AC317)/AG317</f>
        <v>0</v>
      </c>
      <c r="AE317" s="131"/>
      <c r="AF317" s="139">
        <v>1</v>
      </c>
      <c r="AG317" s="38">
        <f t="shared" ref="AG317" si="358">SUM(AJ317:AL317)+AE317</f>
        <v>25.1</v>
      </c>
      <c r="AH317" s="52"/>
      <c r="AJ317" s="17">
        <f t="shared" ref="AJ317" si="359">ROUND(AC317/(1-VLOOKUP(AF317,Group,2,FALSE)),2)</f>
        <v>25.1</v>
      </c>
      <c r="AK317" s="17">
        <f t="shared" ref="AK317" si="360">IF(VLOOKUP(AF317,Group,5,FALSE)="YES",VLOOKUP(ROUND(ROUND(AJ317,1)-AJ317,2),Round,2,FALSE)+VLOOKUP(AF317,Group,6,FALSE),0)</f>
        <v>0</v>
      </c>
      <c r="AL317" s="17">
        <f t="shared" ref="AL317" si="361">IF(VLOOKUP(AF317,Group,7,FALSE)="",0,ROUND(AJ317-0.04999,1)-AJ317+AM317)</f>
        <v>0</v>
      </c>
      <c r="AM317" s="17" t="str">
        <f t="shared" ref="AM317" si="362">IF(VLOOKUP(AF317,Group,7,FALSE)="","",VLOOKUP(AF317,Group,7,FALSE))</f>
        <v/>
      </c>
      <c r="AO317" s="109" t="s">
        <v>60</v>
      </c>
    </row>
    <row r="318" spans="2:41" s="3" customFormat="1" ht="1.5" customHeight="1" x14ac:dyDescent="0.2">
      <c r="P318" s="75"/>
      <c r="Q318" s="91"/>
      <c r="R318" s="6"/>
      <c r="S318" s="39"/>
      <c r="T318" s="6"/>
      <c r="U318" s="5"/>
      <c r="V318" s="52"/>
      <c r="W318" s="56"/>
      <c r="X318" s="15"/>
      <c r="Y318" s="52"/>
      <c r="Z318" s="39"/>
      <c r="AA318" s="39"/>
      <c r="AB318" s="55"/>
      <c r="AC318" s="17"/>
      <c r="AD318" s="15"/>
      <c r="AE318" s="65"/>
      <c r="AF318" s="134"/>
      <c r="AG318" s="39"/>
      <c r="AH318" s="52"/>
      <c r="AJ318" s="17"/>
      <c r="AK318" s="17"/>
      <c r="AL318" s="17"/>
      <c r="AM318" s="17"/>
      <c r="AO318" s="31" t="s">
        <v>60</v>
      </c>
    </row>
    <row r="319" spans="2:41" s="3" customFormat="1" ht="9.9499999999999993" customHeight="1" x14ac:dyDescent="0.2">
      <c r="D319" s="40" t="s">
        <v>372</v>
      </c>
      <c r="E319" s="192" t="s">
        <v>838</v>
      </c>
      <c r="F319" s="192"/>
      <c r="G319" s="30"/>
      <c r="I319" s="192"/>
      <c r="K319" s="192"/>
      <c r="L319" s="192"/>
      <c r="N319" s="3" t="s">
        <v>87</v>
      </c>
      <c r="Q319" s="6"/>
      <c r="S319" s="21"/>
      <c r="T319" s="68"/>
      <c r="U319" s="5"/>
      <c r="V319" s="52"/>
      <c r="W319" s="70"/>
      <c r="X319" s="70"/>
      <c r="Y319" s="52"/>
      <c r="Z319" s="39"/>
      <c r="AA319" s="17"/>
      <c r="AB319" s="15"/>
      <c r="AC319" s="15"/>
      <c r="AD319" s="15"/>
      <c r="AE319" s="15"/>
      <c r="AF319" s="65"/>
      <c r="AG319" s="17"/>
      <c r="AH319" s="52"/>
      <c r="AO319" s="31" t="s">
        <v>60</v>
      </c>
    </row>
    <row r="320" spans="2:41" s="3" customFormat="1" ht="1.5" customHeight="1" x14ac:dyDescent="0.2">
      <c r="P320" s="75"/>
      <c r="Q320" s="91"/>
      <c r="R320" s="6"/>
      <c r="S320" s="39"/>
      <c r="T320" s="6"/>
      <c r="U320" s="5"/>
      <c r="V320" s="52"/>
      <c r="W320" s="56"/>
      <c r="X320" s="15"/>
      <c r="Y320" s="52"/>
      <c r="Z320" s="39"/>
      <c r="AA320" s="39"/>
      <c r="AB320" s="55"/>
      <c r="AC320" s="17"/>
      <c r="AD320" s="15"/>
      <c r="AE320" s="65"/>
      <c r="AF320" s="134"/>
      <c r="AG320" s="39"/>
      <c r="AH320" s="52"/>
      <c r="AJ320" s="17"/>
      <c r="AK320" s="17"/>
      <c r="AL320" s="17"/>
      <c r="AM320" s="17"/>
      <c r="AO320" s="31" t="s">
        <v>60</v>
      </c>
    </row>
    <row r="321" spans="2:41" s="3" customFormat="1" ht="9.9499999999999993" customHeight="1" x14ac:dyDescent="0.2">
      <c r="B321" s="123" t="s">
        <v>56</v>
      </c>
      <c r="D321" s="40"/>
      <c r="E321" s="75" t="s">
        <v>103</v>
      </c>
      <c r="F321" s="75"/>
      <c r="G321" s="30" t="s">
        <v>48</v>
      </c>
      <c r="H321" s="30"/>
      <c r="I321" s="30"/>
      <c r="J321" s="30"/>
      <c r="K321" s="30" t="s">
        <v>532</v>
      </c>
      <c r="L321" s="30"/>
      <c r="M321" s="30"/>
      <c r="N321" s="30"/>
      <c r="P321" s="75" t="s">
        <v>152</v>
      </c>
      <c r="Q321" s="91"/>
      <c r="R321" s="29"/>
      <c r="S321" s="39">
        <f>IF(Suggested="Yes",AA321,AG321)</f>
        <v>24.65</v>
      </c>
      <c r="T321" s="37" t="s">
        <v>47</v>
      </c>
      <c r="U321" s="5" t="str">
        <f>+Instructions!$B$3</f>
        <v>E</v>
      </c>
      <c r="V321" s="52"/>
      <c r="W321" s="56">
        <f>+Instructions!$C$22</f>
        <v>0</v>
      </c>
      <c r="X321" s="17">
        <f t="shared" ref="X321:X322" si="363">ROUND($AA321*(1-W321)+0.004999,2)</f>
        <v>24.65</v>
      </c>
      <c r="Y321" s="52"/>
      <c r="Z321" s="6" t="s">
        <v>874</v>
      </c>
      <c r="AA321" s="39">
        <v>24.65</v>
      </c>
      <c r="AB321" s="60">
        <f t="shared" ref="AB321:AB322" si="364">+W321</f>
        <v>0</v>
      </c>
      <c r="AC321" s="17">
        <f t="shared" ref="AC321:AC322" si="365">+X321</f>
        <v>24.65</v>
      </c>
      <c r="AD321" s="12">
        <f t="shared" ref="AD321:AD322" si="366">(AG321-AC321)/AG321</f>
        <v>0</v>
      </c>
      <c r="AE321" s="131"/>
      <c r="AF321" s="139">
        <v>1</v>
      </c>
      <c r="AG321" s="38">
        <f t="shared" ref="AG321:AG322" si="367">SUM(AJ321:AL321)+AE321</f>
        <v>24.65</v>
      </c>
      <c r="AH321" s="52"/>
      <c r="AJ321" s="17">
        <f t="shared" ref="AJ321:AJ322" si="368">ROUND(AC321/(1-VLOOKUP(AF321,Group,2,FALSE)),2)</f>
        <v>24.65</v>
      </c>
      <c r="AK321" s="17">
        <f t="shared" ref="AK321:AK322" si="369">IF(VLOOKUP(AF321,Group,5,FALSE)="YES",VLOOKUP(ROUND(ROUND(AJ321,1)-AJ321,2),Round,2,FALSE)+VLOOKUP(AF321,Group,6,FALSE),0)</f>
        <v>0</v>
      </c>
      <c r="AL321" s="17">
        <f t="shared" ref="AL321:AL322" si="370">IF(VLOOKUP(AF321,Group,7,FALSE)="",0,ROUND(AJ321-0.04999,1)-AJ321+AM321)</f>
        <v>0</v>
      </c>
      <c r="AM321" s="17" t="str">
        <f t="shared" ref="AM321:AM322" si="371">IF(VLOOKUP(AF321,Group,7,FALSE)="","",VLOOKUP(AF321,Group,7,FALSE))</f>
        <v/>
      </c>
      <c r="AO321" s="109" t="s">
        <v>60</v>
      </c>
    </row>
    <row r="322" spans="2:41" s="3" customFormat="1" ht="9.9499999999999993" customHeight="1" x14ac:dyDescent="0.2">
      <c r="B322" s="123" t="s">
        <v>56</v>
      </c>
      <c r="D322" s="40"/>
      <c r="E322" s="75" t="s">
        <v>530</v>
      </c>
      <c r="F322" s="75"/>
      <c r="G322" s="30" t="s">
        <v>48</v>
      </c>
      <c r="H322" s="30"/>
      <c r="I322" s="30"/>
      <c r="J322" s="30"/>
      <c r="K322" s="30" t="s">
        <v>532</v>
      </c>
      <c r="L322" s="30"/>
      <c r="M322" s="30"/>
      <c r="N322" s="30"/>
      <c r="P322" s="75" t="s">
        <v>363</v>
      </c>
      <c r="Q322" s="91"/>
      <c r="R322" s="29" t="s">
        <v>52</v>
      </c>
      <c r="S322" s="39">
        <f>IF(Suggested="Yes",AA322,AG322)</f>
        <v>27.7</v>
      </c>
      <c r="T322" s="37" t="s">
        <v>47</v>
      </c>
      <c r="U322" s="5" t="str">
        <f>+Instructions!$B$3</f>
        <v>E</v>
      </c>
      <c r="V322" s="52"/>
      <c r="W322" s="56">
        <f>+Instructions!$C$22</f>
        <v>0</v>
      </c>
      <c r="X322" s="17">
        <f t="shared" si="363"/>
        <v>27.7</v>
      </c>
      <c r="Y322" s="52"/>
      <c r="Z322" s="6" t="s">
        <v>874</v>
      </c>
      <c r="AA322" s="39">
        <v>27.7</v>
      </c>
      <c r="AB322" s="60">
        <f t="shared" si="364"/>
        <v>0</v>
      </c>
      <c r="AC322" s="17">
        <f t="shared" si="365"/>
        <v>27.7</v>
      </c>
      <c r="AD322" s="12">
        <f t="shared" si="366"/>
        <v>0</v>
      </c>
      <c r="AE322" s="131"/>
      <c r="AF322" s="139">
        <v>1</v>
      </c>
      <c r="AG322" s="38">
        <f t="shared" si="367"/>
        <v>27.7</v>
      </c>
      <c r="AH322" s="52"/>
      <c r="AJ322" s="17">
        <f t="shared" si="368"/>
        <v>27.7</v>
      </c>
      <c r="AK322" s="17">
        <f t="shared" si="369"/>
        <v>0</v>
      </c>
      <c r="AL322" s="17">
        <f t="shared" si="370"/>
        <v>0</v>
      </c>
      <c r="AM322" s="17" t="str">
        <f t="shared" si="371"/>
        <v/>
      </c>
      <c r="AO322" s="109" t="s">
        <v>60</v>
      </c>
    </row>
    <row r="323" spans="2:41" s="3" customFormat="1" ht="1.5" customHeight="1" x14ac:dyDescent="0.2">
      <c r="P323" s="75"/>
      <c r="Q323" s="91"/>
      <c r="R323" s="6"/>
      <c r="S323" s="39"/>
      <c r="T323" s="6"/>
      <c r="U323" s="5"/>
      <c r="V323" s="52"/>
      <c r="W323" s="56"/>
      <c r="X323" s="15"/>
      <c r="Y323" s="52"/>
      <c r="Z323" s="39"/>
      <c r="AA323" s="39"/>
      <c r="AB323" s="55"/>
      <c r="AC323" s="17"/>
      <c r="AD323" s="15"/>
      <c r="AE323" s="65"/>
      <c r="AF323" s="134"/>
      <c r="AG323" s="39"/>
      <c r="AH323" s="52"/>
      <c r="AJ323" s="17"/>
      <c r="AK323" s="17"/>
      <c r="AL323" s="17"/>
      <c r="AM323" s="17"/>
      <c r="AO323" s="109" t="s">
        <v>60</v>
      </c>
    </row>
    <row r="324" spans="2:41" s="3" customFormat="1" ht="9.75" customHeight="1" x14ac:dyDescent="0.2">
      <c r="C324" s="35"/>
      <c r="D324" s="40" t="s">
        <v>97</v>
      </c>
      <c r="E324" s="173" t="s">
        <v>529</v>
      </c>
      <c r="O324" s="3" t="s">
        <v>87</v>
      </c>
      <c r="P324" s="4"/>
      <c r="Q324" s="6"/>
      <c r="S324" s="21"/>
      <c r="T324" s="68"/>
      <c r="U324" s="5"/>
      <c r="V324" s="52"/>
      <c r="W324" s="70"/>
      <c r="X324" s="70"/>
      <c r="Y324" s="52"/>
      <c r="Z324" s="39"/>
      <c r="AA324" s="17"/>
      <c r="AB324" s="15"/>
      <c r="AC324" s="15"/>
      <c r="AD324" s="15"/>
      <c r="AE324" s="15"/>
      <c r="AF324" s="65"/>
      <c r="AG324" s="17"/>
      <c r="AH324" s="52"/>
      <c r="AO324" s="31" t="s">
        <v>60</v>
      </c>
    </row>
    <row r="325" spans="2:41" s="3" customFormat="1" ht="3.95" customHeight="1" x14ac:dyDescent="0.2">
      <c r="C325" s="74"/>
      <c r="P325" s="4"/>
      <c r="Q325" s="6"/>
      <c r="S325" s="21"/>
      <c r="T325" s="68"/>
      <c r="U325" s="5"/>
      <c r="V325" s="52"/>
      <c r="W325" s="70"/>
      <c r="X325" s="70"/>
      <c r="Y325" s="52"/>
      <c r="Z325" s="39"/>
      <c r="AA325" s="17"/>
      <c r="AB325" s="15"/>
      <c r="AC325" s="15"/>
      <c r="AD325" s="15"/>
      <c r="AE325" s="15"/>
      <c r="AF325" s="65"/>
      <c r="AG325" s="17"/>
      <c r="AH325" s="52"/>
      <c r="AO325" s="109"/>
    </row>
    <row r="326" spans="2:41" s="3" customFormat="1" ht="9.9499999999999993" customHeight="1" x14ac:dyDescent="0.2">
      <c r="C326" s="74" t="s">
        <v>679</v>
      </c>
      <c r="N326" s="3" t="s">
        <v>87</v>
      </c>
      <c r="P326" s="4"/>
      <c r="Q326" s="6"/>
      <c r="R326" s="80" t="s">
        <v>323</v>
      </c>
      <c r="S326" s="187" t="s">
        <v>412</v>
      </c>
      <c r="T326" s="188"/>
      <c r="U326" s="5"/>
      <c r="V326" s="52"/>
      <c r="W326" s="70"/>
      <c r="X326" s="70"/>
      <c r="Y326" s="52"/>
      <c r="Z326" s="39"/>
      <c r="AA326" s="17"/>
      <c r="AB326" s="15"/>
      <c r="AC326" s="15"/>
      <c r="AD326" s="15"/>
      <c r="AE326" s="15"/>
      <c r="AF326" s="65"/>
      <c r="AG326" s="17"/>
      <c r="AH326" s="52"/>
      <c r="AO326" s="31" t="s">
        <v>60</v>
      </c>
    </row>
    <row r="327" spans="2:41" s="3" customFormat="1" ht="2.85" customHeight="1" x14ac:dyDescent="0.2">
      <c r="P327" s="75"/>
      <c r="Q327" s="91"/>
      <c r="R327" s="6"/>
      <c r="S327" s="39"/>
      <c r="T327" s="6"/>
      <c r="U327" s="5"/>
      <c r="V327" s="52"/>
      <c r="W327" s="56"/>
      <c r="X327" s="15"/>
      <c r="Y327" s="52"/>
      <c r="Z327" s="39"/>
      <c r="AA327" s="39"/>
      <c r="AB327" s="55"/>
      <c r="AC327" s="17"/>
      <c r="AD327" s="15"/>
      <c r="AE327" s="65"/>
      <c r="AF327" s="134"/>
      <c r="AG327" s="39"/>
      <c r="AH327" s="52"/>
      <c r="AJ327" s="17"/>
      <c r="AK327" s="17"/>
      <c r="AL327" s="17"/>
      <c r="AM327" s="17"/>
      <c r="AO327" s="31" t="s">
        <v>60</v>
      </c>
    </row>
    <row r="328" spans="2:41" s="3" customFormat="1" ht="9.9499999999999993" customHeight="1" x14ac:dyDescent="0.2">
      <c r="D328" s="40" t="s">
        <v>372</v>
      </c>
      <c r="E328" s="192" t="s">
        <v>518</v>
      </c>
      <c r="F328" s="207" t="s">
        <v>627</v>
      </c>
      <c r="G328" s="207"/>
      <c r="I328" s="207"/>
      <c r="J328" s="207" t="s">
        <v>537</v>
      </c>
      <c r="K328" s="192" t="s">
        <v>630</v>
      </c>
      <c r="L328" s="192"/>
      <c r="Q328" s="6"/>
      <c r="S328" s="21"/>
      <c r="T328" s="68"/>
      <c r="U328" s="5"/>
      <c r="V328" s="52"/>
      <c r="W328" s="70"/>
      <c r="X328" s="70"/>
      <c r="Y328" s="52"/>
      <c r="Z328" s="39"/>
      <c r="AA328" s="17"/>
      <c r="AB328" s="15"/>
      <c r="AC328" s="15"/>
      <c r="AD328" s="15"/>
      <c r="AE328" s="15"/>
      <c r="AF328" s="65"/>
      <c r="AG328" s="17"/>
      <c r="AH328" s="52"/>
      <c r="AO328" s="31" t="s">
        <v>60</v>
      </c>
    </row>
    <row r="329" spans="2:41" s="3" customFormat="1" ht="9.9499999999999993" customHeight="1" x14ac:dyDescent="0.2">
      <c r="D329" s="40"/>
      <c r="E329" s="192" t="s">
        <v>517</v>
      </c>
      <c r="F329" s="207" t="s">
        <v>628</v>
      </c>
      <c r="G329" s="207"/>
      <c r="I329" s="207"/>
      <c r="J329" s="207" t="s">
        <v>538</v>
      </c>
      <c r="K329" s="192" t="s">
        <v>629</v>
      </c>
      <c r="L329" s="192"/>
      <c r="Q329" s="6"/>
      <c r="S329" s="21"/>
      <c r="T329" s="68"/>
      <c r="U329" s="5"/>
      <c r="V329" s="52"/>
      <c r="W329" s="70"/>
      <c r="X329" s="70"/>
      <c r="Y329" s="52"/>
      <c r="Z329" s="39"/>
      <c r="AA329" s="17"/>
      <c r="AB329" s="15"/>
      <c r="AC329" s="15"/>
      <c r="AD329" s="15"/>
      <c r="AE329" s="15"/>
      <c r="AF329" s="65"/>
      <c r="AG329" s="17"/>
      <c r="AH329" s="52"/>
      <c r="AO329" s="31" t="s">
        <v>60</v>
      </c>
    </row>
    <row r="330" spans="2:41" s="3" customFormat="1" ht="1.5" customHeight="1" x14ac:dyDescent="0.2">
      <c r="P330" s="75"/>
      <c r="Q330" s="91"/>
      <c r="R330" s="6"/>
      <c r="S330" s="39"/>
      <c r="T330" s="6"/>
      <c r="U330" s="5"/>
      <c r="V330" s="52"/>
      <c r="W330" s="56"/>
      <c r="X330" s="15"/>
      <c r="Y330" s="52"/>
      <c r="Z330" s="39"/>
      <c r="AA330" s="39"/>
      <c r="AB330" s="55"/>
      <c r="AC330" s="17"/>
      <c r="AD330" s="15"/>
      <c r="AE330" s="65"/>
      <c r="AF330" s="134"/>
      <c r="AG330" s="39"/>
      <c r="AH330" s="52"/>
      <c r="AJ330" s="17"/>
      <c r="AK330" s="17"/>
      <c r="AL330" s="17"/>
      <c r="AM330" s="17"/>
      <c r="AO330" s="31" t="s">
        <v>60</v>
      </c>
    </row>
    <row r="331" spans="2:41" s="3" customFormat="1" ht="9.9499999999999993" customHeight="1" x14ac:dyDescent="0.2">
      <c r="B331" s="123" t="s">
        <v>56</v>
      </c>
      <c r="D331" s="40"/>
      <c r="E331" s="75" t="s">
        <v>413</v>
      </c>
      <c r="F331" s="75"/>
      <c r="G331" s="30" t="s">
        <v>48</v>
      </c>
      <c r="H331" s="30"/>
      <c r="I331" s="30"/>
      <c r="J331" s="30"/>
      <c r="K331" s="30" t="s">
        <v>406</v>
      </c>
      <c r="L331" s="30"/>
      <c r="M331" s="30"/>
      <c r="N331" s="30"/>
      <c r="P331" s="75" t="s">
        <v>414</v>
      </c>
      <c r="Q331" s="91"/>
      <c r="R331" s="29"/>
      <c r="S331" s="39">
        <f>IF(Suggested="Yes",AA331,AG331)</f>
        <v>23.05</v>
      </c>
      <c r="T331" s="37" t="s">
        <v>47</v>
      </c>
      <c r="U331" s="5" t="str">
        <f>+Instructions!$B$3</f>
        <v>E</v>
      </c>
      <c r="V331" s="52"/>
      <c r="W331" s="56">
        <f>+Instructions!$C$22</f>
        <v>0</v>
      </c>
      <c r="X331" s="17">
        <f>ROUND($AA331*(1-W331)+0.004999,2)</f>
        <v>23.05</v>
      </c>
      <c r="Y331" s="52"/>
      <c r="Z331" s="6" t="s">
        <v>874</v>
      </c>
      <c r="AA331" s="39">
        <v>23.05</v>
      </c>
      <c r="AB331" s="60">
        <f>+W331</f>
        <v>0</v>
      </c>
      <c r="AC331" s="17">
        <f>+X331</f>
        <v>23.05</v>
      </c>
      <c r="AD331" s="12">
        <f>(AG331-AC331)/AG331</f>
        <v>0</v>
      </c>
      <c r="AE331" s="131"/>
      <c r="AF331" s="139">
        <v>1</v>
      </c>
      <c r="AG331" s="38">
        <f>SUM(AJ331:AL331)+AE331</f>
        <v>23.05</v>
      </c>
      <c r="AH331" s="52"/>
      <c r="AJ331" s="17">
        <f>ROUND(AC331/(1-VLOOKUP(AF331,Group,2,FALSE)),2)</f>
        <v>23.05</v>
      </c>
      <c r="AK331" s="17">
        <f>IF(VLOOKUP(AF331,Group,5,FALSE)="YES",VLOOKUP(ROUND(ROUND(AJ331,1)-AJ331,2),Round,2,FALSE)+VLOOKUP(AF331,Group,6,FALSE),0)</f>
        <v>0</v>
      </c>
      <c r="AL331" s="17">
        <f>IF(VLOOKUP(AF331,Group,7,FALSE)="",0,ROUND(AJ331-0.04999,1)-AJ331+AM331)</f>
        <v>0</v>
      </c>
      <c r="AM331" s="17" t="str">
        <f>IF(VLOOKUP(AF331,Group,7,FALSE)="","",VLOOKUP(AF331,Group,7,FALSE))</f>
        <v/>
      </c>
      <c r="AO331" s="109" t="s">
        <v>60</v>
      </c>
    </row>
    <row r="332" spans="2:41" s="3" customFormat="1" ht="3.95" customHeight="1" x14ac:dyDescent="0.2">
      <c r="C332" s="74"/>
      <c r="P332" s="4"/>
      <c r="Q332" s="6"/>
      <c r="S332" s="21"/>
      <c r="T332" s="68"/>
      <c r="U332" s="5"/>
      <c r="V332" s="52"/>
      <c r="W332" s="70"/>
      <c r="X332" s="70"/>
      <c r="Y332" s="52"/>
      <c r="Z332" s="39"/>
      <c r="AA332" s="17"/>
      <c r="AB332" s="15"/>
      <c r="AC332" s="15"/>
      <c r="AD332" s="15"/>
      <c r="AE332" s="15"/>
      <c r="AF332" s="65"/>
      <c r="AG332" s="17"/>
      <c r="AH332" s="52"/>
      <c r="AO332" s="109"/>
    </row>
    <row r="333" spans="2:41" s="3" customFormat="1" ht="9.9499999999999993" customHeight="1" x14ac:dyDescent="0.2">
      <c r="C333" s="74" t="s">
        <v>680</v>
      </c>
      <c r="N333" s="3" t="s">
        <v>87</v>
      </c>
      <c r="P333" s="4"/>
      <c r="Q333" s="6"/>
      <c r="R333" s="80" t="s">
        <v>323</v>
      </c>
      <c r="S333" s="187" t="s">
        <v>539</v>
      </c>
      <c r="T333" s="188"/>
      <c r="U333" s="5"/>
      <c r="V333" s="52"/>
      <c r="W333" s="70"/>
      <c r="X333" s="70"/>
      <c r="Y333" s="52"/>
      <c r="Z333" s="39"/>
      <c r="AA333" s="17"/>
      <c r="AB333" s="15"/>
      <c r="AC333" s="15"/>
      <c r="AD333" s="15"/>
      <c r="AE333" s="15"/>
      <c r="AF333" s="65"/>
      <c r="AG333" s="17"/>
      <c r="AH333" s="52"/>
      <c r="AO333" s="31" t="s">
        <v>60</v>
      </c>
    </row>
    <row r="334" spans="2:41" s="3" customFormat="1" ht="2.25" customHeight="1" x14ac:dyDescent="0.2">
      <c r="P334" s="75"/>
      <c r="Q334" s="91"/>
      <c r="R334" s="6"/>
      <c r="S334" s="39"/>
      <c r="T334" s="6"/>
      <c r="U334" s="5"/>
      <c r="V334" s="52"/>
      <c r="W334" s="56"/>
      <c r="X334" s="15"/>
      <c r="Y334" s="52"/>
      <c r="Z334" s="39"/>
      <c r="AA334" s="39"/>
      <c r="AB334" s="55"/>
      <c r="AC334" s="17"/>
      <c r="AD334" s="15"/>
      <c r="AE334" s="65"/>
      <c r="AF334" s="134"/>
      <c r="AG334" s="39"/>
      <c r="AH334" s="52"/>
      <c r="AJ334" s="17"/>
      <c r="AK334" s="17"/>
      <c r="AL334" s="17"/>
      <c r="AM334" s="17"/>
      <c r="AO334" s="31" t="s">
        <v>60</v>
      </c>
    </row>
    <row r="335" spans="2:41" s="3" customFormat="1" ht="9.9499999999999993" customHeight="1" x14ac:dyDescent="0.2">
      <c r="D335" s="40" t="s">
        <v>372</v>
      </c>
      <c r="E335" s="192" t="s">
        <v>586</v>
      </c>
      <c r="F335" s="207" t="s">
        <v>856</v>
      </c>
      <c r="G335" s="207"/>
      <c r="I335" s="207" t="s">
        <v>860</v>
      </c>
      <c r="J335" s="207"/>
      <c r="K335" s="192"/>
      <c r="L335" s="192"/>
      <c r="Q335" s="6"/>
      <c r="S335" s="21"/>
      <c r="T335" s="68"/>
      <c r="U335" s="5"/>
      <c r="V335" s="52"/>
      <c r="W335" s="70"/>
      <c r="X335" s="70"/>
      <c r="Y335" s="52"/>
      <c r="Z335" s="39"/>
      <c r="AA335" s="17"/>
      <c r="AB335" s="15"/>
      <c r="AC335" s="15"/>
      <c r="AD335" s="15"/>
      <c r="AE335" s="15"/>
      <c r="AF335" s="65"/>
      <c r="AG335" s="17"/>
      <c r="AH335" s="52"/>
      <c r="AO335" s="31" t="s">
        <v>60</v>
      </c>
    </row>
    <row r="336" spans="2:41" s="3" customFormat="1" ht="9.9499999999999993" customHeight="1" x14ac:dyDescent="0.2">
      <c r="D336" s="40"/>
      <c r="E336" s="192" t="s">
        <v>517</v>
      </c>
      <c r="F336" s="207" t="s">
        <v>859</v>
      </c>
      <c r="G336" s="207"/>
      <c r="I336" s="207"/>
      <c r="J336" s="207"/>
      <c r="K336" s="192"/>
      <c r="L336" s="192"/>
      <c r="Q336" s="6"/>
      <c r="S336" s="21"/>
      <c r="T336" s="68"/>
      <c r="U336" s="5"/>
      <c r="V336" s="52"/>
      <c r="W336" s="70"/>
      <c r="X336" s="70"/>
      <c r="Y336" s="52"/>
      <c r="Z336" s="39"/>
      <c r="AA336" s="17"/>
      <c r="AB336" s="15"/>
      <c r="AC336" s="15"/>
      <c r="AD336" s="15"/>
      <c r="AE336" s="15"/>
      <c r="AF336" s="65"/>
      <c r="AG336" s="17"/>
      <c r="AH336" s="52"/>
      <c r="AO336" s="31" t="s">
        <v>60</v>
      </c>
    </row>
    <row r="337" spans="2:41" s="3" customFormat="1" ht="0.95" customHeight="1" x14ac:dyDescent="0.2">
      <c r="P337" s="75"/>
      <c r="Q337" s="91"/>
      <c r="R337" s="6"/>
      <c r="S337" s="39"/>
      <c r="T337" s="6"/>
      <c r="U337" s="5"/>
      <c r="V337" s="52"/>
      <c r="W337" s="56"/>
      <c r="X337" s="15"/>
      <c r="Y337" s="52"/>
      <c r="Z337" s="39"/>
      <c r="AA337" s="39"/>
      <c r="AB337" s="55"/>
      <c r="AC337" s="17"/>
      <c r="AD337" s="15"/>
      <c r="AE337" s="65"/>
      <c r="AF337" s="134"/>
      <c r="AG337" s="39"/>
      <c r="AH337" s="52"/>
      <c r="AJ337" s="17"/>
      <c r="AK337" s="17"/>
      <c r="AL337" s="17"/>
      <c r="AM337" s="17"/>
      <c r="AO337" s="31" t="s">
        <v>60</v>
      </c>
    </row>
    <row r="338" spans="2:41" s="3" customFormat="1" ht="9.9499999999999993" customHeight="1" x14ac:dyDescent="0.2">
      <c r="B338" s="123" t="s">
        <v>56</v>
      </c>
      <c r="D338" s="40"/>
      <c r="E338" s="75" t="s">
        <v>857</v>
      </c>
      <c r="F338" s="75"/>
      <c r="G338" s="30" t="s">
        <v>48</v>
      </c>
      <c r="H338" s="30"/>
      <c r="I338" s="30"/>
      <c r="J338" s="30"/>
      <c r="K338" s="30" t="s">
        <v>406</v>
      </c>
      <c r="L338" s="30"/>
      <c r="M338" s="30"/>
      <c r="N338" s="30"/>
      <c r="P338" s="75" t="s">
        <v>862</v>
      </c>
      <c r="Q338" s="91"/>
      <c r="R338" s="29"/>
      <c r="S338" s="39">
        <f>IF(Suggested="Yes",AA338,AG338)</f>
        <v>20.65</v>
      </c>
      <c r="T338" s="37" t="s">
        <v>47</v>
      </c>
      <c r="U338" s="5" t="str">
        <f>+Instructions!$B$3</f>
        <v>E</v>
      </c>
      <c r="V338" s="52"/>
      <c r="W338" s="56">
        <f>+Instructions!$C$22</f>
        <v>0</v>
      </c>
      <c r="X338" s="17">
        <f t="shared" ref="X338" si="372">ROUND($AA338*(1-W338)+0.004999,2)</f>
        <v>20.65</v>
      </c>
      <c r="Y338" s="52"/>
      <c r="Z338" s="6" t="s">
        <v>873</v>
      </c>
      <c r="AA338" s="39">
        <v>20.65</v>
      </c>
      <c r="AB338" s="60">
        <f t="shared" ref="AB338" si="373">+W338</f>
        <v>0</v>
      </c>
      <c r="AC338" s="17">
        <f t="shared" ref="AC338" si="374">+X338</f>
        <v>20.65</v>
      </c>
      <c r="AD338" s="12">
        <f t="shared" ref="AD338" si="375">(AG338-AC338)/AG338</f>
        <v>0</v>
      </c>
      <c r="AE338" s="131"/>
      <c r="AF338" s="139">
        <v>1</v>
      </c>
      <c r="AG338" s="38">
        <f t="shared" ref="AG338" si="376">SUM(AJ338:AL338)+AE338</f>
        <v>20.65</v>
      </c>
      <c r="AH338" s="52"/>
      <c r="AJ338" s="17">
        <f t="shared" ref="AJ338" si="377">ROUND(AC338/(1-VLOOKUP(AF338,Group,2,FALSE)),2)</f>
        <v>20.65</v>
      </c>
      <c r="AK338" s="17">
        <f t="shared" ref="AK338" si="378">IF(VLOOKUP(AF338,Group,5,FALSE)="YES",VLOOKUP(ROUND(ROUND(AJ338,1)-AJ338,2),Round,2,FALSE)+VLOOKUP(AF338,Group,6,FALSE),0)</f>
        <v>0</v>
      </c>
      <c r="AL338" s="17">
        <f t="shared" ref="AL338" si="379">IF(VLOOKUP(AF338,Group,7,FALSE)="",0,ROUND(AJ338-0.04999,1)-AJ338+AM338)</f>
        <v>0</v>
      </c>
      <c r="AM338" s="17" t="str">
        <f t="shared" ref="AM338" si="380">IF(VLOOKUP(AF338,Group,7,FALSE)="","",VLOOKUP(AF338,Group,7,FALSE))</f>
        <v/>
      </c>
      <c r="AO338" s="109" t="s">
        <v>60</v>
      </c>
    </row>
    <row r="339" spans="2:41" s="3" customFormat="1" ht="2.25" customHeight="1" x14ac:dyDescent="0.2">
      <c r="P339" s="75"/>
      <c r="Q339" s="91"/>
      <c r="R339" s="6"/>
      <c r="S339" s="39"/>
      <c r="T339" s="6"/>
      <c r="U339" s="5"/>
      <c r="V339" s="52"/>
      <c r="W339" s="56"/>
      <c r="X339" s="15"/>
      <c r="Y339" s="52"/>
      <c r="Z339" s="39"/>
      <c r="AA339" s="39"/>
      <c r="AB339" s="55"/>
      <c r="AC339" s="17"/>
      <c r="AD339" s="15"/>
      <c r="AE339" s="65"/>
      <c r="AF339" s="134"/>
      <c r="AG339" s="39"/>
      <c r="AH339" s="52"/>
      <c r="AJ339" s="17"/>
      <c r="AK339" s="17"/>
      <c r="AL339" s="17"/>
      <c r="AM339" s="17"/>
      <c r="AO339" s="31" t="s">
        <v>60</v>
      </c>
    </row>
    <row r="340" spans="2:41" s="3" customFormat="1" ht="9.9499999999999993" customHeight="1" x14ac:dyDescent="0.2">
      <c r="D340" s="40" t="s">
        <v>372</v>
      </c>
      <c r="E340" s="192" t="s">
        <v>586</v>
      </c>
      <c r="F340" s="207" t="s">
        <v>587</v>
      </c>
      <c r="G340" s="207"/>
      <c r="I340" s="207" t="s">
        <v>589</v>
      </c>
      <c r="J340" s="207"/>
      <c r="K340" s="192" t="s">
        <v>591</v>
      </c>
      <c r="L340" s="192"/>
      <c r="Q340" s="6"/>
      <c r="S340" s="21"/>
      <c r="T340" s="68"/>
      <c r="U340" s="5"/>
      <c r="V340" s="52"/>
      <c r="W340" s="70"/>
      <c r="X340" s="70"/>
      <c r="Y340" s="52"/>
      <c r="Z340" s="39"/>
      <c r="AA340" s="17"/>
      <c r="AB340" s="15"/>
      <c r="AC340" s="15"/>
      <c r="AD340" s="15"/>
      <c r="AE340" s="15"/>
      <c r="AF340" s="65"/>
      <c r="AG340" s="17"/>
      <c r="AH340" s="52"/>
      <c r="AO340" s="31" t="s">
        <v>60</v>
      </c>
    </row>
    <row r="341" spans="2:41" s="3" customFormat="1" ht="9.9499999999999993" customHeight="1" x14ac:dyDescent="0.2">
      <c r="D341" s="40"/>
      <c r="E341" s="192" t="s">
        <v>517</v>
      </c>
      <c r="F341" s="207" t="s">
        <v>588</v>
      </c>
      <c r="G341" s="207"/>
      <c r="I341" s="207" t="s">
        <v>590</v>
      </c>
      <c r="J341" s="207"/>
      <c r="K341" s="192" t="s">
        <v>592</v>
      </c>
      <c r="L341" s="192"/>
      <c r="Q341" s="6"/>
      <c r="S341" s="21"/>
      <c r="T341" s="68"/>
      <c r="U341" s="5"/>
      <c r="V341" s="52"/>
      <c r="W341" s="70"/>
      <c r="X341" s="70"/>
      <c r="Y341" s="52"/>
      <c r="Z341" s="39"/>
      <c r="AA341" s="17"/>
      <c r="AB341" s="15"/>
      <c r="AC341" s="15"/>
      <c r="AD341" s="15"/>
      <c r="AE341" s="15"/>
      <c r="AF341" s="65"/>
      <c r="AG341" s="17"/>
      <c r="AH341" s="52"/>
      <c r="AO341" s="31" t="s">
        <v>60</v>
      </c>
    </row>
    <row r="342" spans="2:41" s="3" customFormat="1" ht="0.95" customHeight="1" x14ac:dyDescent="0.2">
      <c r="P342" s="75"/>
      <c r="Q342" s="91"/>
      <c r="R342" s="6"/>
      <c r="S342" s="39"/>
      <c r="T342" s="6"/>
      <c r="U342" s="5"/>
      <c r="V342" s="52"/>
      <c r="W342" s="56"/>
      <c r="X342" s="15"/>
      <c r="Y342" s="52"/>
      <c r="Z342" s="39"/>
      <c r="AA342" s="39"/>
      <c r="AB342" s="55"/>
      <c r="AC342" s="17"/>
      <c r="AD342" s="15"/>
      <c r="AE342" s="65"/>
      <c r="AF342" s="134"/>
      <c r="AG342" s="39"/>
      <c r="AH342" s="52"/>
      <c r="AJ342" s="17"/>
      <c r="AK342" s="17"/>
      <c r="AL342" s="17"/>
      <c r="AM342" s="17"/>
      <c r="AO342" s="31" t="s">
        <v>60</v>
      </c>
    </row>
    <row r="343" spans="2:41" s="3" customFormat="1" ht="9.9499999999999993" customHeight="1" x14ac:dyDescent="0.2">
      <c r="B343" s="123" t="s">
        <v>56</v>
      </c>
      <c r="D343" s="40"/>
      <c r="E343" s="75" t="s">
        <v>541</v>
      </c>
      <c r="F343" s="75"/>
      <c r="G343" s="30" t="s">
        <v>48</v>
      </c>
      <c r="H343" s="30"/>
      <c r="I343" s="30"/>
      <c r="J343" s="30"/>
      <c r="K343" s="30" t="s">
        <v>406</v>
      </c>
      <c r="L343" s="30"/>
      <c r="M343" s="30"/>
      <c r="N343" s="30"/>
      <c r="P343" s="75" t="s">
        <v>540</v>
      </c>
      <c r="Q343" s="91"/>
      <c r="R343" s="29"/>
      <c r="S343" s="39">
        <f>IF(Suggested="Yes",AA343,AG343)</f>
        <v>20.3</v>
      </c>
      <c r="T343" s="37" t="s">
        <v>47</v>
      </c>
      <c r="U343" s="5" t="str">
        <f>+Instructions!$B$3</f>
        <v>E</v>
      </c>
      <c r="V343" s="52"/>
      <c r="W343" s="56">
        <f>+Instructions!$C$22</f>
        <v>0</v>
      </c>
      <c r="X343" s="17">
        <f>ROUND($AA343*(1-W343)+0.004999,2)</f>
        <v>20.3</v>
      </c>
      <c r="Y343" s="52"/>
      <c r="Z343" s="6" t="s">
        <v>874</v>
      </c>
      <c r="AA343" s="39">
        <v>20.3</v>
      </c>
      <c r="AB343" s="60">
        <f t="shared" ref="AB343" si="381">+W343</f>
        <v>0</v>
      </c>
      <c r="AC343" s="17">
        <f t="shared" ref="AC343" si="382">+X343</f>
        <v>20.3</v>
      </c>
      <c r="AD343" s="12">
        <f t="shared" ref="AD343" si="383">(AG343-AC343)/AG343</f>
        <v>0</v>
      </c>
      <c r="AE343" s="131"/>
      <c r="AF343" s="139">
        <v>1</v>
      </c>
      <c r="AG343" s="38">
        <f t="shared" ref="AG343" si="384">SUM(AJ343:AL343)+AE343</f>
        <v>20.3</v>
      </c>
      <c r="AH343" s="52"/>
      <c r="AJ343" s="17">
        <f t="shared" ref="AJ343" si="385">ROUND(AC343/(1-VLOOKUP(AF343,Group,2,FALSE)),2)</f>
        <v>20.3</v>
      </c>
      <c r="AK343" s="17">
        <f t="shared" ref="AK343" si="386">IF(VLOOKUP(AF343,Group,5,FALSE)="YES",VLOOKUP(ROUND(ROUND(AJ343,1)-AJ343,2),Round,2,FALSE)+VLOOKUP(AF343,Group,6,FALSE),0)</f>
        <v>0</v>
      </c>
      <c r="AL343" s="17">
        <f t="shared" ref="AL343" si="387">IF(VLOOKUP(AF343,Group,7,FALSE)="",0,ROUND(AJ343-0.04999,1)-AJ343+AM343)</f>
        <v>0</v>
      </c>
      <c r="AM343" s="17" t="str">
        <f t="shared" ref="AM343" si="388">IF(VLOOKUP(AF343,Group,7,FALSE)="","",VLOOKUP(AF343,Group,7,FALSE))</f>
        <v/>
      </c>
      <c r="AO343" s="109" t="s">
        <v>60</v>
      </c>
    </row>
    <row r="344" spans="2:41" s="3" customFormat="1" ht="2.25" customHeight="1" x14ac:dyDescent="0.2">
      <c r="P344" s="75"/>
      <c r="Q344" s="91"/>
      <c r="R344" s="6"/>
      <c r="S344" s="39"/>
      <c r="T344" s="6"/>
      <c r="U344" s="5"/>
      <c r="V344" s="52"/>
      <c r="W344" s="56"/>
      <c r="X344" s="15"/>
      <c r="Y344" s="52"/>
      <c r="Z344" s="39"/>
      <c r="AA344" s="39"/>
      <c r="AB344" s="55"/>
      <c r="AC344" s="17"/>
      <c r="AD344" s="15"/>
      <c r="AE344" s="65"/>
      <c r="AF344" s="134"/>
      <c r="AG344" s="39"/>
      <c r="AH344" s="52"/>
      <c r="AJ344" s="17"/>
      <c r="AK344" s="17"/>
      <c r="AL344" s="17"/>
      <c r="AM344" s="17"/>
      <c r="AO344" s="31" t="s">
        <v>60</v>
      </c>
    </row>
    <row r="345" spans="2:41" s="3" customFormat="1" ht="9.9499999999999993" customHeight="1" x14ac:dyDescent="0.2">
      <c r="D345" s="40" t="s">
        <v>372</v>
      </c>
      <c r="E345" s="192" t="s">
        <v>593</v>
      </c>
      <c r="F345" s="207" t="s">
        <v>633</v>
      </c>
      <c r="G345" s="207"/>
      <c r="I345" s="207" t="s">
        <v>861</v>
      </c>
      <c r="J345" s="207"/>
      <c r="K345" s="192"/>
      <c r="L345" s="192"/>
      <c r="Q345" s="6"/>
      <c r="S345" s="21"/>
      <c r="T345" s="68"/>
      <c r="U345" s="5"/>
      <c r="V345" s="52"/>
      <c r="W345" s="70"/>
      <c r="X345" s="70"/>
      <c r="Y345" s="52"/>
      <c r="Z345" s="39"/>
      <c r="AA345" s="17"/>
      <c r="AB345" s="15"/>
      <c r="AC345" s="15"/>
      <c r="AD345" s="15"/>
      <c r="AE345" s="15"/>
      <c r="AF345" s="65"/>
      <c r="AG345" s="17"/>
      <c r="AH345" s="52"/>
      <c r="AO345" s="31" t="s">
        <v>60</v>
      </c>
    </row>
    <row r="346" spans="2:41" s="3" customFormat="1" ht="0.95" customHeight="1" x14ac:dyDescent="0.2">
      <c r="P346" s="75"/>
      <c r="Q346" s="91"/>
      <c r="R346" s="6"/>
      <c r="S346" s="39"/>
      <c r="T346" s="6"/>
      <c r="U346" s="5"/>
      <c r="V346" s="52"/>
      <c r="W346" s="56"/>
      <c r="X346" s="15"/>
      <c r="Y346" s="52"/>
      <c r="Z346" s="39"/>
      <c r="AA346" s="39"/>
      <c r="AB346" s="55"/>
      <c r="AC346" s="17"/>
      <c r="AD346" s="15"/>
      <c r="AE346" s="65"/>
      <c r="AF346" s="134"/>
      <c r="AG346" s="39"/>
      <c r="AH346" s="52"/>
      <c r="AJ346" s="17"/>
      <c r="AK346" s="17"/>
      <c r="AL346" s="17"/>
      <c r="AM346" s="17"/>
      <c r="AO346" s="31" t="s">
        <v>60</v>
      </c>
    </row>
    <row r="347" spans="2:41" s="3" customFormat="1" ht="9.9499999999999993" customHeight="1" x14ac:dyDescent="0.2">
      <c r="B347" s="123" t="s">
        <v>56</v>
      </c>
      <c r="D347" s="40"/>
      <c r="E347" s="75" t="s">
        <v>857</v>
      </c>
      <c r="F347" s="75"/>
      <c r="G347" s="30" t="s">
        <v>48</v>
      </c>
      <c r="H347" s="30"/>
      <c r="I347" s="30"/>
      <c r="J347" s="30"/>
      <c r="K347" s="30" t="s">
        <v>406</v>
      </c>
      <c r="L347" s="30"/>
      <c r="M347" s="30"/>
      <c r="N347" s="30"/>
      <c r="P347" s="75" t="s">
        <v>862</v>
      </c>
      <c r="Q347" s="91"/>
      <c r="R347" s="29"/>
      <c r="S347" s="39">
        <f>IF(Suggested="Yes",AA347,AG347)</f>
        <v>23.55</v>
      </c>
      <c r="T347" s="37" t="s">
        <v>47</v>
      </c>
      <c r="U347" s="5" t="str">
        <f>+Instructions!$B$3</f>
        <v>E</v>
      </c>
      <c r="V347" s="52"/>
      <c r="W347" s="56">
        <f>+Instructions!$C$22</f>
        <v>0</v>
      </c>
      <c r="X347" s="17">
        <f t="shared" ref="X347" si="389">ROUND($AA347*(1-W347)+0.004999,2)</f>
        <v>23.55</v>
      </c>
      <c r="Y347" s="52"/>
      <c r="Z347" s="6" t="s">
        <v>873</v>
      </c>
      <c r="AA347" s="39">
        <v>23.55</v>
      </c>
      <c r="AB347" s="60">
        <f t="shared" ref="AB347" si="390">+W347</f>
        <v>0</v>
      </c>
      <c r="AC347" s="17">
        <f t="shared" ref="AC347" si="391">+X347</f>
        <v>23.55</v>
      </c>
      <c r="AD347" s="12">
        <f t="shared" ref="AD347" si="392">(AG347-AC347)/AG347</f>
        <v>0</v>
      </c>
      <c r="AE347" s="131"/>
      <c r="AF347" s="139">
        <v>1</v>
      </c>
      <c r="AG347" s="38">
        <f t="shared" ref="AG347" si="393">SUM(AJ347:AL347)+AE347</f>
        <v>23.55</v>
      </c>
      <c r="AH347" s="52"/>
      <c r="AJ347" s="17">
        <f t="shared" ref="AJ347" si="394">ROUND(AC347/(1-VLOOKUP(AF347,Group,2,FALSE)),2)</f>
        <v>23.55</v>
      </c>
      <c r="AK347" s="17">
        <f t="shared" ref="AK347" si="395">IF(VLOOKUP(AF347,Group,5,FALSE)="YES",VLOOKUP(ROUND(ROUND(AJ347,1)-AJ347,2),Round,2,FALSE)+VLOOKUP(AF347,Group,6,FALSE),0)</f>
        <v>0</v>
      </c>
      <c r="AL347" s="17">
        <f t="shared" ref="AL347" si="396">IF(VLOOKUP(AF347,Group,7,FALSE)="",0,ROUND(AJ347-0.04999,1)-AJ347+AM347)</f>
        <v>0</v>
      </c>
      <c r="AM347" s="17" t="str">
        <f t="shared" ref="AM347" si="397">IF(VLOOKUP(AF347,Group,7,FALSE)="","",VLOOKUP(AF347,Group,7,FALSE))</f>
        <v/>
      </c>
      <c r="AO347" s="109" t="s">
        <v>60</v>
      </c>
    </row>
    <row r="348" spans="2:41" s="3" customFormat="1" ht="9.9499999999999993" customHeight="1" x14ac:dyDescent="0.2">
      <c r="B348" s="123" t="s">
        <v>56</v>
      </c>
      <c r="D348" s="40"/>
      <c r="E348" s="75" t="s">
        <v>541</v>
      </c>
      <c r="F348" s="75"/>
      <c r="G348" s="30" t="s">
        <v>48</v>
      </c>
      <c r="H348" s="30"/>
      <c r="I348" s="30"/>
      <c r="J348" s="30"/>
      <c r="K348" s="30" t="s">
        <v>406</v>
      </c>
      <c r="L348" s="30"/>
      <c r="M348" s="30"/>
      <c r="N348" s="30"/>
      <c r="P348" s="75" t="s">
        <v>540</v>
      </c>
      <c r="Q348" s="91"/>
      <c r="R348" s="29"/>
      <c r="S348" s="39">
        <f>IF(Suggested="Yes",AA348,AG348)</f>
        <v>23.2</v>
      </c>
      <c r="T348" s="37" t="s">
        <v>47</v>
      </c>
      <c r="U348" s="5" t="str">
        <f>+Instructions!$B$3</f>
        <v>E</v>
      </c>
      <c r="V348" s="52"/>
      <c r="W348" s="56">
        <f>+Instructions!$C$22</f>
        <v>0</v>
      </c>
      <c r="X348" s="17">
        <f>ROUND($AA348*(1-W348)+0.004999,2)</f>
        <v>23.2</v>
      </c>
      <c r="Y348" s="52"/>
      <c r="Z348" s="6" t="s">
        <v>874</v>
      </c>
      <c r="AA348" s="39">
        <v>23.2</v>
      </c>
      <c r="AB348" s="60">
        <f t="shared" ref="AB348" si="398">+W348</f>
        <v>0</v>
      </c>
      <c r="AC348" s="17">
        <f t="shared" ref="AC348" si="399">+X348</f>
        <v>23.2</v>
      </c>
      <c r="AD348" s="12">
        <f t="shared" ref="AD348" si="400">(AG348-AC348)/AG348</f>
        <v>0</v>
      </c>
      <c r="AE348" s="131"/>
      <c r="AF348" s="139">
        <v>1</v>
      </c>
      <c r="AG348" s="38">
        <f t="shared" ref="AG348" si="401">SUM(AJ348:AL348)+AE348</f>
        <v>23.2</v>
      </c>
      <c r="AH348" s="52"/>
      <c r="AJ348" s="17">
        <f t="shared" ref="AJ348" si="402">ROUND(AC348/(1-VLOOKUP(AF348,Group,2,FALSE)),2)</f>
        <v>23.2</v>
      </c>
      <c r="AK348" s="17">
        <f t="shared" ref="AK348" si="403">IF(VLOOKUP(AF348,Group,5,FALSE)="YES",VLOOKUP(ROUND(ROUND(AJ348,1)-AJ348,2),Round,2,FALSE)+VLOOKUP(AF348,Group,6,FALSE),0)</f>
        <v>0</v>
      </c>
      <c r="AL348" s="17">
        <f t="shared" ref="AL348" si="404">IF(VLOOKUP(AF348,Group,7,FALSE)="",0,ROUND(AJ348-0.04999,1)-AJ348+AM348)</f>
        <v>0</v>
      </c>
      <c r="AM348" s="17" t="str">
        <f t="shared" ref="AM348" si="405">IF(VLOOKUP(AF348,Group,7,FALSE)="","",VLOOKUP(AF348,Group,7,FALSE))</f>
        <v/>
      </c>
      <c r="AO348" s="109" t="s">
        <v>60</v>
      </c>
    </row>
    <row r="349" spans="2:41" s="3" customFormat="1" ht="2.25" customHeight="1" x14ac:dyDescent="0.2">
      <c r="P349" s="75"/>
      <c r="Q349" s="91"/>
      <c r="R349" s="6"/>
      <c r="S349" s="39"/>
      <c r="T349" s="6"/>
      <c r="U349" s="5"/>
      <c r="V349" s="52"/>
      <c r="W349" s="56"/>
      <c r="X349" s="15"/>
      <c r="Y349" s="52"/>
      <c r="Z349" s="39"/>
      <c r="AA349" s="39"/>
      <c r="AB349" s="55"/>
      <c r="AC349" s="17"/>
      <c r="AD349" s="15"/>
      <c r="AE349" s="65"/>
      <c r="AF349" s="134"/>
      <c r="AG349" s="39"/>
      <c r="AH349" s="52"/>
      <c r="AJ349" s="17"/>
      <c r="AK349" s="17"/>
      <c r="AL349" s="17"/>
      <c r="AM349" s="17"/>
      <c r="AO349" s="31" t="s">
        <v>60</v>
      </c>
    </row>
    <row r="350" spans="2:41" s="3" customFormat="1" ht="9.9499999999999993" customHeight="1" x14ac:dyDescent="0.2">
      <c r="D350" s="40" t="s">
        <v>372</v>
      </c>
      <c r="E350" s="192" t="s">
        <v>716</v>
      </c>
      <c r="F350" s="207"/>
      <c r="G350" s="207"/>
      <c r="I350" s="207"/>
      <c r="J350" s="207"/>
      <c r="K350" s="192"/>
      <c r="L350" s="192"/>
      <c r="Q350" s="6"/>
      <c r="S350" s="21"/>
      <c r="T350" s="68"/>
      <c r="U350" s="5"/>
      <c r="V350" s="52"/>
      <c r="W350" s="70"/>
      <c r="X350" s="70"/>
      <c r="Y350" s="52"/>
      <c r="Z350" s="39"/>
      <c r="AA350" s="17"/>
      <c r="AB350" s="15"/>
      <c r="AC350" s="15"/>
      <c r="AD350" s="15"/>
      <c r="AE350" s="15"/>
      <c r="AF350" s="65"/>
      <c r="AG350" s="17"/>
      <c r="AH350" s="52"/>
      <c r="AO350" s="31" t="s">
        <v>60</v>
      </c>
    </row>
    <row r="351" spans="2:41" s="3" customFormat="1" ht="0.95" customHeight="1" x14ac:dyDescent="0.2">
      <c r="P351" s="75"/>
      <c r="Q351" s="91"/>
      <c r="R351" s="6"/>
      <c r="S351" s="39"/>
      <c r="T351" s="6"/>
      <c r="U351" s="5"/>
      <c r="V351" s="52"/>
      <c r="W351" s="56"/>
      <c r="X351" s="15"/>
      <c r="Y351" s="52"/>
      <c r="Z351" s="39"/>
      <c r="AA351" s="39"/>
      <c r="AB351" s="55"/>
      <c r="AC351" s="17"/>
      <c r="AD351" s="15"/>
      <c r="AE351" s="65"/>
      <c r="AF351" s="134"/>
      <c r="AG351" s="39"/>
      <c r="AH351" s="52"/>
      <c r="AJ351" s="17"/>
      <c r="AK351" s="17"/>
      <c r="AL351" s="17"/>
      <c r="AM351" s="17"/>
      <c r="AO351" s="31" t="s">
        <v>60</v>
      </c>
    </row>
    <row r="352" spans="2:41" s="3" customFormat="1" ht="9.9499999999999993" customHeight="1" x14ac:dyDescent="0.2">
      <c r="B352" s="123" t="s">
        <v>56</v>
      </c>
      <c r="D352" s="40"/>
      <c r="E352" s="75" t="s">
        <v>541</v>
      </c>
      <c r="F352" s="75"/>
      <c r="G352" s="30" t="s">
        <v>48</v>
      </c>
      <c r="H352" s="30"/>
      <c r="I352" s="30"/>
      <c r="J352" s="30"/>
      <c r="K352" s="30" t="s">
        <v>406</v>
      </c>
      <c r="L352" s="30"/>
      <c r="M352" s="30"/>
      <c r="N352" s="30"/>
      <c r="P352" s="75" t="s">
        <v>540</v>
      </c>
      <c r="Q352" s="91"/>
      <c r="R352" s="29"/>
      <c r="S352" s="39">
        <f>IF(Suggested="Yes",AA352,AG352)</f>
        <v>26.1</v>
      </c>
      <c r="T352" s="37" t="s">
        <v>47</v>
      </c>
      <c r="U352" s="5" t="str">
        <f>+Instructions!$B$3</f>
        <v>E</v>
      </c>
      <c r="V352" s="52"/>
      <c r="W352" s="56">
        <f>+Instructions!$C$22</f>
        <v>0</v>
      </c>
      <c r="X352" s="17">
        <f t="shared" ref="X352" si="406">ROUND($AA352*(1-W352)+0.004999,2)</f>
        <v>26.1</v>
      </c>
      <c r="Y352" s="52"/>
      <c r="Z352" s="6" t="s">
        <v>874</v>
      </c>
      <c r="AA352" s="39">
        <v>26.1</v>
      </c>
      <c r="AB352" s="60">
        <f t="shared" ref="AB352" si="407">+W352</f>
        <v>0</v>
      </c>
      <c r="AC352" s="17">
        <f t="shared" ref="AC352" si="408">+X352</f>
        <v>26.1</v>
      </c>
      <c r="AD352" s="12">
        <f t="shared" ref="AD352" si="409">(AG352-AC352)/AG352</f>
        <v>0</v>
      </c>
      <c r="AE352" s="131"/>
      <c r="AF352" s="139">
        <v>1</v>
      </c>
      <c r="AG352" s="38">
        <f t="shared" ref="AG352" si="410">SUM(AJ352:AL352)+AE352</f>
        <v>26.1</v>
      </c>
      <c r="AH352" s="52"/>
      <c r="AJ352" s="17">
        <f t="shared" ref="AJ352" si="411">ROUND(AC352/(1-VLOOKUP(AF352,Group,2,FALSE)),2)</f>
        <v>26.1</v>
      </c>
      <c r="AK352" s="17">
        <f t="shared" ref="AK352" si="412">IF(VLOOKUP(AF352,Group,5,FALSE)="YES",VLOOKUP(ROUND(ROUND(AJ352,1)-AJ352,2),Round,2,FALSE)+VLOOKUP(AF352,Group,6,FALSE),0)</f>
        <v>0</v>
      </c>
      <c r="AL352" s="17">
        <f t="shared" ref="AL352" si="413">IF(VLOOKUP(AF352,Group,7,FALSE)="",0,ROUND(AJ352-0.04999,1)-AJ352+AM352)</f>
        <v>0</v>
      </c>
      <c r="AM352" s="17" t="str">
        <f t="shared" ref="AM352" si="414">IF(VLOOKUP(AF352,Group,7,FALSE)="","",VLOOKUP(AF352,Group,7,FALSE))</f>
        <v/>
      </c>
      <c r="AO352" s="109" t="s">
        <v>60</v>
      </c>
    </row>
    <row r="353" spans="2:41" s="3" customFormat="1" ht="2.25" customHeight="1" x14ac:dyDescent="0.2">
      <c r="P353" s="75"/>
      <c r="Q353" s="91"/>
      <c r="R353" s="6"/>
      <c r="S353" s="39"/>
      <c r="T353" s="6"/>
      <c r="U353" s="5"/>
      <c r="V353" s="52"/>
      <c r="W353" s="56"/>
      <c r="X353" s="15"/>
      <c r="Y353" s="52"/>
      <c r="Z353" s="39"/>
      <c r="AA353" s="39"/>
      <c r="AB353" s="55"/>
      <c r="AC353" s="17"/>
      <c r="AD353" s="15"/>
      <c r="AE353" s="65"/>
      <c r="AF353" s="134"/>
      <c r="AG353" s="39"/>
      <c r="AH353" s="52"/>
      <c r="AJ353" s="17"/>
      <c r="AK353" s="17"/>
      <c r="AL353" s="17"/>
      <c r="AM353" s="17"/>
      <c r="AO353" s="31" t="s">
        <v>60</v>
      </c>
    </row>
    <row r="354" spans="2:41" s="3" customFormat="1" ht="9.9499999999999993" customHeight="1" x14ac:dyDescent="0.2">
      <c r="D354" s="40" t="s">
        <v>372</v>
      </c>
      <c r="E354" s="192" t="s">
        <v>544</v>
      </c>
      <c r="F354" s="207"/>
      <c r="G354" s="207"/>
      <c r="I354" s="207"/>
      <c r="J354" s="207"/>
      <c r="K354" s="192"/>
      <c r="L354" s="192"/>
      <c r="Q354" s="6"/>
      <c r="S354" s="21"/>
      <c r="T354" s="68"/>
      <c r="U354" s="5"/>
      <c r="V354" s="52"/>
      <c r="W354" s="70"/>
      <c r="X354" s="70"/>
      <c r="Y354" s="52"/>
      <c r="Z354" s="39"/>
      <c r="AA354" s="17"/>
      <c r="AB354" s="15"/>
      <c r="AC354" s="15"/>
      <c r="AD354" s="15"/>
      <c r="AE354" s="15"/>
      <c r="AF354" s="65"/>
      <c r="AG354" s="17"/>
      <c r="AH354" s="52"/>
      <c r="AO354" s="31" t="s">
        <v>60</v>
      </c>
    </row>
    <row r="355" spans="2:41" s="3" customFormat="1" ht="0.95" customHeight="1" x14ac:dyDescent="0.2">
      <c r="P355" s="75"/>
      <c r="Q355" s="91"/>
      <c r="R355" s="6"/>
      <c r="S355" s="39"/>
      <c r="T355" s="6"/>
      <c r="U355" s="5"/>
      <c r="V355" s="52"/>
      <c r="W355" s="56"/>
      <c r="X355" s="15"/>
      <c r="Y355" s="52"/>
      <c r="Z355" s="39"/>
      <c r="AA355" s="39"/>
      <c r="AB355" s="55"/>
      <c r="AC355" s="17"/>
      <c r="AD355" s="15"/>
      <c r="AE355" s="65"/>
      <c r="AF355" s="134"/>
      <c r="AG355" s="39"/>
      <c r="AH355" s="52"/>
      <c r="AJ355" s="17"/>
      <c r="AK355" s="17"/>
      <c r="AL355" s="17"/>
      <c r="AM355" s="17"/>
      <c r="AO355" s="31" t="s">
        <v>60</v>
      </c>
    </row>
    <row r="356" spans="2:41" s="3" customFormat="1" ht="9.9499999999999993" customHeight="1" x14ac:dyDescent="0.2">
      <c r="B356" s="123" t="s">
        <v>56</v>
      </c>
      <c r="D356" s="40"/>
      <c r="E356" s="75" t="s">
        <v>542</v>
      </c>
      <c r="F356" s="75"/>
      <c r="G356" s="30" t="s">
        <v>48</v>
      </c>
      <c r="H356" s="30"/>
      <c r="I356" s="30"/>
      <c r="J356" s="30"/>
      <c r="K356" s="30" t="s">
        <v>406</v>
      </c>
      <c r="L356" s="30"/>
      <c r="M356" s="30"/>
      <c r="N356" s="30"/>
      <c r="P356" s="75" t="s">
        <v>543</v>
      </c>
      <c r="Q356" s="91"/>
      <c r="R356" s="29"/>
      <c r="S356" s="39">
        <f>IF(Suggested="Yes",AA356,AG356)</f>
        <v>26.15</v>
      </c>
      <c r="T356" s="37" t="s">
        <v>47</v>
      </c>
      <c r="U356" s="5" t="str">
        <f>+Instructions!$B$3</f>
        <v>E</v>
      </c>
      <c r="V356" s="52"/>
      <c r="W356" s="56">
        <f>+Instructions!$C$22</f>
        <v>0</v>
      </c>
      <c r="X356" s="17">
        <f t="shared" ref="X356:X363" si="415">ROUND($AA356*(1-W356)+0.004999,2)</f>
        <v>26.15</v>
      </c>
      <c r="Y356" s="52"/>
      <c r="Z356" s="6" t="s">
        <v>874</v>
      </c>
      <c r="AA356" s="39">
        <v>26.15</v>
      </c>
      <c r="AB356" s="60">
        <f t="shared" ref="AB356:AB363" si="416">+W356</f>
        <v>0</v>
      </c>
      <c r="AC356" s="17">
        <f t="shared" ref="AC356:AC363" si="417">+X356</f>
        <v>26.15</v>
      </c>
      <c r="AD356" s="12">
        <f t="shared" ref="AD356:AD363" si="418">(AG356-AC356)/AG356</f>
        <v>0</v>
      </c>
      <c r="AE356" s="131"/>
      <c r="AF356" s="139">
        <v>1</v>
      </c>
      <c r="AG356" s="38">
        <f t="shared" ref="AG356:AG363" si="419">SUM(AJ356:AL356)+AE356</f>
        <v>26.15</v>
      </c>
      <c r="AH356" s="52"/>
      <c r="AJ356" s="17">
        <f t="shared" ref="AJ356:AJ363" si="420">ROUND(AC356/(1-VLOOKUP(AF356,Group,2,FALSE)),2)</f>
        <v>26.15</v>
      </c>
      <c r="AK356" s="17">
        <f t="shared" ref="AK356:AK363" si="421">IF(VLOOKUP(AF356,Group,5,FALSE)="YES",VLOOKUP(ROUND(ROUND(AJ356,1)-AJ356,2),Round,2,FALSE)+VLOOKUP(AF356,Group,6,FALSE),0)</f>
        <v>0</v>
      </c>
      <c r="AL356" s="17">
        <f t="shared" ref="AL356:AL363" si="422">IF(VLOOKUP(AF356,Group,7,FALSE)="",0,ROUND(AJ356-0.04999,1)-AJ356+AM356)</f>
        <v>0</v>
      </c>
      <c r="AM356" s="17" t="str">
        <f t="shared" ref="AM356:AM363" si="423">IF(VLOOKUP(AF356,Group,7,FALSE)="","",VLOOKUP(AF356,Group,7,FALSE))</f>
        <v/>
      </c>
      <c r="AO356" s="109" t="s">
        <v>60</v>
      </c>
    </row>
    <row r="357" spans="2:41" s="3" customFormat="1" ht="2.25" customHeight="1" x14ac:dyDescent="0.2">
      <c r="P357" s="75"/>
      <c r="Q357" s="164"/>
      <c r="R357" s="29"/>
      <c r="S357" s="39"/>
      <c r="T357" s="6"/>
      <c r="U357" s="5"/>
      <c r="V357" s="52"/>
      <c r="W357" s="56"/>
      <c r="X357" s="15"/>
      <c r="Y357" s="52"/>
      <c r="Z357" s="39"/>
      <c r="AA357" s="39"/>
      <c r="AB357" s="55"/>
      <c r="AC357" s="17"/>
      <c r="AD357" s="15"/>
      <c r="AE357" s="65"/>
      <c r="AF357" s="134"/>
      <c r="AG357" s="39"/>
      <c r="AH357" s="52"/>
      <c r="AJ357" s="17"/>
      <c r="AK357" s="17"/>
      <c r="AL357" s="17"/>
      <c r="AM357" s="17"/>
      <c r="AO357" s="109"/>
    </row>
    <row r="358" spans="2:41" s="3" customFormat="1" ht="9.9499999999999993" customHeight="1" x14ac:dyDescent="0.2">
      <c r="D358" s="40" t="s">
        <v>372</v>
      </c>
      <c r="E358" s="192" t="s">
        <v>586</v>
      </c>
      <c r="F358" s="207"/>
      <c r="G358" s="207" t="s">
        <v>596</v>
      </c>
      <c r="I358" s="207" t="s">
        <v>590</v>
      </c>
      <c r="K358" s="207" t="s">
        <v>634</v>
      </c>
      <c r="L358" s="192"/>
      <c r="Q358" s="6"/>
      <c r="S358" s="21"/>
      <c r="T358" s="68"/>
      <c r="U358" s="5"/>
      <c r="V358" s="52"/>
      <c r="W358" s="70"/>
      <c r="X358" s="70"/>
      <c r="Y358" s="52"/>
      <c r="Z358" s="39"/>
      <c r="AA358" s="17"/>
      <c r="AB358" s="15"/>
      <c r="AC358" s="15"/>
      <c r="AD358" s="15"/>
      <c r="AE358" s="15"/>
      <c r="AF358" s="65"/>
      <c r="AG358" s="17"/>
      <c r="AH358" s="52"/>
      <c r="AO358" s="31" t="s">
        <v>60</v>
      </c>
    </row>
    <row r="359" spans="2:41" s="3" customFormat="1" ht="9.9499999999999993" customHeight="1" x14ac:dyDescent="0.2">
      <c r="D359" s="40"/>
      <c r="E359" s="192" t="s">
        <v>593</v>
      </c>
      <c r="F359" s="207"/>
      <c r="G359" s="207" t="s">
        <v>649</v>
      </c>
      <c r="I359" s="207" t="s">
        <v>632</v>
      </c>
      <c r="K359" s="192"/>
      <c r="L359" s="192"/>
      <c r="Q359" s="6"/>
      <c r="S359" s="21"/>
      <c r="T359" s="68"/>
      <c r="U359" s="5"/>
      <c r="V359" s="52"/>
      <c r="W359" s="70"/>
      <c r="X359" s="70"/>
      <c r="Y359" s="52"/>
      <c r="Z359" s="39"/>
      <c r="AA359" s="17"/>
      <c r="AB359" s="15"/>
      <c r="AC359" s="15"/>
      <c r="AD359" s="15"/>
      <c r="AE359" s="15"/>
      <c r="AF359" s="65"/>
      <c r="AG359" s="17"/>
      <c r="AH359" s="52"/>
      <c r="AO359" s="31" t="s">
        <v>60</v>
      </c>
    </row>
    <row r="360" spans="2:41" s="3" customFormat="1" ht="9.9499999999999993" customHeight="1" x14ac:dyDescent="0.2">
      <c r="D360" s="40"/>
      <c r="E360" s="192" t="s">
        <v>517</v>
      </c>
      <c r="F360" s="207"/>
      <c r="G360" s="207" t="s">
        <v>631</v>
      </c>
      <c r="I360" s="207" t="s">
        <v>597</v>
      </c>
      <c r="L360" s="192"/>
      <c r="Q360" s="6"/>
      <c r="S360" s="21"/>
      <c r="T360" s="68"/>
      <c r="U360" s="5"/>
      <c r="V360" s="52"/>
      <c r="W360" s="70"/>
      <c r="X360" s="70"/>
      <c r="Y360" s="52"/>
      <c r="Z360" s="39"/>
      <c r="AA360" s="17"/>
      <c r="AB360" s="15"/>
      <c r="AC360" s="15"/>
      <c r="AD360" s="15"/>
      <c r="AE360" s="15"/>
      <c r="AF360" s="65"/>
      <c r="AG360" s="17"/>
      <c r="AH360" s="52"/>
      <c r="AO360" s="31" t="s">
        <v>60</v>
      </c>
    </row>
    <row r="361" spans="2:41" s="3" customFormat="1" ht="9.9499999999999993" customHeight="1" x14ac:dyDescent="0.2">
      <c r="D361" s="40"/>
      <c r="E361" s="192" t="s">
        <v>650</v>
      </c>
      <c r="F361" s="207"/>
      <c r="G361" s="207" t="s">
        <v>633</v>
      </c>
      <c r="I361" s="207" t="s">
        <v>598</v>
      </c>
      <c r="K361" s="192"/>
      <c r="L361" s="192"/>
      <c r="Q361" s="6"/>
      <c r="S361" s="21"/>
      <c r="T361" s="68"/>
      <c r="U361" s="5"/>
      <c r="V361" s="52"/>
      <c r="W361" s="70"/>
      <c r="X361" s="70"/>
      <c r="Y361" s="52"/>
      <c r="Z361" s="39"/>
      <c r="AA361" s="17"/>
      <c r="AB361" s="15"/>
      <c r="AC361" s="15"/>
      <c r="AD361" s="15"/>
      <c r="AE361" s="15"/>
      <c r="AF361" s="65"/>
      <c r="AG361" s="17"/>
      <c r="AH361" s="52"/>
      <c r="AO361" s="31" t="s">
        <v>60</v>
      </c>
    </row>
    <row r="362" spans="2:41" s="3" customFormat="1" ht="0.95" customHeight="1" x14ac:dyDescent="0.2">
      <c r="P362" s="75"/>
      <c r="Q362" s="91"/>
      <c r="R362" s="6"/>
      <c r="S362" s="39"/>
      <c r="T362" s="6"/>
      <c r="U362" s="5"/>
      <c r="V362" s="52"/>
      <c r="W362" s="56"/>
      <c r="X362" s="15"/>
      <c r="Y362" s="52"/>
      <c r="Z362" s="39"/>
      <c r="AA362" s="39"/>
      <c r="AB362" s="55"/>
      <c r="AC362" s="17"/>
      <c r="AD362" s="15"/>
      <c r="AE362" s="65"/>
      <c r="AF362" s="134"/>
      <c r="AG362" s="39"/>
      <c r="AH362" s="52"/>
      <c r="AJ362" s="17"/>
      <c r="AK362" s="17"/>
      <c r="AL362" s="17"/>
      <c r="AM362" s="17"/>
      <c r="AO362" s="31" t="s">
        <v>60</v>
      </c>
    </row>
    <row r="363" spans="2:41" s="3" customFormat="1" ht="9.9499999999999993" customHeight="1" x14ac:dyDescent="0.2">
      <c r="B363" s="124" t="s">
        <v>45</v>
      </c>
      <c r="D363" s="40"/>
      <c r="E363" s="75" t="s">
        <v>594</v>
      </c>
      <c r="F363" s="75"/>
      <c r="G363" s="30" t="s">
        <v>595</v>
      </c>
      <c r="H363" s="30"/>
      <c r="I363" s="30"/>
      <c r="J363" s="30"/>
      <c r="K363" s="30" t="s">
        <v>406</v>
      </c>
      <c r="L363" s="30"/>
      <c r="M363" s="30"/>
      <c r="N363" s="30"/>
      <c r="P363" s="75"/>
      <c r="Q363" s="91"/>
      <c r="R363" s="29"/>
      <c r="S363" s="39">
        <f t="shared" ref="S363" si="424">IF(Suggested="Yes",AA363,AG363)</f>
        <v>24.55</v>
      </c>
      <c r="T363" s="37" t="s">
        <v>46</v>
      </c>
      <c r="U363" s="5" t="str">
        <f>+Instructions!$B$3</f>
        <v>E</v>
      </c>
      <c r="V363" s="52"/>
      <c r="W363" s="56">
        <f>+Instructions!$C$22</f>
        <v>0</v>
      </c>
      <c r="X363" s="39">
        <f t="shared" si="415"/>
        <v>24.55</v>
      </c>
      <c r="Y363" s="52"/>
      <c r="Z363" s="6" t="s">
        <v>874</v>
      </c>
      <c r="AA363" s="39">
        <v>24.55</v>
      </c>
      <c r="AB363" s="60">
        <f t="shared" si="416"/>
        <v>0</v>
      </c>
      <c r="AC363" s="39">
        <f t="shared" si="417"/>
        <v>24.55</v>
      </c>
      <c r="AD363" s="60">
        <f t="shared" si="418"/>
        <v>0</v>
      </c>
      <c r="AE363" s="131"/>
      <c r="AF363" s="141">
        <v>2</v>
      </c>
      <c r="AG363" s="44">
        <f t="shared" si="419"/>
        <v>24.55</v>
      </c>
      <c r="AH363" s="52"/>
      <c r="AJ363" s="17">
        <f t="shared" si="420"/>
        <v>24.55</v>
      </c>
      <c r="AK363" s="17">
        <f t="shared" si="421"/>
        <v>0</v>
      </c>
      <c r="AL363" s="17">
        <f t="shared" si="422"/>
        <v>0</v>
      </c>
      <c r="AM363" s="17" t="str">
        <f t="shared" si="423"/>
        <v/>
      </c>
      <c r="AO363" s="109" t="s">
        <v>60</v>
      </c>
    </row>
    <row r="364" spans="2:41" s="3" customFormat="1" ht="3.95" customHeight="1" x14ac:dyDescent="0.2">
      <c r="C364" s="74"/>
      <c r="P364" s="4"/>
      <c r="Q364" s="6"/>
      <c r="S364" s="21"/>
      <c r="T364" s="68"/>
      <c r="U364" s="5"/>
      <c r="V364" s="52"/>
      <c r="W364" s="70"/>
      <c r="X364" s="70"/>
      <c r="Y364" s="52"/>
      <c r="Z364" s="39"/>
      <c r="AA364" s="17"/>
      <c r="AB364" s="15"/>
      <c r="AC364" s="15"/>
      <c r="AD364" s="15"/>
      <c r="AE364" s="15"/>
      <c r="AF364" s="65"/>
      <c r="AG364" s="17"/>
      <c r="AH364" s="52"/>
      <c r="AO364" s="109"/>
    </row>
    <row r="365" spans="2:41" s="3" customFormat="1" ht="9.9499999999999993" customHeight="1" x14ac:dyDescent="0.2">
      <c r="C365" s="74" t="s">
        <v>425</v>
      </c>
      <c r="P365" s="4"/>
      <c r="Q365" s="6"/>
      <c r="R365" s="80" t="s">
        <v>323</v>
      </c>
      <c r="S365" s="187" t="s">
        <v>415</v>
      </c>
      <c r="T365" s="188"/>
      <c r="U365" s="5"/>
      <c r="V365" s="52"/>
      <c r="W365" s="70"/>
      <c r="X365" s="70"/>
      <c r="Y365" s="52"/>
      <c r="Z365" s="39"/>
      <c r="AA365" s="17"/>
      <c r="AB365" s="15"/>
      <c r="AC365" s="15"/>
      <c r="AD365" s="15"/>
      <c r="AE365" s="15"/>
      <c r="AF365" s="65"/>
      <c r="AG365" s="17"/>
      <c r="AH365" s="52"/>
      <c r="AO365" s="31" t="s">
        <v>60</v>
      </c>
    </row>
    <row r="366" spans="2:41" s="3" customFormat="1" ht="2.25" customHeight="1" x14ac:dyDescent="0.2">
      <c r="P366" s="75"/>
      <c r="Q366" s="91"/>
      <c r="R366" s="6"/>
      <c r="S366" s="39"/>
      <c r="T366" s="6"/>
      <c r="U366" s="5"/>
      <c r="V366" s="52"/>
      <c r="W366" s="56"/>
      <c r="X366" s="15"/>
      <c r="Y366" s="52"/>
      <c r="Z366" s="39"/>
      <c r="AA366" s="39"/>
      <c r="AB366" s="55"/>
      <c r="AC366" s="17"/>
      <c r="AD366" s="15"/>
      <c r="AE366" s="65"/>
      <c r="AF366" s="134"/>
      <c r="AG366" s="39"/>
      <c r="AH366" s="52"/>
      <c r="AJ366" s="17"/>
      <c r="AK366" s="17"/>
      <c r="AL366" s="17"/>
      <c r="AM366" s="17"/>
      <c r="AO366" s="31" t="s">
        <v>60</v>
      </c>
    </row>
    <row r="367" spans="2:41" s="3" customFormat="1" ht="9.9499999999999993" customHeight="1" x14ac:dyDescent="0.2">
      <c r="D367" s="40"/>
      <c r="E367" s="40" t="s">
        <v>416</v>
      </c>
      <c r="G367" s="192" t="s">
        <v>501</v>
      </c>
      <c r="I367" s="192"/>
      <c r="L367" s="192"/>
      <c r="N367" s="3" t="s">
        <v>87</v>
      </c>
      <c r="Q367" s="6"/>
      <c r="S367" s="21"/>
      <c r="T367" s="68"/>
      <c r="U367" s="5"/>
      <c r="V367" s="52"/>
      <c r="W367" s="70"/>
      <c r="X367" s="70"/>
      <c r="Y367" s="52"/>
      <c r="Z367" s="39"/>
      <c r="AA367" s="17"/>
      <c r="AB367" s="15"/>
      <c r="AC367" s="15"/>
      <c r="AD367" s="15"/>
      <c r="AE367" s="15"/>
      <c r="AF367" s="65"/>
      <c r="AG367" s="17"/>
      <c r="AH367" s="52"/>
      <c r="AO367" s="31" t="s">
        <v>60</v>
      </c>
    </row>
    <row r="368" spans="2:41" s="3" customFormat="1" ht="0.95" customHeight="1" x14ac:dyDescent="0.2">
      <c r="P368" s="75"/>
      <c r="Q368" s="91"/>
      <c r="R368" s="6"/>
      <c r="S368" s="39"/>
      <c r="T368" s="6"/>
      <c r="U368" s="5"/>
      <c r="V368" s="52"/>
      <c r="W368" s="56"/>
      <c r="X368" s="15"/>
      <c r="Y368" s="52"/>
      <c r="Z368" s="39"/>
      <c r="AA368" s="39"/>
      <c r="AB368" s="55"/>
      <c r="AC368" s="17"/>
      <c r="AD368" s="15"/>
      <c r="AE368" s="65"/>
      <c r="AF368" s="134"/>
      <c r="AG368" s="39"/>
      <c r="AH368" s="52"/>
      <c r="AJ368" s="17"/>
      <c r="AK368" s="17"/>
      <c r="AL368" s="17"/>
      <c r="AM368" s="17"/>
      <c r="AO368" s="31" t="s">
        <v>60</v>
      </c>
    </row>
    <row r="369" spans="2:41" s="3" customFormat="1" ht="9.9499999999999993" customHeight="1" x14ac:dyDescent="0.2">
      <c r="B369" s="122" t="s">
        <v>8</v>
      </c>
      <c r="D369" s="40"/>
      <c r="E369" s="75" t="s">
        <v>100</v>
      </c>
      <c r="F369" s="75"/>
      <c r="G369" s="30" t="s">
        <v>417</v>
      </c>
      <c r="H369" s="30"/>
      <c r="I369" s="30" t="s">
        <v>418</v>
      </c>
      <c r="K369" s="30" t="s">
        <v>406</v>
      </c>
      <c r="L369" s="30"/>
      <c r="M369" s="30"/>
      <c r="N369" s="30"/>
      <c r="P369" s="204" t="s">
        <v>438</v>
      </c>
      <c r="Q369" s="91"/>
      <c r="R369" s="29"/>
      <c r="S369" s="39">
        <f>IF(Suggested="Yes",AA369,AG369)</f>
        <v>20.55</v>
      </c>
      <c r="T369" s="37" t="s">
        <v>46</v>
      </c>
      <c r="U369" s="5" t="str">
        <f>+Instructions!$B$3</f>
        <v>E</v>
      </c>
      <c r="V369" s="52"/>
      <c r="W369" s="56">
        <f>+Instructions!$C$22</f>
        <v>0</v>
      </c>
      <c r="X369" s="17">
        <f>ROUND($AA369*(1-W369)+0.004999,2)</f>
        <v>20.55</v>
      </c>
      <c r="Y369" s="52"/>
      <c r="Z369" s="6" t="s">
        <v>874</v>
      </c>
      <c r="AA369" s="39">
        <v>20.55</v>
      </c>
      <c r="AB369" s="60">
        <f t="shared" ref="AB369:AC372" si="425">+W369</f>
        <v>0</v>
      </c>
      <c r="AC369" s="17">
        <f t="shared" si="425"/>
        <v>20.55</v>
      </c>
      <c r="AD369" s="12">
        <f>(AG369-AC369)/AG369</f>
        <v>0</v>
      </c>
      <c r="AE369" s="131"/>
      <c r="AF369" s="140">
        <v>3</v>
      </c>
      <c r="AG369" s="53">
        <f>SUM(AJ369:AL369)+AE369</f>
        <v>20.55</v>
      </c>
      <c r="AH369" s="52"/>
      <c r="AJ369" s="17">
        <f>ROUND(AC369/(1-VLOOKUP(AF369,Group,2,FALSE)),2)</f>
        <v>20.55</v>
      </c>
      <c r="AK369" s="17">
        <f>IF(VLOOKUP(AF369,Group,5,FALSE)="YES",VLOOKUP(ROUND(ROUND(AJ369,1)-AJ369,2),Round,2,FALSE)+VLOOKUP(AF369,Group,6,FALSE),0)</f>
        <v>0</v>
      </c>
      <c r="AL369" s="17">
        <f>IF(VLOOKUP(AF369,Group,7,FALSE)="",0,ROUND(AJ369-0.04999,1)-AJ369+AM369)</f>
        <v>0</v>
      </c>
      <c r="AM369" s="17" t="str">
        <f>IF(VLOOKUP(AF369,Group,7,FALSE)="","",VLOOKUP(AF369,Group,7,FALSE))</f>
        <v/>
      </c>
      <c r="AO369" s="109" t="s">
        <v>60</v>
      </c>
    </row>
    <row r="370" spans="2:41" s="3" customFormat="1" ht="9.9499999999999993" customHeight="1" x14ac:dyDescent="0.2">
      <c r="B370" s="122" t="s">
        <v>8</v>
      </c>
      <c r="D370" s="40"/>
      <c r="E370" s="75" t="s">
        <v>421</v>
      </c>
      <c r="F370" s="75"/>
      <c r="G370" s="30" t="s">
        <v>417</v>
      </c>
      <c r="H370" s="30"/>
      <c r="I370" s="30" t="s">
        <v>419</v>
      </c>
      <c r="K370" s="30" t="s">
        <v>406</v>
      </c>
      <c r="L370" s="30"/>
      <c r="M370" s="30"/>
      <c r="N370" s="30"/>
      <c r="P370" s="204" t="s">
        <v>437</v>
      </c>
      <c r="Q370" s="91"/>
      <c r="R370" s="29"/>
      <c r="S370" s="39">
        <f>IF(Suggested="Yes",AA370,AG370)</f>
        <v>20.350000000000001</v>
      </c>
      <c r="T370" s="37" t="s">
        <v>46</v>
      </c>
      <c r="U370" s="5" t="str">
        <f>+Instructions!$B$3</f>
        <v>E</v>
      </c>
      <c r="V370" s="52"/>
      <c r="W370" s="56">
        <f>+Instructions!$C$22</f>
        <v>0</v>
      </c>
      <c r="X370" s="17">
        <f>ROUND($AA370*(1-W370)+0.004999,2)</f>
        <v>20.350000000000001</v>
      </c>
      <c r="Y370" s="52"/>
      <c r="Z370" s="6" t="s">
        <v>874</v>
      </c>
      <c r="AA370" s="39">
        <v>20.350000000000001</v>
      </c>
      <c r="AB370" s="60">
        <f t="shared" si="425"/>
        <v>0</v>
      </c>
      <c r="AC370" s="17">
        <f t="shared" si="425"/>
        <v>20.350000000000001</v>
      </c>
      <c r="AD370" s="12">
        <f>(AG370-AC370)/AG370</f>
        <v>0</v>
      </c>
      <c r="AE370" s="131"/>
      <c r="AF370" s="140">
        <v>3</v>
      </c>
      <c r="AG370" s="53">
        <f>SUM(AJ370:AL370)+AE370</f>
        <v>20.350000000000001</v>
      </c>
      <c r="AH370" s="52"/>
      <c r="AJ370" s="17">
        <f>ROUND(AC370/(1-VLOOKUP(AF370,Group,2,FALSE)),2)</f>
        <v>20.350000000000001</v>
      </c>
      <c r="AK370" s="17">
        <f>IF(VLOOKUP(AF370,Group,5,FALSE)="YES",VLOOKUP(ROUND(ROUND(AJ370,1)-AJ370,2),Round,2,FALSE)+VLOOKUP(AF370,Group,6,FALSE),0)</f>
        <v>0</v>
      </c>
      <c r="AL370" s="17">
        <f>IF(VLOOKUP(AF370,Group,7,FALSE)="",0,ROUND(AJ370-0.04999,1)-AJ370+AM370)</f>
        <v>0</v>
      </c>
      <c r="AM370" s="17" t="str">
        <f>IF(VLOOKUP(AF370,Group,7,FALSE)="","",VLOOKUP(AF370,Group,7,FALSE))</f>
        <v/>
      </c>
      <c r="AO370" s="109" t="s">
        <v>60</v>
      </c>
    </row>
    <row r="371" spans="2:41" s="3" customFormat="1" ht="9.9499999999999993" customHeight="1" x14ac:dyDescent="0.2">
      <c r="B371" s="122" t="s">
        <v>8</v>
      </c>
      <c r="D371" s="40"/>
      <c r="E371" s="75" t="s">
        <v>100</v>
      </c>
      <c r="F371" s="75"/>
      <c r="G371" s="30" t="s">
        <v>417</v>
      </c>
      <c r="H371" s="30"/>
      <c r="I371" s="30" t="s">
        <v>420</v>
      </c>
      <c r="K371" s="30" t="s">
        <v>406</v>
      </c>
      <c r="L371" s="30"/>
      <c r="M371" s="30"/>
      <c r="N371" s="30"/>
      <c r="P371" s="204" t="s">
        <v>438</v>
      </c>
      <c r="Q371" s="91"/>
      <c r="R371" s="29"/>
      <c r="S371" s="39">
        <f>IF(Suggested="Yes",AA371,AG371)</f>
        <v>20.85</v>
      </c>
      <c r="T371" s="37" t="s">
        <v>46</v>
      </c>
      <c r="U371" s="5" t="str">
        <f>+Instructions!$B$3</f>
        <v>E</v>
      </c>
      <c r="V371" s="52"/>
      <c r="W371" s="56">
        <f>+Instructions!$C$22</f>
        <v>0</v>
      </c>
      <c r="X371" s="17">
        <f>ROUND($AA371*(1-W371)+0.004999,2)</f>
        <v>20.85</v>
      </c>
      <c r="Y371" s="52"/>
      <c r="Z371" s="6" t="s">
        <v>874</v>
      </c>
      <c r="AA371" s="39">
        <v>20.85</v>
      </c>
      <c r="AB371" s="60">
        <f t="shared" si="425"/>
        <v>0</v>
      </c>
      <c r="AC371" s="17">
        <f t="shared" si="425"/>
        <v>20.85</v>
      </c>
      <c r="AD371" s="12">
        <f>(AG371-AC371)/AG371</f>
        <v>0</v>
      </c>
      <c r="AE371" s="131"/>
      <c r="AF371" s="140">
        <v>3</v>
      </c>
      <c r="AG371" s="53">
        <f>SUM(AJ371:AL371)+AE371</f>
        <v>20.85</v>
      </c>
      <c r="AH371" s="52"/>
      <c r="AJ371" s="17">
        <f>ROUND(AC371/(1-VLOOKUP(AF371,Group,2,FALSE)),2)</f>
        <v>20.85</v>
      </c>
      <c r="AK371" s="17">
        <f>IF(VLOOKUP(AF371,Group,5,FALSE)="YES",VLOOKUP(ROUND(ROUND(AJ371,1)-AJ371,2),Round,2,FALSE)+VLOOKUP(AF371,Group,6,FALSE),0)</f>
        <v>0</v>
      </c>
      <c r="AL371" s="17">
        <f>IF(VLOOKUP(AF371,Group,7,FALSE)="",0,ROUND(AJ371-0.04999,1)-AJ371+AM371)</f>
        <v>0</v>
      </c>
      <c r="AM371" s="17" t="str">
        <f>IF(VLOOKUP(AF371,Group,7,FALSE)="","",VLOOKUP(AF371,Group,7,FALSE))</f>
        <v/>
      </c>
      <c r="AO371" s="109" t="s">
        <v>60</v>
      </c>
    </row>
    <row r="372" spans="2:41" s="3" customFormat="1" ht="9.9499999999999993" customHeight="1" x14ac:dyDescent="0.2">
      <c r="B372" s="122" t="s">
        <v>8</v>
      </c>
      <c r="D372" s="40"/>
      <c r="E372" s="75" t="s">
        <v>502</v>
      </c>
      <c r="F372" s="75"/>
      <c r="G372" s="30" t="s">
        <v>417</v>
      </c>
      <c r="H372" s="30"/>
      <c r="I372" s="30" t="s">
        <v>503</v>
      </c>
      <c r="J372" s="30"/>
      <c r="K372" s="30" t="s">
        <v>406</v>
      </c>
      <c r="L372" s="30"/>
      <c r="M372" s="30"/>
      <c r="N372" s="30"/>
      <c r="P372" s="204" t="s">
        <v>504</v>
      </c>
      <c r="Q372" s="91"/>
      <c r="R372" s="29"/>
      <c r="S372" s="39">
        <f>IF(Suggested="Yes",AA372,AG372)</f>
        <v>20.9</v>
      </c>
      <c r="T372" s="37" t="s">
        <v>46</v>
      </c>
      <c r="U372" s="5" t="str">
        <f>+Instructions!$B$3</f>
        <v>E</v>
      </c>
      <c r="V372" s="52"/>
      <c r="W372" s="56">
        <f>+Instructions!$C$22</f>
        <v>0</v>
      </c>
      <c r="X372" s="17">
        <f>ROUND($AA372*(1-W372)+0.004999,2)</f>
        <v>20.9</v>
      </c>
      <c r="Y372" s="52"/>
      <c r="Z372" s="6" t="s">
        <v>874</v>
      </c>
      <c r="AA372" s="39">
        <v>20.9</v>
      </c>
      <c r="AB372" s="60">
        <f t="shared" si="425"/>
        <v>0</v>
      </c>
      <c r="AC372" s="17">
        <f t="shared" si="425"/>
        <v>20.9</v>
      </c>
      <c r="AD372" s="12">
        <f>(AG372-AC372)/AG372</f>
        <v>0</v>
      </c>
      <c r="AE372" s="131"/>
      <c r="AF372" s="140">
        <v>3</v>
      </c>
      <c r="AG372" s="53">
        <f>SUM(AJ372:AL372)+AE372</f>
        <v>20.9</v>
      </c>
      <c r="AH372" s="52"/>
      <c r="AJ372" s="17">
        <f>ROUND(AC372/(1-VLOOKUP(AF372,Group,2,FALSE)),2)</f>
        <v>20.9</v>
      </c>
      <c r="AK372" s="17">
        <f>IF(VLOOKUP(AF372,Group,5,FALSE)="YES",VLOOKUP(ROUND(ROUND(AJ372,1)-AJ372,2),Round,2,FALSE)+VLOOKUP(AF372,Group,6,FALSE),0)</f>
        <v>0</v>
      </c>
      <c r="AL372" s="17">
        <f>IF(VLOOKUP(AF372,Group,7,FALSE)="",0,ROUND(AJ372-0.04999,1)-AJ372+AM372)</f>
        <v>0</v>
      </c>
      <c r="AM372" s="17" t="str">
        <f>IF(VLOOKUP(AF372,Group,7,FALSE)="","",VLOOKUP(AF372,Group,7,FALSE))</f>
        <v/>
      </c>
      <c r="AO372" s="109" t="s">
        <v>60</v>
      </c>
    </row>
    <row r="373" spans="2:41" s="3" customFormat="1" ht="2.25" customHeight="1" x14ac:dyDescent="0.2">
      <c r="P373" s="204"/>
      <c r="Q373" s="91"/>
      <c r="R373" s="6"/>
      <c r="S373" s="39"/>
      <c r="T373" s="6"/>
      <c r="U373" s="5"/>
      <c r="V373" s="52"/>
      <c r="W373" s="56"/>
      <c r="X373" s="15"/>
      <c r="Y373" s="52"/>
      <c r="Z373" s="39"/>
      <c r="AA373" s="39"/>
      <c r="AB373" s="55"/>
      <c r="AC373" s="17"/>
      <c r="AD373" s="15"/>
      <c r="AE373" s="65"/>
      <c r="AF373" s="134"/>
      <c r="AG373" s="39"/>
      <c r="AH373" s="52"/>
      <c r="AJ373" s="17"/>
      <c r="AK373" s="17"/>
      <c r="AL373" s="17"/>
      <c r="AM373" s="17"/>
      <c r="AO373" s="31" t="s">
        <v>60</v>
      </c>
    </row>
    <row r="374" spans="2:41" s="3" customFormat="1" ht="9.9499999999999993" customHeight="1" x14ac:dyDescent="0.2">
      <c r="D374" s="40"/>
      <c r="E374" s="40" t="s">
        <v>423</v>
      </c>
      <c r="G374" s="192" t="s">
        <v>422</v>
      </c>
      <c r="I374" s="192"/>
      <c r="L374" s="192"/>
      <c r="N374" s="3" t="s">
        <v>87</v>
      </c>
      <c r="P374" s="205"/>
      <c r="Q374" s="6"/>
      <c r="S374" s="21"/>
      <c r="T374" s="68"/>
      <c r="U374" s="5"/>
      <c r="V374" s="52"/>
      <c r="W374" s="70"/>
      <c r="X374" s="70"/>
      <c r="Y374" s="52"/>
      <c r="Z374" s="39"/>
      <c r="AA374" s="17"/>
      <c r="AB374" s="15"/>
      <c r="AC374" s="15"/>
      <c r="AD374" s="15"/>
      <c r="AE374" s="15"/>
      <c r="AF374" s="65"/>
      <c r="AG374" s="17"/>
      <c r="AH374" s="52"/>
      <c r="AO374" s="31" t="s">
        <v>60</v>
      </c>
    </row>
    <row r="375" spans="2:41" s="3" customFormat="1" ht="0.95" customHeight="1" x14ac:dyDescent="0.2">
      <c r="P375" s="204"/>
      <c r="Q375" s="91"/>
      <c r="R375" s="6"/>
      <c r="S375" s="39"/>
      <c r="T375" s="6"/>
      <c r="U375" s="5"/>
      <c r="V375" s="52"/>
      <c r="W375" s="56"/>
      <c r="X375" s="15"/>
      <c r="Y375" s="52"/>
      <c r="Z375" s="39"/>
      <c r="AA375" s="39"/>
      <c r="AB375" s="55"/>
      <c r="AC375" s="17"/>
      <c r="AD375" s="15"/>
      <c r="AE375" s="65"/>
      <c r="AF375" s="134"/>
      <c r="AG375" s="39"/>
      <c r="AH375" s="52"/>
      <c r="AJ375" s="17"/>
      <c r="AK375" s="17"/>
      <c r="AL375" s="17"/>
      <c r="AM375" s="17"/>
      <c r="AO375" s="31" t="s">
        <v>60</v>
      </c>
    </row>
    <row r="376" spans="2:41" s="3" customFormat="1" ht="9.9499999999999993" customHeight="1" x14ac:dyDescent="0.2">
      <c r="B376" s="122" t="s">
        <v>8</v>
      </c>
      <c r="D376" s="40"/>
      <c r="E376" s="75" t="s">
        <v>100</v>
      </c>
      <c r="F376" s="75"/>
      <c r="G376" s="30" t="s">
        <v>417</v>
      </c>
      <c r="H376" s="30"/>
      <c r="I376" s="30" t="s">
        <v>418</v>
      </c>
      <c r="K376" s="30" t="s">
        <v>401</v>
      </c>
      <c r="L376" s="30"/>
      <c r="M376" s="30"/>
      <c r="N376" s="30"/>
      <c r="P376" s="204" t="s">
        <v>438</v>
      </c>
      <c r="Q376" s="91"/>
      <c r="R376" s="29"/>
      <c r="S376" s="39">
        <f>IF(Suggested="Yes",AA376,AG376)</f>
        <v>20.55</v>
      </c>
      <c r="T376" s="37" t="s">
        <v>46</v>
      </c>
      <c r="U376" s="5" t="str">
        <f>+Instructions!$B$3</f>
        <v>E</v>
      </c>
      <c r="V376" s="52"/>
      <c r="W376" s="56">
        <f>+Instructions!$C$22</f>
        <v>0</v>
      </c>
      <c r="X376" s="17">
        <f>ROUND($AA376*(1-W376)+0.004999,2)</f>
        <v>20.55</v>
      </c>
      <c r="Y376" s="52"/>
      <c r="Z376" s="6" t="s">
        <v>874</v>
      </c>
      <c r="AA376" s="39">
        <v>20.55</v>
      </c>
      <c r="AB376" s="60">
        <f t="shared" ref="AB376:AC378" si="426">+W376</f>
        <v>0</v>
      </c>
      <c r="AC376" s="17">
        <f t="shared" si="426"/>
        <v>20.55</v>
      </c>
      <c r="AD376" s="12">
        <f>(AG376-AC376)/AG376</f>
        <v>0</v>
      </c>
      <c r="AE376" s="131"/>
      <c r="AF376" s="140">
        <v>3</v>
      </c>
      <c r="AG376" s="53">
        <f>SUM(AJ376:AL376)+AE376</f>
        <v>20.55</v>
      </c>
      <c r="AH376" s="52"/>
      <c r="AJ376" s="17">
        <f>ROUND(AC376/(1-VLOOKUP(AF376,Group,2,FALSE)),2)</f>
        <v>20.55</v>
      </c>
      <c r="AK376" s="17">
        <f>IF(VLOOKUP(AF376,Group,5,FALSE)="YES",VLOOKUP(ROUND(ROUND(AJ376,1)-AJ376,2),Round,2,FALSE)+VLOOKUP(AF376,Group,6,FALSE),0)</f>
        <v>0</v>
      </c>
      <c r="AL376" s="17">
        <f>IF(VLOOKUP(AF376,Group,7,FALSE)="",0,ROUND(AJ376-0.04999,1)-AJ376+AM376)</f>
        <v>0</v>
      </c>
      <c r="AM376" s="17" t="str">
        <f>IF(VLOOKUP(AF376,Group,7,FALSE)="","",VLOOKUP(AF376,Group,7,FALSE))</f>
        <v/>
      </c>
      <c r="AO376" s="109" t="s">
        <v>60</v>
      </c>
    </row>
    <row r="377" spans="2:41" s="3" customFormat="1" ht="9.9499999999999993" customHeight="1" x14ac:dyDescent="0.2">
      <c r="B377" s="122" t="s">
        <v>8</v>
      </c>
      <c r="D377" s="40"/>
      <c r="E377" s="75" t="s">
        <v>421</v>
      </c>
      <c r="F377" s="75"/>
      <c r="G377" s="30" t="s">
        <v>417</v>
      </c>
      <c r="H377" s="30"/>
      <c r="I377" s="30" t="s">
        <v>419</v>
      </c>
      <c r="K377" s="30" t="s">
        <v>401</v>
      </c>
      <c r="L377" s="30"/>
      <c r="M377" s="30" t="s">
        <v>87</v>
      </c>
      <c r="N377" s="30"/>
      <c r="P377" s="204" t="s">
        <v>437</v>
      </c>
      <c r="Q377" s="91"/>
      <c r="R377" s="29" t="s">
        <v>52</v>
      </c>
      <c r="S377" s="39">
        <f>IF(Suggested="Yes",AA377,AG377)</f>
        <v>20.350000000000001</v>
      </c>
      <c r="T377" s="37" t="s">
        <v>46</v>
      </c>
      <c r="U377" s="5" t="str">
        <f>+Instructions!$B$3</f>
        <v>E</v>
      </c>
      <c r="V377" s="52"/>
      <c r="W377" s="56">
        <f>+Instructions!$C$22</f>
        <v>0</v>
      </c>
      <c r="X377" s="17">
        <f>ROUND($AA377*(1-W377)+0.004999,2)</f>
        <v>20.350000000000001</v>
      </c>
      <c r="Y377" s="52"/>
      <c r="Z377" s="6" t="s">
        <v>874</v>
      </c>
      <c r="AA377" s="39">
        <v>20.350000000000001</v>
      </c>
      <c r="AB377" s="60">
        <f t="shared" si="426"/>
        <v>0</v>
      </c>
      <c r="AC377" s="17">
        <f t="shared" si="426"/>
        <v>20.350000000000001</v>
      </c>
      <c r="AD377" s="12">
        <f>(AG377-AC377)/AG377</f>
        <v>0</v>
      </c>
      <c r="AE377" s="131"/>
      <c r="AF377" s="140">
        <v>3</v>
      </c>
      <c r="AG377" s="53">
        <f>SUM(AJ377:AL377)+AE377</f>
        <v>20.350000000000001</v>
      </c>
      <c r="AH377" s="52"/>
      <c r="AJ377" s="17">
        <f>ROUND(AC377/(1-VLOOKUP(AF377,Group,2,FALSE)),2)</f>
        <v>20.350000000000001</v>
      </c>
      <c r="AK377" s="17">
        <f>IF(VLOOKUP(AF377,Group,5,FALSE)="YES",VLOOKUP(ROUND(ROUND(AJ377,1)-AJ377,2),Round,2,FALSE)+VLOOKUP(AF377,Group,6,FALSE),0)</f>
        <v>0</v>
      </c>
      <c r="AL377" s="17">
        <f>IF(VLOOKUP(AF377,Group,7,FALSE)="",0,ROUND(AJ377-0.04999,1)-AJ377+AM377)</f>
        <v>0</v>
      </c>
      <c r="AM377" s="17" t="str">
        <f>IF(VLOOKUP(AF377,Group,7,FALSE)="","",VLOOKUP(AF377,Group,7,FALSE))</f>
        <v/>
      </c>
      <c r="AO377" s="109" t="s">
        <v>60</v>
      </c>
    </row>
    <row r="378" spans="2:41" s="3" customFormat="1" ht="9.9499999999999993" customHeight="1" x14ac:dyDescent="0.2">
      <c r="B378" s="122" t="s">
        <v>8</v>
      </c>
      <c r="D378" s="40"/>
      <c r="E378" s="75" t="s">
        <v>100</v>
      </c>
      <c r="F378" s="75"/>
      <c r="G378" s="30" t="s">
        <v>417</v>
      </c>
      <c r="H378" s="30"/>
      <c r="I378" s="30" t="s">
        <v>420</v>
      </c>
      <c r="K378" s="30" t="s">
        <v>401</v>
      </c>
      <c r="L378" s="30"/>
      <c r="M378" s="30"/>
      <c r="N378" s="30"/>
      <c r="P378" s="204" t="s">
        <v>438</v>
      </c>
      <c r="Q378" s="91"/>
      <c r="R378" s="29" t="s">
        <v>52</v>
      </c>
      <c r="S378" s="39">
        <f>IF(Suggested="Yes",AA378,AG378)</f>
        <v>20.85</v>
      </c>
      <c r="T378" s="37" t="s">
        <v>46</v>
      </c>
      <c r="U378" s="5" t="str">
        <f>+Instructions!$B$3</f>
        <v>E</v>
      </c>
      <c r="V378" s="52"/>
      <c r="W378" s="56">
        <f>+Instructions!$C$22</f>
        <v>0</v>
      </c>
      <c r="X378" s="17">
        <f>ROUND($AA378*(1-W378)+0.004999,2)</f>
        <v>20.85</v>
      </c>
      <c r="Y378" s="52"/>
      <c r="Z378" s="6" t="s">
        <v>874</v>
      </c>
      <c r="AA378" s="39">
        <v>20.85</v>
      </c>
      <c r="AB378" s="60">
        <f t="shared" si="426"/>
        <v>0</v>
      </c>
      <c r="AC378" s="17">
        <f t="shared" si="426"/>
        <v>20.85</v>
      </c>
      <c r="AD378" s="12">
        <f>(AG378-AC378)/AG378</f>
        <v>0</v>
      </c>
      <c r="AE378" s="131"/>
      <c r="AF378" s="140">
        <v>3</v>
      </c>
      <c r="AG378" s="53">
        <f>SUM(AJ378:AL378)+AE378</f>
        <v>20.85</v>
      </c>
      <c r="AH378" s="52"/>
      <c r="AJ378" s="17">
        <f>ROUND(AC378/(1-VLOOKUP(AF378,Group,2,FALSE)),2)</f>
        <v>20.85</v>
      </c>
      <c r="AK378" s="17">
        <f>IF(VLOOKUP(AF378,Group,5,FALSE)="YES",VLOOKUP(ROUND(ROUND(AJ378,1)-AJ378,2),Round,2,FALSE)+VLOOKUP(AF378,Group,6,FALSE),0)</f>
        <v>0</v>
      </c>
      <c r="AL378" s="17">
        <f>IF(VLOOKUP(AF378,Group,7,FALSE)="",0,ROUND(AJ378-0.04999,1)-AJ378+AM378)</f>
        <v>0</v>
      </c>
      <c r="AM378" s="17" t="str">
        <f>IF(VLOOKUP(AF378,Group,7,FALSE)="","",VLOOKUP(AF378,Group,7,FALSE))</f>
        <v/>
      </c>
      <c r="AO378" s="109" t="s">
        <v>60</v>
      </c>
    </row>
    <row r="379" spans="2:41" s="3" customFormat="1" ht="0.95" customHeight="1" x14ac:dyDescent="0.2">
      <c r="P379" s="75"/>
      <c r="Q379" s="91"/>
      <c r="R379" s="6"/>
      <c r="S379" s="39"/>
      <c r="T379" s="6"/>
      <c r="U379" s="5"/>
      <c r="V379" s="52"/>
      <c r="W379" s="56"/>
      <c r="X379" s="15"/>
      <c r="Y379" s="52"/>
      <c r="Z379" s="39"/>
      <c r="AA379" s="39"/>
      <c r="AB379" s="55"/>
      <c r="AC379" s="17"/>
      <c r="AD379" s="15"/>
      <c r="AE379" s="65"/>
      <c r="AF379" s="134"/>
      <c r="AG379" s="39"/>
      <c r="AH379" s="52"/>
      <c r="AJ379" s="17"/>
      <c r="AK379" s="17"/>
      <c r="AL379" s="17"/>
      <c r="AM379" s="17"/>
      <c r="AO379" s="109" t="s">
        <v>60</v>
      </c>
    </row>
    <row r="380" spans="2:41" s="3" customFormat="1" ht="9.75" customHeight="1" x14ac:dyDescent="0.2">
      <c r="C380" s="35"/>
      <c r="D380" s="40" t="s">
        <v>97</v>
      </c>
      <c r="E380" s="173" t="s">
        <v>720</v>
      </c>
      <c r="O380" s="3" t="s">
        <v>87</v>
      </c>
      <c r="P380" s="4"/>
      <c r="Q380" s="6"/>
      <c r="S380" s="21"/>
      <c r="T380" s="68"/>
      <c r="U380" s="5"/>
      <c r="V380" s="52"/>
      <c r="W380" s="70"/>
      <c r="X380" s="70"/>
      <c r="Y380" s="52"/>
      <c r="Z380" s="39"/>
      <c r="AA380" s="17"/>
      <c r="AB380" s="15"/>
      <c r="AC380" s="15"/>
      <c r="AD380" s="15"/>
      <c r="AE380" s="15"/>
      <c r="AF380" s="65"/>
      <c r="AG380" s="17"/>
      <c r="AH380" s="52"/>
      <c r="AO380" s="31" t="s">
        <v>60</v>
      </c>
    </row>
    <row r="381" spans="2:41" s="3" customFormat="1" ht="3.95" customHeight="1" x14ac:dyDescent="0.2">
      <c r="C381" s="74"/>
      <c r="P381" s="206"/>
      <c r="Q381" s="6"/>
      <c r="S381" s="21"/>
      <c r="T381" s="68"/>
      <c r="U381" s="5"/>
      <c r="V381" s="52"/>
      <c r="W381" s="70"/>
      <c r="X381" s="70"/>
      <c r="Y381" s="52"/>
      <c r="Z381" s="39"/>
      <c r="AA381" s="17"/>
      <c r="AB381" s="15"/>
      <c r="AC381" s="15"/>
      <c r="AD381" s="15"/>
      <c r="AE381" s="15"/>
      <c r="AF381" s="65"/>
      <c r="AG381" s="17"/>
      <c r="AH381" s="52"/>
      <c r="AO381" s="109"/>
    </row>
    <row r="382" spans="2:41" s="3" customFormat="1" ht="9.9499999999999993" customHeight="1" x14ac:dyDescent="0.2">
      <c r="C382" s="74" t="s">
        <v>651</v>
      </c>
      <c r="N382" s="3" t="s">
        <v>87</v>
      </c>
      <c r="P382" s="4"/>
      <c r="Q382" s="6"/>
      <c r="R382" s="80" t="s">
        <v>323</v>
      </c>
      <c r="S382" s="187" t="s">
        <v>692</v>
      </c>
      <c r="T382" s="188"/>
      <c r="U382" s="5"/>
      <c r="V382" s="52"/>
      <c r="W382" s="70"/>
      <c r="X382" s="70"/>
      <c r="Y382" s="52"/>
      <c r="Z382" s="39"/>
      <c r="AA382" s="17"/>
      <c r="AB382" s="15"/>
      <c r="AC382" s="15"/>
      <c r="AD382" s="15"/>
      <c r="AE382" s="15"/>
      <c r="AF382" s="65"/>
      <c r="AG382" s="17"/>
      <c r="AH382" s="52"/>
      <c r="AO382" s="31" t="s">
        <v>60</v>
      </c>
    </row>
    <row r="383" spans="2:41" s="3" customFormat="1" ht="2.25" customHeight="1" x14ac:dyDescent="0.2">
      <c r="P383" s="75"/>
      <c r="Q383" s="91"/>
      <c r="R383" s="6"/>
      <c r="S383" s="39"/>
      <c r="T383" s="6"/>
      <c r="U383" s="5"/>
      <c r="V383" s="52"/>
      <c r="W383" s="56"/>
      <c r="X383" s="15"/>
      <c r="Y383" s="52"/>
      <c r="Z383" s="39"/>
      <c r="AA383" s="39"/>
      <c r="AB383" s="55"/>
      <c r="AC383" s="17"/>
      <c r="AD383" s="15"/>
      <c r="AE383" s="65"/>
      <c r="AF383" s="134"/>
      <c r="AG383" s="39"/>
      <c r="AH383" s="52"/>
      <c r="AJ383" s="17"/>
      <c r="AK383" s="17"/>
      <c r="AL383" s="17"/>
      <c r="AM383" s="17"/>
      <c r="AO383" s="31" t="s">
        <v>60</v>
      </c>
    </row>
    <row r="384" spans="2:41" s="3" customFormat="1" ht="9.9499999999999993" customHeight="1" x14ac:dyDescent="0.2">
      <c r="D384" s="40" t="s">
        <v>372</v>
      </c>
      <c r="E384" s="192" t="s">
        <v>652</v>
      </c>
      <c r="G384" s="192" t="s">
        <v>655</v>
      </c>
      <c r="I384" s="192" t="s">
        <v>659</v>
      </c>
      <c r="K384" s="192" t="s">
        <v>662</v>
      </c>
      <c r="L384" s="192"/>
      <c r="Q384" s="6"/>
      <c r="S384" s="21"/>
      <c r="T384" s="68"/>
      <c r="U384" s="5"/>
      <c r="V384" s="52"/>
      <c r="W384" s="70"/>
      <c r="X384" s="70"/>
      <c r="Y384" s="52"/>
      <c r="Z384" s="39"/>
      <c r="AA384" s="17"/>
      <c r="AB384" s="15"/>
      <c r="AC384" s="15"/>
      <c r="AD384" s="15"/>
      <c r="AE384" s="15"/>
      <c r="AF384" s="65"/>
      <c r="AG384" s="17"/>
      <c r="AH384" s="52"/>
      <c r="AO384" s="31" t="s">
        <v>60</v>
      </c>
    </row>
    <row r="385" spans="2:41" s="3" customFormat="1" ht="9.9499999999999993" customHeight="1" x14ac:dyDescent="0.2">
      <c r="D385" s="40"/>
      <c r="E385" s="192" t="s">
        <v>653</v>
      </c>
      <c r="G385" s="192" t="s">
        <v>656</v>
      </c>
      <c r="I385" s="192" t="s">
        <v>658</v>
      </c>
      <c r="K385" s="192" t="s">
        <v>661</v>
      </c>
      <c r="L385" s="192"/>
      <c r="N385" s="3" t="s">
        <v>87</v>
      </c>
      <c r="Q385" s="6"/>
      <c r="S385" s="21"/>
      <c r="T385" s="68"/>
      <c r="U385" s="5"/>
      <c r="V385" s="52"/>
      <c r="W385" s="70"/>
      <c r="X385" s="70"/>
      <c r="Y385" s="52"/>
      <c r="Z385" s="39"/>
      <c r="AA385" s="17"/>
      <c r="AB385" s="15"/>
      <c r="AC385" s="15"/>
      <c r="AD385" s="15"/>
      <c r="AE385" s="15"/>
      <c r="AF385" s="65"/>
      <c r="AG385" s="17"/>
      <c r="AH385" s="52"/>
      <c r="AO385" s="31" t="s">
        <v>60</v>
      </c>
    </row>
    <row r="386" spans="2:41" s="3" customFormat="1" ht="9.9499999999999993" customHeight="1" x14ac:dyDescent="0.2">
      <c r="D386" s="40"/>
      <c r="E386" s="192" t="s">
        <v>654</v>
      </c>
      <c r="G386" s="192" t="s">
        <v>657</v>
      </c>
      <c r="I386" s="192" t="s">
        <v>660</v>
      </c>
      <c r="K386" s="192"/>
      <c r="L386" s="192"/>
      <c r="N386" s="3" t="s">
        <v>87</v>
      </c>
      <c r="Q386" s="6"/>
      <c r="S386" s="21"/>
      <c r="T386" s="68"/>
      <c r="U386" s="5"/>
      <c r="V386" s="52"/>
      <c r="W386" s="70"/>
      <c r="X386" s="70"/>
      <c r="Y386" s="52"/>
      <c r="Z386" s="39"/>
      <c r="AA386" s="17"/>
      <c r="AB386" s="15"/>
      <c r="AC386" s="15"/>
      <c r="AD386" s="15"/>
      <c r="AE386" s="15"/>
      <c r="AF386" s="65"/>
      <c r="AG386" s="17"/>
      <c r="AH386" s="52"/>
      <c r="AO386" s="31" t="s">
        <v>60</v>
      </c>
    </row>
    <row r="387" spans="2:41" s="3" customFormat="1" ht="0.95" customHeight="1" x14ac:dyDescent="0.2">
      <c r="P387" s="75"/>
      <c r="Q387" s="91"/>
      <c r="R387" s="6"/>
      <c r="S387" s="39"/>
      <c r="T387" s="6"/>
      <c r="U387" s="5"/>
      <c r="V387" s="52"/>
      <c r="W387" s="56"/>
      <c r="X387" s="15"/>
      <c r="Y387" s="52"/>
      <c r="Z387" s="39"/>
      <c r="AA387" s="39"/>
      <c r="AB387" s="55"/>
      <c r="AC387" s="17"/>
      <c r="AD387" s="15"/>
      <c r="AE387" s="65"/>
      <c r="AF387" s="134"/>
      <c r="AG387" s="39"/>
      <c r="AH387" s="52"/>
      <c r="AJ387" s="17"/>
      <c r="AK387" s="17"/>
      <c r="AL387" s="17"/>
      <c r="AM387" s="17"/>
      <c r="AO387" s="31" t="s">
        <v>60</v>
      </c>
    </row>
    <row r="388" spans="2:41" s="3" customFormat="1" ht="9.9499999999999993" customHeight="1" x14ac:dyDescent="0.2">
      <c r="B388" s="123" t="s">
        <v>56</v>
      </c>
      <c r="D388" s="40"/>
      <c r="E388" s="75" t="s">
        <v>663</v>
      </c>
      <c r="F388" s="75"/>
      <c r="G388" s="30" t="s">
        <v>48</v>
      </c>
      <c r="H388" s="30"/>
      <c r="I388" s="30"/>
      <c r="J388" s="30"/>
      <c r="K388" s="30" t="s">
        <v>401</v>
      </c>
      <c r="L388" s="30"/>
      <c r="M388" s="30"/>
      <c r="N388" s="30"/>
      <c r="P388" s="75" t="s">
        <v>664</v>
      </c>
      <c r="Q388" s="91"/>
      <c r="R388" s="29"/>
      <c r="S388" s="39">
        <f>IF(Suggested="Yes",AA388,AG388)</f>
        <v>24.2</v>
      </c>
      <c r="T388" s="37" t="s">
        <v>47</v>
      </c>
      <c r="U388" s="5" t="str">
        <f>+Instructions!$B$3</f>
        <v>E</v>
      </c>
      <c r="V388" s="52"/>
      <c r="W388" s="56">
        <f>+Instructions!$C$22</f>
        <v>0</v>
      </c>
      <c r="X388" s="17">
        <f t="shared" ref="X388:X392" si="427">ROUND($AA388*(1-W388)+0.004999,2)</f>
        <v>24.2</v>
      </c>
      <c r="Y388" s="52"/>
      <c r="Z388" s="6" t="s">
        <v>874</v>
      </c>
      <c r="AA388" s="39">
        <v>24.2</v>
      </c>
      <c r="AB388" s="60">
        <f t="shared" ref="AB388:AB392" si="428">+W388</f>
        <v>0</v>
      </c>
      <c r="AC388" s="17">
        <f t="shared" ref="AC388:AC392" si="429">+X388</f>
        <v>24.2</v>
      </c>
      <c r="AD388" s="12">
        <f t="shared" ref="AD388:AD392" si="430">(AG388-AC388)/AG388</f>
        <v>0</v>
      </c>
      <c r="AE388" s="131"/>
      <c r="AF388" s="139">
        <v>1</v>
      </c>
      <c r="AG388" s="38">
        <f t="shared" ref="AG388:AG392" si="431">SUM(AJ388:AL388)+AE388</f>
        <v>24.2</v>
      </c>
      <c r="AH388" s="52"/>
      <c r="AJ388" s="17">
        <f t="shared" ref="AJ388:AJ392" si="432">ROUND(AC388/(1-VLOOKUP(AF388,Group,2,FALSE)),2)</f>
        <v>24.2</v>
      </c>
      <c r="AK388" s="17">
        <f t="shared" ref="AK388:AK392" si="433">IF(VLOOKUP(AF388,Group,5,FALSE)="YES",VLOOKUP(ROUND(ROUND(AJ388,1)-AJ388,2),Round,2,FALSE)+VLOOKUP(AF388,Group,6,FALSE),0)</f>
        <v>0</v>
      </c>
      <c r="AL388" s="17">
        <f t="shared" ref="AL388:AL392" si="434">IF(VLOOKUP(AF388,Group,7,FALSE)="",0,ROUND(AJ388-0.04999,1)-AJ388+AM388)</f>
        <v>0</v>
      </c>
      <c r="AM388" s="17" t="str">
        <f t="shared" ref="AM388:AM392" si="435">IF(VLOOKUP(AF388,Group,7,FALSE)="","",VLOOKUP(AF388,Group,7,FALSE))</f>
        <v/>
      </c>
      <c r="AO388" s="109" t="s">
        <v>60</v>
      </c>
    </row>
    <row r="389" spans="2:41" s="3" customFormat="1" ht="2.85" customHeight="1" x14ac:dyDescent="0.2">
      <c r="P389" s="75"/>
      <c r="Q389" s="91"/>
      <c r="R389" s="6"/>
      <c r="S389" s="39"/>
      <c r="T389" s="6"/>
      <c r="U389" s="5"/>
      <c r="V389" s="52"/>
      <c r="W389" s="56"/>
      <c r="X389" s="15"/>
      <c r="Y389" s="52"/>
      <c r="Z389" s="39"/>
      <c r="AA389" s="39"/>
      <c r="AB389" s="55"/>
      <c r="AC389" s="17"/>
      <c r="AD389" s="15"/>
      <c r="AE389" s="65"/>
      <c r="AF389" s="134"/>
      <c r="AG389" s="39"/>
      <c r="AH389" s="52"/>
      <c r="AJ389" s="17"/>
      <c r="AK389" s="17"/>
      <c r="AL389" s="17"/>
      <c r="AM389" s="17"/>
      <c r="AO389" s="31" t="s">
        <v>60</v>
      </c>
    </row>
    <row r="390" spans="2:41" s="3" customFormat="1" ht="9.9499999999999993" customHeight="1" x14ac:dyDescent="0.2">
      <c r="D390" s="40" t="s">
        <v>372</v>
      </c>
      <c r="E390" s="192" t="s">
        <v>665</v>
      </c>
      <c r="G390" s="192"/>
      <c r="I390" s="192"/>
      <c r="K390" s="192"/>
      <c r="L390" s="192"/>
      <c r="Q390" s="6"/>
      <c r="S390" s="21"/>
      <c r="T390" s="68"/>
      <c r="U390" s="5"/>
      <c r="V390" s="52"/>
      <c r="W390" s="70"/>
      <c r="X390" s="70"/>
      <c r="Y390" s="52"/>
      <c r="Z390" s="39"/>
      <c r="AA390" s="17"/>
      <c r="AB390" s="15"/>
      <c r="AC390" s="15"/>
      <c r="AD390" s="15"/>
      <c r="AE390" s="15"/>
      <c r="AF390" s="65"/>
      <c r="AG390" s="17"/>
      <c r="AH390" s="52"/>
      <c r="AO390" s="31" t="s">
        <v>60</v>
      </c>
    </row>
    <row r="391" spans="2:41" s="3" customFormat="1" ht="0.95" customHeight="1" x14ac:dyDescent="0.2">
      <c r="P391" s="75"/>
      <c r="Q391" s="91"/>
      <c r="R391" s="6"/>
      <c r="S391" s="39"/>
      <c r="T391" s="6"/>
      <c r="U391" s="5"/>
      <c r="V391" s="52"/>
      <c r="W391" s="56"/>
      <c r="X391" s="15"/>
      <c r="Y391" s="52"/>
      <c r="Z391" s="39"/>
      <c r="AA391" s="39"/>
      <c r="AB391" s="55"/>
      <c r="AC391" s="17"/>
      <c r="AD391" s="15"/>
      <c r="AE391" s="65"/>
      <c r="AF391" s="134"/>
      <c r="AG391" s="39"/>
      <c r="AH391" s="52"/>
      <c r="AJ391" s="17"/>
      <c r="AK391" s="17"/>
      <c r="AL391" s="17"/>
      <c r="AM391" s="17"/>
      <c r="AO391" s="31" t="s">
        <v>60</v>
      </c>
    </row>
    <row r="392" spans="2:41" s="3" customFormat="1" ht="9.9499999999999993" customHeight="1" x14ac:dyDescent="0.2">
      <c r="B392" s="124" t="s">
        <v>45</v>
      </c>
      <c r="D392" s="40"/>
      <c r="E392" s="75" t="s">
        <v>666</v>
      </c>
      <c r="F392" s="75"/>
      <c r="G392" s="30" t="s">
        <v>595</v>
      </c>
      <c r="H392" s="30"/>
      <c r="I392" s="30"/>
      <c r="J392" s="30"/>
      <c r="K392" s="30" t="s">
        <v>401</v>
      </c>
      <c r="L392" s="30"/>
      <c r="M392" s="30"/>
      <c r="N392" s="30"/>
      <c r="P392" s="75"/>
      <c r="Q392" s="91"/>
      <c r="R392" s="29"/>
      <c r="S392" s="39">
        <f t="shared" ref="S392" si="436">IF(Suggested="Yes",AA392,AG392)</f>
        <v>26.4</v>
      </c>
      <c r="T392" s="37" t="s">
        <v>46</v>
      </c>
      <c r="U392" s="5" t="str">
        <f>+Instructions!$B$3</f>
        <v>E</v>
      </c>
      <c r="V392" s="52"/>
      <c r="W392" s="56">
        <f>+Instructions!$C$22</f>
        <v>0</v>
      </c>
      <c r="X392" s="39">
        <f t="shared" si="427"/>
        <v>26.4</v>
      </c>
      <c r="Y392" s="52"/>
      <c r="Z392" s="6" t="s">
        <v>874</v>
      </c>
      <c r="AA392" s="39">
        <v>26.4</v>
      </c>
      <c r="AB392" s="60">
        <f t="shared" si="428"/>
        <v>0</v>
      </c>
      <c r="AC392" s="39">
        <f t="shared" si="429"/>
        <v>26.4</v>
      </c>
      <c r="AD392" s="60">
        <f t="shared" si="430"/>
        <v>0</v>
      </c>
      <c r="AE392" s="131"/>
      <c r="AF392" s="141">
        <v>2</v>
      </c>
      <c r="AG392" s="44">
        <f t="shared" si="431"/>
        <v>26.4</v>
      </c>
      <c r="AH392" s="52"/>
      <c r="AJ392" s="17">
        <f t="shared" si="432"/>
        <v>26.4</v>
      </c>
      <c r="AK392" s="17">
        <f t="shared" si="433"/>
        <v>0</v>
      </c>
      <c r="AL392" s="17">
        <f t="shared" si="434"/>
        <v>0</v>
      </c>
      <c r="AM392" s="17" t="str">
        <f t="shared" si="435"/>
        <v/>
      </c>
      <c r="AO392" s="109" t="s">
        <v>60</v>
      </c>
    </row>
    <row r="393" spans="2:41" s="3" customFormat="1" ht="3.95" customHeight="1" x14ac:dyDescent="0.2">
      <c r="C393" s="74"/>
      <c r="P393" s="4"/>
      <c r="Q393" s="6"/>
      <c r="S393" s="21"/>
      <c r="T393" s="68"/>
      <c r="U393" s="5"/>
      <c r="V393" s="52"/>
      <c r="W393" s="70"/>
      <c r="X393" s="70"/>
      <c r="Y393" s="52"/>
      <c r="Z393" s="39"/>
      <c r="AA393" s="17"/>
      <c r="AB393" s="15"/>
      <c r="AC393" s="15"/>
      <c r="AD393" s="15"/>
      <c r="AE393" s="15"/>
      <c r="AF393" s="65"/>
      <c r="AG393" s="17"/>
      <c r="AH393" s="52"/>
      <c r="AO393" s="109"/>
    </row>
    <row r="394" spans="2:41" s="3" customFormat="1" ht="9.9499999999999993" customHeight="1" x14ac:dyDescent="0.2">
      <c r="C394" s="74" t="s">
        <v>426</v>
      </c>
      <c r="L394" s="3" t="s">
        <v>87</v>
      </c>
      <c r="N394" s="3" t="s">
        <v>87</v>
      </c>
      <c r="P394" s="4"/>
      <c r="Q394" s="6"/>
      <c r="R394" s="80" t="s">
        <v>323</v>
      </c>
      <c r="S394" s="187" t="s">
        <v>429</v>
      </c>
      <c r="T394" s="188"/>
      <c r="U394" s="5"/>
      <c r="V394" s="52"/>
      <c r="W394" s="70"/>
      <c r="X394" s="70"/>
      <c r="Y394" s="52"/>
      <c r="Z394" s="39"/>
      <c r="AA394" s="17"/>
      <c r="AB394" s="15"/>
      <c r="AC394" s="15"/>
      <c r="AD394" s="15"/>
      <c r="AE394" s="15"/>
      <c r="AF394" s="65"/>
      <c r="AG394" s="17"/>
      <c r="AH394" s="52"/>
      <c r="AO394" s="31" t="s">
        <v>60</v>
      </c>
    </row>
    <row r="395" spans="2:41" s="3" customFormat="1" ht="2.25" customHeight="1" x14ac:dyDescent="0.2">
      <c r="P395" s="75"/>
      <c r="Q395" s="91"/>
      <c r="R395" s="6"/>
      <c r="S395" s="39"/>
      <c r="T395" s="6"/>
      <c r="U395" s="5"/>
      <c r="V395" s="52"/>
      <c r="W395" s="56"/>
      <c r="X395" s="15"/>
      <c r="Y395" s="52"/>
      <c r="Z395" s="39"/>
      <c r="AA395" s="39"/>
      <c r="AB395" s="55"/>
      <c r="AC395" s="17"/>
      <c r="AD395" s="15"/>
      <c r="AE395" s="65"/>
      <c r="AF395" s="134"/>
      <c r="AG395" s="39"/>
      <c r="AH395" s="52"/>
      <c r="AJ395" s="17"/>
      <c r="AK395" s="17"/>
      <c r="AL395" s="17"/>
      <c r="AM395" s="17"/>
      <c r="AO395" s="31" t="s">
        <v>60</v>
      </c>
    </row>
    <row r="396" spans="2:41" s="3" customFormat="1" ht="9.9499999999999993" customHeight="1" x14ac:dyDescent="0.2">
      <c r="D396" s="40" t="s">
        <v>372</v>
      </c>
      <c r="E396" s="192" t="s">
        <v>428</v>
      </c>
      <c r="G396" s="192"/>
      <c r="I396" s="192"/>
      <c r="L396" s="192"/>
      <c r="N396" s="3" t="s">
        <v>87</v>
      </c>
      <c r="Q396" s="6"/>
      <c r="S396" s="21"/>
      <c r="T396" s="68"/>
      <c r="U396" s="5"/>
      <c r="V396" s="52"/>
      <c r="W396" s="70"/>
      <c r="X396" s="70"/>
      <c r="Y396" s="52"/>
      <c r="Z396" s="39"/>
      <c r="AA396" s="17"/>
      <c r="AB396" s="15"/>
      <c r="AC396" s="15"/>
      <c r="AD396" s="15"/>
      <c r="AE396" s="15"/>
      <c r="AF396" s="65"/>
      <c r="AG396" s="17"/>
      <c r="AH396" s="52"/>
      <c r="AO396" s="31" t="s">
        <v>60</v>
      </c>
    </row>
    <row r="397" spans="2:41" s="3" customFormat="1" ht="0.95" customHeight="1" x14ac:dyDescent="0.2">
      <c r="P397" s="75"/>
      <c r="Q397" s="91"/>
      <c r="R397" s="6"/>
      <c r="S397" s="39"/>
      <c r="T397" s="6"/>
      <c r="U397" s="5"/>
      <c r="V397" s="52"/>
      <c r="W397" s="56"/>
      <c r="X397" s="15"/>
      <c r="Y397" s="52"/>
      <c r="Z397" s="39"/>
      <c r="AA397" s="39"/>
      <c r="AB397" s="55"/>
      <c r="AC397" s="17"/>
      <c r="AD397" s="15"/>
      <c r="AE397" s="65"/>
      <c r="AF397" s="134"/>
      <c r="AG397" s="39"/>
      <c r="AH397" s="52"/>
      <c r="AJ397" s="17"/>
      <c r="AK397" s="17"/>
      <c r="AL397" s="17"/>
      <c r="AM397" s="17"/>
      <c r="AO397" s="31" t="s">
        <v>60</v>
      </c>
    </row>
    <row r="398" spans="2:41" s="3" customFormat="1" ht="9.9499999999999993" customHeight="1" x14ac:dyDescent="0.2">
      <c r="B398" s="122" t="s">
        <v>8</v>
      </c>
      <c r="D398" s="40"/>
      <c r="E398" s="75" t="s">
        <v>421</v>
      </c>
      <c r="F398" s="75"/>
      <c r="G398" s="30" t="s">
        <v>417</v>
      </c>
      <c r="H398" s="30"/>
      <c r="I398" s="30" t="s">
        <v>419</v>
      </c>
      <c r="K398" s="30" t="s">
        <v>406</v>
      </c>
      <c r="L398" s="30"/>
      <c r="M398" s="30"/>
      <c r="N398" s="30"/>
      <c r="P398" s="75" t="s">
        <v>437</v>
      </c>
      <c r="Q398" s="91"/>
      <c r="R398" s="29" t="s">
        <v>52</v>
      </c>
      <c r="S398" s="39">
        <f>IF(Suggested="Yes",AA398,AG398)</f>
        <v>21.45</v>
      </c>
      <c r="T398" s="37" t="s">
        <v>46</v>
      </c>
      <c r="U398" s="5" t="str">
        <f>+Instructions!$B$3</f>
        <v>E</v>
      </c>
      <c r="V398" s="52"/>
      <c r="W398" s="56">
        <f>+Instructions!$C$22</f>
        <v>0</v>
      </c>
      <c r="X398" s="17">
        <f>ROUND($AA398*(1-W398)+0.004999,2)</f>
        <v>21.45</v>
      </c>
      <c r="Y398" s="52"/>
      <c r="Z398" s="6" t="s">
        <v>874</v>
      </c>
      <c r="AA398" s="39">
        <v>21.45</v>
      </c>
      <c r="AB398" s="60">
        <f>+W398</f>
        <v>0</v>
      </c>
      <c r="AC398" s="17">
        <f>+X398</f>
        <v>21.45</v>
      </c>
      <c r="AD398" s="12">
        <f>(AG398-AC398)/AG398</f>
        <v>0</v>
      </c>
      <c r="AE398" s="131"/>
      <c r="AF398" s="140">
        <v>3</v>
      </c>
      <c r="AG398" s="53">
        <f>SUM(AJ398:AL398)+AE398</f>
        <v>21.45</v>
      </c>
      <c r="AH398" s="52"/>
      <c r="AJ398" s="17">
        <f>ROUND(AC398/(1-VLOOKUP(AF398,Group,2,FALSE)),2)</f>
        <v>21.45</v>
      </c>
      <c r="AK398" s="17">
        <f>IF(VLOOKUP(AF398,Group,5,FALSE)="YES",VLOOKUP(ROUND(ROUND(AJ398,1)-AJ398,2),Round,2,FALSE)+VLOOKUP(AF398,Group,6,FALSE),0)</f>
        <v>0</v>
      </c>
      <c r="AL398" s="17">
        <f>IF(VLOOKUP(AF398,Group,7,FALSE)="",0,ROUND(AJ398-0.04999,1)-AJ398+AM398)</f>
        <v>0</v>
      </c>
      <c r="AM398" s="17" t="str">
        <f>IF(VLOOKUP(AF398,Group,7,FALSE)="","",VLOOKUP(AF398,Group,7,FALSE))</f>
        <v/>
      </c>
      <c r="AO398" s="109" t="s">
        <v>60</v>
      </c>
    </row>
    <row r="399" spans="2:41" s="3" customFormat="1" ht="9.9499999999999993" customHeight="1" x14ac:dyDescent="0.2">
      <c r="B399" s="122" t="s">
        <v>8</v>
      </c>
      <c r="D399" s="40"/>
      <c r="E399" s="75" t="s">
        <v>100</v>
      </c>
      <c r="F399" s="75"/>
      <c r="G399" s="30" t="s">
        <v>417</v>
      </c>
      <c r="H399" s="30"/>
      <c r="I399" s="30" t="s">
        <v>418</v>
      </c>
      <c r="K399" s="30" t="s">
        <v>406</v>
      </c>
      <c r="L399" s="30"/>
      <c r="M399" s="30"/>
      <c r="N399" s="30"/>
      <c r="P399" s="75" t="s">
        <v>438</v>
      </c>
      <c r="Q399" s="91"/>
      <c r="R399" s="29" t="s">
        <v>240</v>
      </c>
      <c r="S399" s="39">
        <f>IF(Suggested="Yes",AA399,AG399)</f>
        <v>21.65</v>
      </c>
      <c r="T399" s="37" t="s">
        <v>46</v>
      </c>
      <c r="U399" s="5" t="str">
        <f>+Instructions!$B$3</f>
        <v>E</v>
      </c>
      <c r="V399" s="52"/>
      <c r="W399" s="56">
        <f>+Instructions!$C$22</f>
        <v>0</v>
      </c>
      <c r="X399" s="17">
        <f>ROUND($AA399*(1-W399)+0.004999,2)</f>
        <v>21.65</v>
      </c>
      <c r="Y399" s="52"/>
      <c r="Z399" s="6" t="s">
        <v>874</v>
      </c>
      <c r="AA399" s="39">
        <v>21.65</v>
      </c>
      <c r="AB399" s="60">
        <f>+W399</f>
        <v>0</v>
      </c>
      <c r="AC399" s="17">
        <f>+X399</f>
        <v>21.65</v>
      </c>
      <c r="AD399" s="12">
        <f>(AG399-AC399)/AG399</f>
        <v>0</v>
      </c>
      <c r="AE399" s="131"/>
      <c r="AF399" s="140">
        <v>3</v>
      </c>
      <c r="AG399" s="53">
        <f>SUM(AJ399:AL399)+AE399</f>
        <v>21.65</v>
      </c>
      <c r="AH399" s="52"/>
      <c r="AJ399" s="17">
        <f>ROUND(AC399/(1-VLOOKUP(AF399,Group,2,FALSE)),2)</f>
        <v>21.65</v>
      </c>
      <c r="AK399" s="17">
        <f>IF(VLOOKUP(AF399,Group,5,FALSE)="YES",VLOOKUP(ROUND(ROUND(AJ399,1)-AJ399,2),Round,2,FALSE)+VLOOKUP(AF399,Group,6,FALSE),0)</f>
        <v>0</v>
      </c>
      <c r="AL399" s="17">
        <f>IF(VLOOKUP(AF399,Group,7,FALSE)="",0,ROUND(AJ399-0.04999,1)-AJ399+AM399)</f>
        <v>0</v>
      </c>
      <c r="AM399" s="17" t="str">
        <f>IF(VLOOKUP(AF399,Group,7,FALSE)="","",VLOOKUP(AF399,Group,7,FALSE))</f>
        <v/>
      </c>
      <c r="AO399" s="109" t="s">
        <v>60</v>
      </c>
    </row>
    <row r="400" spans="2:41" s="3" customFormat="1" ht="0.95" customHeight="1" x14ac:dyDescent="0.2">
      <c r="P400" s="75"/>
      <c r="Q400" s="91"/>
      <c r="R400" s="6"/>
      <c r="S400" s="39"/>
      <c r="T400" s="6"/>
      <c r="U400" s="5"/>
      <c r="V400" s="52"/>
      <c r="W400" s="56"/>
      <c r="X400" s="15"/>
      <c r="Y400" s="52"/>
      <c r="Z400" s="39"/>
      <c r="AA400" s="39"/>
      <c r="AB400" s="55"/>
      <c r="AC400" s="17"/>
      <c r="AD400" s="15"/>
      <c r="AE400" s="65"/>
      <c r="AF400" s="134"/>
      <c r="AG400" s="39"/>
      <c r="AH400" s="52"/>
      <c r="AJ400" s="17"/>
      <c r="AK400" s="17"/>
      <c r="AL400" s="17"/>
      <c r="AM400" s="17"/>
      <c r="AO400" s="109" t="s">
        <v>60</v>
      </c>
    </row>
    <row r="401" spans="2:41" s="3" customFormat="1" ht="9.75" customHeight="1" x14ac:dyDescent="0.2">
      <c r="C401" s="35"/>
      <c r="D401" s="40" t="s">
        <v>53</v>
      </c>
      <c r="E401" s="173" t="s">
        <v>721</v>
      </c>
      <c r="J401" s="173" t="s">
        <v>722</v>
      </c>
      <c r="O401" s="3" t="s">
        <v>87</v>
      </c>
      <c r="P401" s="4"/>
      <c r="Q401" s="6"/>
      <c r="S401" s="21"/>
      <c r="T401" s="68"/>
      <c r="U401" s="5"/>
      <c r="V401" s="52"/>
      <c r="W401" s="70"/>
      <c r="X401" s="70"/>
      <c r="Y401" s="52"/>
      <c r="Z401" s="39"/>
      <c r="AA401" s="17"/>
      <c r="AB401" s="15"/>
      <c r="AC401" s="15"/>
      <c r="AD401" s="15"/>
      <c r="AE401" s="15"/>
      <c r="AF401" s="65"/>
      <c r="AG401" s="17"/>
      <c r="AH401" s="52"/>
      <c r="AO401" s="31" t="s">
        <v>60</v>
      </c>
    </row>
    <row r="402" spans="2:41" s="3" customFormat="1" ht="3.95" customHeight="1" x14ac:dyDescent="0.2">
      <c r="C402" s="74"/>
      <c r="P402" s="4"/>
      <c r="Q402" s="6"/>
      <c r="S402" s="21"/>
      <c r="T402" s="68"/>
      <c r="U402" s="5"/>
      <c r="V402" s="52"/>
      <c r="W402" s="70"/>
      <c r="X402" s="70"/>
      <c r="Y402" s="52"/>
      <c r="Z402" s="39"/>
      <c r="AA402" s="17"/>
      <c r="AB402" s="15"/>
      <c r="AC402" s="15"/>
      <c r="AD402" s="15"/>
      <c r="AE402" s="15"/>
      <c r="AF402" s="65"/>
      <c r="AG402" s="17"/>
      <c r="AH402" s="52"/>
      <c r="AO402" s="109"/>
    </row>
    <row r="403" spans="2:41" s="3" customFormat="1" ht="9.9499999999999993" customHeight="1" x14ac:dyDescent="0.2">
      <c r="C403" s="74" t="s">
        <v>673</v>
      </c>
      <c r="N403" s="3" t="s">
        <v>87</v>
      </c>
      <c r="P403" s="4"/>
      <c r="Q403" s="6"/>
      <c r="R403" s="80" t="s">
        <v>323</v>
      </c>
      <c r="S403" s="187" t="s">
        <v>667</v>
      </c>
      <c r="T403" s="188"/>
      <c r="U403" s="5"/>
      <c r="V403" s="52"/>
      <c r="W403" s="70"/>
      <c r="X403" s="70"/>
      <c r="Y403" s="52"/>
      <c r="Z403" s="39"/>
      <c r="AA403" s="17"/>
      <c r="AB403" s="15"/>
      <c r="AC403" s="15"/>
      <c r="AD403" s="15"/>
      <c r="AE403" s="15"/>
      <c r="AF403" s="65"/>
      <c r="AG403" s="17"/>
      <c r="AH403" s="52"/>
      <c r="AO403" s="31" t="s">
        <v>60</v>
      </c>
    </row>
    <row r="404" spans="2:41" s="3" customFormat="1" ht="2.25" customHeight="1" x14ac:dyDescent="0.2">
      <c r="P404" s="75"/>
      <c r="Q404" s="91"/>
      <c r="R404" s="6"/>
      <c r="S404" s="39"/>
      <c r="T404" s="6"/>
      <c r="U404" s="5"/>
      <c r="V404" s="52"/>
      <c r="W404" s="56"/>
      <c r="X404" s="15"/>
      <c r="Y404" s="52"/>
      <c r="Z404" s="39"/>
      <c r="AA404" s="39"/>
      <c r="AB404" s="55"/>
      <c r="AC404" s="17"/>
      <c r="AD404" s="15"/>
      <c r="AE404" s="65"/>
      <c r="AF404" s="134"/>
      <c r="AG404" s="39"/>
      <c r="AH404" s="52"/>
      <c r="AJ404" s="17"/>
      <c r="AK404" s="17"/>
      <c r="AL404" s="17"/>
      <c r="AM404" s="17"/>
      <c r="AO404" s="31" t="s">
        <v>60</v>
      </c>
    </row>
    <row r="405" spans="2:41" s="3" customFormat="1" ht="9.9499999999999993" customHeight="1" x14ac:dyDescent="0.2">
      <c r="D405" s="40" t="s">
        <v>372</v>
      </c>
      <c r="E405" s="192" t="s">
        <v>668</v>
      </c>
      <c r="G405" s="192"/>
      <c r="I405" s="192"/>
      <c r="L405" s="192"/>
      <c r="N405" s="3" t="s">
        <v>87</v>
      </c>
      <c r="Q405" s="6"/>
      <c r="S405" s="21"/>
      <c r="T405" s="68"/>
      <c r="U405" s="5"/>
      <c r="V405" s="52"/>
      <c r="W405" s="70"/>
      <c r="X405" s="70"/>
      <c r="Y405" s="52"/>
      <c r="Z405" s="39"/>
      <c r="AA405" s="17"/>
      <c r="AB405" s="15"/>
      <c r="AC405" s="15"/>
      <c r="AD405" s="15"/>
      <c r="AE405" s="15"/>
      <c r="AF405" s="65"/>
      <c r="AG405" s="17"/>
      <c r="AH405" s="52"/>
      <c r="AO405" s="31" t="s">
        <v>60</v>
      </c>
    </row>
    <row r="406" spans="2:41" s="3" customFormat="1" ht="0.95" customHeight="1" x14ac:dyDescent="0.2">
      <c r="P406" s="75"/>
      <c r="Q406" s="91"/>
      <c r="R406" s="6"/>
      <c r="S406" s="39"/>
      <c r="T406" s="6"/>
      <c r="U406" s="5"/>
      <c r="V406" s="52"/>
      <c r="W406" s="56"/>
      <c r="X406" s="15"/>
      <c r="Y406" s="52"/>
      <c r="Z406" s="39"/>
      <c r="AA406" s="39"/>
      <c r="AB406" s="55"/>
      <c r="AC406" s="17"/>
      <c r="AD406" s="15"/>
      <c r="AE406" s="65"/>
      <c r="AF406" s="134"/>
      <c r="AG406" s="39"/>
      <c r="AH406" s="52"/>
      <c r="AJ406" s="17"/>
      <c r="AK406" s="17"/>
      <c r="AL406" s="17"/>
      <c r="AM406" s="17"/>
      <c r="AO406" s="31" t="s">
        <v>60</v>
      </c>
    </row>
    <row r="407" spans="2:41" s="3" customFormat="1" ht="9.9499999999999993" customHeight="1" x14ac:dyDescent="0.2">
      <c r="B407" s="123" t="s">
        <v>56</v>
      </c>
      <c r="D407" s="40"/>
      <c r="E407" s="75" t="s">
        <v>669</v>
      </c>
      <c r="F407" s="75"/>
      <c r="G407" s="30" t="s">
        <v>48</v>
      </c>
      <c r="H407" s="30"/>
      <c r="I407" s="30"/>
      <c r="J407" s="30"/>
      <c r="K407" s="30" t="s">
        <v>645</v>
      </c>
      <c r="L407" s="30"/>
      <c r="M407" s="30"/>
      <c r="N407" s="30"/>
      <c r="P407" s="75" t="s">
        <v>670</v>
      </c>
      <c r="Q407" s="91"/>
      <c r="R407" s="29"/>
      <c r="S407" s="39">
        <f>IF(Suggested="Yes",AA407,AG407)</f>
        <v>25.1</v>
      </c>
      <c r="T407" s="37" t="s">
        <v>47</v>
      </c>
      <c r="U407" s="5" t="str">
        <f>+Instructions!$B$3</f>
        <v>E</v>
      </c>
      <c r="V407" s="52"/>
      <c r="W407" s="56">
        <f>+Instructions!$C$22</f>
        <v>0</v>
      </c>
      <c r="X407" s="17">
        <f t="shared" ref="X407" si="437">ROUND($AA407*(1-W407)+0.004999,2)</f>
        <v>25.1</v>
      </c>
      <c r="Y407" s="52"/>
      <c r="Z407" s="6" t="s">
        <v>874</v>
      </c>
      <c r="AA407" s="39">
        <v>25.1</v>
      </c>
      <c r="AB407" s="60">
        <f t="shared" ref="AB407" si="438">+W407</f>
        <v>0</v>
      </c>
      <c r="AC407" s="17">
        <f t="shared" ref="AC407" si="439">+X407</f>
        <v>25.1</v>
      </c>
      <c r="AD407" s="12">
        <f t="shared" ref="AD407" si="440">(AG407-AC407)/AG407</f>
        <v>0</v>
      </c>
      <c r="AE407" s="131"/>
      <c r="AF407" s="139">
        <v>1</v>
      </c>
      <c r="AG407" s="38">
        <f t="shared" ref="AG407" si="441">SUM(AJ407:AL407)+AE407</f>
        <v>25.1</v>
      </c>
      <c r="AH407" s="52"/>
      <c r="AJ407" s="17">
        <f t="shared" ref="AJ407" si="442">ROUND(AC407/(1-VLOOKUP(AF407,Group,2,FALSE)),2)</f>
        <v>25.1</v>
      </c>
      <c r="AK407" s="17">
        <f t="shared" ref="AK407" si="443">IF(VLOOKUP(AF407,Group,5,FALSE)="YES",VLOOKUP(ROUND(ROUND(AJ407,1)-AJ407,2),Round,2,FALSE)+VLOOKUP(AF407,Group,6,FALSE),0)</f>
        <v>0</v>
      </c>
      <c r="AL407" s="17">
        <f t="shared" ref="AL407" si="444">IF(VLOOKUP(AF407,Group,7,FALSE)="",0,ROUND(AJ407-0.04999,1)-AJ407+AM407)</f>
        <v>0</v>
      </c>
      <c r="AM407" s="17" t="str">
        <f t="shared" ref="AM407" si="445">IF(VLOOKUP(AF407,Group,7,FALSE)="","",VLOOKUP(AF407,Group,7,FALSE))</f>
        <v/>
      </c>
      <c r="AO407" s="109" t="s">
        <v>60</v>
      </c>
    </row>
    <row r="408" spans="2:41" s="3" customFormat="1" ht="3.95" customHeight="1" x14ac:dyDescent="0.2">
      <c r="C408" s="74"/>
      <c r="P408" s="4"/>
      <c r="Q408" s="6"/>
      <c r="S408" s="21"/>
      <c r="T408" s="68"/>
      <c r="U408" s="5"/>
      <c r="V408" s="52"/>
      <c r="W408" s="70"/>
      <c r="X408" s="70"/>
      <c r="Y408" s="52"/>
      <c r="Z408" s="39"/>
      <c r="AA408" s="17"/>
      <c r="AB408" s="15"/>
      <c r="AC408" s="15"/>
      <c r="AD408" s="15"/>
      <c r="AE408" s="15"/>
      <c r="AF408" s="65"/>
      <c r="AG408" s="17"/>
      <c r="AH408" s="52"/>
      <c r="AO408" s="109"/>
    </row>
    <row r="409" spans="2:41" s="3" customFormat="1" ht="9.9499999999999993" customHeight="1" x14ac:dyDescent="0.2">
      <c r="C409" s="74" t="s">
        <v>681</v>
      </c>
      <c r="N409" s="3" t="s">
        <v>87</v>
      </c>
      <c r="P409" s="4"/>
      <c r="Q409" s="6"/>
      <c r="R409" s="80" t="s">
        <v>323</v>
      </c>
      <c r="S409" s="187" t="s">
        <v>500</v>
      </c>
      <c r="T409" s="188"/>
      <c r="U409" s="5"/>
      <c r="V409" s="52"/>
      <c r="W409" s="70"/>
      <c r="X409" s="70"/>
      <c r="Y409" s="52"/>
      <c r="Z409" s="39"/>
      <c r="AA409" s="17"/>
      <c r="AB409" s="15"/>
      <c r="AC409" s="15"/>
      <c r="AD409" s="15"/>
      <c r="AE409" s="15"/>
      <c r="AF409" s="65"/>
      <c r="AG409" s="17"/>
      <c r="AH409" s="52"/>
      <c r="AO409" s="31" t="s">
        <v>60</v>
      </c>
    </row>
    <row r="410" spans="2:41" s="3" customFormat="1" ht="2.25" customHeight="1" x14ac:dyDescent="0.2">
      <c r="P410" s="75"/>
      <c r="Q410" s="91"/>
      <c r="R410" s="6"/>
      <c r="S410" s="39"/>
      <c r="T410" s="6"/>
      <c r="U410" s="5"/>
      <c r="V410" s="52"/>
      <c r="W410" s="56"/>
      <c r="X410" s="15"/>
      <c r="Y410" s="52"/>
      <c r="Z410" s="39"/>
      <c r="AA410" s="39"/>
      <c r="AB410" s="55"/>
      <c r="AC410" s="17"/>
      <c r="AD410" s="15"/>
      <c r="AE410" s="65"/>
      <c r="AF410" s="134"/>
      <c r="AG410" s="39"/>
      <c r="AH410" s="52"/>
      <c r="AJ410" s="17"/>
      <c r="AK410" s="17"/>
      <c r="AL410" s="17"/>
      <c r="AM410" s="17"/>
      <c r="AO410" s="31" t="s">
        <v>60</v>
      </c>
    </row>
    <row r="411" spans="2:41" s="3" customFormat="1" ht="9.9499999999999993" customHeight="1" x14ac:dyDescent="0.2">
      <c r="D411" s="40" t="s">
        <v>372</v>
      </c>
      <c r="E411" s="192" t="s">
        <v>718</v>
      </c>
      <c r="G411" s="192"/>
      <c r="I411" s="192"/>
      <c r="L411" s="192"/>
      <c r="N411" s="3" t="s">
        <v>87</v>
      </c>
      <c r="Q411" s="6"/>
      <c r="S411" s="21"/>
      <c r="T411" s="68"/>
      <c r="U411" s="5"/>
      <c r="V411" s="52"/>
      <c r="W411" s="70"/>
      <c r="X411" s="70"/>
      <c r="Y411" s="52"/>
      <c r="Z411" s="39"/>
      <c r="AA411" s="17"/>
      <c r="AB411" s="15"/>
      <c r="AC411" s="15"/>
      <c r="AD411" s="15"/>
      <c r="AE411" s="15"/>
      <c r="AF411" s="65"/>
      <c r="AG411" s="17"/>
      <c r="AH411" s="52"/>
      <c r="AO411" s="31" t="s">
        <v>60</v>
      </c>
    </row>
    <row r="412" spans="2:41" s="3" customFormat="1" ht="0.95" customHeight="1" x14ac:dyDescent="0.2">
      <c r="P412" s="204"/>
      <c r="Q412" s="91"/>
      <c r="R412" s="6"/>
      <c r="S412" s="39"/>
      <c r="T412" s="6"/>
      <c r="U412" s="5"/>
      <c r="V412" s="52"/>
      <c r="W412" s="56"/>
      <c r="X412" s="15"/>
      <c r="Y412" s="52"/>
      <c r="Z412" s="39"/>
      <c r="AA412" s="39"/>
      <c r="AB412" s="55"/>
      <c r="AC412" s="17"/>
      <c r="AD412" s="15"/>
      <c r="AE412" s="65"/>
      <c r="AF412" s="134"/>
      <c r="AG412" s="39"/>
      <c r="AH412" s="52"/>
      <c r="AJ412" s="17"/>
      <c r="AK412" s="17"/>
      <c r="AL412" s="17"/>
      <c r="AM412" s="17"/>
      <c r="AO412" s="31" t="s">
        <v>60</v>
      </c>
    </row>
    <row r="413" spans="2:41" s="3" customFormat="1" ht="9.9499999999999993" customHeight="1" x14ac:dyDescent="0.2">
      <c r="B413" s="123" t="s">
        <v>56</v>
      </c>
      <c r="D413" s="40"/>
      <c r="E413" s="75" t="s">
        <v>505</v>
      </c>
      <c r="F413" s="75"/>
      <c r="G413" s="30" t="s">
        <v>48</v>
      </c>
      <c r="H413" s="30"/>
      <c r="I413" s="30"/>
      <c r="J413" s="30"/>
      <c r="K413" s="30" t="s">
        <v>506</v>
      </c>
      <c r="L413" s="30"/>
      <c r="M413" s="30"/>
      <c r="N413" s="30"/>
      <c r="P413" s="75" t="s">
        <v>363</v>
      </c>
      <c r="Q413" s="91"/>
      <c r="R413" s="29"/>
      <c r="S413" s="39">
        <f>IF(Suggested="Yes",AA413,AG413)</f>
        <v>25.1</v>
      </c>
      <c r="T413" s="37" t="s">
        <v>47</v>
      </c>
      <c r="U413" s="5" t="str">
        <f>+Instructions!$B$3</f>
        <v>E</v>
      </c>
      <c r="V413" s="52"/>
      <c r="W413" s="56">
        <f>+Instructions!$C$22</f>
        <v>0</v>
      </c>
      <c r="X413" s="17">
        <f>ROUND($AA413*(1-W413)+0.004999,2)</f>
        <v>25.1</v>
      </c>
      <c r="Y413" s="52"/>
      <c r="Z413" s="6" t="s">
        <v>874</v>
      </c>
      <c r="AA413" s="39">
        <v>25.1</v>
      </c>
      <c r="AB413" s="60">
        <f>+W413</f>
        <v>0</v>
      </c>
      <c r="AC413" s="17">
        <f>+X413</f>
        <v>25.1</v>
      </c>
      <c r="AD413" s="12">
        <f>(AG413-AC413)/AG413</f>
        <v>0</v>
      </c>
      <c r="AE413" s="131"/>
      <c r="AF413" s="139">
        <v>1</v>
      </c>
      <c r="AG413" s="38">
        <f>SUM(AJ413:AL413)+AE413</f>
        <v>25.1</v>
      </c>
      <c r="AH413" s="52"/>
      <c r="AJ413" s="17">
        <f>ROUND(AC413/(1-VLOOKUP(AF413,Group,2,FALSE)),2)</f>
        <v>25.1</v>
      </c>
      <c r="AK413" s="17">
        <f>IF(VLOOKUP(AF413,Group,5,FALSE)="YES",VLOOKUP(ROUND(ROUND(AJ413,1)-AJ413,2),Round,2,FALSE)+VLOOKUP(AF413,Group,6,FALSE),0)</f>
        <v>0</v>
      </c>
      <c r="AL413" s="17">
        <f>IF(VLOOKUP(AF413,Group,7,FALSE)="",0,ROUND(AJ413-0.04999,1)-AJ413+AM413)</f>
        <v>0</v>
      </c>
      <c r="AM413" s="17" t="str">
        <f>IF(VLOOKUP(AF413,Group,7,FALSE)="","",VLOOKUP(AF413,Group,7,FALSE))</f>
        <v/>
      </c>
      <c r="AO413" s="109" t="s">
        <v>60</v>
      </c>
    </row>
    <row r="414" spans="2:41" s="3" customFormat="1" ht="3.95" customHeight="1" x14ac:dyDescent="0.2">
      <c r="C414" s="74"/>
      <c r="P414" s="4"/>
      <c r="Q414" s="6"/>
      <c r="S414" s="21"/>
      <c r="T414" s="68"/>
      <c r="U414" s="5"/>
      <c r="V414" s="52"/>
      <c r="W414" s="70"/>
      <c r="X414" s="70"/>
      <c r="Y414" s="52"/>
      <c r="Z414" s="39"/>
      <c r="AA414" s="17"/>
      <c r="AB414" s="15"/>
      <c r="AC414" s="15"/>
      <c r="AD414" s="15"/>
      <c r="AE414" s="15"/>
      <c r="AF414" s="65"/>
      <c r="AG414" s="17"/>
      <c r="AH414" s="52"/>
      <c r="AO414" s="109"/>
    </row>
    <row r="415" spans="2:41" s="3" customFormat="1" ht="9.9499999999999993" customHeight="1" x14ac:dyDescent="0.2">
      <c r="C415" s="74" t="s">
        <v>682</v>
      </c>
      <c r="N415" s="3" t="s">
        <v>87</v>
      </c>
      <c r="P415" s="4"/>
      <c r="Q415" s="6"/>
      <c r="R415" s="80" t="s">
        <v>323</v>
      </c>
      <c r="S415" s="187" t="s">
        <v>398</v>
      </c>
      <c r="T415" s="188"/>
      <c r="U415" s="5"/>
      <c r="V415" s="52"/>
      <c r="W415" s="70"/>
      <c r="X415" s="70"/>
      <c r="Y415" s="52"/>
      <c r="Z415" s="39"/>
      <c r="AA415" s="17"/>
      <c r="AB415" s="15"/>
      <c r="AC415" s="15"/>
      <c r="AD415" s="15"/>
      <c r="AE415" s="15"/>
      <c r="AF415" s="65"/>
      <c r="AG415" s="17"/>
      <c r="AH415" s="52"/>
      <c r="AO415" s="31" t="s">
        <v>60</v>
      </c>
    </row>
    <row r="416" spans="2:41" s="3" customFormat="1" ht="2.25" customHeight="1" x14ac:dyDescent="0.2">
      <c r="P416" s="75"/>
      <c r="Q416" s="91"/>
      <c r="R416" s="6"/>
      <c r="S416" s="39"/>
      <c r="T416" s="6"/>
      <c r="U416" s="5"/>
      <c r="V416" s="52"/>
      <c r="W416" s="56"/>
      <c r="X416" s="15"/>
      <c r="Y416" s="52"/>
      <c r="Z416" s="39"/>
      <c r="AA416" s="39"/>
      <c r="AB416" s="55"/>
      <c r="AC416" s="17"/>
      <c r="AD416" s="15"/>
      <c r="AE416" s="65"/>
      <c r="AF416" s="134"/>
      <c r="AG416" s="39"/>
      <c r="AH416" s="52"/>
      <c r="AJ416" s="17"/>
      <c r="AK416" s="17"/>
      <c r="AL416" s="17"/>
      <c r="AM416" s="17"/>
      <c r="AO416" s="31" t="s">
        <v>60</v>
      </c>
    </row>
    <row r="417" spans="2:41" s="3" customFormat="1" ht="9.9499999999999993" customHeight="1" x14ac:dyDescent="0.2">
      <c r="D417" s="40"/>
      <c r="E417" s="40" t="s">
        <v>403</v>
      </c>
      <c r="G417" s="192" t="s">
        <v>545</v>
      </c>
      <c r="I417" s="192"/>
      <c r="K417" s="192"/>
      <c r="L417" s="192"/>
      <c r="Q417" s="6"/>
      <c r="S417" s="21"/>
      <c r="T417" s="68"/>
      <c r="U417" s="5"/>
      <c r="V417" s="52"/>
      <c r="W417" s="70"/>
      <c r="X417" s="70"/>
      <c r="Y417" s="52"/>
      <c r="Z417" s="39"/>
      <c r="AA417" s="17"/>
      <c r="AB417" s="15"/>
      <c r="AC417" s="15"/>
      <c r="AD417" s="15"/>
      <c r="AE417" s="15"/>
      <c r="AF417" s="65"/>
      <c r="AG417" s="17"/>
      <c r="AH417" s="52"/>
      <c r="AO417" s="31" t="s">
        <v>60</v>
      </c>
    </row>
    <row r="418" spans="2:41" s="3" customFormat="1" ht="1.5" customHeight="1" x14ac:dyDescent="0.2">
      <c r="P418" s="75"/>
      <c r="Q418" s="91"/>
      <c r="R418" s="6"/>
      <c r="S418" s="39"/>
      <c r="T418" s="6"/>
      <c r="U418" s="5"/>
      <c r="V418" s="52"/>
      <c r="W418" s="56"/>
      <c r="X418" s="15"/>
      <c r="Y418" s="52"/>
      <c r="Z418" s="39"/>
      <c r="AA418" s="39"/>
      <c r="AB418" s="55"/>
      <c r="AC418" s="17"/>
      <c r="AD418" s="15"/>
      <c r="AE418" s="65"/>
      <c r="AF418" s="134"/>
      <c r="AG418" s="39"/>
      <c r="AH418" s="52"/>
      <c r="AJ418" s="17"/>
      <c r="AK418" s="17"/>
      <c r="AL418" s="17"/>
      <c r="AM418" s="17"/>
      <c r="AO418" s="31" t="s">
        <v>60</v>
      </c>
    </row>
    <row r="419" spans="2:41" s="3" customFormat="1" ht="9.9499999999999993" customHeight="1" x14ac:dyDescent="0.2">
      <c r="E419" s="40" t="s">
        <v>404</v>
      </c>
      <c r="G419" s="192" t="s">
        <v>514</v>
      </c>
      <c r="I419" s="192"/>
      <c r="K419" s="192"/>
      <c r="L419" s="192"/>
      <c r="Q419" s="6"/>
      <c r="S419" s="21"/>
      <c r="T419" s="68"/>
      <c r="U419" s="5"/>
      <c r="V419" s="52"/>
      <c r="W419" s="70"/>
      <c r="X419" s="70"/>
      <c r="Y419" s="52"/>
      <c r="Z419" s="39"/>
      <c r="AA419" s="17"/>
      <c r="AB419" s="15"/>
      <c r="AC419" s="15"/>
      <c r="AD419" s="15"/>
      <c r="AE419" s="15"/>
      <c r="AF419" s="65"/>
      <c r="AG419" s="17"/>
      <c r="AH419" s="52"/>
      <c r="AO419" s="31" t="s">
        <v>60</v>
      </c>
    </row>
    <row r="420" spans="2:41" s="3" customFormat="1" ht="0.95" customHeight="1" x14ac:dyDescent="0.2">
      <c r="P420" s="75"/>
      <c r="Q420" s="91"/>
      <c r="R420" s="6"/>
      <c r="S420" s="39"/>
      <c r="T420" s="6"/>
      <c r="U420" s="5"/>
      <c r="V420" s="52"/>
      <c r="W420" s="56"/>
      <c r="X420" s="15"/>
      <c r="Y420" s="52"/>
      <c r="Z420" s="39"/>
      <c r="AA420" s="39"/>
      <c r="AB420" s="55"/>
      <c r="AC420" s="17"/>
      <c r="AD420" s="15"/>
      <c r="AE420" s="65"/>
      <c r="AF420" s="134"/>
      <c r="AG420" s="39"/>
      <c r="AH420" s="52"/>
      <c r="AJ420" s="17"/>
      <c r="AK420" s="17"/>
      <c r="AL420" s="17"/>
      <c r="AM420" s="17"/>
      <c r="AO420" s="31" t="s">
        <v>60</v>
      </c>
    </row>
    <row r="421" spans="2:41" s="3" customFormat="1" ht="9.9499999999999993" customHeight="1" x14ac:dyDescent="0.2">
      <c r="B421" s="123" t="s">
        <v>56</v>
      </c>
      <c r="D421" s="40"/>
      <c r="E421" s="75" t="s">
        <v>399</v>
      </c>
      <c r="F421" s="75"/>
      <c r="G421" s="30" t="s">
        <v>48</v>
      </c>
      <c r="H421" s="30"/>
      <c r="I421" s="30"/>
      <c r="J421" s="30"/>
      <c r="K421" s="30" t="s">
        <v>401</v>
      </c>
      <c r="L421" s="30"/>
      <c r="M421" s="30"/>
      <c r="N421" s="30"/>
      <c r="P421" s="75" t="s">
        <v>400</v>
      </c>
      <c r="Q421" s="91"/>
      <c r="R421" s="29"/>
      <c r="S421" s="39">
        <f>IF(Suggested="Yes",AA421,AG421)</f>
        <v>19.75</v>
      </c>
      <c r="T421" s="37" t="s">
        <v>47</v>
      </c>
      <c r="U421" s="5" t="str">
        <f>+Instructions!$B$3</f>
        <v>E</v>
      </c>
      <c r="V421" s="52"/>
      <c r="W421" s="56">
        <f>+Instructions!$C$22</f>
        <v>0</v>
      </c>
      <c r="X421" s="17">
        <f>ROUND($AA421*(1-W421)+0.004999,2)</f>
        <v>19.75</v>
      </c>
      <c r="Y421" s="52"/>
      <c r="Z421" s="6" t="s">
        <v>874</v>
      </c>
      <c r="AA421" s="39">
        <v>19.75</v>
      </c>
      <c r="AB421" s="60">
        <f>+W421</f>
        <v>0</v>
      </c>
      <c r="AC421" s="17">
        <f>+X421</f>
        <v>19.75</v>
      </c>
      <c r="AD421" s="12">
        <f>(AG421-AC421)/AG421</f>
        <v>0</v>
      </c>
      <c r="AE421" s="131"/>
      <c r="AF421" s="139">
        <v>1</v>
      </c>
      <c r="AG421" s="38">
        <f>SUM(AJ421:AL421)+AE421</f>
        <v>19.75</v>
      </c>
      <c r="AH421" s="52"/>
      <c r="AJ421" s="17">
        <f>ROUND(AC421/(1-VLOOKUP(AF421,Group,2,FALSE)),2)</f>
        <v>19.75</v>
      </c>
      <c r="AK421" s="17">
        <f>IF(VLOOKUP(AF421,Group,5,FALSE)="YES",VLOOKUP(ROUND(ROUND(AJ421,1)-AJ421,2),Round,2,FALSE)+VLOOKUP(AF421,Group,6,FALSE),0)</f>
        <v>0</v>
      </c>
      <c r="AL421" s="17">
        <f>IF(VLOOKUP(AF421,Group,7,FALSE)="",0,ROUND(AJ421-0.04999,1)-AJ421+AM421)</f>
        <v>0</v>
      </c>
      <c r="AM421" s="17" t="str">
        <f>IF(VLOOKUP(AF421,Group,7,FALSE)="","",VLOOKUP(AF421,Group,7,FALSE))</f>
        <v/>
      </c>
      <c r="AO421" s="109" t="s">
        <v>60</v>
      </c>
    </row>
    <row r="422" spans="2:41" s="3" customFormat="1" ht="3.95" customHeight="1" x14ac:dyDescent="0.2">
      <c r="C422" s="74"/>
      <c r="P422" s="4"/>
      <c r="Q422" s="6"/>
      <c r="S422" s="21"/>
      <c r="T422" s="68"/>
      <c r="U422" s="5"/>
      <c r="V422" s="52"/>
      <c r="W422" s="70"/>
      <c r="X422" s="70"/>
      <c r="Y422" s="52"/>
      <c r="Z422" s="39"/>
      <c r="AA422" s="17"/>
      <c r="AB422" s="15"/>
      <c r="AC422" s="15"/>
      <c r="AD422" s="15"/>
      <c r="AE422" s="15"/>
      <c r="AF422" s="65"/>
      <c r="AG422" s="17"/>
      <c r="AH422" s="52"/>
      <c r="AO422" s="109"/>
    </row>
    <row r="423" spans="2:41" s="3" customFormat="1" ht="9.9499999999999993" customHeight="1" x14ac:dyDescent="0.2">
      <c r="C423" s="74" t="s">
        <v>683</v>
      </c>
      <c r="N423" s="3" t="s">
        <v>87</v>
      </c>
      <c r="P423" s="4"/>
      <c r="Q423" s="6"/>
      <c r="R423" s="80" t="s">
        <v>323</v>
      </c>
      <c r="S423" s="187" t="s">
        <v>534</v>
      </c>
      <c r="T423" s="188"/>
      <c r="U423" s="5"/>
      <c r="V423" s="52"/>
      <c r="W423" s="70"/>
      <c r="X423" s="70"/>
      <c r="Y423" s="52"/>
      <c r="Z423" s="39"/>
      <c r="AA423" s="17"/>
      <c r="AB423" s="15"/>
      <c r="AC423" s="15"/>
      <c r="AD423" s="15"/>
      <c r="AE423" s="15"/>
      <c r="AF423" s="65"/>
      <c r="AG423" s="17"/>
      <c r="AH423" s="52"/>
      <c r="AO423" s="31" t="s">
        <v>60</v>
      </c>
    </row>
    <row r="424" spans="2:41" s="3" customFormat="1" ht="2.25" customHeight="1" x14ac:dyDescent="0.2">
      <c r="P424" s="75"/>
      <c r="Q424" s="91"/>
      <c r="R424" s="6"/>
      <c r="S424" s="39"/>
      <c r="T424" s="6"/>
      <c r="U424" s="5"/>
      <c r="V424" s="52"/>
      <c r="W424" s="56"/>
      <c r="X424" s="15"/>
      <c r="Y424" s="52"/>
      <c r="Z424" s="39"/>
      <c r="AA424" s="39"/>
      <c r="AB424" s="55"/>
      <c r="AC424" s="17"/>
      <c r="AD424" s="15"/>
      <c r="AE424" s="65"/>
      <c r="AF424" s="134"/>
      <c r="AG424" s="39"/>
      <c r="AH424" s="52"/>
      <c r="AJ424" s="17"/>
      <c r="AK424" s="17"/>
      <c r="AL424" s="17"/>
      <c r="AM424" s="17"/>
      <c r="AO424" s="31" t="s">
        <v>60</v>
      </c>
    </row>
    <row r="425" spans="2:41" s="3" customFormat="1" ht="9.9499999999999993" customHeight="1" x14ac:dyDescent="0.2">
      <c r="D425" s="40" t="s">
        <v>372</v>
      </c>
      <c r="E425" s="192" t="s">
        <v>635</v>
      </c>
      <c r="G425" s="192"/>
      <c r="I425" s="192"/>
      <c r="L425" s="192"/>
      <c r="N425" s="3" t="s">
        <v>87</v>
      </c>
      <c r="P425" s="205"/>
      <c r="Q425" s="6"/>
      <c r="S425" s="21"/>
      <c r="T425" s="68"/>
      <c r="U425" s="5"/>
      <c r="V425" s="52"/>
      <c r="W425" s="70"/>
      <c r="X425" s="70"/>
      <c r="Y425" s="52"/>
      <c r="Z425" s="39"/>
      <c r="AA425" s="17"/>
      <c r="AB425" s="15"/>
      <c r="AC425" s="15"/>
      <c r="AD425" s="15"/>
      <c r="AE425" s="15"/>
      <c r="AF425" s="65"/>
      <c r="AG425" s="17"/>
      <c r="AH425" s="52"/>
      <c r="AO425" s="31" t="s">
        <v>60</v>
      </c>
    </row>
    <row r="426" spans="2:41" s="3" customFormat="1" ht="0.95" customHeight="1" x14ac:dyDescent="0.2">
      <c r="P426" s="75"/>
      <c r="Q426" s="91"/>
      <c r="R426" s="6"/>
      <c r="S426" s="39"/>
      <c r="T426" s="6"/>
      <c r="U426" s="5"/>
      <c r="V426" s="52"/>
      <c r="W426" s="56"/>
      <c r="X426" s="15"/>
      <c r="Y426" s="52"/>
      <c r="Z426" s="39"/>
      <c r="AA426" s="39"/>
      <c r="AB426" s="55"/>
      <c r="AC426" s="17"/>
      <c r="AD426" s="15"/>
      <c r="AE426" s="65"/>
      <c r="AF426" s="134"/>
      <c r="AG426" s="39"/>
      <c r="AH426" s="52"/>
      <c r="AJ426" s="17"/>
      <c r="AK426" s="17"/>
      <c r="AL426" s="17"/>
      <c r="AM426" s="17"/>
      <c r="AO426" s="31" t="s">
        <v>60</v>
      </c>
    </row>
    <row r="427" spans="2:41" s="3" customFormat="1" ht="9.9499999999999993" customHeight="1" x14ac:dyDescent="0.2">
      <c r="B427" s="123" t="s">
        <v>56</v>
      </c>
      <c r="D427" s="40"/>
      <c r="E427" s="75" t="s">
        <v>546</v>
      </c>
      <c r="F427" s="75"/>
      <c r="G427" s="30" t="s">
        <v>48</v>
      </c>
      <c r="H427" s="30"/>
      <c r="I427" s="30"/>
      <c r="J427" s="30"/>
      <c r="K427" s="30" t="s">
        <v>548</v>
      </c>
      <c r="L427" s="30"/>
      <c r="M427" s="30"/>
      <c r="N427" s="30"/>
      <c r="P427" s="75" t="s">
        <v>547</v>
      </c>
      <c r="Q427" s="91"/>
      <c r="R427" s="29"/>
      <c r="S427" s="39">
        <f>IF(Suggested="Yes",AA427,AG427)</f>
        <v>25.1</v>
      </c>
      <c r="T427" s="37" t="s">
        <v>47</v>
      </c>
      <c r="U427" s="5" t="str">
        <f>+Instructions!$B$3</f>
        <v>E</v>
      </c>
      <c r="V427" s="52"/>
      <c r="W427" s="56">
        <f>+Instructions!$C$22</f>
        <v>0</v>
      </c>
      <c r="X427" s="17">
        <f t="shared" ref="X427" si="446">ROUND($AA427*(1-W427)+0.004999,2)</f>
        <v>25.1</v>
      </c>
      <c r="Y427" s="52"/>
      <c r="Z427" s="6" t="s">
        <v>874</v>
      </c>
      <c r="AA427" s="39">
        <v>25.1</v>
      </c>
      <c r="AB427" s="60">
        <f t="shared" ref="AB427" si="447">+W427</f>
        <v>0</v>
      </c>
      <c r="AC427" s="17">
        <f t="shared" ref="AC427" si="448">+X427</f>
        <v>25.1</v>
      </c>
      <c r="AD427" s="12">
        <f t="shared" ref="AD427" si="449">(AG427-AC427)/AG427</f>
        <v>0</v>
      </c>
      <c r="AE427" s="131"/>
      <c r="AF427" s="139">
        <v>1</v>
      </c>
      <c r="AG427" s="38">
        <f t="shared" ref="AG427" si="450">SUM(AJ427:AL427)+AE427</f>
        <v>25.1</v>
      </c>
      <c r="AH427" s="52"/>
      <c r="AJ427" s="17">
        <f t="shared" ref="AJ427" si="451">ROUND(AC427/(1-VLOOKUP(AF427,Group,2,FALSE)),2)</f>
        <v>25.1</v>
      </c>
      <c r="AK427" s="17">
        <f t="shared" ref="AK427" si="452">IF(VLOOKUP(AF427,Group,5,FALSE)="YES",VLOOKUP(ROUND(ROUND(AJ427,1)-AJ427,2),Round,2,FALSE)+VLOOKUP(AF427,Group,6,FALSE),0)</f>
        <v>0</v>
      </c>
      <c r="AL427" s="17">
        <f t="shared" ref="AL427" si="453">IF(VLOOKUP(AF427,Group,7,FALSE)="",0,ROUND(AJ427-0.04999,1)-AJ427+AM427)</f>
        <v>0</v>
      </c>
      <c r="AM427" s="17" t="str">
        <f t="shared" ref="AM427" si="454">IF(VLOOKUP(AF427,Group,7,FALSE)="","",VLOOKUP(AF427,Group,7,FALSE))</f>
        <v/>
      </c>
      <c r="AO427" s="109" t="s">
        <v>60</v>
      </c>
    </row>
    <row r="428" spans="2:41" s="3" customFormat="1" ht="3.95" customHeight="1" x14ac:dyDescent="0.2">
      <c r="C428" s="74"/>
      <c r="P428" s="4"/>
      <c r="Q428" s="6"/>
      <c r="S428" s="21"/>
      <c r="T428" s="68"/>
      <c r="U428" s="5"/>
      <c r="V428" s="52"/>
      <c r="W428" s="70"/>
      <c r="X428" s="70"/>
      <c r="Y428" s="52"/>
      <c r="Z428" s="39"/>
      <c r="AA428" s="17"/>
      <c r="AB428" s="15"/>
      <c r="AC428" s="15"/>
      <c r="AD428" s="15"/>
      <c r="AE428" s="15"/>
      <c r="AF428" s="65"/>
      <c r="AG428" s="17"/>
      <c r="AH428" s="52"/>
      <c r="AO428" s="109"/>
    </row>
    <row r="429" spans="2:41" s="3" customFormat="1" ht="9.9499999999999993" customHeight="1" x14ac:dyDescent="0.2">
      <c r="C429" s="74" t="s">
        <v>684</v>
      </c>
      <c r="N429" s="3" t="s">
        <v>87</v>
      </c>
      <c r="P429" s="4"/>
      <c r="Q429" s="6"/>
      <c r="R429" s="80" t="s">
        <v>323</v>
      </c>
      <c r="S429" s="187" t="s">
        <v>536</v>
      </c>
      <c r="T429" s="188"/>
      <c r="U429" s="5"/>
      <c r="V429" s="52"/>
      <c r="W429" s="70"/>
      <c r="X429" s="70"/>
      <c r="Y429" s="52"/>
      <c r="Z429" s="39"/>
      <c r="AA429" s="17"/>
      <c r="AB429" s="15"/>
      <c r="AC429" s="15"/>
      <c r="AD429" s="15"/>
      <c r="AE429" s="15"/>
      <c r="AF429" s="65"/>
      <c r="AG429" s="17"/>
      <c r="AH429" s="52"/>
      <c r="AO429" s="31" t="s">
        <v>60</v>
      </c>
    </row>
    <row r="430" spans="2:41" s="3" customFormat="1" ht="2.25" customHeight="1" x14ac:dyDescent="0.2">
      <c r="P430" s="75"/>
      <c r="Q430" s="91"/>
      <c r="R430" s="6"/>
      <c r="S430" s="39"/>
      <c r="T430" s="6"/>
      <c r="U430" s="5"/>
      <c r="V430" s="52"/>
      <c r="W430" s="56"/>
      <c r="X430" s="15"/>
      <c r="Y430" s="52"/>
      <c r="Z430" s="39"/>
      <c r="AA430" s="39"/>
      <c r="AB430" s="55"/>
      <c r="AC430" s="17"/>
      <c r="AD430" s="15"/>
      <c r="AE430" s="65"/>
      <c r="AF430" s="134"/>
      <c r="AG430" s="39"/>
      <c r="AH430" s="52"/>
      <c r="AJ430" s="17"/>
      <c r="AK430" s="17"/>
      <c r="AL430" s="17"/>
      <c r="AM430" s="17"/>
      <c r="AO430" s="31" t="s">
        <v>60</v>
      </c>
    </row>
    <row r="431" spans="2:41" s="3" customFormat="1" ht="9.9499999999999993" customHeight="1" x14ac:dyDescent="0.2">
      <c r="D431" s="40" t="s">
        <v>533</v>
      </c>
      <c r="E431" s="192" t="s">
        <v>535</v>
      </c>
      <c r="G431" s="192"/>
      <c r="I431" s="192"/>
      <c r="L431" s="192"/>
      <c r="N431" s="3" t="s">
        <v>87</v>
      </c>
      <c r="P431" s="205"/>
      <c r="Q431" s="6"/>
      <c r="S431" s="21"/>
      <c r="T431" s="68"/>
      <c r="U431" s="5"/>
      <c r="V431" s="52"/>
      <c r="W431" s="70"/>
      <c r="X431" s="70"/>
      <c r="Y431" s="52"/>
      <c r="Z431" s="39"/>
      <c r="AA431" s="17"/>
      <c r="AB431" s="15"/>
      <c r="AC431" s="15"/>
      <c r="AD431" s="15"/>
      <c r="AE431" s="15"/>
      <c r="AF431" s="65"/>
      <c r="AG431" s="17"/>
      <c r="AH431" s="52"/>
      <c r="AO431" s="31" t="s">
        <v>60</v>
      </c>
    </row>
    <row r="432" spans="2:41" s="3" customFormat="1" ht="0.95" customHeight="1" x14ac:dyDescent="0.2">
      <c r="P432" s="75"/>
      <c r="Q432" s="91"/>
      <c r="R432" s="6"/>
      <c r="S432" s="39"/>
      <c r="T432" s="6"/>
      <c r="U432" s="5"/>
      <c r="V432" s="52"/>
      <c r="W432" s="56"/>
      <c r="X432" s="15"/>
      <c r="Y432" s="52"/>
      <c r="Z432" s="39"/>
      <c r="AA432" s="39"/>
      <c r="AB432" s="55"/>
      <c r="AC432" s="17"/>
      <c r="AD432" s="15"/>
      <c r="AE432" s="65"/>
      <c r="AF432" s="134"/>
      <c r="AG432" s="39"/>
      <c r="AH432" s="52"/>
      <c r="AJ432" s="17"/>
      <c r="AK432" s="17"/>
      <c r="AL432" s="17"/>
      <c r="AM432" s="17"/>
      <c r="AO432" s="31" t="s">
        <v>60</v>
      </c>
    </row>
    <row r="433" spans="1:42" s="3" customFormat="1" ht="9.9499999999999993" customHeight="1" x14ac:dyDescent="0.2">
      <c r="B433" s="123" t="s">
        <v>56</v>
      </c>
      <c r="D433" s="40"/>
      <c r="E433" s="75" t="s">
        <v>549</v>
      </c>
      <c r="F433" s="75"/>
      <c r="G433" s="30" t="s">
        <v>48</v>
      </c>
      <c r="H433" s="30"/>
      <c r="I433" s="30"/>
      <c r="J433" s="30"/>
      <c r="K433" s="30" t="s">
        <v>548</v>
      </c>
      <c r="L433" s="30"/>
      <c r="M433" s="30"/>
      <c r="N433" s="30"/>
      <c r="P433" s="75" t="s">
        <v>550</v>
      </c>
      <c r="Q433" s="91"/>
      <c r="R433" s="29"/>
      <c r="S433" s="39">
        <f>IF(Suggested="Yes",AA433,AG433)</f>
        <v>25.1</v>
      </c>
      <c r="T433" s="37" t="s">
        <v>47</v>
      </c>
      <c r="U433" s="5" t="str">
        <f>+Instructions!$B$3</f>
        <v>E</v>
      </c>
      <c r="V433" s="52"/>
      <c r="W433" s="56">
        <f>+Instructions!$C$22</f>
        <v>0</v>
      </c>
      <c r="X433" s="17">
        <f t="shared" ref="X433" si="455">ROUND($AA433*(1-W433)+0.004999,2)</f>
        <v>25.1</v>
      </c>
      <c r="Y433" s="52"/>
      <c r="Z433" s="6" t="s">
        <v>874</v>
      </c>
      <c r="AA433" s="39">
        <v>25.1</v>
      </c>
      <c r="AB433" s="60">
        <f t="shared" ref="AB433" si="456">+W433</f>
        <v>0</v>
      </c>
      <c r="AC433" s="17">
        <f t="shared" ref="AC433" si="457">+X433</f>
        <v>25.1</v>
      </c>
      <c r="AD433" s="12">
        <f t="shared" ref="AD433" si="458">(AG433-AC433)/AG433</f>
        <v>0</v>
      </c>
      <c r="AE433" s="131"/>
      <c r="AF433" s="139">
        <v>1</v>
      </c>
      <c r="AG433" s="38">
        <f t="shared" ref="AG433" si="459">SUM(AJ433:AL433)+AE433</f>
        <v>25.1</v>
      </c>
      <c r="AH433" s="52"/>
      <c r="AJ433" s="17">
        <f t="shared" ref="AJ433" si="460">ROUND(AC433/(1-VLOOKUP(AF433,Group,2,FALSE)),2)</f>
        <v>25.1</v>
      </c>
      <c r="AK433" s="17">
        <f t="shared" ref="AK433" si="461">IF(VLOOKUP(AF433,Group,5,FALSE)="YES",VLOOKUP(ROUND(ROUND(AJ433,1)-AJ433,2),Round,2,FALSE)+VLOOKUP(AF433,Group,6,FALSE),0)</f>
        <v>0</v>
      </c>
      <c r="AL433" s="17">
        <f t="shared" ref="AL433" si="462">IF(VLOOKUP(AF433,Group,7,FALSE)="",0,ROUND(AJ433-0.04999,1)-AJ433+AM433)</f>
        <v>0</v>
      </c>
      <c r="AM433" s="17" t="str">
        <f t="shared" ref="AM433" si="463">IF(VLOOKUP(AF433,Group,7,FALSE)="","",VLOOKUP(AF433,Group,7,FALSE))</f>
        <v/>
      </c>
      <c r="AO433" s="109" t="s">
        <v>60</v>
      </c>
    </row>
    <row r="434" spans="1:42" s="3" customFormat="1" ht="3.95" customHeight="1" x14ac:dyDescent="0.2">
      <c r="P434" s="75"/>
      <c r="Q434" s="91"/>
      <c r="R434" s="6"/>
      <c r="S434" s="39"/>
      <c r="T434" s="6"/>
      <c r="U434" s="5"/>
      <c r="V434" s="52"/>
      <c r="W434" s="56"/>
      <c r="X434" s="15"/>
      <c r="Y434" s="52"/>
      <c r="Z434" s="39"/>
      <c r="AA434" s="39"/>
      <c r="AB434" s="55"/>
      <c r="AC434" s="17"/>
      <c r="AD434" s="15"/>
      <c r="AE434" s="65"/>
      <c r="AF434" s="134"/>
      <c r="AG434" s="39"/>
      <c r="AH434" s="52"/>
      <c r="AJ434" s="17"/>
      <c r="AK434" s="17"/>
      <c r="AL434" s="17"/>
      <c r="AM434" s="17"/>
      <c r="AO434" s="31" t="s">
        <v>60</v>
      </c>
    </row>
    <row r="435" spans="1:42" s="152" customFormat="1" ht="9.6" customHeight="1" x14ac:dyDescent="0.2">
      <c r="C435" s="232" t="s">
        <v>369</v>
      </c>
      <c r="D435" s="232"/>
      <c r="E435" s="232"/>
      <c r="F435" s="232"/>
      <c r="G435" s="232"/>
      <c r="H435" s="232"/>
      <c r="I435" s="232"/>
      <c r="J435" s="232"/>
      <c r="K435" s="232"/>
      <c r="L435" s="232"/>
      <c r="M435" s="232"/>
      <c r="N435" s="232"/>
      <c r="O435" s="232"/>
      <c r="P435" s="232"/>
      <c r="Q435" s="232"/>
      <c r="R435" s="232"/>
      <c r="S435" s="232"/>
      <c r="T435" s="232"/>
      <c r="U435" s="153"/>
      <c r="V435" s="154"/>
      <c r="W435" s="157"/>
      <c r="X435" s="155"/>
      <c r="Y435" s="154"/>
      <c r="Z435" s="155"/>
      <c r="AA435" s="155"/>
      <c r="AB435" s="156"/>
      <c r="AC435" s="155"/>
      <c r="AD435" s="156"/>
      <c r="AE435" s="158"/>
      <c r="AF435" s="158"/>
      <c r="AG435" s="155"/>
      <c r="AH435" s="154"/>
      <c r="AI435" s="155"/>
      <c r="AJ435" s="155"/>
      <c r="AK435" s="155"/>
      <c r="AL435" s="155"/>
      <c r="AM435" s="155"/>
      <c r="AO435" s="109" t="s">
        <v>60</v>
      </c>
    </row>
    <row r="436" spans="1:42" s="3" customFormat="1" ht="3.75" customHeight="1" x14ac:dyDescent="0.2">
      <c r="C436" s="159"/>
      <c r="D436" s="160"/>
      <c r="E436" s="30"/>
      <c r="F436" s="75"/>
      <c r="G436" s="30"/>
      <c r="H436" s="30"/>
      <c r="I436" s="30"/>
      <c r="J436" s="30"/>
      <c r="K436" s="30"/>
      <c r="L436" s="30"/>
      <c r="M436" s="30"/>
      <c r="N436" s="30"/>
      <c r="O436" s="30"/>
      <c r="P436" s="75"/>
      <c r="Q436" s="91"/>
      <c r="R436" s="29"/>
      <c r="S436" s="161"/>
      <c r="T436" s="162"/>
      <c r="U436" s="37"/>
      <c r="V436" s="52"/>
      <c r="W436" s="56"/>
      <c r="X436" s="39"/>
      <c r="Y436" s="52"/>
      <c r="Z436" s="39"/>
      <c r="AA436" s="39"/>
      <c r="AB436" s="60"/>
      <c r="AC436" s="39"/>
      <c r="AD436" s="60"/>
      <c r="AE436" s="76"/>
      <c r="AF436" s="76"/>
      <c r="AG436" s="39"/>
      <c r="AH436" s="52"/>
      <c r="AI436" s="39"/>
      <c r="AJ436" s="39"/>
      <c r="AK436" s="39"/>
      <c r="AL436" s="39"/>
      <c r="AM436" s="39"/>
      <c r="AO436" s="109" t="s">
        <v>60</v>
      </c>
    </row>
    <row r="437" spans="1:42" s="3" customFormat="1" ht="25.5" hidden="1" customHeight="1" x14ac:dyDescent="0.2">
      <c r="C437" s="232" t="s">
        <v>104</v>
      </c>
      <c r="D437" s="232"/>
      <c r="E437" s="232"/>
      <c r="F437" s="232"/>
      <c r="G437" s="232"/>
      <c r="H437" s="232"/>
      <c r="I437" s="232"/>
      <c r="J437" s="232"/>
      <c r="K437" s="232"/>
      <c r="L437" s="232"/>
      <c r="M437" s="232"/>
      <c r="N437" s="232"/>
      <c r="O437" s="232"/>
      <c r="P437" s="232"/>
      <c r="Q437" s="232"/>
      <c r="R437" s="232"/>
      <c r="S437" s="232"/>
      <c r="T437" s="232"/>
      <c r="U437" s="37"/>
      <c r="V437" s="52"/>
      <c r="W437" s="56"/>
      <c r="X437" s="39"/>
      <c r="Y437" s="52"/>
      <c r="Z437" s="39"/>
      <c r="AA437" s="39"/>
      <c r="AB437" s="60"/>
      <c r="AC437" s="39"/>
      <c r="AD437" s="60"/>
      <c r="AE437" s="76"/>
      <c r="AF437" s="76"/>
      <c r="AG437" s="39"/>
      <c r="AH437" s="52"/>
      <c r="AI437" s="39"/>
      <c r="AJ437" s="39"/>
      <c r="AK437" s="39"/>
      <c r="AL437" s="39"/>
      <c r="AM437" s="39"/>
      <c r="AO437" s="202"/>
    </row>
    <row r="438" spans="1:42" s="3" customFormat="1" ht="3.95" hidden="1" customHeight="1" x14ac:dyDescent="0.2">
      <c r="C438" s="159"/>
      <c r="D438" s="160"/>
      <c r="E438" s="30"/>
      <c r="F438" s="75"/>
      <c r="G438" s="30"/>
      <c r="H438" s="30"/>
      <c r="I438" s="30"/>
      <c r="J438" s="30"/>
      <c r="K438" s="30"/>
      <c r="L438" s="30"/>
      <c r="M438" s="30"/>
      <c r="N438" s="30"/>
      <c r="O438" s="30"/>
      <c r="P438" s="75"/>
      <c r="Q438" s="91"/>
      <c r="R438" s="29"/>
      <c r="S438" s="161"/>
      <c r="T438" s="162"/>
      <c r="U438" s="37"/>
      <c r="V438" s="52"/>
      <c r="W438" s="56"/>
      <c r="X438" s="39"/>
      <c r="Y438" s="52"/>
      <c r="Z438" s="39"/>
      <c r="AA438" s="39"/>
      <c r="AB438" s="60"/>
      <c r="AC438" s="39"/>
      <c r="AD438" s="60"/>
      <c r="AE438" s="76"/>
      <c r="AF438" s="76"/>
      <c r="AG438" s="39"/>
      <c r="AH438" s="52"/>
      <c r="AI438" s="39"/>
      <c r="AJ438" s="39"/>
      <c r="AK438" s="39"/>
      <c r="AL438" s="39"/>
      <c r="AM438" s="39"/>
      <c r="AO438" s="202"/>
    </row>
    <row r="439" spans="1:42" x14ac:dyDescent="0.2">
      <c r="A439" s="109" t="s">
        <v>60</v>
      </c>
      <c r="B439" s="109" t="s">
        <v>60</v>
      </c>
      <c r="C439" s="109" t="s">
        <v>60</v>
      </c>
      <c r="D439" s="109" t="s">
        <v>60</v>
      </c>
      <c r="E439" s="109" t="s">
        <v>60</v>
      </c>
      <c r="F439" s="109" t="s">
        <v>60</v>
      </c>
      <c r="G439" s="109" t="s">
        <v>60</v>
      </c>
      <c r="H439" s="109" t="s">
        <v>60</v>
      </c>
      <c r="I439" s="109" t="s">
        <v>60</v>
      </c>
      <c r="J439" s="109" t="s">
        <v>60</v>
      </c>
      <c r="K439" s="109" t="s">
        <v>60</v>
      </c>
      <c r="L439" s="109" t="s">
        <v>60</v>
      </c>
      <c r="M439" s="109" t="s">
        <v>60</v>
      </c>
      <c r="N439" s="109" t="s">
        <v>60</v>
      </c>
      <c r="O439" s="109" t="s">
        <v>60</v>
      </c>
      <c r="P439" s="109" t="s">
        <v>60</v>
      </c>
      <c r="Q439" s="109" t="s">
        <v>60</v>
      </c>
      <c r="R439" s="109" t="s">
        <v>60</v>
      </c>
      <c r="S439" s="109" t="s">
        <v>60</v>
      </c>
      <c r="T439" s="109" t="s">
        <v>60</v>
      </c>
      <c r="U439" s="109" t="s">
        <v>60</v>
      </c>
      <c r="V439" s="109" t="s">
        <v>60</v>
      </c>
      <c r="W439" s="109" t="s">
        <v>60</v>
      </c>
      <c r="X439" s="109" t="s">
        <v>60</v>
      </c>
      <c r="Y439" s="109" t="s">
        <v>60</v>
      </c>
      <c r="Z439" s="109" t="s">
        <v>60</v>
      </c>
      <c r="AA439" s="109" t="s">
        <v>60</v>
      </c>
      <c r="AB439" s="109" t="s">
        <v>60</v>
      </c>
      <c r="AC439" s="109" t="s">
        <v>60</v>
      </c>
      <c r="AD439" s="109" t="s">
        <v>60</v>
      </c>
      <c r="AE439" s="109" t="s">
        <v>60</v>
      </c>
      <c r="AF439" s="109" t="s">
        <v>60</v>
      </c>
      <c r="AG439" s="109" t="s">
        <v>60</v>
      </c>
      <c r="AH439" s="109" t="s">
        <v>60</v>
      </c>
      <c r="AI439" s="109" t="s">
        <v>60</v>
      </c>
      <c r="AJ439" s="109" t="s">
        <v>60</v>
      </c>
      <c r="AK439" s="109" t="s">
        <v>60</v>
      </c>
      <c r="AL439" s="109" t="s">
        <v>60</v>
      </c>
      <c r="AM439" s="109" t="s">
        <v>60</v>
      </c>
      <c r="AN439" s="109" t="s">
        <v>60</v>
      </c>
      <c r="AO439" s="109" t="s">
        <v>60</v>
      </c>
      <c r="AP439" s="3"/>
    </row>
    <row r="440" spans="1:42" x14ac:dyDescent="0.2">
      <c r="AP440" s="3"/>
    </row>
    <row r="441" spans="1:42" x14ac:dyDescent="0.2">
      <c r="D441" s="237" t="s">
        <v>61</v>
      </c>
      <c r="E441" s="238"/>
      <c r="AP441" s="3"/>
    </row>
    <row r="442" spans="1:42" x14ac:dyDescent="0.2">
      <c r="D442" s="130">
        <v>-0.04</v>
      </c>
      <c r="E442" s="130">
        <v>0.01</v>
      </c>
      <c r="AP442" s="3"/>
    </row>
    <row r="443" spans="1:42" x14ac:dyDescent="0.2">
      <c r="D443" s="130">
        <v>-0.03</v>
      </c>
      <c r="E443" s="130">
        <v>0.02</v>
      </c>
      <c r="AP443" s="3"/>
    </row>
    <row r="444" spans="1:42" x14ac:dyDescent="0.2">
      <c r="D444" s="130">
        <v>-0.02</v>
      </c>
      <c r="E444" s="130">
        <v>0.03</v>
      </c>
      <c r="J444" s="2" t="s">
        <v>87</v>
      </c>
      <c r="AP444" s="3"/>
    </row>
    <row r="445" spans="1:42" x14ac:dyDescent="0.2">
      <c r="D445" s="130">
        <v>-0.01</v>
      </c>
      <c r="E445" s="130">
        <v>-0.01</v>
      </c>
      <c r="AP445" s="3"/>
    </row>
    <row r="446" spans="1:42" x14ac:dyDescent="0.2">
      <c r="D446" s="130">
        <v>0</v>
      </c>
      <c r="E446" s="130">
        <v>0</v>
      </c>
      <c r="AP446" s="3"/>
    </row>
    <row r="447" spans="1:42" x14ac:dyDescent="0.2">
      <c r="D447" s="130">
        <v>0.01</v>
      </c>
      <c r="E447" s="130">
        <v>1.0000000000005116E-2</v>
      </c>
      <c r="AP447" s="3"/>
    </row>
    <row r="448" spans="1:42" x14ac:dyDescent="0.2">
      <c r="D448" s="130">
        <v>0.02</v>
      </c>
      <c r="E448" s="130">
        <v>2.0000000000003126E-2</v>
      </c>
      <c r="AP448" s="3"/>
    </row>
    <row r="449" spans="4:42" x14ac:dyDescent="0.2">
      <c r="D449" s="130">
        <v>0.03</v>
      </c>
      <c r="E449" s="130">
        <v>3.0000000000001137E-2</v>
      </c>
      <c r="AP449" s="3"/>
    </row>
    <row r="450" spans="4:42" x14ac:dyDescent="0.2">
      <c r="D450" s="130">
        <v>0.04</v>
      </c>
      <c r="E450" s="130">
        <v>-0.01</v>
      </c>
      <c r="AP450" s="3"/>
    </row>
    <row r="451" spans="4:42" x14ac:dyDescent="0.2">
      <c r="D451" s="130">
        <v>0.05</v>
      </c>
      <c r="E451" s="130">
        <v>0</v>
      </c>
      <c r="AP451" s="3"/>
    </row>
    <row r="452" spans="4:42" x14ac:dyDescent="0.2">
      <c r="AP452" s="3"/>
    </row>
    <row r="453" spans="4:42" x14ac:dyDescent="0.2">
      <c r="AP453" s="3"/>
    </row>
    <row r="454" spans="4:42" x14ac:dyDescent="0.2">
      <c r="AP454" s="3"/>
    </row>
    <row r="455" spans="4:42" x14ac:dyDescent="0.2">
      <c r="AP455" s="3"/>
    </row>
    <row r="456" spans="4:42" x14ac:dyDescent="0.2">
      <c r="AP456" s="3"/>
    </row>
    <row r="457" spans="4:42" x14ac:dyDescent="0.2">
      <c r="AP457" s="3"/>
    </row>
    <row r="458" spans="4:42" x14ac:dyDescent="0.2">
      <c r="AP458" s="3"/>
    </row>
    <row r="459" spans="4:42" x14ac:dyDescent="0.2">
      <c r="AP459" s="3"/>
    </row>
    <row r="460" spans="4:42" x14ac:dyDescent="0.2">
      <c r="AP460" s="3"/>
    </row>
    <row r="461" spans="4:42" x14ac:dyDescent="0.2">
      <c r="AP461" s="3"/>
    </row>
    <row r="462" spans="4:42" x14ac:dyDescent="0.2">
      <c r="AP462" s="3"/>
    </row>
    <row r="463" spans="4:42" x14ac:dyDescent="0.2">
      <c r="AP463" s="3"/>
    </row>
    <row r="464" spans="4:42" x14ac:dyDescent="0.2">
      <c r="AP464" s="3"/>
    </row>
    <row r="465" spans="42:42" x14ac:dyDescent="0.2">
      <c r="AP465" s="3"/>
    </row>
    <row r="466" spans="42:42" x14ac:dyDescent="0.2">
      <c r="AP466" s="3"/>
    </row>
    <row r="467" spans="42:42" x14ac:dyDescent="0.2">
      <c r="AP467" s="3"/>
    </row>
    <row r="468" spans="42:42" x14ac:dyDescent="0.2">
      <c r="AP468" s="3"/>
    </row>
    <row r="469" spans="42:42" x14ac:dyDescent="0.2">
      <c r="AP469" s="3"/>
    </row>
    <row r="470" spans="42:42" x14ac:dyDescent="0.2">
      <c r="AP470" s="3"/>
    </row>
    <row r="471" spans="42:42" x14ac:dyDescent="0.2">
      <c r="AP471" s="3"/>
    </row>
    <row r="472" spans="42:42" x14ac:dyDescent="0.2">
      <c r="AP472" s="3"/>
    </row>
    <row r="473" spans="42:42" x14ac:dyDescent="0.2">
      <c r="AP473" s="3"/>
    </row>
    <row r="474" spans="42:42" x14ac:dyDescent="0.2">
      <c r="AP474" s="3"/>
    </row>
    <row r="475" spans="42:42" x14ac:dyDescent="0.2">
      <c r="AP475" s="3"/>
    </row>
    <row r="476" spans="42:42" x14ac:dyDescent="0.2">
      <c r="AP476" s="3"/>
    </row>
    <row r="477" spans="42:42" x14ac:dyDescent="0.2">
      <c r="AP477" s="3"/>
    </row>
    <row r="478" spans="42:42" x14ac:dyDescent="0.2">
      <c r="AP478" s="3"/>
    </row>
    <row r="479" spans="42:42" x14ac:dyDescent="0.2">
      <c r="AP479" s="3"/>
    </row>
    <row r="480" spans="42:42" x14ac:dyDescent="0.2">
      <c r="AP480" s="3"/>
    </row>
    <row r="481" spans="42:42" x14ac:dyDescent="0.2">
      <c r="AP481" s="3"/>
    </row>
    <row r="482" spans="42:42" x14ac:dyDescent="0.2">
      <c r="AP482" s="3"/>
    </row>
    <row r="483" spans="42:42" x14ac:dyDescent="0.2">
      <c r="AP483" s="3"/>
    </row>
  </sheetData>
  <sortState xmlns:xlrd2="http://schemas.microsoft.com/office/spreadsheetml/2017/richdata2" ref="A153:AP162">
    <sortCondition ref="G153:G162"/>
  </sortState>
  <mergeCells count="13">
    <mergeCell ref="AE14:AG14"/>
    <mergeCell ref="W10:X10"/>
    <mergeCell ref="Z10:AG10"/>
    <mergeCell ref="D441:E441"/>
    <mergeCell ref="C19:T19"/>
    <mergeCell ref="O18:P18"/>
    <mergeCell ref="C435:T435"/>
    <mergeCell ref="O10:T10"/>
    <mergeCell ref="C437:T437"/>
    <mergeCell ref="N15:T16"/>
    <mergeCell ref="O11:P11"/>
    <mergeCell ref="W13:X13"/>
    <mergeCell ref="O13:T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5" manualBreakCount="5">
    <brk id="12" max="16383" man="1"/>
    <brk id="97" max="16383" man="1"/>
    <brk id="165" max="16383" man="1"/>
    <brk id="245" max="16383" man="1"/>
    <brk id="33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80</v>
      </c>
    </row>
    <row r="3" spans="1:2" x14ac:dyDescent="0.2">
      <c r="A3" s="147" t="s">
        <v>81</v>
      </c>
      <c r="B3" s="148"/>
    </row>
    <row r="5" spans="1:2" x14ac:dyDescent="0.2">
      <c r="A5" s="149" t="s">
        <v>82</v>
      </c>
      <c r="B5" s="148"/>
    </row>
    <row r="8" spans="1:2" x14ac:dyDescent="0.2">
      <c r="A8" s="150" t="s">
        <v>34</v>
      </c>
      <c r="B8" s="150" t="s">
        <v>83</v>
      </c>
    </row>
    <row r="9" spans="1:2" x14ac:dyDescent="0.2">
      <c r="A9" s="151"/>
      <c r="B9" s="148"/>
    </row>
    <row r="10" spans="1:2" x14ac:dyDescent="0.2">
      <c r="A10" s="151"/>
      <c r="B10" s="148"/>
    </row>
    <row r="11" spans="1:2" x14ac:dyDescent="0.2">
      <c r="A11" s="151"/>
      <c r="B11" s="148"/>
    </row>
    <row r="12" spans="1:2" x14ac:dyDescent="0.2">
      <c r="A12" s="151"/>
    </row>
    <row r="13" spans="1:2" x14ac:dyDescent="0.2">
      <c r="A13" s="151"/>
      <c r="B13" s="151"/>
    </row>
    <row r="14" spans="1:2" x14ac:dyDescent="0.2">
      <c r="A14" s="151"/>
      <c r="B14" s="151"/>
    </row>
    <row r="15" spans="1:2" x14ac:dyDescent="0.2">
      <c r="A15" s="151"/>
      <c r="B15" s="151"/>
    </row>
    <row r="16" spans="1:2" x14ac:dyDescent="0.2">
      <c r="A16" s="151"/>
      <c r="B16" s="151"/>
    </row>
    <row r="17" spans="1:2" x14ac:dyDescent="0.2">
      <c r="A17" s="151"/>
      <c r="B17" s="151"/>
    </row>
    <row r="18" spans="1:2" x14ac:dyDescent="0.2">
      <c r="A18" s="151"/>
      <c r="B18" s="151"/>
    </row>
    <row r="19" spans="1:2" x14ac:dyDescent="0.2">
      <c r="A19" s="151"/>
      <c r="B19" s="151"/>
    </row>
    <row r="20" spans="1:2" x14ac:dyDescent="0.2">
      <c r="A20" s="151"/>
      <c r="B20" s="151"/>
    </row>
    <row r="21" spans="1:2" x14ac:dyDescent="0.2">
      <c r="A21" s="151"/>
      <c r="B21" s="151"/>
    </row>
    <row r="22" spans="1:2" x14ac:dyDescent="0.2">
      <c r="A22" s="151"/>
      <c r="B22" s="151"/>
    </row>
    <row r="23" spans="1:2" x14ac:dyDescent="0.2">
      <c r="A23" s="151"/>
      <c r="B23" s="151"/>
    </row>
    <row r="24" spans="1:2" x14ac:dyDescent="0.2">
      <c r="A24" s="151"/>
      <c r="B24" s="151"/>
    </row>
    <row r="25" spans="1:2" x14ac:dyDescent="0.2">
      <c r="A25" s="151"/>
      <c r="B25" s="151"/>
    </row>
    <row r="26" spans="1:2" x14ac:dyDescent="0.2">
      <c r="A26" s="151"/>
      <c r="B26" s="151"/>
    </row>
    <row r="27" spans="1:2" x14ac:dyDescent="0.2">
      <c r="A27" s="151"/>
      <c r="B27" s="151"/>
    </row>
    <row r="28" spans="1:2" x14ac:dyDescent="0.2">
      <c r="A28" s="151"/>
      <c r="B28" s="151"/>
    </row>
    <row r="29" spans="1:2" x14ac:dyDescent="0.2">
      <c r="A29" s="151"/>
      <c r="B29" s="151"/>
    </row>
    <row r="30" spans="1:2" x14ac:dyDescent="0.2">
      <c r="A30" s="151"/>
      <c r="B30" s="151"/>
    </row>
    <row r="31" spans="1:2" x14ac:dyDescent="0.2">
      <c r="A31" s="151"/>
      <c r="B31" s="151"/>
    </row>
    <row r="32" spans="1:2" x14ac:dyDescent="0.2">
      <c r="A32" s="151"/>
      <c r="B32" s="151"/>
    </row>
    <row r="33" spans="1:2" x14ac:dyDescent="0.2">
      <c r="A33" s="151"/>
      <c r="B33" s="151"/>
    </row>
    <row r="34" spans="1:2" x14ac:dyDescent="0.2">
      <c r="A34" s="151"/>
      <c r="B34" s="151"/>
    </row>
    <row r="35" spans="1:2" x14ac:dyDescent="0.2">
      <c r="A35" s="151"/>
      <c r="B35" s="151"/>
    </row>
    <row r="36" spans="1:2" x14ac:dyDescent="0.2">
      <c r="A36" s="151"/>
      <c r="B36" s="151"/>
    </row>
    <row r="37" spans="1:2" x14ac:dyDescent="0.2">
      <c r="A37" s="151"/>
      <c r="B37" s="151"/>
    </row>
    <row r="38" spans="1:2" x14ac:dyDescent="0.2">
      <c r="A38" s="151"/>
      <c r="B38" s="151"/>
    </row>
    <row r="39" spans="1:2" x14ac:dyDescent="0.2">
      <c r="A39" s="151"/>
      <c r="B39" s="151"/>
    </row>
    <row r="40" spans="1:2" x14ac:dyDescent="0.2">
      <c r="A40" s="151"/>
      <c r="B40" s="151"/>
    </row>
    <row r="41" spans="1:2" x14ac:dyDescent="0.2">
      <c r="A41" s="151"/>
      <c r="B41" s="151"/>
    </row>
    <row r="42" spans="1:2" x14ac:dyDescent="0.2">
      <c r="A42" s="151"/>
      <c r="B42" s="151"/>
    </row>
    <row r="43" spans="1:2" x14ac:dyDescent="0.2">
      <c r="A43" s="151"/>
      <c r="B43" s="151"/>
    </row>
    <row r="44" spans="1:2" x14ac:dyDescent="0.2">
      <c r="A44" s="151"/>
      <c r="B44" s="151"/>
    </row>
    <row r="45" spans="1:2" x14ac:dyDescent="0.2">
      <c r="A45" s="151"/>
      <c r="B45" s="151"/>
    </row>
    <row r="46" spans="1:2" x14ac:dyDescent="0.2">
      <c r="A46" s="151"/>
      <c r="B46" s="151"/>
    </row>
    <row r="47" spans="1:2" x14ac:dyDescent="0.2">
      <c r="A47" s="151"/>
      <c r="B47" s="151"/>
    </row>
    <row r="48" spans="1:2" x14ac:dyDescent="0.2">
      <c r="A48" s="151"/>
      <c r="B48" s="151"/>
    </row>
    <row r="49" spans="1:2" x14ac:dyDescent="0.2">
      <c r="A49" s="151"/>
      <c r="B49" s="151"/>
    </row>
    <row r="50" spans="1:2" x14ac:dyDescent="0.2">
      <c r="A50" s="151"/>
      <c r="B50" s="151"/>
    </row>
    <row r="51" spans="1:2" x14ac:dyDescent="0.2">
      <c r="A51" s="151"/>
      <c r="B51" s="151"/>
    </row>
    <row r="52" spans="1:2" x14ac:dyDescent="0.2">
      <c r="A52" s="151"/>
      <c r="B52" s="151"/>
    </row>
    <row r="53" spans="1:2" x14ac:dyDescent="0.2">
      <c r="A53" s="151"/>
      <c r="B53" s="151"/>
    </row>
    <row r="54" spans="1:2" x14ac:dyDescent="0.2">
      <c r="A54" s="151"/>
      <c r="B54" s="151"/>
    </row>
    <row r="55" spans="1:2" x14ac:dyDescent="0.2">
      <c r="A55" s="151"/>
      <c r="B55" s="151"/>
    </row>
    <row r="56" spans="1:2" x14ac:dyDescent="0.2">
      <c r="A56" s="151"/>
      <c r="B56" s="151"/>
    </row>
    <row r="57" spans="1:2" x14ac:dyDescent="0.2">
      <c r="A57" s="151"/>
      <c r="B57" s="151"/>
    </row>
    <row r="58" spans="1:2" x14ac:dyDescent="0.2">
      <c r="A58" s="151"/>
      <c r="B58" s="151"/>
    </row>
    <row r="59" spans="1:2" x14ac:dyDescent="0.2">
      <c r="A59" s="151"/>
      <c r="B59" s="151"/>
    </row>
    <row r="60" spans="1:2" x14ac:dyDescent="0.2">
      <c r="A60" s="151"/>
      <c r="B60" s="151"/>
    </row>
    <row r="61" spans="1:2" x14ac:dyDescent="0.2">
      <c r="A61" s="151"/>
      <c r="B61" s="151"/>
    </row>
    <row r="62" spans="1:2" x14ac:dyDescent="0.2">
      <c r="A62" s="151"/>
      <c r="B62" s="151"/>
    </row>
    <row r="63" spans="1:2" x14ac:dyDescent="0.2">
      <c r="A63" s="151"/>
      <c r="B63" s="151"/>
    </row>
    <row r="64" spans="1:2" x14ac:dyDescent="0.2">
      <c r="A64" s="151"/>
      <c r="B64" s="151"/>
    </row>
    <row r="65" spans="1:2" x14ac:dyDescent="0.2">
      <c r="A65" s="151"/>
      <c r="B65" s="151"/>
    </row>
    <row r="66" spans="1:2" x14ac:dyDescent="0.2">
      <c r="A66" s="151"/>
      <c r="B66" s="151"/>
    </row>
    <row r="67" spans="1:2" x14ac:dyDescent="0.2">
      <c r="A67" s="151"/>
      <c r="B67" s="151"/>
    </row>
    <row r="68" spans="1:2" x14ac:dyDescent="0.2">
      <c r="A68" s="151"/>
      <c r="B68" s="151"/>
    </row>
    <row r="69" spans="1:2" x14ac:dyDescent="0.2">
      <c r="A69" s="151"/>
      <c r="B69" s="151"/>
    </row>
    <row r="70" spans="1:2" x14ac:dyDescent="0.2">
      <c r="A70" s="151"/>
      <c r="B70" s="151"/>
    </row>
    <row r="71" spans="1:2" x14ac:dyDescent="0.2">
      <c r="A71" s="151"/>
      <c r="B71" s="151"/>
    </row>
    <row r="72" spans="1:2" x14ac:dyDescent="0.2">
      <c r="A72" s="151"/>
      <c r="B72" s="151"/>
    </row>
    <row r="73" spans="1:2" x14ac:dyDescent="0.2">
      <c r="A73" s="151"/>
      <c r="B73" s="151"/>
    </row>
    <row r="74" spans="1:2" x14ac:dyDescent="0.2">
      <c r="A74" s="151"/>
      <c r="B74" s="151"/>
    </row>
    <row r="75" spans="1:2" x14ac:dyDescent="0.2">
      <c r="A75" s="151"/>
      <c r="B75" s="151"/>
    </row>
    <row r="76" spans="1:2" x14ac:dyDescent="0.2">
      <c r="A76" s="151"/>
      <c r="B76" s="151"/>
    </row>
  </sheetData>
  <phoneticPr fontId="0"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N290"/>
  <sheetViews>
    <sheetView zoomScaleNormal="100" workbookViewId="0">
      <selection activeCell="D1" sqref="D1"/>
    </sheetView>
  </sheetViews>
  <sheetFormatPr defaultRowHeight="12.75" x14ac:dyDescent="0.2"/>
  <cols>
    <col min="1" max="1" width="10.140625" style="195" customWidth="1"/>
    <col min="2" max="2" width="33" style="167" customWidth="1"/>
    <col min="3" max="3" width="91.140625" style="167" customWidth="1"/>
    <col min="4" max="16384" width="9.140625" style="167"/>
  </cols>
  <sheetData>
    <row r="1" spans="1:3" x14ac:dyDescent="0.2">
      <c r="A1" s="193" t="s">
        <v>0</v>
      </c>
      <c r="B1" s="106"/>
      <c r="C1" s="106"/>
    </row>
    <row r="2" spans="1:3" x14ac:dyDescent="0.2">
      <c r="A2" s="194" t="s">
        <v>1</v>
      </c>
      <c r="B2" s="107" t="s">
        <v>49</v>
      </c>
      <c r="C2" s="107" t="s">
        <v>26</v>
      </c>
    </row>
    <row r="4" spans="1:3" x14ac:dyDescent="0.2">
      <c r="A4" s="195" t="s">
        <v>2</v>
      </c>
    </row>
    <row r="5" spans="1:3" x14ac:dyDescent="0.2">
      <c r="A5" s="196">
        <v>41431</v>
      </c>
      <c r="B5" s="167" t="s">
        <v>123</v>
      </c>
      <c r="C5" s="167" t="s">
        <v>180</v>
      </c>
    </row>
    <row r="6" spans="1:3" x14ac:dyDescent="0.2">
      <c r="A6" s="196">
        <v>41431</v>
      </c>
      <c r="B6" s="167" t="s">
        <v>140</v>
      </c>
      <c r="C6" s="167" t="s">
        <v>181</v>
      </c>
    </row>
    <row r="7" spans="1:3" x14ac:dyDescent="0.2">
      <c r="A7" s="196">
        <v>41431</v>
      </c>
      <c r="B7" s="167" t="s">
        <v>183</v>
      </c>
      <c r="C7" s="167" t="s">
        <v>184</v>
      </c>
    </row>
    <row r="8" spans="1:3" x14ac:dyDescent="0.2">
      <c r="A8" s="197">
        <v>41431</v>
      </c>
      <c r="B8" s="167" t="s">
        <v>186</v>
      </c>
      <c r="C8" s="167" t="s">
        <v>187</v>
      </c>
    </row>
    <row r="9" spans="1:3" x14ac:dyDescent="0.2">
      <c r="A9" s="197">
        <v>41431</v>
      </c>
      <c r="B9" s="167" t="s">
        <v>163</v>
      </c>
      <c r="C9" s="167" t="s">
        <v>185</v>
      </c>
    </row>
    <row r="10" spans="1:3" x14ac:dyDescent="0.2">
      <c r="A10" s="197">
        <v>41431</v>
      </c>
      <c r="B10" s="167" t="s">
        <v>165</v>
      </c>
      <c r="C10" s="167" t="s">
        <v>200</v>
      </c>
    </row>
    <row r="11" spans="1:3" x14ac:dyDescent="0.2">
      <c r="A11" s="197">
        <v>41431</v>
      </c>
      <c r="B11" s="167" t="s">
        <v>175</v>
      </c>
      <c r="C11" s="167" t="s">
        <v>192</v>
      </c>
    </row>
    <row r="12" spans="1:3" x14ac:dyDescent="0.2">
      <c r="A12" s="197">
        <v>41431</v>
      </c>
      <c r="B12" s="167" t="s">
        <v>176</v>
      </c>
      <c r="C12" s="167" t="s">
        <v>193</v>
      </c>
    </row>
    <row r="13" spans="1:3" x14ac:dyDescent="0.2">
      <c r="A13" s="197">
        <v>41431</v>
      </c>
      <c r="B13" s="167" t="s">
        <v>194</v>
      </c>
      <c r="C13" s="167" t="s">
        <v>195</v>
      </c>
    </row>
    <row r="14" spans="1:3" x14ac:dyDescent="0.2">
      <c r="A14" s="197">
        <v>41431</v>
      </c>
      <c r="B14" s="167" t="s">
        <v>112</v>
      </c>
      <c r="C14" s="167" t="s">
        <v>201</v>
      </c>
    </row>
    <row r="15" spans="1:3" x14ac:dyDescent="0.2">
      <c r="A15" s="198" t="s">
        <v>204</v>
      </c>
      <c r="B15" s="167" t="s">
        <v>205</v>
      </c>
      <c r="C15" s="167" t="s">
        <v>202</v>
      </c>
    </row>
    <row r="16" spans="1:3" x14ac:dyDescent="0.2">
      <c r="A16" s="198" t="s">
        <v>204</v>
      </c>
      <c r="B16" s="167" t="s">
        <v>205</v>
      </c>
      <c r="C16" s="167" t="s">
        <v>203</v>
      </c>
    </row>
    <row r="17" spans="1:4" x14ac:dyDescent="0.2">
      <c r="A17" s="197">
        <v>41431</v>
      </c>
      <c r="B17" s="167" t="s">
        <v>177</v>
      </c>
      <c r="C17" s="167" t="s">
        <v>206</v>
      </c>
    </row>
    <row r="18" spans="1:4" x14ac:dyDescent="0.2">
      <c r="A18" s="198" t="s">
        <v>204</v>
      </c>
      <c r="B18" s="167" t="s">
        <v>205</v>
      </c>
      <c r="C18" s="167" t="s">
        <v>207</v>
      </c>
    </row>
    <row r="19" spans="1:4" x14ac:dyDescent="0.2">
      <c r="A19" s="198" t="s">
        <v>204</v>
      </c>
      <c r="B19" s="167" t="s">
        <v>205</v>
      </c>
      <c r="C19" s="167" t="s">
        <v>208</v>
      </c>
    </row>
    <row r="20" spans="1:4" x14ac:dyDescent="0.2">
      <c r="A20" s="198" t="s">
        <v>204</v>
      </c>
      <c r="B20" s="167" t="s">
        <v>205</v>
      </c>
      <c r="C20" s="167" t="s">
        <v>209</v>
      </c>
    </row>
    <row r="21" spans="1:4" x14ac:dyDescent="0.2">
      <c r="A21" s="198" t="s">
        <v>204</v>
      </c>
      <c r="B21" s="167" t="s">
        <v>205</v>
      </c>
      <c r="C21" s="167" t="s">
        <v>210</v>
      </c>
    </row>
    <row r="22" spans="1:4" x14ac:dyDescent="0.2">
      <c r="A22" s="197">
        <v>41431</v>
      </c>
      <c r="B22" s="167" t="s">
        <v>114</v>
      </c>
      <c r="C22" s="167" t="s">
        <v>196</v>
      </c>
    </row>
    <row r="23" spans="1:4" x14ac:dyDescent="0.2">
      <c r="A23" s="197">
        <v>41431</v>
      </c>
      <c r="B23" s="167" t="s">
        <v>173</v>
      </c>
      <c r="C23" s="167" t="s">
        <v>197</v>
      </c>
    </row>
    <row r="24" spans="1:4" x14ac:dyDescent="0.2">
      <c r="A24" s="195">
        <v>41470</v>
      </c>
      <c r="B24" s="171" t="s">
        <v>123</v>
      </c>
      <c r="C24" s="171" t="s">
        <v>212</v>
      </c>
    </row>
    <row r="25" spans="1:4" x14ac:dyDescent="0.2">
      <c r="A25" s="195">
        <v>41470</v>
      </c>
      <c r="B25" s="171" t="s">
        <v>112</v>
      </c>
      <c r="C25" s="171" t="s">
        <v>214</v>
      </c>
    </row>
    <row r="26" spans="1:4" x14ac:dyDescent="0.2">
      <c r="A26" s="195">
        <v>41470</v>
      </c>
      <c r="B26" s="171" t="s">
        <v>177</v>
      </c>
      <c r="C26" s="171" t="s">
        <v>218</v>
      </c>
      <c r="D26" s="168"/>
    </row>
    <row r="27" spans="1:4" s="177" customFormat="1" x14ac:dyDescent="0.2">
      <c r="A27" s="199">
        <v>42390</v>
      </c>
      <c r="B27" s="177" t="s">
        <v>220</v>
      </c>
      <c r="C27" s="178" t="s">
        <v>223</v>
      </c>
    </row>
    <row r="28" spans="1:4" s="177" customFormat="1" ht="127.5" x14ac:dyDescent="0.2">
      <c r="A28" s="199">
        <v>42390</v>
      </c>
      <c r="B28" s="177" t="s">
        <v>222</v>
      </c>
      <c r="C28" s="178" t="s">
        <v>229</v>
      </c>
    </row>
    <row r="29" spans="1:4" s="172" customFormat="1" ht="38.25" x14ac:dyDescent="0.2">
      <c r="A29" s="200">
        <v>42648</v>
      </c>
      <c r="B29" s="172" t="s">
        <v>234</v>
      </c>
      <c r="C29" s="176" t="s">
        <v>321</v>
      </c>
      <c r="D29" s="190"/>
    </row>
    <row r="30" spans="1:4" s="177" customFormat="1" ht="51" x14ac:dyDescent="0.2">
      <c r="A30" s="199">
        <v>42802</v>
      </c>
      <c r="B30" s="177" t="s">
        <v>222</v>
      </c>
      <c r="C30" s="178" t="s">
        <v>331</v>
      </c>
    </row>
    <row r="31" spans="1:4" s="172" customFormat="1" ht="38.25" x14ac:dyDescent="0.2">
      <c r="A31" s="200">
        <v>42948</v>
      </c>
      <c r="B31" s="172" t="s">
        <v>222</v>
      </c>
      <c r="C31" s="176" t="s">
        <v>336</v>
      </c>
      <c r="D31" s="190"/>
    </row>
    <row r="32" spans="1:4" s="172" customFormat="1" ht="63.75" x14ac:dyDescent="0.2">
      <c r="A32" s="200">
        <v>42948</v>
      </c>
      <c r="B32" s="172" t="s">
        <v>308</v>
      </c>
      <c r="C32" s="176" t="s">
        <v>335</v>
      </c>
      <c r="D32" s="190"/>
    </row>
    <row r="33" spans="1:6" s="177" customFormat="1" x14ac:dyDescent="0.2">
      <c r="A33" s="199">
        <v>43265</v>
      </c>
      <c r="B33" s="177" t="s">
        <v>220</v>
      </c>
      <c r="C33" s="178" t="s">
        <v>341</v>
      </c>
    </row>
    <row r="34" spans="1:6" s="177" customFormat="1" x14ac:dyDescent="0.2">
      <c r="A34" s="199">
        <v>43265</v>
      </c>
      <c r="B34" s="177" t="s">
        <v>222</v>
      </c>
      <c r="C34" s="178" t="s">
        <v>345</v>
      </c>
    </row>
    <row r="35" spans="1:6" s="177" customFormat="1" x14ac:dyDescent="0.2">
      <c r="A35" s="199">
        <v>43265</v>
      </c>
      <c r="B35" s="177" t="s">
        <v>222</v>
      </c>
      <c r="C35" s="178" t="s">
        <v>340</v>
      </c>
    </row>
    <row r="36" spans="1:6" s="177" customFormat="1" x14ac:dyDescent="0.2">
      <c r="A36" s="199">
        <v>43265</v>
      </c>
      <c r="B36" s="177" t="s">
        <v>346</v>
      </c>
      <c r="C36" s="178" t="s">
        <v>347</v>
      </c>
      <c r="D36" s="191"/>
    </row>
    <row r="37" spans="1:6" s="177" customFormat="1" ht="25.5" x14ac:dyDescent="0.2">
      <c r="A37" s="199">
        <v>43265</v>
      </c>
      <c r="B37" s="177" t="s">
        <v>349</v>
      </c>
      <c r="C37" s="178" t="s">
        <v>350</v>
      </c>
      <c r="D37" s="191"/>
    </row>
    <row r="38" spans="1:6" s="172" customFormat="1" ht="25.5" x14ac:dyDescent="0.2">
      <c r="A38" s="200">
        <v>43332</v>
      </c>
      <c r="B38" s="172" t="s">
        <v>221</v>
      </c>
      <c r="C38" s="176" t="s">
        <v>352</v>
      </c>
      <c r="D38" s="190"/>
    </row>
    <row r="39" spans="1:6" s="177" customFormat="1" x14ac:dyDescent="0.2">
      <c r="A39" s="199">
        <v>43644</v>
      </c>
      <c r="B39" s="177" t="s">
        <v>220</v>
      </c>
      <c r="C39" s="178" t="s">
        <v>354</v>
      </c>
      <c r="D39" s="191"/>
    </row>
    <row r="40" spans="1:6" s="177" customFormat="1" ht="51" x14ac:dyDescent="0.2">
      <c r="A40" s="199">
        <v>43644</v>
      </c>
      <c r="B40" s="177" t="s">
        <v>222</v>
      </c>
      <c r="C40" s="178" t="s">
        <v>355</v>
      </c>
      <c r="D40" s="191"/>
    </row>
    <row r="41" spans="1:6" s="172" customFormat="1" ht="38.25" x14ac:dyDescent="0.2">
      <c r="A41" s="200">
        <v>43712</v>
      </c>
      <c r="B41" s="172" t="s">
        <v>222</v>
      </c>
      <c r="C41" s="176" t="s">
        <v>358</v>
      </c>
      <c r="D41" s="190"/>
    </row>
    <row r="42" spans="1:6" s="172" customFormat="1" ht="25.5" x14ac:dyDescent="0.2">
      <c r="A42" s="200">
        <v>43712</v>
      </c>
      <c r="B42" s="172" t="s">
        <v>367</v>
      </c>
      <c r="C42" s="176" t="s">
        <v>368</v>
      </c>
      <c r="D42" s="190"/>
    </row>
    <row r="43" spans="1:6" s="177" customFormat="1" x14ac:dyDescent="0.2">
      <c r="A43" s="199">
        <v>44028</v>
      </c>
      <c r="B43" s="177" t="s">
        <v>367</v>
      </c>
      <c r="C43" s="178" t="s">
        <v>371</v>
      </c>
      <c r="D43" s="191"/>
    </row>
    <row r="44" spans="1:6" s="177" customFormat="1" x14ac:dyDescent="0.2">
      <c r="A44" s="199">
        <v>44028</v>
      </c>
      <c r="B44" s="177" t="s">
        <v>373</v>
      </c>
      <c r="C44" s="178" t="s">
        <v>374</v>
      </c>
      <c r="D44" s="191"/>
    </row>
    <row r="45" spans="1:6" s="177" customFormat="1" x14ac:dyDescent="0.2">
      <c r="A45" s="199">
        <v>44028</v>
      </c>
      <c r="B45" s="177" t="s">
        <v>375</v>
      </c>
      <c r="C45" s="178" t="s">
        <v>376</v>
      </c>
      <c r="D45" s="191"/>
    </row>
    <row r="46" spans="1:6" s="172" customFormat="1" x14ac:dyDescent="0.2">
      <c r="A46" s="200">
        <v>44140</v>
      </c>
      <c r="B46" s="172" t="s">
        <v>375</v>
      </c>
      <c r="C46" s="176" t="s">
        <v>389</v>
      </c>
      <c r="D46" s="190"/>
      <c r="E46" s="30"/>
      <c r="F46" s="30"/>
    </row>
    <row r="47" spans="1:6" s="172" customFormat="1" x14ac:dyDescent="0.2">
      <c r="A47" s="200">
        <v>44140</v>
      </c>
      <c r="B47" s="172" t="s">
        <v>308</v>
      </c>
      <c r="C47" s="176" t="s">
        <v>390</v>
      </c>
      <c r="E47" s="30"/>
      <c r="F47" s="30"/>
    </row>
    <row r="48" spans="1:6" s="177" customFormat="1" x14ac:dyDescent="0.2">
      <c r="A48" s="199">
        <v>44315</v>
      </c>
      <c r="B48" s="177" t="s">
        <v>409</v>
      </c>
      <c r="C48" s="178" t="s">
        <v>376</v>
      </c>
      <c r="D48" s="191"/>
      <c r="E48" s="30"/>
      <c r="F48" s="30"/>
    </row>
    <row r="49" spans="1:11" s="177" customFormat="1" x14ac:dyDescent="0.2">
      <c r="A49" s="199">
        <v>44315</v>
      </c>
      <c r="B49" s="177" t="s">
        <v>375</v>
      </c>
      <c r="C49" s="178" t="s">
        <v>397</v>
      </c>
      <c r="D49" s="191"/>
      <c r="E49" s="30"/>
      <c r="F49" s="30"/>
    </row>
    <row r="50" spans="1:11" s="177" customFormat="1" x14ac:dyDescent="0.2">
      <c r="A50" s="199">
        <v>44315</v>
      </c>
      <c r="B50" s="177" t="s">
        <v>410</v>
      </c>
      <c r="C50" s="178" t="s">
        <v>411</v>
      </c>
      <c r="D50" s="191"/>
      <c r="E50" s="30"/>
      <c r="F50" s="30"/>
    </row>
    <row r="51" spans="1:11" s="177" customFormat="1" ht="63.75" x14ac:dyDescent="0.2">
      <c r="A51" s="199">
        <v>44315</v>
      </c>
      <c r="B51" s="177" t="s">
        <v>222</v>
      </c>
      <c r="C51" s="178" t="s">
        <v>395</v>
      </c>
      <c r="D51" s="191"/>
      <c r="E51" s="30"/>
      <c r="F51" s="30"/>
    </row>
    <row r="52" spans="1:11" s="177" customFormat="1" x14ac:dyDescent="0.2">
      <c r="A52" s="199">
        <v>44315</v>
      </c>
      <c r="B52" s="177" t="s">
        <v>308</v>
      </c>
      <c r="C52" s="178" t="s">
        <v>434</v>
      </c>
      <c r="D52" s="191"/>
      <c r="E52" s="30"/>
      <c r="F52" s="30"/>
      <c r="G52" s="30"/>
      <c r="H52" s="30"/>
      <c r="I52" s="30"/>
      <c r="J52" s="30"/>
    </row>
    <row r="53" spans="1:11" s="177" customFormat="1" x14ac:dyDescent="0.2">
      <c r="A53" s="199">
        <v>44315</v>
      </c>
      <c r="B53" s="177" t="s">
        <v>424</v>
      </c>
      <c r="C53" s="178" t="s">
        <v>427</v>
      </c>
      <c r="D53" s="191"/>
      <c r="E53" s="30"/>
      <c r="F53" s="30"/>
      <c r="G53" s="30"/>
      <c r="H53" s="30"/>
      <c r="I53" s="30"/>
      <c r="J53" s="30"/>
    </row>
    <row r="54" spans="1:11" s="177" customFormat="1" x14ac:dyDescent="0.2">
      <c r="A54" s="199">
        <v>44315</v>
      </c>
      <c r="B54" s="177" t="s">
        <v>430</v>
      </c>
      <c r="C54" s="178" t="s">
        <v>431</v>
      </c>
      <c r="D54" s="191"/>
      <c r="E54" s="30"/>
      <c r="F54" s="30"/>
      <c r="G54" s="30"/>
      <c r="H54" s="30"/>
      <c r="I54" s="30"/>
      <c r="J54" s="30"/>
    </row>
    <row r="55" spans="1:11" s="177" customFormat="1" x14ac:dyDescent="0.2">
      <c r="A55" s="199">
        <v>44315</v>
      </c>
      <c r="B55" s="177" t="s">
        <v>402</v>
      </c>
      <c r="C55" s="178" t="s">
        <v>376</v>
      </c>
      <c r="D55" s="191"/>
      <c r="E55" s="30"/>
      <c r="F55" s="30"/>
      <c r="G55" s="30"/>
      <c r="H55" s="30"/>
      <c r="I55" s="30"/>
      <c r="J55" s="30"/>
    </row>
    <row r="56" spans="1:11" s="172" customFormat="1" x14ac:dyDescent="0.2">
      <c r="A56" s="200">
        <v>44768</v>
      </c>
      <c r="B56" s="172" t="s">
        <v>409</v>
      </c>
      <c r="C56" s="176" t="s">
        <v>508</v>
      </c>
      <c r="D56" s="191"/>
      <c r="E56" s="30"/>
      <c r="F56" s="30"/>
      <c r="G56" s="177"/>
      <c r="H56" s="177"/>
      <c r="I56" s="177"/>
      <c r="J56" s="177"/>
      <c r="K56" s="177"/>
    </row>
    <row r="57" spans="1:11" s="172" customFormat="1" x14ac:dyDescent="0.2">
      <c r="A57" s="200">
        <v>44768</v>
      </c>
      <c r="B57" s="172" t="s">
        <v>410</v>
      </c>
      <c r="C57" s="176" t="s">
        <v>509</v>
      </c>
      <c r="D57" s="191"/>
      <c r="E57" s="30"/>
      <c r="F57" s="30"/>
      <c r="G57" s="177"/>
      <c r="H57" s="177"/>
      <c r="I57" s="177"/>
      <c r="J57" s="177"/>
      <c r="K57" s="177"/>
    </row>
    <row r="58" spans="1:11" s="172" customFormat="1" x14ac:dyDescent="0.2">
      <c r="A58" s="200">
        <v>44768</v>
      </c>
      <c r="B58" s="172" t="s">
        <v>222</v>
      </c>
      <c r="C58" s="176" t="s">
        <v>449</v>
      </c>
      <c r="D58" s="191"/>
      <c r="E58" s="159"/>
      <c r="F58" s="159"/>
    </row>
    <row r="59" spans="1:11" s="172" customFormat="1" x14ac:dyDescent="0.2">
      <c r="A59" s="200">
        <v>44768</v>
      </c>
      <c r="B59" s="172" t="s">
        <v>222</v>
      </c>
      <c r="C59" s="176" t="s">
        <v>450</v>
      </c>
      <c r="D59" s="191"/>
      <c r="E59" s="159"/>
      <c r="F59" s="159"/>
    </row>
    <row r="60" spans="1:11" s="172" customFormat="1" x14ac:dyDescent="0.2">
      <c r="A60" s="200">
        <v>44768</v>
      </c>
      <c r="B60" s="172" t="s">
        <v>222</v>
      </c>
      <c r="C60" s="176" t="s">
        <v>451</v>
      </c>
      <c r="D60" s="191"/>
      <c r="E60" s="159"/>
      <c r="F60" s="159"/>
    </row>
    <row r="61" spans="1:11" s="172" customFormat="1" x14ac:dyDescent="0.2">
      <c r="A61" s="200">
        <v>44768</v>
      </c>
      <c r="B61" s="172" t="s">
        <v>222</v>
      </c>
      <c r="C61" s="176" t="s">
        <v>452</v>
      </c>
      <c r="D61" s="191"/>
      <c r="E61" s="159"/>
      <c r="F61" s="159"/>
    </row>
    <row r="62" spans="1:11" s="172" customFormat="1" x14ac:dyDescent="0.2">
      <c r="A62" s="200">
        <v>44768</v>
      </c>
      <c r="B62" s="172" t="s">
        <v>222</v>
      </c>
      <c r="C62" s="176" t="s">
        <v>448</v>
      </c>
      <c r="D62" s="191"/>
      <c r="E62" s="30"/>
      <c r="F62" s="30"/>
      <c r="G62" s="30"/>
      <c r="H62" s="30"/>
      <c r="I62" s="30"/>
    </row>
    <row r="63" spans="1:11" s="172" customFormat="1" x14ac:dyDescent="0.2">
      <c r="A63" s="200">
        <v>44768</v>
      </c>
      <c r="B63" s="172" t="s">
        <v>222</v>
      </c>
      <c r="C63" s="176" t="s">
        <v>458</v>
      </c>
      <c r="D63" s="191"/>
      <c r="E63" s="159"/>
      <c r="F63" s="159"/>
    </row>
    <row r="64" spans="1:11" s="172" customFormat="1" x14ac:dyDescent="0.2">
      <c r="A64" s="200">
        <v>44768</v>
      </c>
      <c r="B64" s="172" t="s">
        <v>222</v>
      </c>
      <c r="C64" s="176" t="s">
        <v>468</v>
      </c>
      <c r="D64" s="191"/>
      <c r="E64" s="159"/>
      <c r="F64" s="159"/>
    </row>
    <row r="65" spans="1:11" s="172" customFormat="1" x14ac:dyDescent="0.2">
      <c r="A65" s="200">
        <v>44768</v>
      </c>
      <c r="B65" s="172" t="s">
        <v>222</v>
      </c>
      <c r="C65" s="176" t="s">
        <v>473</v>
      </c>
      <c r="D65" s="191"/>
    </row>
    <row r="66" spans="1:11" s="172" customFormat="1" x14ac:dyDescent="0.2">
      <c r="A66" s="200">
        <v>44768</v>
      </c>
      <c r="B66" s="172" t="s">
        <v>367</v>
      </c>
      <c r="C66" s="176" t="s">
        <v>493</v>
      </c>
      <c r="D66" s="191"/>
    </row>
    <row r="67" spans="1:11" s="172" customFormat="1" x14ac:dyDescent="0.2">
      <c r="A67" s="200">
        <v>44768</v>
      </c>
      <c r="B67" s="172" t="s">
        <v>367</v>
      </c>
      <c r="C67" s="176" t="s">
        <v>488</v>
      </c>
      <c r="D67" s="191"/>
    </row>
    <row r="68" spans="1:11" s="172" customFormat="1" x14ac:dyDescent="0.2">
      <c r="A68" s="200">
        <v>44768</v>
      </c>
      <c r="B68" s="172" t="s">
        <v>367</v>
      </c>
      <c r="C68" s="176" t="s">
        <v>489</v>
      </c>
      <c r="D68" s="191"/>
    </row>
    <row r="69" spans="1:11" s="172" customFormat="1" x14ac:dyDescent="0.2">
      <c r="A69" s="200">
        <v>44768</v>
      </c>
      <c r="B69" s="172" t="s">
        <v>367</v>
      </c>
      <c r="C69" s="176" t="s">
        <v>490</v>
      </c>
      <c r="D69" s="191"/>
    </row>
    <row r="70" spans="1:11" s="177" customFormat="1" x14ac:dyDescent="0.2">
      <c r="A70" s="200">
        <v>44768</v>
      </c>
      <c r="B70" s="172" t="s">
        <v>367</v>
      </c>
      <c r="C70" s="176" t="s">
        <v>491</v>
      </c>
      <c r="D70" s="191"/>
      <c r="E70" s="172"/>
      <c r="F70" s="172"/>
      <c r="G70" s="172"/>
      <c r="H70" s="172"/>
      <c r="I70" s="172"/>
      <c r="J70" s="172"/>
      <c r="K70" s="172"/>
    </row>
    <row r="71" spans="1:11" s="177" customFormat="1" x14ac:dyDescent="0.2">
      <c r="A71" s="200">
        <v>44768</v>
      </c>
      <c r="B71" s="172" t="s">
        <v>367</v>
      </c>
      <c r="C71" s="176" t="s">
        <v>492</v>
      </c>
      <c r="D71" s="191"/>
      <c r="E71" s="172"/>
      <c r="F71" s="172"/>
      <c r="G71" s="172"/>
      <c r="H71" s="172"/>
      <c r="I71" s="172"/>
      <c r="J71" s="172"/>
      <c r="K71" s="172"/>
    </row>
    <row r="72" spans="1:11" s="177" customFormat="1" x14ac:dyDescent="0.2">
      <c r="A72" s="200">
        <v>44768</v>
      </c>
      <c r="B72" s="172" t="s">
        <v>424</v>
      </c>
      <c r="C72" s="176" t="s">
        <v>507</v>
      </c>
      <c r="D72" s="191"/>
      <c r="E72" s="30"/>
      <c r="F72" s="30"/>
      <c r="G72" s="30"/>
      <c r="H72" s="30"/>
      <c r="I72" s="30"/>
      <c r="J72" s="30"/>
    </row>
    <row r="73" spans="1:11" s="177" customFormat="1" x14ac:dyDescent="0.2">
      <c r="A73" s="200">
        <v>44768</v>
      </c>
      <c r="B73" s="172" t="s">
        <v>510</v>
      </c>
      <c r="C73" s="176" t="s">
        <v>511</v>
      </c>
      <c r="D73" s="191"/>
      <c r="E73" s="30"/>
      <c r="F73" s="30"/>
      <c r="G73" s="30"/>
      <c r="H73" s="30"/>
      <c r="I73" s="30"/>
      <c r="J73" s="30"/>
    </row>
    <row r="74" spans="1:11" s="177" customFormat="1" x14ac:dyDescent="0.2">
      <c r="A74" s="200">
        <v>44768</v>
      </c>
      <c r="B74" s="172" t="s">
        <v>402</v>
      </c>
      <c r="C74" s="176" t="s">
        <v>512</v>
      </c>
      <c r="D74" s="191"/>
      <c r="E74" s="30"/>
      <c r="F74" s="30"/>
      <c r="G74" s="30"/>
      <c r="H74" s="30"/>
      <c r="I74" s="30"/>
      <c r="J74" s="30"/>
    </row>
    <row r="75" spans="1:11" s="209" customFormat="1" ht="25.5" x14ac:dyDescent="0.2">
      <c r="A75" s="208">
        <v>45076</v>
      </c>
      <c r="B75" s="209" t="s">
        <v>222</v>
      </c>
      <c r="C75" s="210" t="s">
        <v>555</v>
      </c>
      <c r="D75" s="211"/>
      <c r="E75" s="30"/>
      <c r="F75" s="30"/>
    </row>
    <row r="76" spans="1:11" s="209" customFormat="1" x14ac:dyDescent="0.2">
      <c r="A76" s="208">
        <v>45076</v>
      </c>
      <c r="B76" s="209" t="s">
        <v>564</v>
      </c>
      <c r="C76" s="210" t="s">
        <v>565</v>
      </c>
      <c r="D76" s="211"/>
      <c r="E76" s="30"/>
      <c r="F76" s="30"/>
    </row>
    <row r="77" spans="1:11" s="209" customFormat="1" x14ac:dyDescent="0.2">
      <c r="A77" s="208">
        <v>45076</v>
      </c>
      <c r="B77" s="209" t="s">
        <v>551</v>
      </c>
      <c r="C77" s="210" t="s">
        <v>556</v>
      </c>
      <c r="D77" s="211"/>
      <c r="E77" s="30"/>
      <c r="F77" s="30"/>
    </row>
    <row r="78" spans="1:11" s="209" customFormat="1" x14ac:dyDescent="0.2">
      <c r="A78" s="208">
        <v>45076</v>
      </c>
      <c r="B78" s="209" t="s">
        <v>552</v>
      </c>
      <c r="C78" s="210" t="s">
        <v>557</v>
      </c>
      <c r="D78" s="211"/>
      <c r="E78" s="30"/>
      <c r="F78" s="30"/>
    </row>
    <row r="79" spans="1:11" s="209" customFormat="1" x14ac:dyDescent="0.2">
      <c r="A79" s="208">
        <v>45076</v>
      </c>
      <c r="B79" s="209" t="s">
        <v>553</v>
      </c>
      <c r="C79" s="210" t="s">
        <v>558</v>
      </c>
      <c r="D79" s="211"/>
      <c r="E79" s="30"/>
      <c r="F79" s="30"/>
    </row>
    <row r="80" spans="1:11" s="209" customFormat="1" x14ac:dyDescent="0.2">
      <c r="A80" s="208">
        <v>45076</v>
      </c>
      <c r="B80" s="209" t="s">
        <v>554</v>
      </c>
      <c r="C80" s="210" t="s">
        <v>559</v>
      </c>
      <c r="D80" s="211"/>
      <c r="E80" s="30"/>
      <c r="F80" s="30"/>
    </row>
    <row r="81" spans="1:14" s="172" customFormat="1" ht="25.5" x14ac:dyDescent="0.2">
      <c r="A81" s="200">
        <v>45196</v>
      </c>
      <c r="B81" s="172" t="s">
        <v>552</v>
      </c>
      <c r="C81" s="176" t="s">
        <v>599</v>
      </c>
      <c r="D81" s="190"/>
      <c r="E81" s="159"/>
      <c r="F81" s="159"/>
    </row>
    <row r="82" spans="1:14" s="172" customFormat="1" x14ac:dyDescent="0.2">
      <c r="A82" s="200">
        <v>45196</v>
      </c>
      <c r="B82" s="172" t="s">
        <v>579</v>
      </c>
      <c r="C82" s="176" t="s">
        <v>580</v>
      </c>
      <c r="D82" s="190"/>
      <c r="E82" s="159"/>
      <c r="F82" s="159"/>
    </row>
    <row r="83" spans="1:14" s="172" customFormat="1" x14ac:dyDescent="0.2">
      <c r="A83" s="200">
        <v>45196</v>
      </c>
      <c r="B83" s="172" t="s">
        <v>584</v>
      </c>
      <c r="C83" s="176" t="s">
        <v>585</v>
      </c>
      <c r="D83" s="190"/>
      <c r="E83" s="159"/>
      <c r="F83" s="159"/>
    </row>
    <row r="84" spans="1:14" s="209" customFormat="1" ht="25.5" x14ac:dyDescent="0.2">
      <c r="A84" s="208">
        <v>45462</v>
      </c>
      <c r="B84" s="209" t="s">
        <v>222</v>
      </c>
      <c r="C84" s="210" t="s">
        <v>609</v>
      </c>
      <c r="D84" s="211"/>
      <c r="E84" s="30"/>
      <c r="F84" s="30"/>
    </row>
    <row r="85" spans="1:14" s="209" customFormat="1" x14ac:dyDescent="0.2">
      <c r="A85" s="208">
        <v>45462</v>
      </c>
      <c r="B85" s="209" t="s">
        <v>624</v>
      </c>
      <c r="C85" s="210" t="s">
        <v>625</v>
      </c>
      <c r="D85" s="211"/>
      <c r="E85" s="30"/>
      <c r="F85" s="30"/>
    </row>
    <row r="86" spans="1:14" s="172" customFormat="1" ht="38.25" x14ac:dyDescent="0.2">
      <c r="A86" s="200">
        <v>45616</v>
      </c>
      <c r="B86" s="172" t="s">
        <v>648</v>
      </c>
      <c r="C86" s="176" t="s">
        <v>689</v>
      </c>
      <c r="D86" s="190"/>
      <c r="E86" s="159"/>
      <c r="F86" s="159"/>
    </row>
    <row r="87" spans="1:14" s="172" customFormat="1" ht="25.5" x14ac:dyDescent="0.2">
      <c r="A87" s="200">
        <v>45616</v>
      </c>
      <c r="B87" s="172" t="s">
        <v>671</v>
      </c>
      <c r="C87" s="176" t="s">
        <v>691</v>
      </c>
      <c r="D87" s="190"/>
      <c r="E87" s="159"/>
      <c r="F87" s="159"/>
    </row>
    <row r="88" spans="1:14" s="172" customFormat="1" ht="25.5" x14ac:dyDescent="0.2">
      <c r="A88" s="200">
        <v>45616</v>
      </c>
      <c r="B88" s="172" t="s">
        <v>672</v>
      </c>
      <c r="C88" s="176" t="s">
        <v>690</v>
      </c>
      <c r="D88" s="190"/>
      <c r="E88" s="159"/>
      <c r="F88" s="159"/>
    </row>
    <row r="89" spans="1:14" s="172" customFormat="1" x14ac:dyDescent="0.2">
      <c r="A89" s="200">
        <v>45616</v>
      </c>
      <c r="B89" s="172" t="s">
        <v>510</v>
      </c>
      <c r="C89" s="176" t="s">
        <v>688</v>
      </c>
      <c r="D89" s="190"/>
      <c r="E89" s="159"/>
      <c r="F89" s="159"/>
    </row>
    <row r="90" spans="1:14" s="209" customFormat="1" ht="13.5" x14ac:dyDescent="0.2">
      <c r="A90" s="208">
        <v>45840</v>
      </c>
      <c r="B90" s="209" t="s">
        <v>222</v>
      </c>
      <c r="C90" s="210" t="s">
        <v>829</v>
      </c>
      <c r="D90" s="220"/>
      <c r="E90" s="30"/>
      <c r="F90" s="30"/>
    </row>
    <row r="91" spans="1:14" s="209" customFormat="1" ht="13.5" x14ac:dyDescent="0.2">
      <c r="A91" s="208">
        <v>45840</v>
      </c>
      <c r="B91" s="209" t="s">
        <v>579</v>
      </c>
      <c r="C91" s="210" t="s">
        <v>830</v>
      </c>
      <c r="D91" s="220"/>
      <c r="E91" s="30"/>
      <c r="F91" s="30"/>
    </row>
    <row r="92" spans="1:14" s="209" customFormat="1" ht="38.25" x14ac:dyDescent="0.2">
      <c r="A92" s="208">
        <v>45840</v>
      </c>
      <c r="B92" s="209" t="s">
        <v>648</v>
      </c>
      <c r="C92" s="210" t="s">
        <v>831</v>
      </c>
      <c r="D92" s="220"/>
      <c r="E92" s="30"/>
      <c r="F92" s="30"/>
    </row>
    <row r="93" spans="1:14" s="209" customFormat="1" ht="13.5" x14ac:dyDescent="0.2">
      <c r="A93" s="208">
        <v>45840</v>
      </c>
      <c r="B93" s="209" t="s">
        <v>409</v>
      </c>
      <c r="C93" s="210" t="s">
        <v>715</v>
      </c>
      <c r="D93" s="220"/>
      <c r="E93" s="30"/>
      <c r="F93" s="30"/>
    </row>
    <row r="94" spans="1:14" s="172" customFormat="1" x14ac:dyDescent="0.2">
      <c r="A94" s="200">
        <v>46113</v>
      </c>
      <c r="B94" s="172" t="s">
        <v>409</v>
      </c>
      <c r="C94" s="176" t="s">
        <v>837</v>
      </c>
      <c r="D94" s="68"/>
      <c r="E94" s="221"/>
      <c r="F94" s="221"/>
      <c r="G94" s="159"/>
      <c r="H94" s="11"/>
      <c r="I94" s="221"/>
      <c r="J94" s="11"/>
      <c r="K94" s="221"/>
      <c r="L94" s="159"/>
      <c r="M94" s="159"/>
      <c r="N94" s="159"/>
    </row>
    <row r="95" spans="1:14" s="172" customFormat="1" x14ac:dyDescent="0.2">
      <c r="A95" s="200">
        <v>46113</v>
      </c>
      <c r="B95" s="172" t="s">
        <v>846</v>
      </c>
      <c r="C95" s="176" t="s">
        <v>847</v>
      </c>
      <c r="D95" s="11"/>
      <c r="E95" s="11"/>
      <c r="F95" s="11"/>
      <c r="G95" s="11"/>
      <c r="H95" s="11"/>
      <c r="I95" s="11"/>
      <c r="J95" s="11"/>
      <c r="K95" s="11"/>
    </row>
    <row r="96" spans="1:14" s="172" customFormat="1" x14ac:dyDescent="0.2">
      <c r="A96" s="200">
        <v>46113</v>
      </c>
      <c r="B96" s="172" t="s">
        <v>863</v>
      </c>
      <c r="C96" s="176" t="s">
        <v>847</v>
      </c>
      <c r="D96" s="11"/>
      <c r="E96" s="11"/>
      <c r="F96" s="11"/>
      <c r="G96" s="11"/>
      <c r="H96" s="11"/>
      <c r="I96" s="11"/>
      <c r="J96" s="11"/>
      <c r="K96" s="11"/>
    </row>
    <row r="97" spans="1:12" s="172" customFormat="1" x14ac:dyDescent="0.2">
      <c r="A97" s="200">
        <v>46113</v>
      </c>
      <c r="B97" s="172" t="s">
        <v>552</v>
      </c>
      <c r="C97" s="176" t="s">
        <v>872</v>
      </c>
      <c r="D97" s="11"/>
      <c r="E97" s="11"/>
      <c r="F97" s="11"/>
      <c r="G97" s="11"/>
      <c r="H97" s="11"/>
      <c r="I97" s="11"/>
      <c r="J97" s="11"/>
      <c r="K97" s="11"/>
    </row>
    <row r="98" spans="1:12" s="177" customFormat="1" x14ac:dyDescent="0.2">
      <c r="A98" s="199"/>
      <c r="C98" s="178"/>
      <c r="D98" s="3"/>
      <c r="E98" s="3"/>
      <c r="F98" s="3"/>
      <c r="G98" s="3"/>
      <c r="H98" s="3"/>
      <c r="I98" s="3"/>
      <c r="J98" s="3"/>
      <c r="K98" s="3"/>
      <c r="L98" s="209"/>
    </row>
    <row r="99" spans="1:12" s="177" customFormat="1" x14ac:dyDescent="0.2">
      <c r="A99" s="199"/>
      <c r="C99" s="178"/>
      <c r="D99" s="3"/>
      <c r="E99" s="3"/>
      <c r="F99" s="3"/>
      <c r="G99" s="3"/>
      <c r="H99" s="3"/>
      <c r="I99" s="3"/>
      <c r="J99" s="3"/>
      <c r="K99" s="3"/>
      <c r="L99" s="209"/>
    </row>
    <row r="100" spans="1:12" s="177" customFormat="1" x14ac:dyDescent="0.2">
      <c r="A100" s="199"/>
      <c r="B100" s="209"/>
      <c r="C100" s="210"/>
      <c r="D100" s="3"/>
      <c r="E100" s="3"/>
      <c r="F100" s="3"/>
      <c r="G100" s="3"/>
      <c r="H100" s="3"/>
      <c r="I100" s="3"/>
      <c r="J100" s="3"/>
      <c r="K100" s="3"/>
      <c r="L100" s="209"/>
    </row>
    <row r="101" spans="1:12" x14ac:dyDescent="0.2">
      <c r="A101" s="195" t="s">
        <v>3</v>
      </c>
      <c r="C101" s="169"/>
      <c r="D101" s="40"/>
      <c r="E101" s="75"/>
      <c r="F101" s="75"/>
      <c r="G101" s="30"/>
      <c r="H101" s="30"/>
      <c r="I101" s="30"/>
      <c r="J101" s="30"/>
      <c r="K101" s="30"/>
      <c r="L101" s="212"/>
    </row>
    <row r="102" spans="1:12" x14ac:dyDescent="0.2">
      <c r="A102" s="197">
        <v>39979</v>
      </c>
      <c r="B102" s="167" t="s">
        <v>112</v>
      </c>
      <c r="C102" s="167" t="s">
        <v>107</v>
      </c>
      <c r="D102" s="3"/>
      <c r="E102" s="3"/>
      <c r="F102" s="3"/>
      <c r="G102" s="3"/>
      <c r="H102" s="3"/>
      <c r="I102" s="3"/>
      <c r="J102" s="3"/>
      <c r="K102" s="3"/>
      <c r="L102" s="212"/>
    </row>
    <row r="103" spans="1:12" x14ac:dyDescent="0.2">
      <c r="A103" s="197">
        <v>39979</v>
      </c>
      <c r="B103" s="167" t="s">
        <v>112</v>
      </c>
      <c r="C103" s="167" t="s">
        <v>108</v>
      </c>
      <c r="D103" s="40"/>
      <c r="E103" s="192"/>
      <c r="F103" s="192"/>
      <c r="G103" s="30"/>
      <c r="H103" s="3"/>
      <c r="I103" s="192"/>
      <c r="J103" s="3"/>
      <c r="K103" s="192"/>
      <c r="L103" s="212"/>
    </row>
    <row r="104" spans="1:12" x14ac:dyDescent="0.2">
      <c r="A104" s="197">
        <v>39979</v>
      </c>
      <c r="B104" s="167" t="s">
        <v>113</v>
      </c>
      <c r="C104" s="167" t="s">
        <v>109</v>
      </c>
      <c r="D104" s="3"/>
      <c r="E104" s="3"/>
      <c r="F104" s="3"/>
      <c r="G104" s="3"/>
      <c r="H104" s="3"/>
      <c r="I104" s="3"/>
      <c r="J104" s="3"/>
      <c r="K104" s="3"/>
      <c r="L104" s="212"/>
    </row>
    <row r="105" spans="1:12" x14ac:dyDescent="0.2">
      <c r="A105" s="197">
        <v>39979</v>
      </c>
      <c r="B105" s="167" t="s">
        <v>113</v>
      </c>
      <c r="C105" s="167" t="s">
        <v>110</v>
      </c>
      <c r="D105" s="40"/>
      <c r="E105" s="75"/>
      <c r="F105" s="75"/>
      <c r="G105" s="30"/>
      <c r="H105" s="30"/>
      <c r="I105" s="30"/>
      <c r="J105" s="30"/>
      <c r="K105" s="30"/>
      <c r="L105" s="212"/>
    </row>
    <row r="106" spans="1:12" x14ac:dyDescent="0.2">
      <c r="A106" s="197">
        <v>39979</v>
      </c>
      <c r="B106" s="167" t="s">
        <v>114</v>
      </c>
      <c r="C106" s="167" t="s">
        <v>111</v>
      </c>
      <c r="D106" s="212"/>
      <c r="E106" s="212"/>
      <c r="F106" s="212"/>
      <c r="G106" s="212"/>
      <c r="H106" s="212"/>
      <c r="I106" s="212"/>
      <c r="J106" s="212"/>
      <c r="K106" s="212"/>
      <c r="L106" s="212"/>
    </row>
    <row r="107" spans="1:12" x14ac:dyDescent="0.2">
      <c r="A107" s="197">
        <v>39979</v>
      </c>
      <c r="B107" s="167" t="s">
        <v>115</v>
      </c>
      <c r="C107" s="170" t="s">
        <v>116</v>
      </c>
      <c r="D107" s="212"/>
      <c r="E107" s="212"/>
      <c r="F107" s="212"/>
      <c r="G107" s="212"/>
      <c r="H107" s="212"/>
      <c r="I107" s="212"/>
      <c r="J107" s="212"/>
      <c r="K107" s="212"/>
      <c r="L107" s="212"/>
    </row>
    <row r="108" spans="1:12" x14ac:dyDescent="0.2">
      <c r="A108" s="197">
        <v>39979</v>
      </c>
      <c r="B108" s="167" t="s">
        <v>117</v>
      </c>
      <c r="C108" s="167" t="s">
        <v>118</v>
      </c>
      <c r="D108" s="212"/>
      <c r="E108" s="212"/>
      <c r="F108" s="212"/>
      <c r="G108" s="212"/>
      <c r="H108" s="212"/>
      <c r="I108" s="212"/>
      <c r="J108" s="212"/>
      <c r="K108" s="212"/>
      <c r="L108" s="212"/>
    </row>
    <row r="109" spans="1:12" x14ac:dyDescent="0.2">
      <c r="A109" s="197">
        <v>39979</v>
      </c>
      <c r="B109" s="167" t="s">
        <v>117</v>
      </c>
      <c r="C109" s="167" t="s">
        <v>119</v>
      </c>
    </row>
    <row r="110" spans="1:12" x14ac:dyDescent="0.2">
      <c r="A110" s="197">
        <v>39979</v>
      </c>
      <c r="B110" s="167" t="s">
        <v>117</v>
      </c>
      <c r="C110" s="167" t="s">
        <v>120</v>
      </c>
    </row>
    <row r="111" spans="1:12" x14ac:dyDescent="0.2">
      <c r="A111" s="197">
        <v>39979</v>
      </c>
      <c r="B111" s="167" t="s">
        <v>121</v>
      </c>
      <c r="C111" s="167" t="s">
        <v>119</v>
      </c>
    </row>
    <row r="112" spans="1:12" x14ac:dyDescent="0.2">
      <c r="A112" s="197">
        <v>39979</v>
      </c>
      <c r="B112" s="167" t="s">
        <v>121</v>
      </c>
      <c r="C112" s="167" t="s">
        <v>122</v>
      </c>
    </row>
    <row r="113" spans="1:3" x14ac:dyDescent="0.2">
      <c r="A113" s="197">
        <v>39979</v>
      </c>
      <c r="B113" s="167" t="s">
        <v>123</v>
      </c>
      <c r="C113" s="167" t="s">
        <v>124</v>
      </c>
    </row>
    <row r="114" spans="1:3" x14ac:dyDescent="0.2">
      <c r="A114" s="197">
        <v>39979</v>
      </c>
      <c r="B114" s="167" t="s">
        <v>123</v>
      </c>
      <c r="C114" s="167" t="s">
        <v>125</v>
      </c>
    </row>
    <row r="115" spans="1:3" x14ac:dyDescent="0.2">
      <c r="A115" s="197">
        <v>39979</v>
      </c>
      <c r="B115" s="167" t="s">
        <v>123</v>
      </c>
      <c r="C115" s="167" t="s">
        <v>126</v>
      </c>
    </row>
    <row r="116" spans="1:3" x14ac:dyDescent="0.2">
      <c r="A116" s="197">
        <v>39979</v>
      </c>
      <c r="B116" s="167" t="s">
        <v>123</v>
      </c>
      <c r="C116" s="167" t="s">
        <v>127</v>
      </c>
    </row>
    <row r="117" spans="1:3" x14ac:dyDescent="0.2">
      <c r="A117" s="197">
        <v>39979</v>
      </c>
      <c r="B117" s="167" t="s">
        <v>123</v>
      </c>
      <c r="C117" s="167" t="s">
        <v>128</v>
      </c>
    </row>
    <row r="118" spans="1:3" x14ac:dyDescent="0.2">
      <c r="A118" s="197">
        <v>39979</v>
      </c>
      <c r="B118" s="167" t="s">
        <v>123</v>
      </c>
      <c r="C118" s="167" t="s">
        <v>129</v>
      </c>
    </row>
    <row r="119" spans="1:3" x14ac:dyDescent="0.2">
      <c r="A119" s="197">
        <v>39979</v>
      </c>
      <c r="B119" s="167" t="s">
        <v>123</v>
      </c>
      <c r="C119" s="167" t="s">
        <v>130</v>
      </c>
    </row>
    <row r="120" spans="1:3" x14ac:dyDescent="0.2">
      <c r="A120" s="197">
        <v>39979</v>
      </c>
      <c r="B120" s="167" t="s">
        <v>123</v>
      </c>
      <c r="C120" s="167" t="s">
        <v>131</v>
      </c>
    </row>
    <row r="121" spans="1:3" x14ac:dyDescent="0.2">
      <c r="A121" s="197">
        <v>39979</v>
      </c>
      <c r="B121" s="167" t="s">
        <v>123</v>
      </c>
      <c r="C121" s="167" t="s">
        <v>132</v>
      </c>
    </row>
    <row r="122" spans="1:3" x14ac:dyDescent="0.2">
      <c r="A122" s="197">
        <v>39979</v>
      </c>
      <c r="B122" s="167" t="s">
        <v>123</v>
      </c>
      <c r="C122" s="167" t="s">
        <v>133</v>
      </c>
    </row>
    <row r="123" spans="1:3" x14ac:dyDescent="0.2">
      <c r="A123" s="197">
        <v>39979</v>
      </c>
      <c r="B123" s="167" t="s">
        <v>123</v>
      </c>
      <c r="C123" s="167" t="s">
        <v>134</v>
      </c>
    </row>
    <row r="124" spans="1:3" x14ac:dyDescent="0.2">
      <c r="A124" s="197">
        <v>39979</v>
      </c>
      <c r="B124" s="167" t="s">
        <v>123</v>
      </c>
      <c r="C124" s="167" t="s">
        <v>135</v>
      </c>
    </row>
    <row r="125" spans="1:3" x14ac:dyDescent="0.2">
      <c r="A125" s="197">
        <v>39979</v>
      </c>
      <c r="B125" s="167" t="s">
        <v>123</v>
      </c>
      <c r="C125" s="167" t="s">
        <v>136</v>
      </c>
    </row>
    <row r="126" spans="1:3" x14ac:dyDescent="0.2">
      <c r="A126" s="197">
        <v>39979</v>
      </c>
      <c r="B126" s="167" t="s">
        <v>123</v>
      </c>
      <c r="C126" s="167" t="s">
        <v>137</v>
      </c>
    </row>
    <row r="127" spans="1:3" x14ac:dyDescent="0.2">
      <c r="A127" s="197">
        <v>39979</v>
      </c>
      <c r="B127" s="167" t="s">
        <v>138</v>
      </c>
      <c r="C127" s="167" t="s">
        <v>139</v>
      </c>
    </row>
    <row r="128" spans="1:3" x14ac:dyDescent="0.2">
      <c r="A128" s="197">
        <v>39979</v>
      </c>
      <c r="B128" s="167" t="s">
        <v>140</v>
      </c>
      <c r="C128" s="168" t="s">
        <v>141</v>
      </c>
    </row>
    <row r="129" spans="1:3" x14ac:dyDescent="0.2">
      <c r="A129" s="197">
        <v>39979</v>
      </c>
      <c r="B129" s="167" t="s">
        <v>140</v>
      </c>
      <c r="C129" s="168" t="s">
        <v>129</v>
      </c>
    </row>
    <row r="130" spans="1:3" x14ac:dyDescent="0.2">
      <c r="A130" s="197">
        <v>39979</v>
      </c>
      <c r="B130" s="167" t="s">
        <v>140</v>
      </c>
      <c r="C130" s="168" t="s">
        <v>137</v>
      </c>
    </row>
    <row r="131" spans="1:3" x14ac:dyDescent="0.2">
      <c r="A131" s="197">
        <v>39979</v>
      </c>
      <c r="B131" s="167" t="s">
        <v>140</v>
      </c>
      <c r="C131" s="168" t="s">
        <v>139</v>
      </c>
    </row>
    <row r="132" spans="1:3" x14ac:dyDescent="0.2">
      <c r="A132" s="197">
        <v>39979</v>
      </c>
      <c r="B132" s="167" t="s">
        <v>160</v>
      </c>
      <c r="C132" s="167" t="s">
        <v>142</v>
      </c>
    </row>
    <row r="133" spans="1:3" x14ac:dyDescent="0.2">
      <c r="A133" s="197">
        <v>39979</v>
      </c>
      <c r="B133" s="167" t="s">
        <v>160</v>
      </c>
      <c r="C133" s="167" t="s">
        <v>143</v>
      </c>
    </row>
    <row r="134" spans="1:3" x14ac:dyDescent="0.2">
      <c r="A134" s="197">
        <v>39979</v>
      </c>
      <c r="B134" s="167" t="s">
        <v>160</v>
      </c>
      <c r="C134" s="167" t="s">
        <v>144</v>
      </c>
    </row>
    <row r="135" spans="1:3" x14ac:dyDescent="0.2">
      <c r="A135" s="197">
        <v>39979</v>
      </c>
      <c r="B135" s="167" t="s">
        <v>160</v>
      </c>
      <c r="C135" s="167" t="s">
        <v>145</v>
      </c>
    </row>
    <row r="136" spans="1:3" x14ac:dyDescent="0.2">
      <c r="A136" s="197">
        <v>39979</v>
      </c>
      <c r="B136" s="167" t="s">
        <v>160</v>
      </c>
      <c r="C136" s="167" t="s">
        <v>146</v>
      </c>
    </row>
    <row r="137" spans="1:3" x14ac:dyDescent="0.2">
      <c r="A137" s="197">
        <v>39979</v>
      </c>
      <c r="B137" s="167" t="s">
        <v>160</v>
      </c>
      <c r="C137" s="167" t="s">
        <v>147</v>
      </c>
    </row>
    <row r="138" spans="1:3" x14ac:dyDescent="0.2">
      <c r="A138" s="197">
        <v>39979</v>
      </c>
      <c r="B138" s="167" t="s">
        <v>160</v>
      </c>
      <c r="C138" s="167" t="s">
        <v>148</v>
      </c>
    </row>
    <row r="139" spans="1:3" x14ac:dyDescent="0.2">
      <c r="A139" s="197">
        <v>39979</v>
      </c>
      <c r="B139" s="167" t="s">
        <v>160</v>
      </c>
      <c r="C139" s="167" t="s">
        <v>149</v>
      </c>
    </row>
    <row r="140" spans="1:3" x14ac:dyDescent="0.2">
      <c r="A140" s="197">
        <v>39979</v>
      </c>
      <c r="B140" s="167" t="s">
        <v>160</v>
      </c>
      <c r="C140" s="167" t="s">
        <v>150</v>
      </c>
    </row>
    <row r="141" spans="1:3" x14ac:dyDescent="0.2">
      <c r="A141" s="197">
        <v>39979</v>
      </c>
      <c r="B141" s="167" t="s">
        <v>161</v>
      </c>
      <c r="C141" s="167" t="s">
        <v>151</v>
      </c>
    </row>
    <row r="142" spans="1:3" x14ac:dyDescent="0.2">
      <c r="A142" s="197">
        <v>39979</v>
      </c>
      <c r="B142" s="167" t="s">
        <v>161</v>
      </c>
      <c r="C142" s="167" t="s">
        <v>149</v>
      </c>
    </row>
    <row r="143" spans="1:3" x14ac:dyDescent="0.2">
      <c r="A143" s="197">
        <v>39979</v>
      </c>
      <c r="B143" s="167" t="s">
        <v>161</v>
      </c>
      <c r="C143" s="167" t="s">
        <v>150</v>
      </c>
    </row>
    <row r="144" spans="1:3" x14ac:dyDescent="0.2">
      <c r="A144" s="197">
        <v>39979</v>
      </c>
      <c r="B144" s="167" t="s">
        <v>161</v>
      </c>
      <c r="C144" s="167" t="s">
        <v>147</v>
      </c>
    </row>
    <row r="145" spans="1:4" x14ac:dyDescent="0.2">
      <c r="A145" s="197">
        <v>40865</v>
      </c>
      <c r="B145" s="167" t="s">
        <v>123</v>
      </c>
      <c r="C145" s="167" t="s">
        <v>154</v>
      </c>
    </row>
    <row r="146" spans="1:4" x14ac:dyDescent="0.2">
      <c r="A146" s="197" t="s">
        <v>156</v>
      </c>
      <c r="B146" s="167" t="s">
        <v>157</v>
      </c>
      <c r="C146" s="167" t="s">
        <v>155</v>
      </c>
    </row>
    <row r="147" spans="1:4" x14ac:dyDescent="0.2">
      <c r="A147" s="197" t="s">
        <v>156</v>
      </c>
      <c r="B147" s="167" t="s">
        <v>157</v>
      </c>
      <c r="C147" s="167" t="s">
        <v>198</v>
      </c>
    </row>
    <row r="148" spans="1:4" x14ac:dyDescent="0.2">
      <c r="A148" s="197" t="s">
        <v>156</v>
      </c>
      <c r="B148" s="167" t="s">
        <v>157</v>
      </c>
      <c r="C148" s="167" t="s">
        <v>162</v>
      </c>
    </row>
    <row r="149" spans="1:4" x14ac:dyDescent="0.2">
      <c r="A149" s="197">
        <v>40865</v>
      </c>
      <c r="B149" s="167" t="s">
        <v>158</v>
      </c>
      <c r="C149" s="167" t="s">
        <v>159</v>
      </c>
    </row>
    <row r="150" spans="1:4" x14ac:dyDescent="0.2">
      <c r="A150" s="197">
        <v>40865</v>
      </c>
      <c r="B150" s="167" t="s">
        <v>163</v>
      </c>
      <c r="C150" s="167" t="s">
        <v>164</v>
      </c>
    </row>
    <row r="151" spans="1:4" x14ac:dyDescent="0.2">
      <c r="A151" s="197">
        <v>40865</v>
      </c>
      <c r="B151" s="167" t="s">
        <v>165</v>
      </c>
      <c r="C151" s="167" t="s">
        <v>199</v>
      </c>
    </row>
    <row r="152" spans="1:4" x14ac:dyDescent="0.2">
      <c r="A152" s="197">
        <v>40865</v>
      </c>
      <c r="B152" s="167" t="s">
        <v>112</v>
      </c>
      <c r="C152" s="167" t="s">
        <v>166</v>
      </c>
    </row>
    <row r="153" spans="1:4" x14ac:dyDescent="0.2">
      <c r="A153" s="197" t="s">
        <v>156</v>
      </c>
      <c r="B153" s="167" t="s">
        <v>170</v>
      </c>
      <c r="C153" s="167" t="s">
        <v>167</v>
      </c>
    </row>
    <row r="154" spans="1:4" x14ac:dyDescent="0.2">
      <c r="A154" s="197" t="s">
        <v>156</v>
      </c>
      <c r="B154" s="167" t="s">
        <v>170</v>
      </c>
      <c r="C154" s="167" t="s">
        <v>168</v>
      </c>
    </row>
    <row r="155" spans="1:4" x14ac:dyDescent="0.2">
      <c r="A155" s="197" t="s">
        <v>156</v>
      </c>
      <c r="B155" s="167" t="s">
        <v>170</v>
      </c>
      <c r="C155" s="167" t="s">
        <v>169</v>
      </c>
      <c r="D155" s="168"/>
    </row>
    <row r="156" spans="1:4" x14ac:dyDescent="0.2">
      <c r="A156" s="197">
        <v>40865</v>
      </c>
      <c r="B156" s="167" t="s">
        <v>114</v>
      </c>
      <c r="C156" s="167" t="s">
        <v>171</v>
      </c>
      <c r="D156" s="168"/>
    </row>
    <row r="157" spans="1:4" x14ac:dyDescent="0.2">
      <c r="A157" s="197" t="s">
        <v>156</v>
      </c>
      <c r="B157" s="167" t="s">
        <v>170</v>
      </c>
      <c r="C157" s="167" t="s">
        <v>172</v>
      </c>
      <c r="D157" s="168"/>
    </row>
    <row r="158" spans="1:4" x14ac:dyDescent="0.2">
      <c r="A158" s="197">
        <v>40865</v>
      </c>
      <c r="B158" s="167" t="s">
        <v>173</v>
      </c>
      <c r="C158" s="167" t="s">
        <v>174</v>
      </c>
      <c r="D158" s="168"/>
    </row>
    <row r="159" spans="1:4" x14ac:dyDescent="0.2">
      <c r="A159" s="201">
        <v>41431</v>
      </c>
      <c r="B159" s="171" t="s">
        <v>123</v>
      </c>
      <c r="C159" s="171" t="s">
        <v>182</v>
      </c>
    </row>
    <row r="160" spans="1:4" x14ac:dyDescent="0.2">
      <c r="A160" s="195">
        <v>41431</v>
      </c>
      <c r="B160" s="171" t="s">
        <v>140</v>
      </c>
      <c r="C160" s="171" t="s">
        <v>191</v>
      </c>
    </row>
    <row r="161" spans="1:4" x14ac:dyDescent="0.2">
      <c r="A161" s="195">
        <v>41431</v>
      </c>
      <c r="B161" s="171" t="s">
        <v>158</v>
      </c>
      <c r="C161" s="171" t="s">
        <v>190</v>
      </c>
    </row>
    <row r="162" spans="1:4" x14ac:dyDescent="0.2">
      <c r="A162" s="195">
        <v>41431</v>
      </c>
      <c r="B162" s="171" t="s">
        <v>163</v>
      </c>
      <c r="C162" s="171" t="s">
        <v>189</v>
      </c>
    </row>
    <row r="163" spans="1:4" x14ac:dyDescent="0.2">
      <c r="A163" s="195">
        <v>41431</v>
      </c>
      <c r="B163" s="171" t="s">
        <v>165</v>
      </c>
      <c r="C163" s="171" t="s">
        <v>188</v>
      </c>
    </row>
    <row r="164" spans="1:4" x14ac:dyDescent="0.2">
      <c r="A164" s="195">
        <v>41431</v>
      </c>
      <c r="B164" s="171" t="s">
        <v>112</v>
      </c>
      <c r="C164" s="171" t="s">
        <v>178</v>
      </c>
    </row>
    <row r="165" spans="1:4" x14ac:dyDescent="0.2">
      <c r="A165" s="195">
        <v>41431</v>
      </c>
      <c r="B165" s="171" t="s">
        <v>114</v>
      </c>
      <c r="C165" s="171" t="s">
        <v>179</v>
      </c>
    </row>
    <row r="166" spans="1:4" x14ac:dyDescent="0.2">
      <c r="A166" s="197">
        <v>41470</v>
      </c>
      <c r="B166" s="167" t="s">
        <v>123</v>
      </c>
      <c r="C166" s="167" t="s">
        <v>211</v>
      </c>
      <c r="D166" s="168"/>
    </row>
    <row r="167" spans="1:4" x14ac:dyDescent="0.2">
      <c r="A167" s="197">
        <v>41470</v>
      </c>
      <c r="B167" s="167" t="s">
        <v>158</v>
      </c>
      <c r="C167" s="167" t="s">
        <v>213</v>
      </c>
    </row>
    <row r="168" spans="1:4" x14ac:dyDescent="0.2">
      <c r="A168" s="197">
        <v>41470</v>
      </c>
      <c r="B168" s="167" t="s">
        <v>112</v>
      </c>
      <c r="C168" s="167" t="s">
        <v>215</v>
      </c>
    </row>
    <row r="169" spans="1:4" x14ac:dyDescent="0.2">
      <c r="A169" s="197" t="s">
        <v>156</v>
      </c>
      <c r="B169" s="167" t="s">
        <v>170</v>
      </c>
      <c r="C169" s="167" t="s">
        <v>216</v>
      </c>
    </row>
    <row r="170" spans="1:4" x14ac:dyDescent="0.2">
      <c r="A170" s="197" t="s">
        <v>156</v>
      </c>
      <c r="B170" s="167" t="s">
        <v>170</v>
      </c>
      <c r="C170" s="167" t="s">
        <v>217</v>
      </c>
    </row>
    <row r="171" spans="1:4" x14ac:dyDescent="0.2">
      <c r="A171" s="197">
        <v>41470</v>
      </c>
      <c r="B171" s="167" t="s">
        <v>113</v>
      </c>
      <c r="C171" s="167" t="s">
        <v>219</v>
      </c>
      <c r="D171" s="168"/>
    </row>
    <row r="172" spans="1:4" s="172" customFormat="1" ht="51" x14ac:dyDescent="0.2">
      <c r="A172" s="200">
        <v>42390</v>
      </c>
      <c r="B172" s="172" t="s">
        <v>220</v>
      </c>
      <c r="C172" s="176" t="s">
        <v>224</v>
      </c>
    </row>
    <row r="173" spans="1:4" s="172" customFormat="1" ht="63.75" x14ac:dyDescent="0.2">
      <c r="A173" s="200">
        <v>42390</v>
      </c>
      <c r="B173" s="172" t="s">
        <v>221</v>
      </c>
      <c r="C173" s="176" t="s">
        <v>233</v>
      </c>
      <c r="D173" s="191"/>
    </row>
    <row r="174" spans="1:4" s="172" customFormat="1" ht="51" x14ac:dyDescent="0.2">
      <c r="A174" s="200">
        <v>42390</v>
      </c>
      <c r="B174" s="172" t="s">
        <v>222</v>
      </c>
      <c r="C174" s="176" t="s">
        <v>259</v>
      </c>
      <c r="D174" s="191"/>
    </row>
    <row r="175" spans="1:4" s="177" customFormat="1" ht="25.5" x14ac:dyDescent="0.2">
      <c r="A175" s="199">
        <v>42648</v>
      </c>
      <c r="B175" s="177" t="s">
        <v>220</v>
      </c>
      <c r="C175" s="178" t="s">
        <v>231</v>
      </c>
    </row>
    <row r="176" spans="1:4" s="177" customFormat="1" ht="38.25" x14ac:dyDescent="0.2">
      <c r="A176" s="199">
        <v>42648</v>
      </c>
      <c r="B176" s="177" t="s">
        <v>221</v>
      </c>
      <c r="C176" s="178" t="s">
        <v>235</v>
      </c>
      <c r="D176" s="191"/>
    </row>
    <row r="177" spans="1:4" s="177" customFormat="1" ht="89.25" x14ac:dyDescent="0.2">
      <c r="A177" s="199">
        <v>42648</v>
      </c>
      <c r="B177" s="177" t="s">
        <v>222</v>
      </c>
      <c r="C177" s="178" t="s">
        <v>260</v>
      </c>
      <c r="D177" s="191"/>
    </row>
    <row r="178" spans="1:4" s="172" customFormat="1" ht="25.5" x14ac:dyDescent="0.2">
      <c r="A178" s="200">
        <v>42802</v>
      </c>
      <c r="B178" s="172" t="s">
        <v>220</v>
      </c>
      <c r="C178" s="176" t="s">
        <v>328</v>
      </c>
    </row>
    <row r="179" spans="1:4" s="172" customFormat="1" ht="38.25" x14ac:dyDescent="0.2">
      <c r="A179" s="200">
        <v>42802</v>
      </c>
      <c r="B179" s="172" t="s">
        <v>221</v>
      </c>
      <c r="C179" s="176" t="s">
        <v>329</v>
      </c>
    </row>
    <row r="180" spans="1:4" s="172" customFormat="1" x14ac:dyDescent="0.2">
      <c r="A180" s="200">
        <v>42802</v>
      </c>
      <c r="B180" s="172" t="s">
        <v>222</v>
      </c>
      <c r="C180" s="176" t="s">
        <v>330</v>
      </c>
    </row>
    <row r="181" spans="1:4" s="177" customFormat="1" ht="63.75" x14ac:dyDescent="0.2">
      <c r="A181" s="199">
        <v>42948</v>
      </c>
      <c r="B181" s="177" t="s">
        <v>308</v>
      </c>
      <c r="C181" s="178" t="s">
        <v>337</v>
      </c>
      <c r="D181" s="191"/>
    </row>
    <row r="182" spans="1:4" s="172" customFormat="1" ht="51" x14ac:dyDescent="0.2">
      <c r="A182" s="200">
        <v>43026</v>
      </c>
      <c r="B182" s="172" t="s">
        <v>308</v>
      </c>
      <c r="C182" s="176" t="s">
        <v>338</v>
      </c>
      <c r="D182" s="190"/>
    </row>
    <row r="183" spans="1:4" s="177" customFormat="1" x14ac:dyDescent="0.2">
      <c r="A183" s="199">
        <v>43047</v>
      </c>
      <c r="B183" s="177" t="s">
        <v>220</v>
      </c>
      <c r="C183" s="178" t="s">
        <v>339</v>
      </c>
    </row>
    <row r="184" spans="1:4" s="177" customFormat="1" x14ac:dyDescent="0.2">
      <c r="A184" s="199">
        <v>43265</v>
      </c>
      <c r="B184" s="177" t="s">
        <v>222</v>
      </c>
      <c r="C184" s="178" t="s">
        <v>342</v>
      </c>
    </row>
    <row r="185" spans="1:4" s="177" customFormat="1" x14ac:dyDescent="0.2">
      <c r="A185" s="199">
        <v>43265</v>
      </c>
      <c r="B185" s="177" t="s">
        <v>222</v>
      </c>
      <c r="C185" s="178" t="s">
        <v>343</v>
      </c>
    </row>
    <row r="186" spans="1:4" s="177" customFormat="1" x14ac:dyDescent="0.2">
      <c r="A186" s="199">
        <v>43265</v>
      </c>
      <c r="B186" s="177" t="s">
        <v>222</v>
      </c>
      <c r="C186" s="178" t="s">
        <v>344</v>
      </c>
    </row>
    <row r="187" spans="1:4" s="172" customFormat="1" x14ac:dyDescent="0.2">
      <c r="A187" s="200">
        <v>43332</v>
      </c>
      <c r="B187" s="172" t="s">
        <v>221</v>
      </c>
      <c r="C187" s="176" t="s">
        <v>351</v>
      </c>
    </row>
    <row r="188" spans="1:4" s="172" customFormat="1" ht="25.5" x14ac:dyDescent="0.2">
      <c r="A188" s="200">
        <v>43332</v>
      </c>
      <c r="B188" s="172" t="s">
        <v>308</v>
      </c>
      <c r="C188" s="176" t="s">
        <v>353</v>
      </c>
    </row>
    <row r="189" spans="1:4" s="177" customFormat="1" ht="25.5" x14ac:dyDescent="0.2">
      <c r="A189" s="199">
        <v>43712</v>
      </c>
      <c r="B189" s="177" t="s">
        <v>220</v>
      </c>
      <c r="C189" s="178" t="s">
        <v>360</v>
      </c>
    </row>
    <row r="190" spans="1:4" s="177" customFormat="1" ht="12.75" customHeight="1" x14ac:dyDescent="0.2">
      <c r="A190" s="199">
        <v>43712</v>
      </c>
      <c r="B190" s="177" t="s">
        <v>221</v>
      </c>
      <c r="C190" s="178" t="s">
        <v>361</v>
      </c>
    </row>
    <row r="191" spans="1:4" s="177" customFormat="1" ht="12.75" customHeight="1" x14ac:dyDescent="0.2">
      <c r="A191" s="199">
        <v>43712</v>
      </c>
      <c r="B191" s="177" t="s">
        <v>222</v>
      </c>
      <c r="C191" s="178" t="s">
        <v>362</v>
      </c>
    </row>
    <row r="192" spans="1:4" s="177" customFormat="1" x14ac:dyDescent="0.2">
      <c r="A192" s="199">
        <v>43712</v>
      </c>
      <c r="B192" s="177" t="s">
        <v>308</v>
      </c>
      <c r="C192" s="178" t="s">
        <v>359</v>
      </c>
    </row>
    <row r="193" spans="1:9" s="172" customFormat="1" ht="38.25" x14ac:dyDescent="0.2">
      <c r="A193" s="200">
        <v>44028</v>
      </c>
      <c r="B193" s="172" t="s">
        <v>222</v>
      </c>
      <c r="C193" s="176" t="s">
        <v>377</v>
      </c>
      <c r="D193" s="190"/>
    </row>
    <row r="194" spans="1:9" s="177" customFormat="1" ht="12.75" customHeight="1" x14ac:dyDescent="0.2">
      <c r="A194" s="199">
        <v>44140</v>
      </c>
      <c r="B194" s="177" t="s">
        <v>222</v>
      </c>
      <c r="C194" s="178" t="s">
        <v>378</v>
      </c>
    </row>
    <row r="195" spans="1:9" s="177" customFormat="1" x14ac:dyDescent="0.2">
      <c r="A195" s="199">
        <v>44140</v>
      </c>
      <c r="B195" s="177" t="s">
        <v>308</v>
      </c>
      <c r="C195" s="178" t="s">
        <v>379</v>
      </c>
    </row>
    <row r="196" spans="1:9" s="172" customFormat="1" ht="51" x14ac:dyDescent="0.2">
      <c r="A196" s="200">
        <v>44315</v>
      </c>
      <c r="B196" s="172" t="s">
        <v>222</v>
      </c>
      <c r="C196" s="176" t="s">
        <v>393</v>
      </c>
      <c r="D196" s="191"/>
    </row>
    <row r="197" spans="1:9" s="177" customFormat="1" x14ac:dyDescent="0.2">
      <c r="A197" s="199">
        <v>44559</v>
      </c>
      <c r="B197" s="177" t="s">
        <v>373</v>
      </c>
      <c r="C197" s="178" t="s">
        <v>439</v>
      </c>
      <c r="D197" s="191"/>
    </row>
    <row r="198" spans="1:9" s="172" customFormat="1" x14ac:dyDescent="0.2">
      <c r="A198" s="200">
        <v>44588</v>
      </c>
      <c r="B198" s="172" t="s">
        <v>440</v>
      </c>
      <c r="C198" s="176" t="s">
        <v>439</v>
      </c>
      <c r="D198" s="190"/>
    </row>
    <row r="199" spans="1:9" s="177" customFormat="1" x14ac:dyDescent="0.2">
      <c r="A199" s="199">
        <v>44768</v>
      </c>
      <c r="B199" s="177" t="s">
        <v>220</v>
      </c>
      <c r="C199" s="178" t="s">
        <v>481</v>
      </c>
    </row>
    <row r="200" spans="1:9" s="177" customFormat="1" x14ac:dyDescent="0.2">
      <c r="A200" s="199">
        <v>44768</v>
      </c>
      <c r="B200" s="177" t="s">
        <v>220</v>
      </c>
      <c r="C200" s="178" t="s">
        <v>482</v>
      </c>
    </row>
    <row r="201" spans="1:9" s="177" customFormat="1" x14ac:dyDescent="0.2">
      <c r="A201" s="199">
        <v>44768</v>
      </c>
      <c r="B201" s="177" t="s">
        <v>441</v>
      </c>
      <c r="C201" s="178" t="s">
        <v>478</v>
      </c>
      <c r="E201" s="30"/>
      <c r="F201" s="30"/>
      <c r="G201" s="30"/>
      <c r="H201" s="30"/>
      <c r="I201" s="30"/>
    </row>
    <row r="202" spans="1:9" s="177" customFormat="1" x14ac:dyDescent="0.2">
      <c r="A202" s="199">
        <v>44768</v>
      </c>
      <c r="B202" s="177" t="s">
        <v>441</v>
      </c>
      <c r="C202" s="178" t="s">
        <v>479</v>
      </c>
      <c r="E202" s="30"/>
      <c r="F202" s="30"/>
      <c r="G202" s="30"/>
      <c r="H202" s="30"/>
      <c r="I202" s="30"/>
    </row>
    <row r="203" spans="1:9" s="177" customFormat="1" x14ac:dyDescent="0.2">
      <c r="A203" s="199">
        <v>44768</v>
      </c>
      <c r="B203" s="177" t="s">
        <v>441</v>
      </c>
      <c r="C203" s="178" t="s">
        <v>480</v>
      </c>
      <c r="E203" s="30"/>
      <c r="F203" s="30"/>
      <c r="G203" s="30"/>
      <c r="H203" s="30"/>
      <c r="I203" s="30"/>
    </row>
    <row r="204" spans="1:9" s="177" customFormat="1" x14ac:dyDescent="0.2">
      <c r="A204" s="199">
        <v>44768</v>
      </c>
      <c r="B204" s="177" t="s">
        <v>441</v>
      </c>
      <c r="C204" s="178" t="s">
        <v>483</v>
      </c>
      <c r="E204" s="30"/>
      <c r="F204" s="30"/>
      <c r="G204" s="30"/>
      <c r="H204" s="30"/>
      <c r="I204" s="30"/>
    </row>
    <row r="205" spans="1:9" s="177" customFormat="1" x14ac:dyDescent="0.2">
      <c r="A205" s="199">
        <v>44768</v>
      </c>
      <c r="B205" s="177" t="s">
        <v>441</v>
      </c>
      <c r="C205" s="178" t="s">
        <v>484</v>
      </c>
      <c r="E205" s="30"/>
      <c r="F205" s="30"/>
      <c r="G205" s="30"/>
      <c r="H205" s="30"/>
      <c r="I205" s="30"/>
    </row>
    <row r="206" spans="1:9" s="177" customFormat="1" x14ac:dyDescent="0.2">
      <c r="A206" s="199">
        <v>44768</v>
      </c>
      <c r="B206" s="177" t="s">
        <v>222</v>
      </c>
      <c r="C206" s="178" t="s">
        <v>442</v>
      </c>
      <c r="D206" s="191"/>
    </row>
    <row r="207" spans="1:9" s="177" customFormat="1" x14ac:dyDescent="0.2">
      <c r="A207" s="199">
        <v>44768</v>
      </c>
      <c r="B207" s="177" t="s">
        <v>222</v>
      </c>
      <c r="C207" s="178" t="s">
        <v>443</v>
      </c>
      <c r="D207" s="191"/>
    </row>
    <row r="208" spans="1:9" s="177" customFormat="1" x14ac:dyDescent="0.2">
      <c r="A208" s="199">
        <v>44768</v>
      </c>
      <c r="B208" s="177" t="s">
        <v>222</v>
      </c>
      <c r="C208" s="178" t="s">
        <v>446</v>
      </c>
      <c r="D208" s="191"/>
    </row>
    <row r="209" spans="1:10" s="177" customFormat="1" x14ac:dyDescent="0.2">
      <c r="A209" s="199">
        <v>44768</v>
      </c>
      <c r="B209" s="177" t="s">
        <v>222</v>
      </c>
      <c r="C209" s="178" t="s">
        <v>444</v>
      </c>
      <c r="D209" s="191"/>
    </row>
    <row r="210" spans="1:10" s="177" customFormat="1" x14ac:dyDescent="0.2">
      <c r="A210" s="199">
        <v>44768</v>
      </c>
      <c r="B210" s="177" t="s">
        <v>222</v>
      </c>
      <c r="C210" s="178" t="s">
        <v>445</v>
      </c>
      <c r="D210" s="191"/>
    </row>
    <row r="211" spans="1:10" s="177" customFormat="1" x14ac:dyDescent="0.2">
      <c r="A211" s="199">
        <v>44768</v>
      </c>
      <c r="B211" s="177" t="s">
        <v>222</v>
      </c>
      <c r="C211" s="178" t="s">
        <v>453</v>
      </c>
      <c r="D211" s="191"/>
    </row>
    <row r="212" spans="1:10" s="177" customFormat="1" x14ac:dyDescent="0.2">
      <c r="A212" s="199">
        <v>44768</v>
      </c>
      <c r="B212" s="177" t="s">
        <v>222</v>
      </c>
      <c r="C212" s="178" t="s">
        <v>454</v>
      </c>
      <c r="D212" s="191"/>
    </row>
    <row r="213" spans="1:10" s="177" customFormat="1" x14ac:dyDescent="0.2">
      <c r="A213" s="199">
        <v>44768</v>
      </c>
      <c r="B213" s="177" t="s">
        <v>222</v>
      </c>
      <c r="C213" s="178" t="s">
        <v>455</v>
      </c>
      <c r="D213" s="191"/>
    </row>
    <row r="214" spans="1:10" s="177" customFormat="1" x14ac:dyDescent="0.2">
      <c r="A214" s="199">
        <v>44768</v>
      </c>
      <c r="B214" s="177" t="s">
        <v>222</v>
      </c>
      <c r="C214" s="178" t="s">
        <v>456</v>
      </c>
      <c r="D214" s="191"/>
    </row>
    <row r="215" spans="1:10" s="177" customFormat="1" x14ac:dyDescent="0.2">
      <c r="A215" s="199">
        <v>44768</v>
      </c>
      <c r="B215" s="177" t="s">
        <v>222</v>
      </c>
      <c r="C215" s="178" t="s">
        <v>457</v>
      </c>
      <c r="D215" s="191"/>
      <c r="E215" s="30"/>
      <c r="F215" s="30"/>
      <c r="G215" s="30"/>
      <c r="H215" s="30"/>
      <c r="I215" s="30"/>
      <c r="J215" s="30"/>
    </row>
    <row r="216" spans="1:10" s="177" customFormat="1" x14ac:dyDescent="0.2">
      <c r="A216" s="199">
        <v>44768</v>
      </c>
      <c r="B216" s="177" t="s">
        <v>222</v>
      </c>
      <c r="C216" s="178" t="s">
        <v>459</v>
      </c>
      <c r="D216" s="191"/>
    </row>
    <row r="217" spans="1:10" s="177" customFormat="1" x14ac:dyDescent="0.2">
      <c r="A217" s="199">
        <v>44768</v>
      </c>
      <c r="B217" s="177" t="s">
        <v>222</v>
      </c>
      <c r="C217" s="178" t="s">
        <v>460</v>
      </c>
      <c r="D217" s="191"/>
    </row>
    <row r="218" spans="1:10" s="177" customFormat="1" x14ac:dyDescent="0.2">
      <c r="A218" s="199">
        <v>44768</v>
      </c>
      <c r="B218" s="177" t="s">
        <v>222</v>
      </c>
      <c r="C218" s="178" t="s">
        <v>461</v>
      </c>
      <c r="D218" s="191"/>
    </row>
    <row r="219" spans="1:10" s="177" customFormat="1" x14ac:dyDescent="0.2">
      <c r="A219" s="199">
        <v>44768</v>
      </c>
      <c r="B219" s="177" t="s">
        <v>222</v>
      </c>
      <c r="C219" s="178" t="s">
        <v>462</v>
      </c>
      <c r="D219" s="191"/>
    </row>
    <row r="220" spans="1:10" s="177" customFormat="1" x14ac:dyDescent="0.2">
      <c r="A220" s="199">
        <v>44768</v>
      </c>
      <c r="B220" s="177" t="s">
        <v>222</v>
      </c>
      <c r="C220" s="178" t="s">
        <v>463</v>
      </c>
      <c r="D220" s="75"/>
    </row>
    <row r="221" spans="1:10" s="177" customFormat="1" x14ac:dyDescent="0.2">
      <c r="A221" s="199">
        <v>44768</v>
      </c>
      <c r="B221" s="177" t="s">
        <v>222</v>
      </c>
      <c r="C221" s="178" t="s">
        <v>464</v>
      </c>
      <c r="D221" s="75"/>
      <c r="E221" s="30"/>
      <c r="F221" s="30"/>
      <c r="G221" s="30"/>
      <c r="H221" s="30"/>
      <c r="I221" s="30"/>
    </row>
    <row r="222" spans="1:10" s="177" customFormat="1" x14ac:dyDescent="0.2">
      <c r="A222" s="199">
        <v>44768</v>
      </c>
      <c r="B222" s="177" t="s">
        <v>222</v>
      </c>
      <c r="C222" s="178" t="s">
        <v>465</v>
      </c>
      <c r="D222" s="75"/>
      <c r="E222" s="30"/>
      <c r="F222" s="30"/>
      <c r="G222" s="30"/>
      <c r="H222" s="30"/>
      <c r="I222" s="30"/>
    </row>
    <row r="223" spans="1:10" s="177" customFormat="1" x14ac:dyDescent="0.2">
      <c r="A223" s="199">
        <v>44768</v>
      </c>
      <c r="B223" s="177" t="s">
        <v>222</v>
      </c>
      <c r="C223" s="178" t="s">
        <v>466</v>
      </c>
      <c r="D223" s="191"/>
      <c r="E223" s="30"/>
      <c r="F223" s="30"/>
      <c r="G223" s="30"/>
      <c r="H223" s="30"/>
      <c r="I223" s="30"/>
      <c r="J223" s="30"/>
    </row>
    <row r="224" spans="1:10" s="177" customFormat="1" x14ac:dyDescent="0.2">
      <c r="A224" s="199">
        <v>44768</v>
      </c>
      <c r="B224" s="177" t="s">
        <v>222</v>
      </c>
      <c r="C224" s="178" t="s">
        <v>471</v>
      </c>
      <c r="D224" s="191"/>
      <c r="E224" s="30"/>
      <c r="F224" s="30"/>
      <c r="G224" s="30"/>
      <c r="H224" s="30"/>
      <c r="I224" s="30"/>
      <c r="J224" s="30"/>
    </row>
    <row r="225" spans="1:10" s="177" customFormat="1" x14ac:dyDescent="0.2">
      <c r="A225" s="199">
        <v>44768</v>
      </c>
      <c r="B225" s="177" t="s">
        <v>222</v>
      </c>
      <c r="C225" s="178" t="s">
        <v>469</v>
      </c>
      <c r="D225" s="191"/>
    </row>
    <row r="226" spans="1:10" s="177" customFormat="1" x14ac:dyDescent="0.2">
      <c r="A226" s="199">
        <v>44768</v>
      </c>
      <c r="B226" s="177" t="s">
        <v>222</v>
      </c>
      <c r="C226" s="178" t="s">
        <v>470</v>
      </c>
      <c r="D226" s="191"/>
    </row>
    <row r="227" spans="1:10" s="177" customFormat="1" x14ac:dyDescent="0.2">
      <c r="A227" s="199">
        <v>44768</v>
      </c>
      <c r="B227" s="177" t="s">
        <v>222</v>
      </c>
      <c r="C227" s="178" t="s">
        <v>472</v>
      </c>
      <c r="D227" s="191"/>
    </row>
    <row r="228" spans="1:10" s="177" customFormat="1" x14ac:dyDescent="0.2">
      <c r="A228" s="199">
        <v>44768</v>
      </c>
      <c r="B228" s="177" t="s">
        <v>222</v>
      </c>
      <c r="C228" s="178" t="s">
        <v>474</v>
      </c>
      <c r="D228" s="191"/>
    </row>
    <row r="229" spans="1:10" s="177" customFormat="1" x14ac:dyDescent="0.2">
      <c r="A229" s="199">
        <v>44768</v>
      </c>
      <c r="B229" s="177" t="s">
        <v>222</v>
      </c>
      <c r="C229" s="178" t="s">
        <v>475</v>
      </c>
      <c r="D229" s="191"/>
    </row>
    <row r="230" spans="1:10" s="177" customFormat="1" x14ac:dyDescent="0.2">
      <c r="A230" s="199">
        <v>44768</v>
      </c>
      <c r="B230" s="177" t="s">
        <v>222</v>
      </c>
      <c r="C230" s="178" t="s">
        <v>476</v>
      </c>
      <c r="D230" s="191"/>
    </row>
    <row r="231" spans="1:10" s="177" customFormat="1" x14ac:dyDescent="0.2">
      <c r="A231" s="199">
        <v>44768</v>
      </c>
      <c r="B231" s="177" t="s">
        <v>222</v>
      </c>
      <c r="C231" s="178" t="s">
        <v>477</v>
      </c>
      <c r="D231" s="191"/>
    </row>
    <row r="232" spans="1:10" s="177" customFormat="1" x14ac:dyDescent="0.2">
      <c r="A232" s="199">
        <v>44768</v>
      </c>
      <c r="B232" s="177" t="s">
        <v>308</v>
      </c>
      <c r="C232" s="178" t="s">
        <v>494</v>
      </c>
    </row>
    <row r="233" spans="1:10" s="177" customFormat="1" x14ac:dyDescent="0.2">
      <c r="A233" s="199">
        <v>44768</v>
      </c>
      <c r="B233" s="177" t="s">
        <v>308</v>
      </c>
      <c r="C233" s="178" t="s">
        <v>495</v>
      </c>
    </row>
    <row r="234" spans="1:10" s="177" customFormat="1" x14ac:dyDescent="0.2">
      <c r="A234" s="199">
        <v>44768</v>
      </c>
      <c r="B234" s="177" t="s">
        <v>308</v>
      </c>
      <c r="C234" s="178" t="s">
        <v>496</v>
      </c>
    </row>
    <row r="235" spans="1:10" s="177" customFormat="1" x14ac:dyDescent="0.2">
      <c r="A235" s="199">
        <v>44768</v>
      </c>
      <c r="B235" s="177" t="s">
        <v>308</v>
      </c>
      <c r="C235" s="178" t="s">
        <v>497</v>
      </c>
    </row>
    <row r="236" spans="1:10" s="177" customFormat="1" x14ac:dyDescent="0.2">
      <c r="A236" s="199">
        <v>44768</v>
      </c>
      <c r="B236" s="177" t="s">
        <v>308</v>
      </c>
      <c r="C236" s="178" t="s">
        <v>498</v>
      </c>
    </row>
    <row r="237" spans="1:10" s="177" customFormat="1" x14ac:dyDescent="0.2">
      <c r="A237" s="199">
        <v>44768</v>
      </c>
      <c r="B237" s="177" t="s">
        <v>402</v>
      </c>
      <c r="C237" s="178" t="s">
        <v>513</v>
      </c>
      <c r="D237" s="191"/>
      <c r="E237" s="30"/>
      <c r="F237" s="30"/>
      <c r="G237" s="30"/>
      <c r="H237" s="30"/>
      <c r="I237" s="30"/>
      <c r="J237" s="30"/>
    </row>
    <row r="238" spans="1:10" s="172" customFormat="1" ht="25.5" customHeight="1" x14ac:dyDescent="0.2">
      <c r="A238" s="200">
        <v>45076</v>
      </c>
      <c r="B238" s="172" t="s">
        <v>221</v>
      </c>
      <c r="C238" s="176" t="s">
        <v>560</v>
      </c>
      <c r="D238" s="190"/>
      <c r="E238" s="159"/>
      <c r="F238" s="159"/>
    </row>
    <row r="239" spans="1:10" s="172" customFormat="1" ht="63.75" customHeight="1" x14ac:dyDescent="0.2">
      <c r="A239" s="200">
        <v>45076</v>
      </c>
      <c r="B239" s="172" t="s">
        <v>222</v>
      </c>
      <c r="C239" s="176" t="s">
        <v>561</v>
      </c>
      <c r="D239" s="190"/>
      <c r="E239" s="159"/>
      <c r="F239" s="159"/>
    </row>
    <row r="240" spans="1:10" s="172" customFormat="1" ht="63.75" customHeight="1" x14ac:dyDescent="0.2">
      <c r="A240" s="200">
        <v>45076</v>
      </c>
      <c r="B240" s="176" t="s">
        <v>562</v>
      </c>
      <c r="C240" s="176" t="s">
        <v>563</v>
      </c>
      <c r="D240" s="190"/>
      <c r="E240" s="159"/>
      <c r="F240" s="159"/>
    </row>
    <row r="241" spans="1:11" s="172" customFormat="1" ht="25.5" customHeight="1" x14ac:dyDescent="0.2">
      <c r="A241" s="200">
        <v>45076</v>
      </c>
      <c r="B241" s="176" t="s">
        <v>566</v>
      </c>
      <c r="C241" s="176" t="s">
        <v>567</v>
      </c>
      <c r="D241" s="190"/>
      <c r="E241" s="159"/>
      <c r="F241" s="159"/>
    </row>
    <row r="242" spans="1:11" s="172" customFormat="1" ht="25.5" customHeight="1" x14ac:dyDescent="0.2">
      <c r="A242" s="200">
        <v>45076</v>
      </c>
      <c r="B242" s="176" t="s">
        <v>568</v>
      </c>
      <c r="C242" s="176" t="s">
        <v>569</v>
      </c>
      <c r="D242" s="190"/>
      <c r="E242" s="159"/>
      <c r="F242" s="159"/>
    </row>
    <row r="243" spans="1:11" s="172" customFormat="1" ht="25.5" customHeight="1" x14ac:dyDescent="0.2">
      <c r="A243" s="200">
        <v>45076</v>
      </c>
      <c r="B243" s="176" t="s">
        <v>570</v>
      </c>
      <c r="C243" s="176" t="s">
        <v>571</v>
      </c>
      <c r="D243" s="190"/>
      <c r="E243" s="159"/>
      <c r="F243" s="159"/>
    </row>
    <row r="244" spans="1:11" s="209" customFormat="1" ht="12.75" customHeight="1" x14ac:dyDescent="0.2">
      <c r="A244" s="208">
        <v>45196</v>
      </c>
      <c r="B244" s="209" t="s">
        <v>222</v>
      </c>
      <c r="C244" s="210" t="s">
        <v>572</v>
      </c>
      <c r="D244" s="211"/>
      <c r="E244" s="30"/>
      <c r="F244" s="30"/>
    </row>
    <row r="245" spans="1:11" s="209" customFormat="1" ht="12.75" customHeight="1" x14ac:dyDescent="0.2">
      <c r="A245" s="208">
        <v>45196</v>
      </c>
      <c r="B245" s="209" t="s">
        <v>222</v>
      </c>
      <c r="C245" s="210" t="s">
        <v>573</v>
      </c>
      <c r="D245" s="211"/>
      <c r="E245" s="30"/>
      <c r="F245" s="30"/>
    </row>
    <row r="246" spans="1:11" s="209" customFormat="1" ht="12.75" customHeight="1" x14ac:dyDescent="0.2">
      <c r="A246" s="208">
        <v>45196</v>
      </c>
      <c r="B246" s="209" t="s">
        <v>222</v>
      </c>
      <c r="C246" s="210" t="s">
        <v>575</v>
      </c>
      <c r="D246" s="211"/>
      <c r="E246" s="30"/>
      <c r="F246" s="30"/>
    </row>
    <row r="247" spans="1:11" s="209" customFormat="1" ht="12.75" customHeight="1" x14ac:dyDescent="0.2">
      <c r="A247" s="208">
        <v>45196</v>
      </c>
      <c r="B247" s="209" t="s">
        <v>222</v>
      </c>
      <c r="C247" s="210" t="s">
        <v>576</v>
      </c>
      <c r="D247" s="211"/>
      <c r="E247" s="30"/>
      <c r="F247" s="30"/>
    </row>
    <row r="248" spans="1:11" s="172" customFormat="1" x14ac:dyDescent="0.2">
      <c r="A248" s="200">
        <v>45462</v>
      </c>
      <c r="B248" s="172" t="s">
        <v>222</v>
      </c>
      <c r="C248" s="176" t="s">
        <v>610</v>
      </c>
      <c r="D248" s="190"/>
      <c r="E248" s="159"/>
      <c r="F248" s="159"/>
    </row>
    <row r="249" spans="1:11" s="172" customFormat="1" x14ac:dyDescent="0.2">
      <c r="A249" s="200">
        <v>45462</v>
      </c>
      <c r="B249" s="172" t="s">
        <v>367</v>
      </c>
      <c r="C249" s="176" t="s">
        <v>614</v>
      </c>
      <c r="D249" s="190"/>
      <c r="E249" s="159"/>
      <c r="F249" s="159"/>
    </row>
    <row r="250" spans="1:11" s="172" customFormat="1" ht="25.5" x14ac:dyDescent="0.2">
      <c r="A250" s="200">
        <v>45462</v>
      </c>
      <c r="B250" s="172" t="s">
        <v>309</v>
      </c>
      <c r="C250" s="176" t="s">
        <v>636</v>
      </c>
      <c r="D250" s="75"/>
      <c r="E250" s="30"/>
      <c r="F250" s="159"/>
    </row>
    <row r="251" spans="1:11" s="172" customFormat="1" x14ac:dyDescent="0.2">
      <c r="A251" s="200">
        <v>45462</v>
      </c>
      <c r="B251" s="172" t="s">
        <v>410</v>
      </c>
      <c r="C251" s="176" t="s">
        <v>626</v>
      </c>
      <c r="D251" s="211"/>
      <c r="E251" s="30"/>
      <c r="F251" s="30"/>
      <c r="G251" s="209"/>
      <c r="H251" s="209"/>
      <c r="I251" s="209"/>
      <c r="J251" s="209"/>
      <c r="K251" s="209"/>
    </row>
    <row r="252" spans="1:11" s="209" customFormat="1" x14ac:dyDescent="0.2">
      <c r="A252" s="208">
        <v>45616</v>
      </c>
      <c r="B252" s="209" t="s">
        <v>367</v>
      </c>
      <c r="C252" s="210" t="s">
        <v>637</v>
      </c>
      <c r="D252" s="211"/>
      <c r="E252" s="30"/>
      <c r="F252" s="30"/>
    </row>
    <row r="253" spans="1:11" s="209" customFormat="1" ht="25.5" customHeight="1" x14ac:dyDescent="0.2">
      <c r="A253" s="208">
        <v>45616</v>
      </c>
      <c r="B253" s="210" t="s">
        <v>562</v>
      </c>
      <c r="C253" s="210" t="s">
        <v>638</v>
      </c>
      <c r="D253" s="211"/>
      <c r="E253" s="30"/>
      <c r="F253" s="30"/>
    </row>
    <row r="254" spans="1:11" s="172" customFormat="1" ht="25.5" x14ac:dyDescent="0.2">
      <c r="A254" s="200">
        <v>45840</v>
      </c>
      <c r="B254" s="172" t="s">
        <v>220</v>
      </c>
      <c r="C254" s="176" t="s">
        <v>693</v>
      </c>
      <c r="D254" s="220"/>
      <c r="E254" s="30"/>
      <c r="F254" s="30"/>
      <c r="G254" s="209"/>
      <c r="H254" s="209"/>
      <c r="I254" s="209"/>
      <c r="J254" s="209"/>
      <c r="K254" s="209"/>
    </row>
    <row r="255" spans="1:11" s="172" customFormat="1" ht="13.5" x14ac:dyDescent="0.2">
      <c r="A255" s="200">
        <v>45840</v>
      </c>
      <c r="B255" s="172" t="s">
        <v>221</v>
      </c>
      <c r="C255" s="176" t="s">
        <v>694</v>
      </c>
      <c r="D255" s="220"/>
      <c r="E255" s="30"/>
      <c r="F255" s="30"/>
      <c r="G255" s="209"/>
      <c r="H255" s="209"/>
      <c r="I255" s="209"/>
      <c r="J255" s="209"/>
      <c r="K255" s="209"/>
    </row>
    <row r="256" spans="1:11" s="172" customFormat="1" ht="25.5" x14ac:dyDescent="0.2">
      <c r="A256" s="200">
        <v>45840</v>
      </c>
      <c r="B256" s="172" t="s">
        <v>222</v>
      </c>
      <c r="C256" s="176" t="s">
        <v>698</v>
      </c>
      <c r="D256" s="220"/>
      <c r="E256" s="30"/>
      <c r="F256" s="30"/>
      <c r="G256" s="209"/>
      <c r="H256" s="209"/>
      <c r="I256" s="209"/>
      <c r="J256" s="209"/>
      <c r="K256" s="209"/>
    </row>
    <row r="257" spans="1:14" s="172" customFormat="1" ht="76.5" x14ac:dyDescent="0.2">
      <c r="A257" s="200">
        <v>45840</v>
      </c>
      <c r="B257" s="172" t="s">
        <v>222</v>
      </c>
      <c r="C257" s="176" t="s">
        <v>697</v>
      </c>
      <c r="D257" s="220"/>
      <c r="E257" s="30"/>
      <c r="F257" s="30"/>
      <c r="G257" s="209"/>
      <c r="H257" s="209"/>
      <c r="I257" s="209"/>
      <c r="J257" s="209"/>
      <c r="K257" s="209"/>
    </row>
    <row r="258" spans="1:14" s="172" customFormat="1" ht="25.5" x14ac:dyDescent="0.2">
      <c r="A258" s="200">
        <v>45840</v>
      </c>
      <c r="B258" s="172" t="s">
        <v>222</v>
      </c>
      <c r="C258" s="176" t="s">
        <v>701</v>
      </c>
      <c r="D258" s="220"/>
      <c r="E258" s="159"/>
      <c r="F258" s="159"/>
    </row>
    <row r="259" spans="1:14" s="172" customFormat="1" ht="25.5" x14ac:dyDescent="0.2">
      <c r="A259" s="200">
        <v>45840</v>
      </c>
      <c r="B259" s="172" t="s">
        <v>222</v>
      </c>
      <c r="C259" s="176" t="s">
        <v>702</v>
      </c>
      <c r="D259" s="220"/>
      <c r="E259" s="159"/>
      <c r="F259" s="159"/>
    </row>
    <row r="260" spans="1:14" s="172" customFormat="1" ht="13.5" x14ac:dyDescent="0.2">
      <c r="A260" s="200">
        <v>45840</v>
      </c>
      <c r="B260" s="172" t="s">
        <v>579</v>
      </c>
      <c r="C260" s="176" t="s">
        <v>704</v>
      </c>
      <c r="D260" s="220"/>
      <c r="E260" s="159"/>
      <c r="F260" s="159"/>
    </row>
    <row r="261" spans="1:14" s="172" customFormat="1" ht="13.5" x14ac:dyDescent="0.2">
      <c r="A261" s="200">
        <v>45840</v>
      </c>
      <c r="B261" s="172" t="s">
        <v>568</v>
      </c>
      <c r="C261" s="176" t="s">
        <v>707</v>
      </c>
      <c r="D261" s="220"/>
      <c r="E261" s="159"/>
      <c r="F261" s="159"/>
    </row>
    <row r="262" spans="1:14" s="172" customFormat="1" ht="13.5" x14ac:dyDescent="0.2">
      <c r="A262" s="200">
        <v>45840</v>
      </c>
      <c r="B262" s="172" t="s">
        <v>309</v>
      </c>
      <c r="C262" s="176" t="s">
        <v>708</v>
      </c>
      <c r="D262" s="220"/>
      <c r="E262" s="164"/>
      <c r="F262" s="75"/>
      <c r="G262" s="30"/>
      <c r="H262" s="30"/>
      <c r="I262" s="30"/>
      <c r="J262" s="30"/>
    </row>
    <row r="263" spans="1:14" s="172" customFormat="1" ht="13.5" x14ac:dyDescent="0.2">
      <c r="A263" s="200">
        <v>45840</v>
      </c>
      <c r="B263" s="172" t="s">
        <v>624</v>
      </c>
      <c r="C263" s="176" t="s">
        <v>714</v>
      </c>
      <c r="D263" s="220"/>
      <c r="E263" s="164"/>
      <c r="F263" s="75"/>
      <c r="G263" s="30"/>
      <c r="H263" s="30"/>
      <c r="I263" s="30"/>
      <c r="J263" s="30"/>
    </row>
    <row r="264" spans="1:14" s="172" customFormat="1" ht="13.5" x14ac:dyDescent="0.2">
      <c r="A264" s="200">
        <v>45840</v>
      </c>
      <c r="B264" s="172" t="s">
        <v>424</v>
      </c>
      <c r="C264" s="176" t="s">
        <v>717</v>
      </c>
      <c r="D264" s="220"/>
      <c r="E264" s="159"/>
      <c r="F264" s="159"/>
      <c r="G264" s="159"/>
      <c r="H264" s="159"/>
      <c r="I264" s="159"/>
      <c r="J264" s="159"/>
    </row>
    <row r="265" spans="1:14" s="172" customFormat="1" ht="13.5" x14ac:dyDescent="0.2">
      <c r="A265" s="200">
        <v>45840</v>
      </c>
      <c r="B265" s="172" t="s">
        <v>430</v>
      </c>
      <c r="C265" s="176" t="s">
        <v>719</v>
      </c>
      <c r="D265" s="220"/>
      <c r="E265" s="159"/>
      <c r="F265" s="159"/>
      <c r="G265" s="159"/>
      <c r="H265" s="159"/>
      <c r="I265" s="159"/>
      <c r="J265" s="159"/>
    </row>
    <row r="266" spans="1:14" s="209" customFormat="1" x14ac:dyDescent="0.2">
      <c r="A266" s="208">
        <v>46113</v>
      </c>
      <c r="B266" s="209" t="s">
        <v>840</v>
      </c>
      <c r="C266" s="210" t="s">
        <v>871</v>
      </c>
      <c r="D266" s="3"/>
      <c r="E266" s="3"/>
      <c r="F266" s="3"/>
      <c r="G266" s="3"/>
      <c r="H266" s="3"/>
      <c r="I266" s="3"/>
      <c r="J266" s="3"/>
      <c r="K266" s="3"/>
    </row>
    <row r="267" spans="1:14" s="214" customFormat="1" x14ac:dyDescent="0.2">
      <c r="A267" s="213"/>
      <c r="C267" s="215"/>
      <c r="D267" s="30"/>
      <c r="E267" s="3"/>
      <c r="F267" s="30"/>
      <c r="G267" s="30"/>
      <c r="H267" s="30"/>
      <c r="I267" s="30"/>
      <c r="J267" s="30"/>
      <c r="K267" s="30"/>
      <c r="L267" s="30"/>
      <c r="M267" s="30"/>
      <c r="N267" s="203"/>
    </row>
    <row r="268" spans="1:14" s="172" customFormat="1" x14ac:dyDescent="0.2">
      <c r="A268" s="200"/>
      <c r="C268" s="176"/>
      <c r="D268" s="30"/>
      <c r="E268" s="3"/>
      <c r="F268" s="30"/>
      <c r="G268" s="30"/>
      <c r="H268" s="30"/>
      <c r="I268" s="30"/>
      <c r="J268" s="30"/>
      <c r="K268" s="30"/>
      <c r="L268" s="30"/>
      <c r="M268" s="30"/>
      <c r="N268" s="203"/>
    </row>
    <row r="269" spans="1:14" s="172" customFormat="1" x14ac:dyDescent="0.2">
      <c r="A269" s="200"/>
      <c r="C269" s="176"/>
      <c r="D269" s="75"/>
      <c r="E269" s="30"/>
      <c r="F269" s="75"/>
      <c r="G269" s="30"/>
      <c r="H269" s="30"/>
      <c r="I269" s="30"/>
      <c r="J269" s="30"/>
      <c r="K269" s="30"/>
      <c r="L269" s="30"/>
      <c r="M269" s="30"/>
      <c r="N269" s="30"/>
    </row>
    <row r="270" spans="1:14" s="172" customFormat="1" x14ac:dyDescent="0.2">
      <c r="A270" s="200"/>
      <c r="C270" s="176"/>
      <c r="D270" s="75"/>
      <c r="E270" s="30"/>
      <c r="F270" s="75"/>
      <c r="G270" s="30"/>
      <c r="H270" s="30"/>
      <c r="I270" s="30"/>
      <c r="J270" s="30"/>
      <c r="K270" s="30"/>
      <c r="L270" s="30"/>
      <c r="M270" s="30"/>
      <c r="N270" s="30"/>
    </row>
    <row r="271" spans="1:14" s="172" customFormat="1" x14ac:dyDescent="0.2">
      <c r="A271" s="195" t="s">
        <v>436</v>
      </c>
      <c r="C271" s="176"/>
      <c r="D271" s="75"/>
      <c r="E271" s="30"/>
      <c r="F271" s="75"/>
      <c r="G271" s="30"/>
      <c r="H271" s="30"/>
      <c r="I271" s="30"/>
      <c r="J271" s="30"/>
      <c r="K271" s="30"/>
      <c r="L271" s="30"/>
      <c r="M271" s="30"/>
      <c r="N271" s="30"/>
    </row>
    <row r="272" spans="1:14" s="177" customFormat="1" ht="25.5" x14ac:dyDescent="0.2">
      <c r="A272" s="199">
        <v>44321</v>
      </c>
      <c r="B272" s="177" t="s">
        <v>373</v>
      </c>
      <c r="C272" s="178" t="s">
        <v>435</v>
      </c>
      <c r="D272" s="75"/>
      <c r="E272" s="30"/>
      <c r="F272" s="75"/>
      <c r="G272" s="30"/>
      <c r="H272" s="30"/>
      <c r="I272" s="30"/>
      <c r="J272" s="30"/>
      <c r="K272" s="30"/>
      <c r="L272" s="30"/>
      <c r="M272" s="30"/>
      <c r="N272" s="30"/>
    </row>
    <row r="273" spans="1:14" s="172" customFormat="1" x14ac:dyDescent="0.2">
      <c r="A273" s="200"/>
      <c r="C273" s="176"/>
      <c r="D273" s="75"/>
      <c r="E273" s="30"/>
      <c r="F273" s="75"/>
      <c r="G273" s="30"/>
      <c r="H273" s="30"/>
      <c r="I273" s="30"/>
      <c r="J273" s="30"/>
      <c r="K273" s="30"/>
      <c r="L273" s="30"/>
      <c r="M273" s="30"/>
      <c r="N273" s="30"/>
    </row>
    <row r="274" spans="1:14" s="172" customFormat="1" x14ac:dyDescent="0.2">
      <c r="A274" s="200"/>
      <c r="C274" s="176"/>
      <c r="D274" s="75"/>
      <c r="E274" s="30"/>
      <c r="F274" s="75"/>
      <c r="G274" s="30"/>
      <c r="H274" s="30"/>
      <c r="I274" s="30"/>
      <c r="J274" s="30"/>
      <c r="K274" s="30"/>
      <c r="L274" s="30"/>
      <c r="M274" s="30"/>
      <c r="N274" s="30"/>
    </row>
    <row r="275" spans="1:14" s="171" customFormat="1" x14ac:dyDescent="0.2">
      <c r="A275" s="195"/>
      <c r="C275" s="189"/>
      <c r="D275" s="75"/>
      <c r="E275" s="30"/>
      <c r="F275" s="75"/>
      <c r="G275" s="30"/>
      <c r="H275" s="30"/>
      <c r="I275" s="30"/>
      <c r="J275" s="30"/>
      <c r="K275" s="30"/>
      <c r="L275" s="30"/>
      <c r="M275" s="30"/>
      <c r="N275" s="30"/>
    </row>
    <row r="276" spans="1:14" s="171" customFormat="1" x14ac:dyDescent="0.2">
      <c r="A276" s="195"/>
      <c r="D276" s="3"/>
      <c r="E276" s="3"/>
      <c r="F276" s="3"/>
      <c r="G276" s="3"/>
      <c r="H276" s="3"/>
      <c r="I276" s="3"/>
      <c r="J276" s="3"/>
      <c r="K276" s="3"/>
      <c r="L276" s="3"/>
      <c r="M276" s="3"/>
      <c r="N276" s="3"/>
    </row>
    <row r="277" spans="1:14" x14ac:dyDescent="0.2">
      <c r="C277" s="171"/>
      <c r="D277" s="3"/>
      <c r="E277" s="3"/>
      <c r="F277" s="3"/>
      <c r="G277" s="3"/>
      <c r="H277" s="3"/>
      <c r="I277" s="3"/>
      <c r="J277" s="3"/>
      <c r="K277" s="3"/>
      <c r="L277" s="3"/>
      <c r="M277" s="3"/>
      <c r="N277" s="3"/>
    </row>
    <row r="278" spans="1:14" x14ac:dyDescent="0.2">
      <c r="C278" s="171"/>
      <c r="D278" s="3"/>
      <c r="E278" s="3"/>
      <c r="F278" s="3"/>
      <c r="G278" s="3"/>
      <c r="H278" s="3"/>
      <c r="I278" s="3"/>
      <c r="J278" s="3"/>
      <c r="K278" s="3"/>
      <c r="L278" s="3"/>
      <c r="M278" s="3"/>
      <c r="N278" s="3"/>
    </row>
    <row r="279" spans="1:14" x14ac:dyDescent="0.2">
      <c r="D279" s="3"/>
      <c r="E279" s="3"/>
      <c r="F279" s="3"/>
      <c r="G279" s="3"/>
      <c r="H279" s="3"/>
      <c r="I279" s="3"/>
      <c r="J279" s="3"/>
      <c r="K279" s="3"/>
      <c r="L279" s="3"/>
      <c r="M279" s="3"/>
      <c r="N279" s="3"/>
    </row>
    <row r="280" spans="1:14" x14ac:dyDescent="0.2">
      <c r="D280" s="75"/>
      <c r="E280" s="30"/>
      <c r="F280" s="75"/>
      <c r="G280" s="30"/>
      <c r="H280" s="30"/>
      <c r="I280" s="30"/>
      <c r="J280" s="30"/>
      <c r="K280" s="30"/>
      <c r="L280" s="30"/>
      <c r="M280" s="30"/>
      <c r="N280" s="30"/>
    </row>
    <row r="281" spans="1:14" x14ac:dyDescent="0.2">
      <c r="D281" s="75"/>
      <c r="E281" s="30"/>
      <c r="F281" s="75"/>
      <c r="G281" s="30"/>
      <c r="H281" s="30"/>
      <c r="I281" s="30"/>
      <c r="J281" s="30"/>
      <c r="K281" s="30"/>
      <c r="L281" s="30"/>
      <c r="M281" s="30"/>
      <c r="N281" s="30"/>
    </row>
    <row r="282" spans="1:14" x14ac:dyDescent="0.2">
      <c r="D282" s="75"/>
      <c r="E282" s="30"/>
      <c r="F282" s="75"/>
      <c r="G282" s="30"/>
      <c r="H282" s="30"/>
      <c r="I282" s="30"/>
      <c r="J282" s="30"/>
      <c r="K282" s="30"/>
      <c r="L282" s="30"/>
      <c r="M282" s="30"/>
      <c r="N282" s="30"/>
    </row>
    <row r="283" spans="1:14" x14ac:dyDescent="0.2">
      <c r="D283" s="75"/>
      <c r="E283" s="30"/>
      <c r="F283" s="75"/>
      <c r="G283" s="30"/>
      <c r="H283" s="30"/>
      <c r="I283" s="30"/>
      <c r="J283" s="30"/>
      <c r="K283" s="30"/>
      <c r="L283" s="30"/>
      <c r="M283" s="30"/>
      <c r="N283" s="30"/>
    </row>
    <row r="284" spans="1:14" x14ac:dyDescent="0.2">
      <c r="D284" s="75"/>
      <c r="E284" s="30"/>
      <c r="F284" s="75"/>
      <c r="G284" s="30"/>
      <c r="H284" s="30"/>
      <c r="I284" s="30"/>
      <c r="J284" s="30"/>
      <c r="K284" s="30"/>
      <c r="L284" s="30"/>
      <c r="M284" s="30"/>
      <c r="N284" s="30"/>
    </row>
    <row r="285" spans="1:14" x14ac:dyDescent="0.2">
      <c r="D285" s="75"/>
      <c r="E285" s="30"/>
      <c r="F285" s="75"/>
      <c r="G285" s="30"/>
      <c r="H285" s="30"/>
      <c r="I285" s="30"/>
      <c r="J285" s="30"/>
      <c r="K285" s="30"/>
      <c r="L285" s="30"/>
      <c r="M285" s="30"/>
      <c r="N285" s="30"/>
    </row>
    <row r="286" spans="1:14" x14ac:dyDescent="0.2">
      <c r="D286" s="75"/>
      <c r="E286" s="30"/>
      <c r="F286" s="75"/>
      <c r="G286" s="30"/>
      <c r="H286" s="30"/>
      <c r="I286" s="30"/>
      <c r="J286" s="30"/>
      <c r="K286" s="30"/>
      <c r="L286" s="30"/>
      <c r="M286" s="30"/>
      <c r="N286" s="30"/>
    </row>
    <row r="287" spans="1:14" x14ac:dyDescent="0.2">
      <c r="D287" s="75"/>
      <c r="E287" s="30"/>
      <c r="F287" s="75"/>
      <c r="G287" s="30"/>
      <c r="H287" s="30"/>
      <c r="I287" s="30"/>
      <c r="J287" s="30"/>
      <c r="K287" s="30"/>
      <c r="L287" s="30"/>
      <c r="M287" s="30"/>
      <c r="N287" s="30"/>
    </row>
    <row r="288" spans="1:14" x14ac:dyDescent="0.2">
      <c r="D288" s="75"/>
      <c r="E288" s="30"/>
      <c r="F288" s="75"/>
      <c r="G288" s="30"/>
      <c r="H288" s="30"/>
      <c r="I288" s="30"/>
      <c r="J288" s="30"/>
      <c r="K288" s="30"/>
      <c r="L288" s="30"/>
      <c r="M288" s="3"/>
      <c r="N288" s="30"/>
    </row>
    <row r="289" spans="4:14" x14ac:dyDescent="0.2">
      <c r="D289" s="75"/>
      <c r="E289" s="30"/>
      <c r="F289" s="75"/>
      <c r="G289" s="30"/>
      <c r="H289" s="30"/>
      <c r="I289" s="30"/>
      <c r="J289" s="30"/>
      <c r="K289" s="30"/>
      <c r="L289" s="30"/>
      <c r="M289" s="30"/>
      <c r="N289" s="30"/>
    </row>
    <row r="290" spans="4:14" x14ac:dyDescent="0.2">
      <c r="D290" s="75"/>
      <c r="E290" s="30"/>
      <c r="F290" s="75"/>
      <c r="G290" s="30"/>
      <c r="H290" s="30"/>
      <c r="I290" s="30"/>
      <c r="J290" s="30"/>
      <c r="K290" s="30"/>
      <c r="L290" s="30"/>
      <c r="M290" s="30"/>
      <c r="N290" s="30"/>
    </row>
  </sheetData>
  <sortState xmlns:xlrd2="http://schemas.microsoft.com/office/spreadsheetml/2017/richdata2" ref="A81:K83">
    <sortCondition ref="B81:B83"/>
  </sortState>
  <phoneticPr fontId="0" type="noConversion"/>
  <printOptions horizontalCentered="1"/>
  <pageMargins left="0.75" right="0.25" top="0.5" bottom="0.5" header="0" footer="0"/>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12</vt:i4>
      </vt:variant>
    </vt:vector>
  </HeadingPairs>
  <TitlesOfParts>
    <vt:vector size="17"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2026-03-04T18:01:28Z</cp:lastPrinted>
  <dcterms:created xsi:type="dcterms:W3CDTF">1998-06-02T12:05:01Z</dcterms:created>
  <dcterms:modified xsi:type="dcterms:W3CDTF">2026-03-04T18:02:11Z</dcterms:modified>
</cp:coreProperties>
</file>