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56EBFD26-18DC-4991-9BC7-074CA88AC9AC}"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List'!$W$12:$X$266</definedName>
    <definedName name="Customer_Cost">'Price List'!$Z$12:$AG$266</definedName>
    <definedName name="Customer_List">'Price List'!$C$12:$T$266</definedName>
    <definedName name="Group">Instructions!$B$38:$H$46</definedName>
    <definedName name="Header">'Price List'!$12:$19</definedName>
    <definedName name="Index">Index!$A$1:$L$52</definedName>
    <definedName name="Price_Calculation">'Price List'!#REF!</definedName>
    <definedName name="Price_Change">'Price List'!#REF!</definedName>
    <definedName name="Price_List">'Price List'!$C$12:$T$266</definedName>
    <definedName name="_xlnm.Print_Area" localSheetId="4">Changes!$A$1:$C$35</definedName>
    <definedName name="_xlnm.Print_Area" localSheetId="1">Index!$A$1:$L$52</definedName>
    <definedName name="_xlnm.Print_Area" localSheetId="2">'Price List'!$C$12:$T$266</definedName>
    <definedName name="_xlnm.Print_Titles" localSheetId="4">Changes!#REF!</definedName>
    <definedName name="_xlnm.Print_Titles" localSheetId="2">'Price List'!$C:$N,'Price List'!$12:$19</definedName>
    <definedName name="Purchasing_Cost">'Price List'!#REF!</definedName>
    <definedName name="Round">'Price List'!$D$272:$E$281</definedName>
    <definedName name="Suggested">Instructions!$H$57</definedName>
  </definedNames>
  <calcPr calcId="191029"/>
</workbook>
</file>

<file path=xl/calcChain.xml><?xml version="1.0" encoding="utf-8"?>
<calcChain xmlns="http://schemas.openxmlformats.org/spreadsheetml/2006/main">
  <c r="AM209" i="1" l="1"/>
  <c r="AL209" i="1"/>
  <c r="AK209" i="1"/>
  <c r="W209" i="1"/>
  <c r="AB209" i="1" s="1"/>
  <c r="U209" i="1"/>
  <c r="AM208" i="1"/>
  <c r="AL208" i="1"/>
  <c r="AK208" i="1"/>
  <c r="W208" i="1"/>
  <c r="AB208" i="1" s="1"/>
  <c r="U208" i="1"/>
  <c r="AM191" i="1"/>
  <c r="AL191" i="1"/>
  <c r="AK191" i="1"/>
  <c r="W191" i="1"/>
  <c r="AB191" i="1" s="1"/>
  <c r="U191" i="1"/>
  <c r="AM192" i="1"/>
  <c r="AL192" i="1"/>
  <c r="AK192" i="1"/>
  <c r="W192" i="1"/>
  <c r="AB192" i="1" s="1"/>
  <c r="U192" i="1"/>
  <c r="AM171" i="1" l="1"/>
  <c r="AL171" i="1"/>
  <c r="AK171" i="1"/>
  <c r="W171" i="1"/>
  <c r="AB171" i="1" s="1"/>
  <c r="U171" i="1"/>
  <c r="AM158" i="1"/>
  <c r="AL158" i="1"/>
  <c r="AK158" i="1"/>
  <c r="W158" i="1"/>
  <c r="AB158" i="1" s="1"/>
  <c r="U158" i="1"/>
  <c r="AM156" i="1"/>
  <c r="AL156" i="1"/>
  <c r="AK156" i="1"/>
  <c r="W156" i="1"/>
  <c r="AB156" i="1" s="1"/>
  <c r="U156" i="1"/>
  <c r="AM146" i="1"/>
  <c r="AL146" i="1"/>
  <c r="AK146" i="1"/>
  <c r="W146" i="1"/>
  <c r="AB146" i="1" s="1"/>
  <c r="U146" i="1"/>
  <c r="AM142" i="1"/>
  <c r="AL142" i="1"/>
  <c r="AK142" i="1"/>
  <c r="W142" i="1"/>
  <c r="AB142" i="1" s="1"/>
  <c r="U142" i="1"/>
  <c r="AM145" i="1"/>
  <c r="AL145" i="1"/>
  <c r="AK145" i="1"/>
  <c r="W145" i="1"/>
  <c r="AB145" i="1" s="1"/>
  <c r="U145" i="1"/>
  <c r="AM141" i="1"/>
  <c r="AL141" i="1"/>
  <c r="AK141" i="1"/>
  <c r="W141" i="1"/>
  <c r="AB141" i="1" s="1"/>
  <c r="U141" i="1"/>
  <c r="AM154" i="1"/>
  <c r="AL154" i="1"/>
  <c r="AK154" i="1"/>
  <c r="W154" i="1"/>
  <c r="AB154" i="1" s="1"/>
  <c r="U154" i="1"/>
  <c r="AM150" i="1"/>
  <c r="AL150" i="1"/>
  <c r="AK150" i="1"/>
  <c r="W150" i="1"/>
  <c r="AB150" i="1" s="1"/>
  <c r="U150" i="1"/>
  <c r="AM153" i="1"/>
  <c r="AL153" i="1"/>
  <c r="AK153" i="1"/>
  <c r="W153" i="1"/>
  <c r="AB153" i="1" s="1"/>
  <c r="U153" i="1"/>
  <c r="AM149" i="1"/>
  <c r="AL149" i="1"/>
  <c r="AK149" i="1"/>
  <c r="W149" i="1"/>
  <c r="AB149" i="1" s="1"/>
  <c r="U149" i="1"/>
  <c r="AM144" i="1"/>
  <c r="AL144" i="1"/>
  <c r="AK144" i="1"/>
  <c r="W144" i="1"/>
  <c r="AB144" i="1" s="1"/>
  <c r="U144" i="1"/>
  <c r="AM140" i="1"/>
  <c r="AL140" i="1"/>
  <c r="AK140" i="1"/>
  <c r="W140" i="1"/>
  <c r="AB140" i="1" s="1"/>
  <c r="U140" i="1"/>
  <c r="AM152" i="1"/>
  <c r="AL152" i="1"/>
  <c r="AK152" i="1"/>
  <c r="W152" i="1"/>
  <c r="AB152" i="1" s="1"/>
  <c r="U152" i="1"/>
  <c r="AM148" i="1"/>
  <c r="AL148" i="1"/>
  <c r="AK148" i="1"/>
  <c r="W148" i="1"/>
  <c r="AB148" i="1" s="1"/>
  <c r="U148" i="1"/>
  <c r="AM161" i="1"/>
  <c r="AL161" i="1"/>
  <c r="AK161" i="1"/>
  <c r="W161" i="1"/>
  <c r="AB161" i="1" s="1"/>
  <c r="U161" i="1"/>
  <c r="AM160" i="1"/>
  <c r="AL160" i="1"/>
  <c r="AK160" i="1"/>
  <c r="W160" i="1"/>
  <c r="AB160" i="1" s="1"/>
  <c r="U160" i="1"/>
  <c r="AM174" i="1"/>
  <c r="AL174" i="1"/>
  <c r="AK174" i="1"/>
  <c r="W174" i="1"/>
  <c r="AB174" i="1" s="1"/>
  <c r="U174" i="1"/>
  <c r="AM173" i="1"/>
  <c r="AL173" i="1"/>
  <c r="AK173" i="1"/>
  <c r="W173" i="1"/>
  <c r="AB173" i="1" s="1"/>
  <c r="U173" i="1"/>
  <c r="AM182" i="1"/>
  <c r="AL182" i="1"/>
  <c r="AK182" i="1"/>
  <c r="W182" i="1"/>
  <c r="AB182" i="1" s="1"/>
  <c r="U182" i="1"/>
  <c r="AM181" i="1"/>
  <c r="AL181" i="1"/>
  <c r="AK181" i="1"/>
  <c r="W181" i="1"/>
  <c r="AB181" i="1" s="1"/>
  <c r="U181" i="1"/>
  <c r="AM180" i="1"/>
  <c r="AL180" i="1"/>
  <c r="AK180" i="1"/>
  <c r="W180" i="1"/>
  <c r="AB180" i="1" s="1"/>
  <c r="U180" i="1"/>
  <c r="AM179" i="1"/>
  <c r="AL179" i="1"/>
  <c r="AK179" i="1"/>
  <c r="W179" i="1"/>
  <c r="AB179" i="1" s="1"/>
  <c r="U179" i="1"/>
  <c r="AM178" i="1"/>
  <c r="AL178" i="1"/>
  <c r="AK178" i="1"/>
  <c r="W178" i="1"/>
  <c r="AB178" i="1" s="1"/>
  <c r="U178" i="1"/>
  <c r="AM177" i="1"/>
  <c r="AL177" i="1"/>
  <c r="AK177" i="1"/>
  <c r="W177" i="1"/>
  <c r="AB177" i="1" s="1"/>
  <c r="U177" i="1"/>
  <c r="AM176" i="1"/>
  <c r="AL176" i="1"/>
  <c r="AK176" i="1"/>
  <c r="W176" i="1"/>
  <c r="AB176" i="1" s="1"/>
  <c r="U176" i="1"/>
  <c r="AM175" i="1"/>
  <c r="AL175" i="1"/>
  <c r="AK175" i="1"/>
  <c r="W175" i="1"/>
  <c r="AB175" i="1" s="1"/>
  <c r="U175" i="1"/>
  <c r="AM193" i="1"/>
  <c r="AL193" i="1"/>
  <c r="AK193" i="1"/>
  <c r="W193" i="1"/>
  <c r="AB193" i="1" s="1"/>
  <c r="U193" i="1"/>
  <c r="AM190" i="1"/>
  <c r="AL190" i="1"/>
  <c r="AK190" i="1"/>
  <c r="W190" i="1"/>
  <c r="AB190" i="1" s="1"/>
  <c r="U190" i="1"/>
  <c r="AM189" i="1"/>
  <c r="AL189" i="1"/>
  <c r="AK189" i="1"/>
  <c r="W189" i="1"/>
  <c r="AB189" i="1" s="1"/>
  <c r="U189" i="1"/>
  <c r="AM188" i="1"/>
  <c r="AL188" i="1"/>
  <c r="AK188" i="1"/>
  <c r="W188" i="1"/>
  <c r="AB188" i="1" s="1"/>
  <c r="U188" i="1"/>
  <c r="AM187" i="1"/>
  <c r="AL187" i="1"/>
  <c r="AK187" i="1"/>
  <c r="W187" i="1"/>
  <c r="AB187" i="1" s="1"/>
  <c r="U187" i="1"/>
  <c r="AM186" i="1"/>
  <c r="AL186" i="1"/>
  <c r="AK186" i="1"/>
  <c r="W186" i="1"/>
  <c r="AB186" i="1" s="1"/>
  <c r="U186" i="1"/>
  <c r="AM185" i="1"/>
  <c r="AL185" i="1"/>
  <c r="AK185" i="1"/>
  <c r="W185" i="1"/>
  <c r="AB185" i="1" s="1"/>
  <c r="U185" i="1"/>
  <c r="AM184" i="1"/>
  <c r="AL184" i="1"/>
  <c r="AK184" i="1"/>
  <c r="W184" i="1"/>
  <c r="AB184" i="1" s="1"/>
  <c r="U184" i="1"/>
  <c r="AM183" i="1"/>
  <c r="AL183" i="1"/>
  <c r="AK183" i="1"/>
  <c r="W183" i="1"/>
  <c r="AB183" i="1" s="1"/>
  <c r="U183" i="1"/>
  <c r="AM196" i="1"/>
  <c r="AL196" i="1"/>
  <c r="AK196" i="1"/>
  <c r="W196" i="1"/>
  <c r="AB196" i="1" s="1"/>
  <c r="U196" i="1"/>
  <c r="AM195" i="1"/>
  <c r="AL195" i="1"/>
  <c r="AK195" i="1"/>
  <c r="W195" i="1"/>
  <c r="AB195" i="1" s="1"/>
  <c r="U195" i="1"/>
  <c r="AM207" i="1"/>
  <c r="AL207" i="1"/>
  <c r="AK207" i="1"/>
  <c r="W207" i="1"/>
  <c r="AB207" i="1" s="1"/>
  <c r="U207" i="1"/>
  <c r="AM199" i="1"/>
  <c r="AL199" i="1"/>
  <c r="AK199" i="1"/>
  <c r="W199" i="1"/>
  <c r="AB199" i="1" s="1"/>
  <c r="U199" i="1"/>
  <c r="AM198" i="1"/>
  <c r="AL198" i="1"/>
  <c r="AK198" i="1"/>
  <c r="W198" i="1"/>
  <c r="AB198" i="1" s="1"/>
  <c r="U198" i="1"/>
  <c r="AM197" i="1"/>
  <c r="AL197" i="1"/>
  <c r="AK197" i="1"/>
  <c r="W197" i="1"/>
  <c r="AB197" i="1" s="1"/>
  <c r="U197" i="1"/>
  <c r="AM200" i="1"/>
  <c r="AL200" i="1"/>
  <c r="AK200" i="1"/>
  <c r="W200" i="1"/>
  <c r="AB200" i="1" s="1"/>
  <c r="U200" i="1"/>
  <c r="AM205" i="1"/>
  <c r="AL205" i="1"/>
  <c r="AK205" i="1"/>
  <c r="W205" i="1"/>
  <c r="AB205" i="1" s="1"/>
  <c r="U205" i="1"/>
  <c r="AM206" i="1"/>
  <c r="AL206" i="1"/>
  <c r="AK206" i="1"/>
  <c r="W206" i="1"/>
  <c r="AB206" i="1" s="1"/>
  <c r="U206" i="1"/>
  <c r="AM168" i="1"/>
  <c r="AL168" i="1"/>
  <c r="AK168" i="1"/>
  <c r="W168" i="1"/>
  <c r="AB168" i="1" s="1"/>
  <c r="U168" i="1"/>
  <c r="AM167" i="1"/>
  <c r="AL167" i="1"/>
  <c r="AK167" i="1"/>
  <c r="W167" i="1"/>
  <c r="AB167" i="1" s="1"/>
  <c r="U167" i="1"/>
  <c r="AM170" i="1"/>
  <c r="AL170" i="1"/>
  <c r="AK170" i="1"/>
  <c r="W170" i="1"/>
  <c r="AB170" i="1" s="1"/>
  <c r="U170" i="1"/>
  <c r="AM169" i="1"/>
  <c r="AL169" i="1"/>
  <c r="AK169" i="1"/>
  <c r="W169" i="1"/>
  <c r="AB169" i="1" s="1"/>
  <c r="U169" i="1"/>
  <c r="AM136" i="1"/>
  <c r="AL136" i="1"/>
  <c r="AK136" i="1"/>
  <c r="W136" i="1"/>
  <c r="AB136" i="1" s="1"/>
  <c r="U136" i="1"/>
  <c r="AM134" i="1"/>
  <c r="AL134" i="1"/>
  <c r="AK134" i="1"/>
  <c r="W134" i="1"/>
  <c r="AB134" i="1" s="1"/>
  <c r="U134" i="1"/>
  <c r="AM138" i="1"/>
  <c r="AL138" i="1"/>
  <c r="AK138" i="1"/>
  <c r="W138" i="1"/>
  <c r="AB138" i="1" s="1"/>
  <c r="U138" i="1"/>
  <c r="AM130" i="1"/>
  <c r="AL130" i="1"/>
  <c r="AK130" i="1"/>
  <c r="W130" i="1"/>
  <c r="AB130" i="1" s="1"/>
  <c r="U130" i="1"/>
  <c r="AM126" i="1"/>
  <c r="AL126" i="1"/>
  <c r="AK126" i="1"/>
  <c r="W126" i="1"/>
  <c r="AB126" i="1" s="1"/>
  <c r="U126" i="1"/>
  <c r="AM120" i="1"/>
  <c r="AL120" i="1"/>
  <c r="AK120" i="1"/>
  <c r="W120" i="1"/>
  <c r="AB120" i="1" s="1"/>
  <c r="U120" i="1"/>
  <c r="AM113" i="1"/>
  <c r="AL113" i="1"/>
  <c r="AK113" i="1"/>
  <c r="W113" i="1"/>
  <c r="AB113" i="1" s="1"/>
  <c r="U113" i="1"/>
  <c r="AM114" i="1"/>
  <c r="AL114" i="1"/>
  <c r="AK114" i="1"/>
  <c r="W114" i="1"/>
  <c r="AB114" i="1" s="1"/>
  <c r="U114" i="1"/>
  <c r="AM107" i="1"/>
  <c r="AL107" i="1"/>
  <c r="AK107" i="1"/>
  <c r="W107" i="1"/>
  <c r="AB107" i="1" s="1"/>
  <c r="U107" i="1"/>
  <c r="AM106" i="1"/>
  <c r="AL106" i="1"/>
  <c r="AK106" i="1"/>
  <c r="W106" i="1"/>
  <c r="AB106" i="1" s="1"/>
  <c r="U106" i="1"/>
  <c r="AM105" i="1"/>
  <c r="AL105" i="1"/>
  <c r="AK105" i="1"/>
  <c r="W105" i="1"/>
  <c r="AB105" i="1" s="1"/>
  <c r="U105" i="1"/>
  <c r="AM101" i="1"/>
  <c r="AL101" i="1"/>
  <c r="AK101" i="1"/>
  <c r="W101" i="1"/>
  <c r="AB101" i="1" s="1"/>
  <c r="U101" i="1"/>
  <c r="AM95" i="1"/>
  <c r="AL95" i="1"/>
  <c r="AK95" i="1"/>
  <c r="W95" i="1"/>
  <c r="AB95" i="1" s="1"/>
  <c r="U95" i="1"/>
  <c r="AM91" i="1"/>
  <c r="AL91" i="1"/>
  <c r="AK91" i="1"/>
  <c r="W91" i="1"/>
  <c r="AB91" i="1" s="1"/>
  <c r="U91" i="1"/>
  <c r="AM85" i="1"/>
  <c r="AL85" i="1"/>
  <c r="AK85" i="1"/>
  <c r="W85" i="1"/>
  <c r="AB85" i="1" s="1"/>
  <c r="U85" i="1"/>
  <c r="AM84" i="1"/>
  <c r="AL84" i="1"/>
  <c r="AK84" i="1"/>
  <c r="W84" i="1"/>
  <c r="AB84" i="1" s="1"/>
  <c r="U84" i="1"/>
  <c r="AM77" i="1"/>
  <c r="AL77" i="1"/>
  <c r="AK77" i="1"/>
  <c r="W77" i="1"/>
  <c r="AB77" i="1" s="1"/>
  <c r="U77" i="1"/>
  <c r="AM78" i="1"/>
  <c r="AL78" i="1"/>
  <c r="AK78" i="1"/>
  <c r="W78" i="1"/>
  <c r="AB78" i="1" s="1"/>
  <c r="U78" i="1"/>
  <c r="AM76" i="1"/>
  <c r="AL76" i="1"/>
  <c r="AK76" i="1"/>
  <c r="W76" i="1"/>
  <c r="AB76" i="1" s="1"/>
  <c r="U76" i="1"/>
  <c r="AM75" i="1"/>
  <c r="AL75" i="1"/>
  <c r="AK75" i="1"/>
  <c r="W75" i="1"/>
  <c r="AB75" i="1" s="1"/>
  <c r="U75" i="1"/>
  <c r="AM74" i="1"/>
  <c r="AL74" i="1"/>
  <c r="AK74" i="1"/>
  <c r="W74" i="1"/>
  <c r="AB74" i="1" s="1"/>
  <c r="U74" i="1"/>
  <c r="AM68" i="1"/>
  <c r="AL68" i="1"/>
  <c r="AK68" i="1"/>
  <c r="W68" i="1"/>
  <c r="AB68" i="1" s="1"/>
  <c r="U68" i="1"/>
  <c r="AM64" i="1"/>
  <c r="AL64" i="1"/>
  <c r="AK64" i="1"/>
  <c r="W64" i="1"/>
  <c r="AB64" i="1" s="1"/>
  <c r="U64" i="1"/>
  <c r="AM63" i="1"/>
  <c r="AL63" i="1"/>
  <c r="AK63" i="1"/>
  <c r="W63" i="1"/>
  <c r="AB63" i="1" s="1"/>
  <c r="U63" i="1"/>
  <c r="AM56" i="1"/>
  <c r="AL56" i="1"/>
  <c r="AK56" i="1"/>
  <c r="W56" i="1"/>
  <c r="AB56" i="1" s="1"/>
  <c r="U56" i="1"/>
  <c r="AM57" i="1"/>
  <c r="AL57" i="1"/>
  <c r="AK57" i="1"/>
  <c r="W57" i="1"/>
  <c r="AB57" i="1" s="1"/>
  <c r="U57" i="1"/>
  <c r="AM50" i="1"/>
  <c r="AL50" i="1"/>
  <c r="AK50" i="1"/>
  <c r="W50" i="1"/>
  <c r="AB50" i="1" s="1"/>
  <c r="U50" i="1"/>
  <c r="AM49" i="1"/>
  <c r="AL49" i="1"/>
  <c r="AK49" i="1"/>
  <c r="W49" i="1"/>
  <c r="AB49" i="1" s="1"/>
  <c r="U49" i="1"/>
  <c r="AM48" i="1"/>
  <c r="AL48" i="1"/>
  <c r="AK48" i="1"/>
  <c r="W48" i="1"/>
  <c r="AB48" i="1" s="1"/>
  <c r="U48" i="1"/>
  <c r="AM42" i="1"/>
  <c r="AL42" i="1"/>
  <c r="AK42" i="1"/>
  <c r="W42" i="1"/>
  <c r="AB42" i="1" s="1"/>
  <c r="U42" i="1"/>
  <c r="AM41" i="1"/>
  <c r="AL41" i="1"/>
  <c r="AK41" i="1"/>
  <c r="W41" i="1"/>
  <c r="AB41" i="1" s="1"/>
  <c r="U41" i="1"/>
  <c r="AM40" i="1"/>
  <c r="AL40" i="1"/>
  <c r="AK40" i="1"/>
  <c r="W40" i="1"/>
  <c r="AB40" i="1" s="1"/>
  <c r="U40" i="1"/>
  <c r="AM39" i="1"/>
  <c r="AL39" i="1"/>
  <c r="AK39" i="1"/>
  <c r="W39" i="1"/>
  <c r="AB39" i="1" s="1"/>
  <c r="U39" i="1"/>
  <c r="AM30" i="1"/>
  <c r="AL30" i="1"/>
  <c r="AK30" i="1"/>
  <c r="W30" i="1"/>
  <c r="AB30" i="1" s="1"/>
  <c r="U30" i="1"/>
  <c r="AM33" i="1"/>
  <c r="AL33" i="1"/>
  <c r="AK33" i="1"/>
  <c r="W33" i="1"/>
  <c r="AB33" i="1" s="1"/>
  <c r="U33" i="1"/>
  <c r="AM31" i="1"/>
  <c r="AL31" i="1"/>
  <c r="AK31" i="1"/>
  <c r="W31" i="1"/>
  <c r="AB31" i="1" s="1"/>
  <c r="U31" i="1"/>
  <c r="AM32" i="1"/>
  <c r="AL32" i="1"/>
  <c r="AK32" i="1"/>
  <c r="W32" i="1"/>
  <c r="AB32" i="1" s="1"/>
  <c r="U32" i="1"/>
  <c r="AM24" i="1"/>
  <c r="AL24" i="1"/>
  <c r="AK24" i="1"/>
  <c r="W24" i="1"/>
  <c r="AB24" i="1" s="1"/>
  <c r="U24" i="1"/>
  <c r="W1" i="1"/>
  <c r="AB1" i="1" s="1"/>
  <c r="G3" i="4"/>
  <c r="A6" i="4"/>
  <c r="B22" i="5"/>
  <c r="U1" i="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S10" i="1"/>
  <c r="S17" i="1" s="1"/>
  <c r="O12" i="1"/>
  <c r="T13" i="1"/>
  <c r="AE13" i="1"/>
  <c r="N14" i="1"/>
  <c r="C15" i="1"/>
  <c r="AG15" i="1"/>
  <c r="U17" i="1"/>
  <c r="AB17" i="1"/>
  <c r="AC17" i="1"/>
  <c r="AD17" i="1"/>
  <c r="AE17" i="1"/>
  <c r="AF17" i="1"/>
  <c r="AG17" i="1"/>
  <c r="AJ17" i="1"/>
  <c r="AK17" i="1"/>
  <c r="AL17" i="1"/>
  <c r="AM17" i="1"/>
  <c r="S186" i="1" l="1"/>
  <c r="S177" i="1"/>
  <c r="X209" i="1"/>
  <c r="AC209" i="1" s="1"/>
  <c r="AJ209" i="1" s="1"/>
  <c r="AG209" i="1" s="1"/>
  <c r="AD209" i="1" s="1"/>
  <c r="S209" i="1"/>
  <c r="S178" i="1"/>
  <c r="S190" i="1"/>
  <c r="X199" i="1"/>
  <c r="AC199" i="1" s="1"/>
  <c r="AJ199" i="1" s="1"/>
  <c r="AG199" i="1" s="1"/>
  <c r="AD199" i="1" s="1"/>
  <c r="X182" i="1"/>
  <c r="AC182" i="1" s="1"/>
  <c r="AJ182" i="1" s="1"/>
  <c r="AG182" i="1" s="1"/>
  <c r="AD182" i="1" s="1"/>
  <c r="S208" i="1"/>
  <c r="X208" i="1"/>
  <c r="AC208" i="1" s="1"/>
  <c r="AJ208" i="1" s="1"/>
  <c r="AG208" i="1" s="1"/>
  <c r="AD208" i="1" s="1"/>
  <c r="S191" i="1"/>
  <c r="X191" i="1"/>
  <c r="AC191" i="1" s="1"/>
  <c r="AJ191" i="1" s="1"/>
  <c r="AG191" i="1" s="1"/>
  <c r="AD191" i="1" s="1"/>
  <c r="X192" i="1"/>
  <c r="AC192" i="1" s="1"/>
  <c r="AJ192" i="1" s="1"/>
  <c r="AG192" i="1" s="1"/>
  <c r="AD192" i="1" s="1"/>
  <c r="S192" i="1"/>
  <c r="S189" i="1"/>
  <c r="X205" i="1"/>
  <c r="AC205" i="1" s="1"/>
  <c r="AJ205" i="1" s="1"/>
  <c r="AG205" i="1" s="1"/>
  <c r="AD205" i="1" s="1"/>
  <c r="X195" i="1"/>
  <c r="AC195" i="1" s="1"/>
  <c r="AJ195" i="1" s="1"/>
  <c r="AG195" i="1" s="1"/>
  <c r="AD195" i="1" s="1"/>
  <c r="X200" i="1"/>
  <c r="AC200" i="1" s="1"/>
  <c r="AJ200" i="1" s="1"/>
  <c r="AG200" i="1" s="1"/>
  <c r="AD200" i="1" s="1"/>
  <c r="X185" i="1"/>
  <c r="AC185" i="1" s="1"/>
  <c r="AJ185" i="1" s="1"/>
  <c r="AG185" i="1" s="1"/>
  <c r="AD185" i="1" s="1"/>
  <c r="S183" i="1"/>
  <c r="X180" i="1"/>
  <c r="AC180" i="1" s="1"/>
  <c r="AJ180" i="1" s="1"/>
  <c r="AG180" i="1" s="1"/>
  <c r="AD180" i="1" s="1"/>
  <c r="S196" i="1"/>
  <c r="S184" i="1"/>
  <c r="X178" i="1"/>
  <c r="AC178" i="1" s="1"/>
  <c r="AJ178" i="1" s="1"/>
  <c r="AG178" i="1" s="1"/>
  <c r="AD178" i="1" s="1"/>
  <c r="S173" i="1"/>
  <c r="X173" i="1"/>
  <c r="AC173" i="1" s="1"/>
  <c r="AJ173" i="1" s="1"/>
  <c r="AG173" i="1" s="1"/>
  <c r="AD173" i="1" s="1"/>
  <c r="S4" i="1"/>
  <c r="X4" i="1"/>
  <c r="AC4" i="1" s="1"/>
  <c r="AJ4" i="1" s="1"/>
  <c r="AG4" i="1" s="1"/>
  <c r="AD4" i="1" s="1"/>
  <c r="S6" i="1"/>
  <c r="X6" i="1"/>
  <c r="AC6" i="1" s="1"/>
  <c r="AJ6" i="1" s="1"/>
  <c r="AG6" i="1" s="1"/>
  <c r="AD6" i="1" s="1"/>
  <c r="S193" i="1"/>
  <c r="X193" i="1"/>
  <c r="AC193" i="1" s="1"/>
  <c r="AJ193" i="1" s="1"/>
  <c r="AG193" i="1" s="1"/>
  <c r="AD193" i="1" s="1"/>
  <c r="X5" i="1"/>
  <c r="AC5" i="1" s="1"/>
  <c r="AJ5" i="1" s="1"/>
  <c r="AG5" i="1" s="1"/>
  <c r="AD5" i="1" s="1"/>
  <c r="S5" i="1"/>
  <c r="S198" i="1"/>
  <c r="X198" i="1"/>
  <c r="AC198" i="1" s="1"/>
  <c r="AJ198" i="1" s="1"/>
  <c r="AG198" i="1" s="1"/>
  <c r="AD198" i="1" s="1"/>
  <c r="S206" i="1"/>
  <c r="X206" i="1"/>
  <c r="AC206" i="1" s="1"/>
  <c r="AJ206" i="1" s="1"/>
  <c r="AG206" i="1" s="1"/>
  <c r="AD206" i="1" s="1"/>
  <c r="S188" i="1"/>
  <c r="X188" i="1"/>
  <c r="AC188" i="1" s="1"/>
  <c r="AJ188" i="1" s="1"/>
  <c r="AG188" i="1" s="1"/>
  <c r="AD188" i="1" s="1"/>
  <c r="S174" i="1"/>
  <c r="X174" i="1"/>
  <c r="AC174" i="1" s="1"/>
  <c r="AJ174" i="1" s="1"/>
  <c r="AG174" i="1" s="1"/>
  <c r="AD174" i="1" s="1"/>
  <c r="X177" i="1"/>
  <c r="AC177" i="1" s="1"/>
  <c r="AJ177" i="1" s="1"/>
  <c r="AG177" i="1" s="1"/>
  <c r="AD177" i="1" s="1"/>
  <c r="S180" i="1" l="1"/>
  <c r="X186" i="1"/>
  <c r="AC186" i="1" s="1"/>
  <c r="AJ186" i="1" s="1"/>
  <c r="AG186" i="1" s="1"/>
  <c r="AD186" i="1" s="1"/>
  <c r="S182" i="1"/>
  <c r="S195" i="1"/>
  <c r="S78" i="1"/>
  <c r="S199" i="1"/>
  <c r="S200" i="1"/>
  <c r="X190" i="1"/>
  <c r="AC190" i="1" s="1"/>
  <c r="AJ190" i="1" s="1"/>
  <c r="AG190" i="1" s="1"/>
  <c r="AD190" i="1" s="1"/>
  <c r="S205" i="1"/>
  <c r="S185" i="1"/>
  <c r="X189" i="1"/>
  <c r="AC189" i="1" s="1"/>
  <c r="AJ189" i="1" s="1"/>
  <c r="AG189" i="1" s="1"/>
  <c r="AD189" i="1" s="1"/>
  <c r="X156" i="1"/>
  <c r="AC156" i="1" s="1"/>
  <c r="AJ156" i="1" s="1"/>
  <c r="AG156" i="1" s="1"/>
  <c r="AD156" i="1" s="1"/>
  <c r="X183" i="1"/>
  <c r="AC183" i="1" s="1"/>
  <c r="AJ183" i="1" s="1"/>
  <c r="AG183" i="1" s="1"/>
  <c r="AD183" i="1" s="1"/>
  <c r="S171" i="1"/>
  <c r="X171" i="1"/>
  <c r="AC171" i="1" s="1"/>
  <c r="AJ171" i="1" s="1"/>
  <c r="AG171" i="1" s="1"/>
  <c r="AD171" i="1" s="1"/>
  <c r="X196" i="1"/>
  <c r="AC196" i="1" s="1"/>
  <c r="AJ196" i="1" s="1"/>
  <c r="AG196" i="1" s="1"/>
  <c r="AD196" i="1" s="1"/>
  <c r="S207" i="1"/>
  <c r="X207" i="1"/>
  <c r="AC207" i="1" s="1"/>
  <c r="AJ207" i="1" s="1"/>
  <c r="AG207" i="1" s="1"/>
  <c r="AD207" i="1" s="1"/>
  <c r="S170" i="1"/>
  <c r="X170" i="1"/>
  <c r="AC170" i="1" s="1"/>
  <c r="AJ170" i="1" s="1"/>
  <c r="AG170" i="1" s="1"/>
  <c r="AD170" i="1" s="1"/>
  <c r="X149" i="1"/>
  <c r="AC149" i="1" s="1"/>
  <c r="AJ149" i="1" s="1"/>
  <c r="AG149" i="1" s="1"/>
  <c r="AD149" i="1" s="1"/>
  <c r="X158" i="1"/>
  <c r="AC158" i="1" s="1"/>
  <c r="AJ158" i="1" s="1"/>
  <c r="AG158" i="1" s="1"/>
  <c r="AD158" i="1" s="1"/>
  <c r="S49" i="1"/>
  <c r="X49" i="1"/>
  <c r="AC49" i="1" s="1"/>
  <c r="AJ49" i="1" s="1"/>
  <c r="AG49" i="1" s="1"/>
  <c r="AD49" i="1" s="1"/>
  <c r="X150" i="1"/>
  <c r="AC150" i="1" s="1"/>
  <c r="AJ150" i="1" s="1"/>
  <c r="AG150" i="1" s="1"/>
  <c r="AD150" i="1" s="1"/>
  <c r="X142" i="1"/>
  <c r="AC142" i="1" s="1"/>
  <c r="AJ142" i="1" s="1"/>
  <c r="AG142" i="1" s="1"/>
  <c r="AD142" i="1" s="1"/>
  <c r="X85" i="1"/>
  <c r="AC85" i="1" s="1"/>
  <c r="AJ85" i="1" s="1"/>
  <c r="AG85" i="1" s="1"/>
  <c r="AD85" i="1" s="1"/>
  <c r="S85" i="1"/>
  <c r="S106" i="1"/>
  <c r="X106" i="1"/>
  <c r="AC106" i="1" s="1"/>
  <c r="AJ106" i="1" s="1"/>
  <c r="AG106" i="1" s="1"/>
  <c r="AD106" i="1" s="1"/>
  <c r="X152" i="1"/>
  <c r="AC152" i="1" s="1"/>
  <c r="AJ152" i="1" s="1"/>
  <c r="AG152" i="1" s="1"/>
  <c r="AD152" i="1" s="1"/>
  <c r="X144" i="1"/>
  <c r="AC144" i="1" s="1"/>
  <c r="AJ144" i="1" s="1"/>
  <c r="AG144" i="1" s="1"/>
  <c r="AD144" i="1" s="1"/>
  <c r="X138" i="1"/>
  <c r="AC138" i="1" s="1"/>
  <c r="AJ138" i="1" s="1"/>
  <c r="AG138" i="1" s="1"/>
  <c r="AD138" i="1" s="1"/>
  <c r="S138" i="1"/>
  <c r="X39" i="1"/>
  <c r="AC39" i="1" s="1"/>
  <c r="AJ39" i="1" s="1"/>
  <c r="AG39" i="1" s="1"/>
  <c r="AD39" i="1" s="1"/>
  <c r="S39" i="1"/>
  <c r="X175" i="1"/>
  <c r="AC175" i="1" s="1"/>
  <c r="AJ175" i="1" s="1"/>
  <c r="AG175" i="1" s="1"/>
  <c r="AD175" i="1" s="1"/>
  <c r="S175" i="1"/>
  <c r="X148" i="1"/>
  <c r="AC148" i="1" s="1"/>
  <c r="AJ148" i="1" s="1"/>
  <c r="AG148" i="1" s="1"/>
  <c r="AD148" i="1" s="1"/>
  <c r="X154" i="1"/>
  <c r="AC154" i="1" s="1"/>
  <c r="AJ154" i="1" s="1"/>
  <c r="AG154" i="1" s="1"/>
  <c r="AD154" i="1" s="1"/>
  <c r="S64" i="1"/>
  <c r="X64" i="1"/>
  <c r="AC64" i="1" s="1"/>
  <c r="AJ64" i="1" s="1"/>
  <c r="AG64" i="1" s="1"/>
  <c r="AD64" i="1" s="1"/>
  <c r="S130" i="1"/>
  <c r="X130" i="1"/>
  <c r="AC130" i="1" s="1"/>
  <c r="AJ130" i="1" s="1"/>
  <c r="AG130" i="1" s="1"/>
  <c r="AD130" i="1" s="1"/>
  <c r="S91" i="1"/>
  <c r="X91" i="1"/>
  <c r="AC91" i="1" s="1"/>
  <c r="AJ91" i="1" s="1"/>
  <c r="AG91" i="1" s="1"/>
  <c r="AD91" i="1" s="1"/>
  <c r="S176" i="1"/>
  <c r="X176" i="1"/>
  <c r="AC176" i="1" s="1"/>
  <c r="AJ176" i="1" s="1"/>
  <c r="AG176" i="1" s="1"/>
  <c r="AD176" i="1" s="1"/>
  <c r="X74" i="1"/>
  <c r="AC74" i="1" s="1"/>
  <c r="AJ74" i="1" s="1"/>
  <c r="AG74" i="1" s="1"/>
  <c r="AD74" i="1" s="1"/>
  <c r="S74" i="1"/>
  <c r="S126" i="1"/>
  <c r="X126" i="1"/>
  <c r="AC126" i="1" s="1"/>
  <c r="AJ126" i="1" s="1"/>
  <c r="AG126" i="1" s="1"/>
  <c r="AD126" i="1" s="1"/>
  <c r="S40" i="1"/>
  <c r="X40" i="1"/>
  <c r="AC40" i="1" s="1"/>
  <c r="AJ40" i="1" s="1"/>
  <c r="AG40" i="1" s="1"/>
  <c r="AD40" i="1" s="1"/>
  <c r="X31" i="1"/>
  <c r="AC31" i="1" s="1"/>
  <c r="AJ31" i="1" s="1"/>
  <c r="AG31" i="1" s="1"/>
  <c r="AD31" i="1" s="1"/>
  <c r="S31" i="1"/>
  <c r="X160" i="1"/>
  <c r="AC160" i="1" s="1"/>
  <c r="AJ160" i="1" s="1"/>
  <c r="AG160" i="1" s="1"/>
  <c r="AD160" i="1" s="1"/>
  <c r="S68" i="1"/>
  <c r="X68" i="1"/>
  <c r="AC68" i="1" s="1"/>
  <c r="AJ68" i="1" s="1"/>
  <c r="AG68" i="1" s="1"/>
  <c r="AD68" i="1" s="1"/>
  <c r="S1" i="1"/>
  <c r="X1" i="1"/>
  <c r="AC1" i="1" s="1"/>
  <c r="AJ1" i="1" s="1"/>
  <c r="AG1" i="1" s="1"/>
  <c r="AD1" i="1" s="1"/>
  <c r="S107" i="1"/>
  <c r="X107" i="1"/>
  <c r="AC107" i="1" s="1"/>
  <c r="AJ107" i="1" s="1"/>
  <c r="AG107" i="1" s="1"/>
  <c r="AD107" i="1" s="1"/>
  <c r="X141" i="1"/>
  <c r="AC141" i="1" s="1"/>
  <c r="AJ141" i="1" s="1"/>
  <c r="AG141" i="1" s="1"/>
  <c r="AD141" i="1" s="1"/>
  <c r="X169" i="1"/>
  <c r="AC169" i="1" s="1"/>
  <c r="AJ169" i="1" s="1"/>
  <c r="AG169" i="1" s="1"/>
  <c r="AD169" i="1" s="1"/>
  <c r="S169" i="1"/>
  <c r="S105" i="1"/>
  <c r="X105" i="1"/>
  <c r="AC105" i="1" s="1"/>
  <c r="AJ105" i="1" s="1"/>
  <c r="AG105" i="1" s="1"/>
  <c r="AD105" i="1" s="1"/>
  <c r="X33" i="1"/>
  <c r="AC33" i="1" s="1"/>
  <c r="AJ33" i="1" s="1"/>
  <c r="AG33" i="1" s="1"/>
  <c r="AD33" i="1" s="1"/>
  <c r="S33" i="1"/>
  <c r="S57" i="1"/>
  <c r="X57" i="1"/>
  <c r="AC57" i="1" s="1"/>
  <c r="AJ57" i="1" s="1"/>
  <c r="AG57" i="1" s="1"/>
  <c r="AD57" i="1" s="1"/>
  <c r="S63" i="1"/>
  <c r="X63" i="1"/>
  <c r="AC63" i="1" s="1"/>
  <c r="AJ63" i="1" s="1"/>
  <c r="AG63" i="1" s="1"/>
  <c r="AD63" i="1" s="1"/>
  <c r="S95" i="1"/>
  <c r="X95" i="1"/>
  <c r="AC95" i="1" s="1"/>
  <c r="AJ95" i="1" s="1"/>
  <c r="AG95" i="1" s="1"/>
  <c r="AD95" i="1" s="1"/>
  <c r="X184" i="1"/>
  <c r="AC184" i="1" s="1"/>
  <c r="AJ184" i="1" s="1"/>
  <c r="AG184" i="1" s="1"/>
  <c r="AD184" i="1" s="1"/>
  <c r="S84" i="1"/>
  <c r="X84" i="1"/>
  <c r="AC84" i="1" s="1"/>
  <c r="AJ84" i="1" s="1"/>
  <c r="AG84" i="1" s="1"/>
  <c r="AD84" i="1" s="1"/>
  <c r="S167" i="1"/>
  <c r="X167" i="1"/>
  <c r="AC167" i="1" s="1"/>
  <c r="AJ167" i="1" s="1"/>
  <c r="AG167" i="1" s="1"/>
  <c r="AD167" i="1" s="1"/>
  <c r="X32" i="1"/>
  <c r="AC32" i="1" s="1"/>
  <c r="AJ32" i="1" s="1"/>
  <c r="AG32" i="1" s="1"/>
  <c r="AD32" i="1" s="1"/>
  <c r="S32" i="1"/>
  <c r="X42" i="1"/>
  <c r="AC42" i="1" s="1"/>
  <c r="AJ42" i="1" s="1"/>
  <c r="AG42" i="1" s="1"/>
  <c r="AD42" i="1" s="1"/>
  <c r="S42" i="1"/>
  <c r="X145" i="1"/>
  <c r="AC145" i="1" s="1"/>
  <c r="AJ145" i="1" s="1"/>
  <c r="AG145" i="1" s="1"/>
  <c r="AD145" i="1" s="1"/>
  <c r="X197" i="1"/>
  <c r="AC197" i="1" s="1"/>
  <c r="AJ197" i="1" s="1"/>
  <c r="AG197" i="1" s="1"/>
  <c r="AD197" i="1" s="1"/>
  <c r="S197" i="1"/>
  <c r="X161" i="1"/>
  <c r="AC161" i="1" s="1"/>
  <c r="AJ161" i="1" s="1"/>
  <c r="AG161" i="1" s="1"/>
  <c r="AD161" i="1" s="1"/>
  <c r="X136" i="1"/>
  <c r="AC136" i="1" s="1"/>
  <c r="AJ136" i="1" s="1"/>
  <c r="AG136" i="1" s="1"/>
  <c r="AD136" i="1" s="1"/>
  <c r="S136" i="1"/>
  <c r="S77" i="1"/>
  <c r="X77" i="1"/>
  <c r="AC77" i="1" s="1"/>
  <c r="AJ77" i="1" s="1"/>
  <c r="AG77" i="1" s="1"/>
  <c r="AD77" i="1" s="1"/>
  <c r="S76" i="1"/>
  <c r="X76" i="1"/>
  <c r="AC76" i="1" s="1"/>
  <c r="AJ76" i="1" s="1"/>
  <c r="AG76" i="1" s="1"/>
  <c r="AD76" i="1" s="1"/>
  <c r="S41" i="1"/>
  <c r="X41" i="1"/>
  <c r="AC41" i="1" s="1"/>
  <c r="AJ41" i="1" s="1"/>
  <c r="AG41" i="1" s="1"/>
  <c r="AD41" i="1" s="1"/>
  <c r="X113" i="1"/>
  <c r="AC113" i="1" s="1"/>
  <c r="AJ113" i="1" s="1"/>
  <c r="AG113" i="1" s="1"/>
  <c r="AD113" i="1" s="1"/>
  <c r="S113" i="1"/>
  <c r="S3" i="1"/>
  <c r="X3" i="1"/>
  <c r="AC3" i="1" s="1"/>
  <c r="AJ3" i="1" s="1"/>
  <c r="AG3" i="1" s="1"/>
  <c r="AD3" i="1" s="1"/>
  <c r="X50" i="1"/>
  <c r="AC50" i="1" s="1"/>
  <c r="AJ50" i="1" s="1"/>
  <c r="AG50" i="1" s="1"/>
  <c r="AD50" i="1" s="1"/>
  <c r="S50" i="1"/>
  <c r="X30" i="1"/>
  <c r="AC30" i="1" s="1"/>
  <c r="AJ30" i="1" s="1"/>
  <c r="AG30" i="1" s="1"/>
  <c r="AD30" i="1" s="1"/>
  <c r="S30" i="1"/>
  <c r="S75" i="1"/>
  <c r="X75" i="1"/>
  <c r="AC75" i="1" s="1"/>
  <c r="AJ75" i="1" s="1"/>
  <c r="AG75" i="1" s="1"/>
  <c r="AD75" i="1" s="1"/>
  <c r="S120" i="1"/>
  <c r="X120" i="1"/>
  <c r="AC120" i="1" s="1"/>
  <c r="AJ120" i="1" s="1"/>
  <c r="AG120" i="1" s="1"/>
  <c r="AD120" i="1" s="1"/>
  <c r="S114" i="1"/>
  <c r="X114" i="1"/>
  <c r="AC114" i="1" s="1"/>
  <c r="AJ114" i="1" s="1"/>
  <c r="AG114" i="1" s="1"/>
  <c r="AD114" i="1" s="1"/>
  <c r="X48" i="1"/>
  <c r="AC48" i="1" s="1"/>
  <c r="AJ48" i="1" s="1"/>
  <c r="AG48" i="1" s="1"/>
  <c r="AD48" i="1" s="1"/>
  <c r="S48" i="1"/>
  <c r="S56" i="1"/>
  <c r="X56" i="1"/>
  <c r="AC56" i="1" s="1"/>
  <c r="AJ56" i="1" s="1"/>
  <c r="AG56" i="1" s="1"/>
  <c r="AD56" i="1" s="1"/>
  <c r="S2" i="1"/>
  <c r="X2" i="1"/>
  <c r="AC2" i="1" s="1"/>
  <c r="AJ2" i="1" s="1"/>
  <c r="AG2" i="1" s="1"/>
  <c r="AD2" i="1" s="1"/>
  <c r="S101" i="1"/>
  <c r="X101" i="1"/>
  <c r="AC101" i="1" s="1"/>
  <c r="AJ101" i="1" s="1"/>
  <c r="AG101" i="1" s="1"/>
  <c r="AD101" i="1" s="1"/>
  <c r="S168" i="1"/>
  <c r="X168" i="1"/>
  <c r="AC168" i="1" s="1"/>
  <c r="AJ168" i="1" s="1"/>
  <c r="AG168" i="1" s="1"/>
  <c r="AD168" i="1" s="1"/>
  <c r="S24" i="1"/>
  <c r="X24" i="1"/>
  <c r="AC24" i="1" s="1"/>
  <c r="AJ24" i="1" s="1"/>
  <c r="AG24" i="1" s="1"/>
  <c r="AD24" i="1" s="1"/>
  <c r="X153" i="1"/>
  <c r="AC153" i="1" s="1"/>
  <c r="AJ153" i="1" s="1"/>
  <c r="AG153" i="1" s="1"/>
  <c r="AD153" i="1" s="1"/>
  <c r="X140" i="1"/>
  <c r="AC140" i="1" s="1"/>
  <c r="AJ140" i="1" s="1"/>
  <c r="AG140" i="1" s="1"/>
  <c r="AD140" i="1" s="1"/>
  <c r="X146" i="1"/>
  <c r="AC146" i="1" s="1"/>
  <c r="AJ146" i="1" s="1"/>
  <c r="AG146" i="1" s="1"/>
  <c r="AD146" i="1" s="1"/>
  <c r="X134" i="1"/>
  <c r="AC134" i="1" s="1"/>
  <c r="AJ134" i="1" s="1"/>
  <c r="AG134" i="1" s="1"/>
  <c r="AD134" i="1" s="1"/>
  <c r="S134" i="1"/>
  <c r="X78" i="1" l="1"/>
  <c r="AC78" i="1" s="1"/>
  <c r="AJ78" i="1" s="1"/>
  <c r="AG78" i="1" s="1"/>
  <c r="AD78" i="1" s="1"/>
  <c r="X187" i="1"/>
  <c r="AC187" i="1" s="1"/>
  <c r="AJ187" i="1" s="1"/>
  <c r="AG187" i="1" s="1"/>
  <c r="AD187" i="1" s="1"/>
  <c r="S187" i="1"/>
  <c r="S179" i="1"/>
  <c r="X179" i="1"/>
  <c r="AC179" i="1" s="1"/>
  <c r="AJ179" i="1" s="1"/>
  <c r="AG179" i="1" s="1"/>
  <c r="AD179" i="1" s="1"/>
  <c r="S181" i="1"/>
  <c r="X181" i="1"/>
  <c r="AC181" i="1" s="1"/>
  <c r="AJ181" i="1" s="1"/>
  <c r="AG181" i="1" s="1"/>
  <c r="AD181" i="1" s="1"/>
</calcChain>
</file>

<file path=xl/sharedStrings.xml><?xml version="1.0" encoding="utf-8"?>
<sst xmlns="http://schemas.openxmlformats.org/spreadsheetml/2006/main" count="1136" uniqueCount="282">
  <si>
    <t>Date</t>
  </si>
  <si>
    <t>Announced</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</si>
  <si>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</si>
  <si>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</si>
  <si>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</si>
  <si>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</si>
  <si>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</si>
  <si>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</si>
  <si>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</si>
  <si>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</si>
  <si>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</si>
  <si>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</si>
  <si>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</si>
  <si>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</si>
  <si>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</si>
  <si>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</si>
  <si>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</si>
  <si>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</si>
  <si>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</si>
  <si>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</si>
  <si>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</si>
  <si>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</si>
  <si>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</si>
  <si>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</si>
  <si>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</si>
  <si>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</si>
  <si>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</si>
  <si>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</si>
  <si>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</si>
  <si>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</si>
  <si>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</si>
  <si>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</si>
  <si>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</si>
  <si>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</si>
  <si>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</si>
  <si>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</si>
  <si>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</si>
  <si>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</si>
  <si>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</si>
  <si>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</si>
  <si>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</si>
  <si>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</si>
  <si>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</si>
  <si>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</si>
  <si>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</si>
  <si>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</si>
  <si>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</si>
  <si>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</si>
  <si>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</si>
  <si>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</si>
  <si>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</si>
  <si>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</si>
  <si>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</si>
  <si>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</si>
  <si>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</si>
  <si>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</si>
  <si>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</si>
  <si>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</si>
  <si>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</si>
  <si>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</si>
  <si>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</si>
  <si>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</si>
  <si>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</si>
  <si>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</si>
  <si>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</si>
  <si>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</si>
  <si>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</si>
  <si>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</si>
  <si>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</si>
  <si>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</si>
  <si>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</si>
  <si>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</si>
  <si>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</si>
  <si>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</si>
  <si>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</si>
  <si>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</si>
  <si>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</si>
  <si>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</si>
  <si>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</si>
  <si>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</si>
  <si>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</si>
  <si>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</si>
  <si>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</si>
  <si>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</si>
  <si>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</si>
  <si>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</si>
  <si>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 xml:space="preserve"> </t>
  </si>
  <si>
    <t>Changes:</t>
  </si>
  <si>
    <t>Import I - Field Tile</t>
  </si>
  <si>
    <t>Import I - Trim</t>
  </si>
  <si>
    <t>Import I - Decos</t>
  </si>
  <si>
    <t>Item # Lookup:</t>
  </si>
  <si>
    <t>Discontinued Products:</t>
  </si>
  <si>
    <t>New Products:</t>
  </si>
  <si>
    <t>This price list is available electronically on an Excel spreadsheet at www.conestogatile.com/pricelists.</t>
  </si>
  <si>
    <t>Kronos</t>
  </si>
  <si>
    <t>K</t>
  </si>
  <si>
    <t>G</t>
  </si>
  <si>
    <t>KRCO</t>
  </si>
  <si>
    <t>https://kronos-usa.com/</t>
  </si>
  <si>
    <t>7.75 SF/CTN</t>
  </si>
  <si>
    <t>Cotto</t>
  </si>
  <si>
    <t>KRCA</t>
  </si>
  <si>
    <t>4.85 SF/CTN</t>
  </si>
  <si>
    <t>15.50 SF/CTN</t>
  </si>
  <si>
    <t>KRCT</t>
  </si>
  <si>
    <t>KRIC</t>
  </si>
  <si>
    <t>24" x 24"</t>
  </si>
  <si>
    <t>12" x 12"</t>
  </si>
  <si>
    <t>12" x 24"</t>
  </si>
  <si>
    <t>24" x 48"</t>
  </si>
  <si>
    <r>
      <t>COTTO</t>
    </r>
    <r>
      <rPr>
        <i/>
        <u/>
        <sz val="8"/>
        <rFont val="Arial"/>
        <family val="2"/>
      </rPr>
      <t xml:space="preserve"> - 3/4" Thick Porcelain Pavers (Rectified)</t>
    </r>
  </si>
  <si>
    <r>
      <t>CROSS CUT ANDES</t>
    </r>
    <r>
      <rPr>
        <i/>
        <u/>
        <sz val="8"/>
        <rFont val="Arial"/>
        <family val="2"/>
      </rPr>
      <t xml:space="preserve"> - 3/4" Thick Porcelain Pavers (Rectified)</t>
    </r>
  </si>
  <si>
    <r>
      <t>CROSS CUT TIVOLI</t>
    </r>
    <r>
      <rPr>
        <i/>
        <u/>
        <sz val="8"/>
        <rFont val="Arial"/>
        <family val="2"/>
      </rPr>
      <t xml:space="preserve"> - 3/4" Thick Porcelain Pavers (Rectified)</t>
    </r>
  </si>
  <si>
    <r>
      <t>ICON TRAVERTINE</t>
    </r>
    <r>
      <rPr>
        <i/>
        <u/>
        <sz val="8"/>
        <rFont val="Arial"/>
        <family val="2"/>
      </rPr>
      <t xml:space="preserve"> - 3/4" Thick Porcelain Pavers (Rectified)</t>
    </r>
  </si>
  <si>
    <r>
      <t>MONOCROMATICA</t>
    </r>
    <r>
      <rPr>
        <i/>
        <u/>
        <sz val="8"/>
        <rFont val="Arial"/>
        <family val="2"/>
      </rPr>
      <t xml:space="preserve"> - 3/4" Thick Porcelain Pavers (Rectified)</t>
    </r>
  </si>
  <si>
    <t>KRMO</t>
  </si>
  <si>
    <r>
      <t>OCEAN STONE</t>
    </r>
    <r>
      <rPr>
        <i/>
        <u/>
        <sz val="8"/>
        <rFont val="Arial"/>
        <family val="2"/>
      </rPr>
      <t xml:space="preserve"> - 3/4" Thick Porcelain Pavers (Rectified)</t>
    </r>
  </si>
  <si>
    <t>Black</t>
  </si>
  <si>
    <t>KROC</t>
  </si>
  <si>
    <r>
      <t>PENNSYLVANIA</t>
    </r>
    <r>
      <rPr>
        <i/>
        <u/>
        <sz val="8"/>
        <rFont val="Arial"/>
        <family val="2"/>
      </rPr>
      <t xml:space="preserve"> - 3/4" Thick Porcelain Pavers (Rectified)</t>
    </r>
  </si>
  <si>
    <t>KRPE</t>
  </si>
  <si>
    <t>12" x 48"</t>
  </si>
  <si>
    <r>
      <t>PRIMA MATERIA</t>
    </r>
    <r>
      <rPr>
        <i/>
        <u/>
        <sz val="8"/>
        <rFont val="Arial"/>
        <family val="2"/>
      </rPr>
      <t xml:space="preserve"> - 3/4" Thick Porcelain Pavers (Rectified)</t>
    </r>
  </si>
  <si>
    <t>KRPR</t>
  </si>
  <si>
    <r>
      <t>QUARTZITE</t>
    </r>
    <r>
      <rPr>
        <i/>
        <u/>
        <sz val="8"/>
        <rFont val="Arial"/>
        <family val="2"/>
      </rPr>
      <t xml:space="preserve"> - 3/4" Thick Porcelain Pavers (Rectified)</t>
    </r>
  </si>
  <si>
    <t>KRQU</t>
  </si>
  <si>
    <r>
      <t>STONE</t>
    </r>
    <r>
      <rPr>
        <i/>
        <u/>
        <sz val="8"/>
        <rFont val="Arial"/>
        <family val="2"/>
      </rPr>
      <t xml:space="preserve"> - 3/4" Thick Porcelain Pavers (Rectified)</t>
    </r>
  </si>
  <si>
    <t>KRST</t>
  </si>
  <si>
    <r>
      <t>TERRAZZO</t>
    </r>
    <r>
      <rPr>
        <i/>
        <u/>
        <sz val="8"/>
        <rFont val="Arial"/>
        <family val="2"/>
      </rPr>
      <t xml:space="preserve"> - 3/4" Thick Porcelain Pavers (Rectified)</t>
    </r>
  </si>
  <si>
    <t>KRTE</t>
  </si>
  <si>
    <r>
      <t>TEX - WOOD</t>
    </r>
    <r>
      <rPr>
        <i/>
        <u/>
        <sz val="8"/>
        <rFont val="Arial"/>
        <family val="2"/>
      </rPr>
      <t xml:space="preserve"> - 3/4" Thick Porcelain Pavers (Rectified)</t>
    </r>
  </si>
  <si>
    <t>KRTX</t>
  </si>
  <si>
    <r>
      <t>TIMBER - WOOD</t>
    </r>
    <r>
      <rPr>
        <i/>
        <u/>
        <sz val="8"/>
        <rFont val="Arial"/>
        <family val="2"/>
      </rPr>
      <t xml:space="preserve"> - 3/4" Thick Porcelain Pavers (Rectified)</t>
    </r>
  </si>
  <si>
    <t>KRTM</t>
  </si>
  <si>
    <t xml:space="preserve"> Ipe'</t>
  </si>
  <si>
    <t>16" x 48"</t>
  </si>
  <si>
    <t>Shock Control</t>
  </si>
  <si>
    <t>Metal Basket</t>
  </si>
  <si>
    <t>Steel</t>
  </si>
  <si>
    <t>SC01</t>
  </si>
  <si>
    <t>SC02</t>
  </si>
  <si>
    <t>SC03</t>
  </si>
  <si>
    <t>Klip Up</t>
  </si>
  <si>
    <t>Klip Down</t>
  </si>
  <si>
    <t>Klip Wall</t>
  </si>
  <si>
    <t>Power Key</t>
  </si>
  <si>
    <t>Power Up</t>
  </si>
  <si>
    <t>KUP</t>
  </si>
  <si>
    <t>KDOWN</t>
  </si>
  <si>
    <t>KWALL</t>
  </si>
  <si>
    <t>SKU</t>
  </si>
  <si>
    <t>KTPOWKEY</t>
  </si>
  <si>
    <t>KTPOWUP4</t>
  </si>
  <si>
    <t>KSPACE13</t>
  </si>
  <si>
    <t>Cappuccino          Shell          Silver</t>
  </si>
  <si>
    <t>Avorio          Crema          Walnut</t>
  </si>
  <si>
    <t>Pearl          River</t>
  </si>
  <si>
    <t>Ash          Basalt          Bone          Cognac          Leather          Sand</t>
  </si>
  <si>
    <t>Black          Tan          White Cool</t>
  </si>
  <si>
    <t>Full Color          True Blue</t>
  </si>
  <si>
    <t>Cemento          Cenere          Sandalo</t>
  </si>
  <si>
    <t>Crystal White          Sandy Island</t>
  </si>
  <si>
    <t>Cloud          Crystal White          Laguna          Sandy Island</t>
  </si>
  <si>
    <t>Color:</t>
  </si>
  <si>
    <t>Colors:</t>
  </si>
  <si>
    <t>Creamstone</t>
  </si>
  <si>
    <t>Creamstone          Moonstone</t>
  </si>
  <si>
    <t>Charcoal          Cool Grey          Cool White          Grey Black          White Black</t>
  </si>
  <si>
    <t>Brown          Grey          Ivory</t>
  </si>
  <si>
    <t xml:space="preserve"> Ipe'          Teak</t>
  </si>
  <si>
    <t>Trims / Copings (All Colors)</t>
  </si>
  <si>
    <t>Accessories</t>
  </si>
  <si>
    <t>COTTO</t>
  </si>
  <si>
    <t>CROSS CUT ANDES</t>
  </si>
  <si>
    <t>CROSS CUT TIVOLI</t>
  </si>
  <si>
    <t>ICON TRAVERTINE</t>
  </si>
  <si>
    <t>MONOCROMATICA</t>
  </si>
  <si>
    <t>OCEAN STONE</t>
  </si>
  <si>
    <t>PENNSYLVANIA</t>
  </si>
  <si>
    <t>PRIMA MATERIA</t>
  </si>
  <si>
    <t>QUARTZITE</t>
  </si>
  <si>
    <t>STONE</t>
  </si>
  <si>
    <t>TERRAZZO</t>
  </si>
  <si>
    <t>TEX - WOOD</t>
  </si>
  <si>
    <t>TIMBER - WOOD</t>
  </si>
  <si>
    <t>3/4" Thick Porcelain Pavers</t>
  </si>
  <si>
    <t>LUK</t>
  </si>
  <si>
    <t>15/32" - 45/64"</t>
  </si>
  <si>
    <t>45/64" - 15/16"</t>
  </si>
  <si>
    <t>J1</t>
  </si>
  <si>
    <t>J2</t>
  </si>
  <si>
    <t>J3</t>
  </si>
  <si>
    <t>Q1</t>
  </si>
  <si>
    <t>Q2</t>
  </si>
  <si>
    <t>Q3</t>
  </si>
  <si>
    <t>Q4</t>
  </si>
  <si>
    <t>Q5</t>
  </si>
  <si>
    <t>Head</t>
  </si>
  <si>
    <t>1/16''- 3/32''</t>
  </si>
  <si>
    <t>15/16" - 1-11/64"</t>
  </si>
  <si>
    <t>13/16" - 1-11/64"</t>
  </si>
  <si>
    <t>1-9/64" - 1-23/32"</t>
  </si>
  <si>
    <t>1-11/16" - 2-53/64"</t>
  </si>
  <si>
    <t>2-3/4" - 4-61/64"</t>
  </si>
  <si>
    <t>4-7/8" - 9-13/64"</t>
  </si>
  <si>
    <t>Tower</t>
  </si>
  <si>
    <t>QTS</t>
  </si>
  <si>
    <t>QTL</t>
  </si>
  <si>
    <t>Q Plus</t>
  </si>
  <si>
    <t>QPLUS</t>
  </si>
  <si>
    <t>9/32''</t>
  </si>
  <si>
    <t>29/32'' - 1-3/16"</t>
  </si>
  <si>
    <t>2-33/64'' - 4-21/64''</t>
  </si>
  <si>
    <t>Queen Joist</t>
  </si>
  <si>
    <t>QJ1</t>
  </si>
  <si>
    <t>QJ2</t>
  </si>
  <si>
    <t>QJ3</t>
  </si>
  <si>
    <t>QJ4</t>
  </si>
  <si>
    <t>QJ5</t>
  </si>
  <si>
    <t>QJH</t>
  </si>
  <si>
    <t>H= 25/32''</t>
  </si>
  <si>
    <t>1-39/64" - 1-61/64"</t>
  </si>
  <si>
    <t>2-5/16" - 2-33/64"</t>
  </si>
  <si>
    <t>2-15/32" - 3-39/64"</t>
  </si>
  <si>
    <t>3-17/32" - 5-47/64"</t>
  </si>
  <si>
    <t>ARAIL</t>
  </si>
  <si>
    <t>5-21/32" - 10"</t>
  </si>
  <si>
    <t>7-7/8" Diameter</t>
  </si>
  <si>
    <t>Junior Self-Levelling Base</t>
  </si>
  <si>
    <t>Queen Paving Support</t>
  </si>
  <si>
    <t>Lucky Compensator</t>
  </si>
  <si>
    <t>100 EA/PKG</t>
  </si>
  <si>
    <t>Aluminum Rail/Joist</t>
  </si>
  <si>
    <t>Coping - Double Mitered Edge "L" Shape with 2" Drop on 1 Long Side &amp; 1 Short Side</t>
  </si>
  <si>
    <t>Coping - Mitered Edge "L" Shape with 2" Drop on 1 Long Side</t>
  </si>
  <si>
    <t>Coping - w/45° Corner Cut &amp; Mitered Edge "L" Shape with 2" Drop on 1 Long Side</t>
  </si>
  <si>
    <t>Coping - Full Bullnose Corner (Two Sides)</t>
  </si>
  <si>
    <t>Coping - Full Bullnose (One Side)</t>
  </si>
  <si>
    <t>Coping - Double Bevel (One Side)</t>
  </si>
  <si>
    <t>Coping - Full Bullnose (Two 24" Sides)</t>
  </si>
  <si>
    <t>Coping - Double Bevel Corner (Two Sides)</t>
  </si>
  <si>
    <t>Coping - Full Bullnose Corner (Three Sides)</t>
  </si>
  <si>
    <t>Coping - Double Bevel Corner (Three Sides)</t>
  </si>
  <si>
    <t>Coping - Double Bevel (Two 24" Sides)</t>
  </si>
  <si>
    <t>Coping - Full Bullnose (48" Sides)</t>
  </si>
  <si>
    <t>Coping - Double Bevel (48" Sides)</t>
  </si>
  <si>
    <t>Coping - Full Bullnose (Two Long Sides &amp; One Short Side)</t>
  </si>
  <si>
    <t>Coping - Double Bevel (Two Long Sides &amp; One Short Side)</t>
  </si>
  <si>
    <t>Accessories / Pedestals</t>
  </si>
  <si>
    <r>
      <t>Trims / Copings (All Colors)</t>
    </r>
    <r>
      <rPr>
        <i/>
        <u/>
        <sz val="8"/>
        <rFont val="Arial"/>
        <family val="2"/>
      </rPr>
      <t xml:space="preserve"> - 3/4" Thick</t>
    </r>
  </si>
  <si>
    <t xml:space="preserve">  </t>
  </si>
  <si>
    <t>4/1/26</t>
  </si>
  <si>
    <t>Lifting Handle</t>
  </si>
  <si>
    <t>MO30600</t>
  </si>
  <si>
    <t>Kross Plate 4</t>
  </si>
  <si>
    <t>KPACEP4</t>
  </si>
  <si>
    <t>Kross Easy 3</t>
  </si>
  <si>
    <t>2.36" x 96"</t>
  </si>
  <si>
    <t>5/32" - H= 19/32"</t>
  </si>
  <si>
    <t>1/8" - H= 19/32"</t>
  </si>
  <si>
    <t>H= 0.40"</t>
  </si>
  <si>
    <t>H= 0.20"</t>
  </si>
  <si>
    <t>Cloud</t>
  </si>
  <si>
    <t>Cloud Extension</t>
  </si>
  <si>
    <t>CL01</t>
  </si>
  <si>
    <t>CL02</t>
  </si>
  <si>
    <t>0.98" x 48" H= 0.67"</t>
  </si>
  <si>
    <t>Line Plain</t>
  </si>
  <si>
    <t>LINEPL</t>
  </si>
  <si>
    <t>Windproof System/Steel Clip</t>
  </si>
  <si>
    <t>CLIP01</t>
  </si>
  <si>
    <t>0.09"</t>
  </si>
  <si>
    <t>Notes:</t>
  </si>
  <si>
    <t>a) Please contact customer service for price and availability.</t>
  </si>
  <si>
    <t>continued on next page</t>
  </si>
  <si>
    <r>
      <t xml:space="preserve">Accessories / Pedestals </t>
    </r>
    <r>
      <rPr>
        <i/>
        <u/>
        <sz val="8"/>
        <rFont val="Arial"/>
        <family val="2"/>
      </rPr>
      <t>- continued</t>
    </r>
  </si>
  <si>
    <t>SKUDO smooth</t>
  </si>
  <si>
    <t>2-3</t>
  </si>
  <si>
    <t>new</t>
  </si>
  <si>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</sst>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m/dd/yy;@"/>
  </numFmts>
  <fonts count="31"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i/>
      <u/>
      <sz val="8"/>
      <name val="Arial"/>
      <family val="2"/>
    </font>
    <font>
      <u/>
      <sz val="8"/>
      <name val="Arial"/>
      <family val="2"/>
    </font>
    <font>
      <b/>
      <sz val="11"/>
      <name val="Arial"/>
      <family val="2"/>
    </font>
    <font>
      <sz val="10"/>
      <name val="Arial Narrow"/>
      <family val="2"/>
    </font>
    <font>
      <b/>
      <sz val="10"/>
      <color rgb="FF0000FF"/>
      <name val="Arial"/>
      <family val="2"/>
    </font>
    <font>
      <sz val="10"/>
      <color rgb="FF000000"/>
      <name val="Arial"/>
      <family val="2"/>
    </font>
    <font>
      <i/>
      <sz val="10"/>
      <name val="Arial"/>
      <family val="2"/>
    </font>
    <font>
      <i/>
      <sz val="10"/>
      <color rgb="FFFF0000"/>
      <name val="Arial"/>
      <family val="2"/>
    </font>
    <font>
      <i/>
      <u/>
      <sz val="10"/>
      <color rgb="FFFF0000"/>
      <name val="Arial"/>
      <family val="2"/>
    </font>
    <font>
      <b/>
      <i/>
      <sz val="8"/>
      <name val="Arial"/>
      <family val="2"/>
    </font>
    <font>
      <b/>
      <i/>
      <u/>
      <sz val="8"/>
      <name val="Arial"/>
      <family val="2"/>
    </font>
    <font>
      <sz val="8"/>
      <color rgb="FFFF0000"/>
      <name val="Arial Narrow"/>
      <family val="2"/>
    </font>
    <font>
      <sz val="7"/>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0" fontId="10" fillId="0" borderId="0" applyNumberFormat="0" applyFill="0" applyBorder="0" applyAlignment="0" applyProtection="0">
      <alignment vertical="top"/>
      <protection locked="0"/>
    </xf>
    <xf numFmtId="9" fontId="1" fillId="0" borderId="0" applyFont="0" applyFill="0" applyBorder="0" applyAlignment="0" applyProtection="0"/>
  </cellStyleXfs>
  <cellXfs count="233">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20" fillId="0" borderId="0" xfId="0" applyFont="1"/>
    <xf numFmtId="0" fontId="15" fillId="0" borderId="0" xfId="0" applyFont="1" applyAlignment="1">
      <alignment vertical="center"/>
    </xf>
    <xf numFmtId="0" fontId="19" fillId="0" borderId="0" xfId="0" applyFont="1" applyAlignment="1">
      <alignment vertical="center"/>
    </xf>
    <xf numFmtId="0" fontId="11" fillId="0" borderId="0" xfId="0" applyFont="1" applyAlignment="1">
      <alignment vertical="center"/>
    </xf>
    <xf numFmtId="43" fontId="4" fillId="0" borderId="0" xfId="1" applyFont="1" applyFill="1" applyAlignment="1">
      <alignment vertical="center"/>
    </xf>
    <xf numFmtId="0" fontId="2" fillId="0" borderId="0" xfId="0" applyFont="1"/>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3"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2" fillId="0" borderId="0" xfId="0" applyFont="1" applyAlignment="1">
      <alignment vertical="center"/>
    </xf>
    <xf numFmtId="0" fontId="2" fillId="0" borderId="1" xfId="0" applyFont="1" applyBorder="1"/>
    <xf numFmtId="14" fontId="3" fillId="10" borderId="4" xfId="0" applyNumberFormat="1" applyFont="1" applyFill="1" applyBorder="1" applyAlignment="1">
      <alignment horizontal="center" vertical="center"/>
    </xf>
    <xf numFmtId="14" fontId="3" fillId="10" borderId="5" xfId="0" applyNumberFormat="1" applyFont="1" applyFill="1" applyBorder="1" applyAlignment="1">
      <alignment horizontal="center" vertical="center"/>
    </xf>
    <xf numFmtId="0" fontId="2" fillId="0" borderId="0" xfId="0" applyFont="1" applyAlignment="1">
      <alignment vertical="center" wrapText="1"/>
    </xf>
    <xf numFmtId="0" fontId="10" fillId="0" borderId="1" xfId="2" quotePrefix="1" applyBorder="1" applyAlignment="1" applyProtection="1"/>
    <xf numFmtId="168" fontId="3" fillId="10" borderId="4" xfId="0" applyNumberFormat="1" applyFont="1" applyFill="1" applyBorder="1" applyAlignment="1">
      <alignment horizontal="center" vertical="center"/>
    </xf>
    <xf numFmtId="168" fontId="3" fillId="10" borderId="5" xfId="0" applyNumberFormat="1" applyFont="1" applyFill="1" applyBorder="1" applyAlignment="1">
      <alignment horizontal="center" vertical="center"/>
    </xf>
    <xf numFmtId="168" fontId="3" fillId="0" borderId="0" xfId="0" applyNumberFormat="1" applyFont="1" applyAlignment="1">
      <alignment horizontal="left" vertical="center"/>
    </xf>
    <xf numFmtId="168" fontId="2" fillId="0" borderId="0" xfId="0" quotePrefix="1" applyNumberFormat="1" applyFont="1" applyAlignment="1">
      <alignment horizontal="left" vertical="center"/>
    </xf>
    <xf numFmtId="168" fontId="3" fillId="0" borderId="0" xfId="0" applyNumberFormat="1" applyFont="1" applyAlignment="1">
      <alignment horizontal="left"/>
    </xf>
    <xf numFmtId="4" fontId="6" fillId="0" borderId="2" xfId="1" applyNumberFormat="1" applyFont="1" applyFill="1" applyBorder="1" applyAlignment="1">
      <alignment vertical="center"/>
    </xf>
    <xf numFmtId="0" fontId="4" fillId="0" borderId="6" xfId="0" applyFont="1" applyBorder="1" applyAlignment="1">
      <alignment vertical="center"/>
    </xf>
    <xf numFmtId="49" fontId="7" fillId="0" borderId="0" xfId="0" applyNumberFormat="1" applyFont="1" applyAlignment="1">
      <alignment horizontal="left" vertical="center"/>
    </xf>
    <xf numFmtId="0" fontId="7" fillId="0" borderId="0" xfId="0" applyFont="1"/>
    <xf numFmtId="168" fontId="22" fillId="0" borderId="0" xfId="0" applyNumberFormat="1" applyFont="1" applyAlignment="1">
      <alignment horizontal="left" vertical="center" wrapText="1"/>
    </xf>
    <xf numFmtId="168" fontId="22" fillId="0" borderId="0" xfId="0" applyNumberFormat="1" applyFont="1" applyAlignment="1">
      <alignment horizontal="left" vertical="center"/>
    </xf>
    <xf numFmtId="168" fontId="22" fillId="0" borderId="0" xfId="0" quotePrefix="1" applyNumberFormat="1" applyFont="1" applyAlignment="1">
      <alignment horizontal="left" vertical="center"/>
    </xf>
    <xf numFmtId="0" fontId="0" fillId="0" borderId="0" xfId="0" applyAlignment="1">
      <alignment horizontal="center" vertical="center"/>
    </xf>
    <xf numFmtId="1" fontId="4" fillId="0" borderId="0" xfId="0" quotePrefix="1" applyNumberFormat="1" applyFont="1" applyAlignment="1">
      <alignment horizontal="center" vertical="center"/>
    </xf>
    <xf numFmtId="168" fontId="1" fillId="0" borderId="0" xfId="0" quotePrefix="1" applyNumberFormat="1" applyFont="1" applyAlignment="1">
      <alignment horizontal="left" vertical="top"/>
    </xf>
    <xf numFmtId="0" fontId="1" fillId="0" borderId="0" xfId="0" applyFont="1" applyAlignment="1">
      <alignment vertical="top"/>
    </xf>
    <xf numFmtId="0" fontId="1" fillId="0" borderId="0" xfId="0" quotePrefix="1" applyFont="1" applyAlignment="1">
      <alignment vertical="center" wrapText="1"/>
    </xf>
    <xf numFmtId="0" fontId="1" fillId="0" borderId="0" xfId="0" applyFont="1" applyAlignment="1">
      <alignment vertical="center"/>
    </xf>
    <xf numFmtId="0" fontId="24" fillId="0" borderId="0" xfId="0" applyFont="1" applyAlignment="1">
      <alignment vertical="center"/>
    </xf>
    <xf numFmtId="0" fontId="25" fillId="0" borderId="1" xfId="0" applyFont="1" applyBorder="1"/>
    <xf numFmtId="0" fontId="26" fillId="0" borderId="1" xfId="2" applyFont="1" applyBorder="1" applyAlignment="1" applyProtection="1"/>
    <xf numFmtId="0" fontId="25" fillId="0" borderId="0" xfId="0" applyFont="1"/>
    <xf numFmtId="0" fontId="1" fillId="0" borderId="0" xfId="0" applyFont="1" applyAlignment="1">
      <alignment horizontal="left"/>
    </xf>
    <xf numFmtId="168" fontId="1" fillId="0" borderId="0" xfId="0" applyNumberFormat="1" applyFont="1" applyAlignment="1">
      <alignment horizontal="left" vertical="center"/>
    </xf>
    <xf numFmtId="168" fontId="1" fillId="0" borderId="0" xfId="0" quotePrefix="1" applyNumberFormat="1" applyFont="1" applyAlignment="1">
      <alignment horizontal="left" vertical="center"/>
    </xf>
    <xf numFmtId="168"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center" wrapText="1"/>
    </xf>
    <xf numFmtId="0" fontId="7" fillId="0" borderId="0" xfId="0" quotePrefix="1" applyFont="1" applyAlignment="1">
      <alignment vertical="center"/>
    </xf>
    <xf numFmtId="1" fontId="7" fillId="0" borderId="0" xfId="0" quotePrefix="1" applyNumberFormat="1" applyFont="1" applyAlignment="1">
      <alignment vertical="center"/>
    </xf>
    <xf numFmtId="0" fontId="7" fillId="0" borderId="0" xfId="0" applyFont="1" applyAlignment="1">
      <alignment horizontal="left" vertical="center"/>
    </xf>
    <xf numFmtId="0" fontId="4" fillId="0" borderId="0" xfId="0" applyFont="1" applyAlignment="1">
      <alignment horizontal="left" vertical="center"/>
    </xf>
    <xf numFmtId="43" fontId="4" fillId="0" borderId="0" xfId="1" applyFont="1" applyFill="1" applyBorder="1" applyAlignment="1">
      <alignment vertical="center"/>
    </xf>
    <xf numFmtId="4" fontId="6" fillId="0" borderId="0" xfId="1" applyNumberFormat="1" applyFont="1" applyFill="1" applyBorder="1" applyAlignment="1">
      <alignment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0" fillId="0" borderId="9" xfId="0" applyBorder="1"/>
    <xf numFmtId="0" fontId="0" fillId="0" borderId="10" xfId="0" applyBorder="1"/>
    <xf numFmtId="0" fontId="2" fillId="0" borderId="10" xfId="0" applyFont="1" applyBorder="1" applyAlignment="1">
      <alignment vertical="center"/>
    </xf>
    <xf numFmtId="0" fontId="0" fillId="0" borderId="10" xfId="0" applyBorder="1" applyAlignment="1">
      <alignment vertical="center"/>
    </xf>
    <xf numFmtId="0" fontId="27" fillId="0" borderId="0" xfId="0" applyFont="1" applyAlignment="1">
      <alignment vertical="center"/>
    </xf>
    <xf numFmtId="0" fontId="28" fillId="0" borderId="0" xfId="0" applyFont="1" applyAlignment="1">
      <alignment vertical="center"/>
    </xf>
    <xf numFmtId="0" fontId="4" fillId="0" borderId="0" xfId="0" applyFont="1" applyAlignment="1">
      <alignment vertical="center" wrapText="1"/>
    </xf>
    <xf numFmtId="2" fontId="7" fillId="0" borderId="0" xfId="0" applyNumberFormat="1" applyFont="1" applyAlignment="1">
      <alignment horizontal="center" vertical="center"/>
    </xf>
    <xf numFmtId="0" fontId="15" fillId="0" borderId="0" xfId="0" applyFont="1" applyAlignment="1">
      <alignment horizontal="right" vertical="center"/>
    </xf>
    <xf numFmtId="0" fontId="30" fillId="0" borderId="0" xfId="0" applyFont="1" applyAlignment="1">
      <alignment vertical="center"/>
    </xf>
    <xf numFmtId="0" fontId="29" fillId="0" borderId="0" xfId="0" applyFont="1" applyAlignment="1">
      <alignment vertical="center"/>
    </xf>
    <xf numFmtId="0" fontId="5" fillId="0" borderId="0" xfId="0" applyFont="1" applyAlignment="1">
      <alignment horizontal="lef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8" fillId="0" borderId="0" xfId="3"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xf numFmtId="2" fontId="7" fillId="0" borderId="0" xfId="0" applyNumberFormat="1" applyFont="1" applyAlignment="1">
      <alignment horizontal="center" vertical="center" wrapText="1"/>
    </xf>
    <xf numFmtId="0" fontId="14"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0" xfId="0" applyFont="1" applyAlignment="1">
      <alignment horizontal="center" vertical="center" wrapText="1"/>
    </xf>
    <xf numFmtId="0" fontId="21" fillId="0" borderId="0" xfId="0" applyFont="1" applyAlignment="1">
      <alignment horizontal="center" vertical="center" wrapText="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C0C0C0"/>
      <color rgb="FF0000FF"/>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1038225</xdr:colOff>
          <xdr:row>52</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1171575</xdr:colOff>
      <xdr:row>3</xdr:row>
      <xdr:rowOff>9525</xdr:rowOff>
    </xdr:to>
    <xdr:pic>
      <xdr:nvPicPr>
        <xdr:cNvPr id="11072" name="Picture 335">
          <a:extLst>
            <a:ext uri="{FF2B5EF4-FFF2-40B4-BE49-F238E27FC236}">
              <a16:creationId xmlns:a16="http://schemas.microsoft.com/office/drawing/2014/main" id="{00000000-0008-0000-0100-0000402B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0</xdr:colOff>
      <xdr:row>18</xdr:row>
      <xdr:rowOff>0</xdr:rowOff>
    </xdr:from>
    <xdr:to>
      <xdr:col>17</xdr:col>
      <xdr:colOff>304800</xdr:colOff>
      <xdr:row>19</xdr:row>
      <xdr:rowOff>114300</xdr:rowOff>
    </xdr:to>
    <xdr:sp macro="" textlink="">
      <xdr:nvSpPr>
        <xdr:cNvPr id="5121" name="AutoShape 1">
          <a:extLst>
            <a:ext uri="{FF2B5EF4-FFF2-40B4-BE49-F238E27FC236}">
              <a16:creationId xmlns:a16="http://schemas.microsoft.com/office/drawing/2014/main" id="{00000000-0008-0000-0100-000001140000}"/>
            </a:ext>
          </a:extLst>
        </xdr:cNvPr>
        <xdr:cNvSpPr>
          <a:spLocks noChangeAspect="1" noChangeArrowheads="1"/>
        </xdr:cNvSpPr>
      </xdr:nvSpPr>
      <xdr:spPr bwMode="auto">
        <a:xfrm>
          <a:off x="9344025" y="293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742950</xdr:colOff>
      <xdr:row>1</xdr:row>
      <xdr:rowOff>0</xdr:rowOff>
    </xdr:from>
    <xdr:to>
      <xdr:col>7</xdr:col>
      <xdr:colOff>234099</xdr:colOff>
      <xdr:row>4</xdr:row>
      <xdr:rowOff>112104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86050" y="161925"/>
          <a:ext cx="1053249" cy="67407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11</xdr:row>
      <xdr:rowOff>0</xdr:rowOff>
    </xdr:from>
    <xdr:to>
      <xdr:col>12</xdr:col>
      <xdr:colOff>228600</xdr:colOff>
      <xdr:row>11</xdr:row>
      <xdr:rowOff>0</xdr:rowOff>
    </xdr:to>
    <xdr:sp macro="" textlink="">
      <xdr:nvSpPr>
        <xdr:cNvPr id="12928" name="Line 118">
          <a:extLst>
            <a:ext uri="{FF2B5EF4-FFF2-40B4-BE49-F238E27FC236}">
              <a16:creationId xmlns:a16="http://schemas.microsoft.com/office/drawing/2014/main" id="{00000000-0008-0000-0200-000080320000}"/>
            </a:ext>
          </a:extLst>
        </xdr:cNvPr>
        <xdr:cNvSpPr>
          <a:spLocks noChangeShapeType="1"/>
        </xdr:cNvSpPr>
      </xdr:nvSpPr>
      <xdr:spPr bwMode="auto">
        <a:xfrm>
          <a:off x="4171950"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11</xdr:row>
      <xdr:rowOff>0</xdr:rowOff>
    </xdr:from>
    <xdr:to>
      <xdr:col>12</xdr:col>
      <xdr:colOff>228600</xdr:colOff>
      <xdr:row>11</xdr:row>
      <xdr:rowOff>0</xdr:rowOff>
    </xdr:to>
    <xdr:sp macro="" textlink="">
      <xdr:nvSpPr>
        <xdr:cNvPr id="12929" name="Line 192">
          <a:extLst>
            <a:ext uri="{FF2B5EF4-FFF2-40B4-BE49-F238E27FC236}">
              <a16:creationId xmlns:a16="http://schemas.microsoft.com/office/drawing/2014/main" id="{00000000-0008-0000-0200-000081320000}"/>
            </a:ext>
          </a:extLst>
        </xdr:cNvPr>
        <xdr:cNvSpPr>
          <a:spLocks noChangeShapeType="1"/>
        </xdr:cNvSpPr>
      </xdr:nvSpPr>
      <xdr:spPr bwMode="auto">
        <a:xfrm>
          <a:off x="4171950"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11</xdr:row>
      <xdr:rowOff>9525</xdr:rowOff>
    </xdr:from>
    <xdr:to>
      <xdr:col>7</xdr:col>
      <xdr:colOff>19050</xdr:colOff>
      <xdr:row>12</xdr:row>
      <xdr:rowOff>9525</xdr:rowOff>
    </xdr:to>
    <xdr:pic>
      <xdr:nvPicPr>
        <xdr:cNvPr id="12931" name="Picture 335">
          <a:extLst>
            <a:ext uri="{FF2B5EF4-FFF2-40B4-BE49-F238E27FC236}">
              <a16:creationId xmlns:a16="http://schemas.microsoft.com/office/drawing/2014/main" id="{00000000-0008-0000-0200-0000833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8700" y="17811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234461</xdr:colOff>
      <xdr:row>11</xdr:row>
      <xdr:rowOff>14652</xdr:rowOff>
    </xdr:from>
    <xdr:to>
      <xdr:col>12</xdr:col>
      <xdr:colOff>320556</xdr:colOff>
      <xdr:row>15</xdr:row>
      <xdr:rowOff>14654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09192" y="1421421"/>
          <a:ext cx="1053249" cy="67407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hyperlink" Target="https://kronos-usa.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L62"/>
  <sheetViews>
    <sheetView topLeftCell="A15" workbookViewId="0">
      <selection activeCell="H57" sqref="H57"/>
    </sheetView>
  </sheetViews>
  <sheetFormatPr defaultRowHeight="12.75" x14ac:dyDescent="0.2"/>
  <cols>
    <col min="1" max="1" width="18.85546875" customWidth="1"/>
    <col min="2" max="8" width="9.42578125" customWidth="1"/>
  </cols>
  <sheetData>
    <row r="1" spans="1:12" ht="23.25" x14ac:dyDescent="0.35">
      <c r="A1" s="7" t="s">
        <v>54</v>
      </c>
      <c r="B1" s="102" t="s">
        <v>95</v>
      </c>
    </row>
    <row r="2" spans="1:12" x14ac:dyDescent="0.2">
      <c r="A2" s="7" t="s">
        <v>83</v>
      </c>
      <c r="B2" s="184" t="s">
        <v>96</v>
      </c>
      <c r="E2" s="169"/>
    </row>
    <row r="3" spans="1:12" ht="13.5" x14ac:dyDescent="0.25">
      <c r="A3" s="7" t="s">
        <v>71</v>
      </c>
      <c r="B3" s="184" t="s">
        <v>97</v>
      </c>
      <c r="D3" s="2"/>
      <c r="E3" s="170"/>
      <c r="F3" s="145"/>
      <c r="G3" s="145"/>
      <c r="H3" s="145"/>
      <c r="I3" s="145"/>
    </row>
    <row r="4" spans="1:12" x14ac:dyDescent="0.2">
      <c r="A4" s="7" t="s">
        <v>25</v>
      </c>
      <c r="B4" s="101" t="s">
        <v>252</v>
      </c>
      <c r="C4" s="101"/>
      <c r="D4" s="101"/>
    </row>
    <row r="6" spans="1:12" x14ac:dyDescent="0.2">
      <c r="A6" s="88"/>
      <c r="B6" s="88"/>
      <c r="C6" s="88"/>
      <c r="D6" s="88"/>
      <c r="E6" s="88"/>
      <c r="F6" s="88"/>
      <c r="G6" s="88"/>
      <c r="H6" s="88"/>
    </row>
    <row r="8" spans="1:12" x14ac:dyDescent="0.2">
      <c r="A8" s="50" t="s">
        <v>39</v>
      </c>
      <c r="B8" s="51"/>
      <c r="C8" s="210"/>
      <c r="D8" s="210"/>
      <c r="E8" s="210"/>
      <c r="F8" s="210"/>
      <c r="G8" s="210"/>
      <c r="H8" s="211"/>
    </row>
    <row r="9" spans="1:12" x14ac:dyDescent="0.2">
      <c r="A9" s="3"/>
      <c r="B9" s="3"/>
      <c r="C9" s="3"/>
      <c r="D9" s="3"/>
      <c r="E9" s="3"/>
      <c r="F9" s="3"/>
      <c r="G9" s="3"/>
      <c r="H9" s="3"/>
      <c r="I9" s="3"/>
      <c r="J9" s="3"/>
      <c r="K9" s="3"/>
      <c r="L9" s="3"/>
    </row>
    <row r="10" spans="1:12" x14ac:dyDescent="0.2">
      <c r="A10" s="3"/>
      <c r="B10" s="3" t="s">
        <v>28</v>
      </c>
      <c r="C10" s="3"/>
      <c r="D10" s="3"/>
      <c r="F10" s="3"/>
      <c r="G10" s="3"/>
      <c r="H10" s="3"/>
      <c r="I10" s="3"/>
      <c r="J10" s="3"/>
      <c r="K10" s="3"/>
      <c r="L10" s="3"/>
    </row>
    <row r="11" spans="1:12" x14ac:dyDescent="0.2">
      <c r="A11" s="3"/>
      <c r="B11" s="3" t="s">
        <v>29</v>
      </c>
      <c r="C11" s="3"/>
      <c r="D11" s="3"/>
      <c r="F11" s="3"/>
      <c r="G11" s="3"/>
      <c r="H11" s="3"/>
      <c r="I11" s="3"/>
      <c r="J11" s="3"/>
      <c r="K11" s="3"/>
      <c r="L11" s="3"/>
    </row>
    <row r="12" spans="1:12" x14ac:dyDescent="0.2">
      <c r="A12" s="3"/>
      <c r="B12" s="3"/>
      <c r="C12" s="3"/>
      <c r="D12" s="3"/>
      <c r="F12" s="3"/>
      <c r="G12" s="3"/>
      <c r="H12" s="3"/>
      <c r="I12" s="3"/>
      <c r="J12" s="3"/>
      <c r="K12" s="3"/>
      <c r="L12" s="3"/>
    </row>
    <row r="13" spans="1:12" x14ac:dyDescent="0.2">
      <c r="A13" s="3"/>
      <c r="B13" s="3"/>
      <c r="C13" s="3"/>
      <c r="D13" s="3"/>
      <c r="F13" s="3"/>
      <c r="G13" s="3"/>
      <c r="H13" s="3"/>
      <c r="I13" s="3"/>
      <c r="J13" s="3"/>
      <c r="K13" s="3"/>
      <c r="L13" s="3"/>
    </row>
    <row r="14" spans="1:12" x14ac:dyDescent="0.2">
      <c r="A14" s="3"/>
      <c r="B14" s="3" t="s">
        <v>30</v>
      </c>
      <c r="C14" s="3"/>
      <c r="D14" s="3"/>
      <c r="F14" s="3"/>
      <c r="G14" s="3"/>
      <c r="H14" s="3"/>
      <c r="I14" s="3"/>
      <c r="J14" s="3"/>
      <c r="K14" s="3"/>
      <c r="L14" s="3"/>
    </row>
    <row r="15" spans="1:12" x14ac:dyDescent="0.2">
      <c r="A15" s="3"/>
      <c r="B15" s="3" t="s">
        <v>29</v>
      </c>
      <c r="C15" s="3"/>
      <c r="D15" s="3"/>
      <c r="F15" s="3"/>
      <c r="G15" s="3"/>
      <c r="H15" s="3"/>
      <c r="I15" s="3"/>
      <c r="J15" s="3"/>
      <c r="K15" s="3"/>
      <c r="L15" s="3"/>
    </row>
    <row r="16" spans="1:12" x14ac:dyDescent="0.2">
      <c r="A16" s="3"/>
      <c r="B16" s="3"/>
      <c r="C16" s="3"/>
      <c r="D16" s="3"/>
      <c r="E16" s="3"/>
      <c r="F16" s="3"/>
      <c r="G16" s="3"/>
      <c r="H16" s="3"/>
      <c r="I16" s="3"/>
      <c r="J16" s="3"/>
      <c r="K16" s="3"/>
      <c r="L16" s="3"/>
    </row>
    <row r="17" spans="1:12" x14ac:dyDescent="0.2">
      <c r="A17" s="3"/>
      <c r="B17" s="3"/>
      <c r="C17" s="3"/>
      <c r="D17" s="3"/>
      <c r="E17" s="3"/>
      <c r="F17" s="3"/>
      <c r="G17" s="3"/>
      <c r="H17" s="3"/>
      <c r="I17" s="3"/>
      <c r="J17" s="3"/>
      <c r="K17" s="3"/>
      <c r="L17" s="3"/>
    </row>
    <row r="18" spans="1:12" x14ac:dyDescent="0.2">
      <c r="B18" s="3" t="s">
        <v>31</v>
      </c>
      <c r="C18" s="3"/>
      <c r="D18" s="3"/>
      <c r="E18" s="3"/>
      <c r="F18" s="3"/>
      <c r="G18" s="3"/>
      <c r="H18" s="3"/>
      <c r="I18" s="3"/>
      <c r="J18" s="3"/>
      <c r="K18" s="3"/>
      <c r="L18" s="3"/>
    </row>
    <row r="19" spans="1:12" ht="6" customHeight="1" x14ac:dyDescent="0.2">
      <c r="B19" s="3"/>
      <c r="C19" s="3"/>
      <c r="D19" s="3"/>
      <c r="E19" s="3"/>
      <c r="F19" s="3"/>
      <c r="G19" s="3"/>
      <c r="H19" s="3"/>
      <c r="I19" s="3"/>
      <c r="J19" s="3"/>
      <c r="K19" s="3"/>
      <c r="L19" s="3"/>
    </row>
    <row r="20" spans="1:12" x14ac:dyDescent="0.2">
      <c r="B20" s="48" t="s">
        <v>32</v>
      </c>
      <c r="C20" s="48"/>
      <c r="D20" s="3"/>
      <c r="E20" s="3"/>
      <c r="F20" s="3"/>
      <c r="G20" s="3"/>
      <c r="H20" s="3"/>
      <c r="I20" s="3"/>
      <c r="J20" s="3"/>
      <c r="K20" s="3"/>
      <c r="L20" s="3"/>
    </row>
    <row r="21" spans="1:12" x14ac:dyDescent="0.2">
      <c r="B21" s="49" t="s">
        <v>13</v>
      </c>
      <c r="C21" s="49" t="s">
        <v>33</v>
      </c>
      <c r="D21" s="3"/>
      <c r="E21" s="3"/>
      <c r="F21" s="3"/>
      <c r="G21" s="3"/>
      <c r="H21" s="3"/>
      <c r="I21" s="3"/>
      <c r="J21" s="3"/>
      <c r="K21" s="3"/>
      <c r="L21" s="3"/>
    </row>
    <row r="22" spans="1:12" x14ac:dyDescent="0.2">
      <c r="B22" s="47" t="str">
        <f>+B3</f>
        <v>G</v>
      </c>
      <c r="C22" s="63"/>
      <c r="D22" s="3"/>
      <c r="E22" s="3"/>
      <c r="F22" s="3"/>
      <c r="G22" s="3"/>
      <c r="H22" s="3"/>
      <c r="I22" s="3"/>
      <c r="J22" s="3"/>
      <c r="K22" s="3"/>
      <c r="L22" s="3"/>
    </row>
    <row r="23" spans="1:12" x14ac:dyDescent="0.2">
      <c r="B23" s="6"/>
      <c r="C23" s="103"/>
      <c r="D23" s="3"/>
      <c r="E23" s="3"/>
      <c r="F23" s="3"/>
      <c r="G23" s="3"/>
      <c r="H23" s="3"/>
      <c r="I23" s="3"/>
      <c r="J23" s="3"/>
      <c r="K23" s="3"/>
      <c r="L23" s="3"/>
    </row>
    <row r="24" spans="1:12" x14ac:dyDescent="0.2">
      <c r="A24" s="3"/>
      <c r="B24" s="3" t="s">
        <v>34</v>
      </c>
      <c r="C24" s="3"/>
      <c r="D24" s="3"/>
      <c r="F24" s="3"/>
      <c r="G24" s="3"/>
      <c r="H24" s="3"/>
      <c r="I24" s="3"/>
      <c r="J24" s="3"/>
      <c r="K24" s="3"/>
      <c r="L24" s="3"/>
    </row>
    <row r="25" spans="1:12" x14ac:dyDescent="0.2">
      <c r="A25" s="3"/>
      <c r="B25" s="3" t="s">
        <v>29</v>
      </c>
      <c r="C25" s="3"/>
      <c r="D25" s="3"/>
      <c r="F25" s="3"/>
      <c r="G25" s="3"/>
      <c r="H25" s="3"/>
      <c r="I25" s="3"/>
      <c r="J25" s="3"/>
      <c r="K25" s="3"/>
      <c r="L25" s="3"/>
    </row>
    <row r="26" spans="1:12" x14ac:dyDescent="0.2">
      <c r="A26" s="3"/>
      <c r="B26" s="3"/>
      <c r="C26" s="3"/>
      <c r="D26" s="3"/>
      <c r="E26" s="3"/>
      <c r="F26" s="3"/>
      <c r="G26" s="3"/>
      <c r="H26" s="3"/>
      <c r="I26" s="3"/>
      <c r="J26" s="3"/>
      <c r="K26" s="3"/>
      <c r="L26" s="3"/>
    </row>
    <row r="27" spans="1:12" x14ac:dyDescent="0.2">
      <c r="A27" s="3"/>
      <c r="B27" s="3"/>
      <c r="C27" s="3"/>
      <c r="D27" s="3"/>
      <c r="E27" s="3"/>
      <c r="F27" s="3"/>
      <c r="G27" s="3"/>
      <c r="H27" s="3"/>
      <c r="I27" s="3"/>
      <c r="J27" s="3"/>
      <c r="K27" s="3"/>
      <c r="L27" s="3"/>
    </row>
    <row r="28" spans="1:12" x14ac:dyDescent="0.2">
      <c r="A28" s="78" t="s">
        <v>62</v>
      </c>
      <c r="B28" s="3" t="s">
        <v>35</v>
      </c>
      <c r="C28" s="3"/>
      <c r="D28" s="3"/>
      <c r="E28" s="3"/>
      <c r="F28" s="3"/>
      <c r="G28" s="3"/>
      <c r="H28" s="3"/>
      <c r="I28" s="3"/>
      <c r="J28" s="3"/>
      <c r="K28" s="3"/>
      <c r="L28" s="3"/>
    </row>
    <row r="29" spans="1:12" x14ac:dyDescent="0.2">
      <c r="A29" s="78"/>
      <c r="B29" s="3" t="s">
        <v>5</v>
      </c>
      <c r="C29" s="3"/>
      <c r="D29" s="3"/>
      <c r="E29" s="3"/>
      <c r="F29" s="3"/>
      <c r="G29" s="3"/>
      <c r="H29" s="3"/>
      <c r="I29" s="3"/>
      <c r="J29" s="3"/>
      <c r="K29" s="3"/>
      <c r="L29" s="3"/>
    </row>
    <row r="30" spans="1:12" x14ac:dyDescent="0.2">
      <c r="A30" s="78"/>
      <c r="B30" s="3"/>
      <c r="C30" s="3"/>
      <c r="D30" s="3"/>
      <c r="E30" s="3"/>
      <c r="F30" s="3"/>
      <c r="G30" s="3"/>
      <c r="H30" s="3"/>
      <c r="I30" s="3"/>
      <c r="J30" s="3"/>
      <c r="K30" s="3"/>
      <c r="L30" s="3"/>
    </row>
    <row r="31" spans="1:12" x14ac:dyDescent="0.2">
      <c r="A31" s="78" t="s">
        <v>63</v>
      </c>
      <c r="B31" s="3" t="s">
        <v>64</v>
      </c>
      <c r="C31" s="3"/>
      <c r="D31" s="3"/>
      <c r="E31" s="3"/>
      <c r="F31" s="3"/>
      <c r="G31" s="3"/>
      <c r="H31" s="3"/>
      <c r="I31" s="3"/>
      <c r="J31" s="3"/>
      <c r="K31" s="3"/>
      <c r="L31" s="3"/>
    </row>
    <row r="32" spans="1:12" x14ac:dyDescent="0.2">
      <c r="A32" s="78"/>
      <c r="B32" s="3" t="s">
        <v>76</v>
      </c>
      <c r="C32" s="3"/>
      <c r="D32" s="3"/>
      <c r="E32" s="3"/>
      <c r="F32" s="3"/>
      <c r="G32" s="3"/>
      <c r="H32" s="3"/>
      <c r="I32" s="3"/>
      <c r="J32" s="3"/>
      <c r="K32" s="3"/>
      <c r="L32" s="3"/>
    </row>
    <row r="33" spans="1:12" x14ac:dyDescent="0.2">
      <c r="B33" s="3"/>
      <c r="C33" s="3"/>
      <c r="D33" s="3"/>
      <c r="E33" s="3"/>
      <c r="F33" s="3"/>
      <c r="G33" s="3"/>
      <c r="H33" s="3"/>
      <c r="I33" s="3"/>
      <c r="J33" s="3"/>
      <c r="K33" s="3"/>
      <c r="L33" s="3"/>
    </row>
    <row r="34" spans="1:12" x14ac:dyDescent="0.2">
      <c r="A34" s="78" t="s">
        <v>65</v>
      </c>
      <c r="B34" s="3" t="s">
        <v>40</v>
      </c>
      <c r="C34" s="3"/>
      <c r="D34" s="3"/>
      <c r="E34" s="3"/>
      <c r="F34" s="3"/>
      <c r="G34" s="3"/>
      <c r="H34" s="3"/>
      <c r="I34" s="3"/>
      <c r="J34" s="3"/>
      <c r="K34" s="3"/>
      <c r="L34" s="3"/>
    </row>
    <row r="35" spans="1:12" x14ac:dyDescent="0.2">
      <c r="A35" s="78"/>
      <c r="B35" s="3" t="s">
        <v>77</v>
      </c>
      <c r="C35" s="3"/>
      <c r="D35" s="3"/>
      <c r="E35" s="3"/>
      <c r="F35" s="3"/>
      <c r="G35" s="3"/>
      <c r="H35" s="3"/>
      <c r="I35" s="3"/>
      <c r="J35" s="3"/>
      <c r="K35" s="3"/>
      <c r="L35" s="3"/>
    </row>
    <row r="36" spans="1:12" x14ac:dyDescent="0.2">
      <c r="B36" s="3"/>
      <c r="C36" s="3"/>
      <c r="D36" s="3"/>
      <c r="E36" s="3"/>
      <c r="F36" s="3"/>
      <c r="G36" s="3"/>
      <c r="H36" s="3"/>
      <c r="I36" s="3"/>
      <c r="J36" s="3"/>
      <c r="K36" s="3"/>
      <c r="L36" s="3"/>
    </row>
    <row r="37" spans="1:12" x14ac:dyDescent="0.2">
      <c r="A37" s="3"/>
      <c r="B37" s="98" t="s">
        <v>51</v>
      </c>
      <c r="C37" s="98" t="s">
        <v>66</v>
      </c>
      <c r="D37" s="212" t="s">
        <v>52</v>
      </c>
      <c r="E37" s="213"/>
      <c r="F37" s="98" t="s">
        <v>67</v>
      </c>
      <c r="G37" s="98" t="s">
        <v>68</v>
      </c>
      <c r="H37" s="98" t="s">
        <v>69</v>
      </c>
      <c r="I37" s="3"/>
      <c r="J37" s="3"/>
      <c r="K37" s="3"/>
      <c r="L37" s="3"/>
    </row>
    <row r="38" spans="1:12" x14ac:dyDescent="0.2">
      <c r="B38" s="99">
        <v>1</v>
      </c>
      <c r="C38" s="116"/>
      <c r="D38" s="100" t="s">
        <v>53</v>
      </c>
      <c r="E38" s="97"/>
      <c r="F38" s="117" t="s">
        <v>70</v>
      </c>
      <c r="G38" s="117">
        <v>0</v>
      </c>
      <c r="H38" s="117"/>
      <c r="I38" s="3"/>
      <c r="J38" s="3"/>
      <c r="K38" s="3"/>
      <c r="L38" s="3"/>
    </row>
    <row r="39" spans="1:12" x14ac:dyDescent="0.2">
      <c r="B39" s="99">
        <v>2</v>
      </c>
      <c r="C39" s="116"/>
      <c r="D39" s="100" t="s">
        <v>43</v>
      </c>
      <c r="E39" s="97"/>
      <c r="F39" s="117" t="s">
        <v>70</v>
      </c>
      <c r="G39" s="117">
        <v>0</v>
      </c>
      <c r="H39" s="117"/>
      <c r="I39" s="3"/>
      <c r="J39" s="3"/>
      <c r="K39" s="3"/>
      <c r="L39" s="3"/>
    </row>
    <row r="40" spans="1:12" x14ac:dyDescent="0.2">
      <c r="B40" s="99">
        <v>3</v>
      </c>
      <c r="C40" s="116"/>
      <c r="D40" s="100" t="s">
        <v>6</v>
      </c>
      <c r="E40" s="97"/>
      <c r="F40" s="117" t="s">
        <v>70</v>
      </c>
      <c r="G40" s="117">
        <v>0</v>
      </c>
      <c r="H40" s="117"/>
      <c r="I40" s="3"/>
      <c r="J40" s="3"/>
      <c r="K40" s="3"/>
      <c r="L40" s="3"/>
    </row>
    <row r="41" spans="1:12" x14ac:dyDescent="0.2">
      <c r="B41" s="99">
        <v>4</v>
      </c>
      <c r="C41" s="116"/>
      <c r="D41" s="100" t="s">
        <v>88</v>
      </c>
      <c r="E41" s="97"/>
      <c r="F41" s="117" t="s">
        <v>70</v>
      </c>
      <c r="G41" s="117">
        <v>0</v>
      </c>
      <c r="H41" s="117"/>
      <c r="I41" s="3"/>
      <c r="J41" s="3"/>
      <c r="K41" s="3"/>
      <c r="L41" s="3"/>
    </row>
    <row r="42" spans="1:12" x14ac:dyDescent="0.2">
      <c r="B42" s="99">
        <v>5</v>
      </c>
      <c r="C42" s="116"/>
      <c r="D42" s="100" t="s">
        <v>89</v>
      </c>
      <c r="E42" s="97"/>
      <c r="F42" s="117" t="s">
        <v>70</v>
      </c>
      <c r="G42" s="117">
        <v>0</v>
      </c>
      <c r="H42" s="117"/>
      <c r="I42" s="3"/>
      <c r="J42" s="3"/>
      <c r="K42" s="3"/>
      <c r="L42" s="3"/>
    </row>
    <row r="43" spans="1:12" x14ac:dyDescent="0.2">
      <c r="B43" s="99">
        <v>6</v>
      </c>
      <c r="C43" s="116"/>
      <c r="D43" s="100" t="s">
        <v>90</v>
      </c>
      <c r="E43" s="97"/>
      <c r="F43" s="117" t="s">
        <v>70</v>
      </c>
      <c r="G43" s="117">
        <v>0</v>
      </c>
      <c r="H43" s="117"/>
      <c r="I43" s="3"/>
      <c r="J43" s="3"/>
      <c r="K43" s="3"/>
      <c r="L43" s="3"/>
    </row>
    <row r="44" spans="1:12" x14ac:dyDescent="0.2">
      <c r="B44" s="99">
        <v>7</v>
      </c>
      <c r="C44" s="116"/>
      <c r="D44" s="100" t="e">
        <v>#REF!</v>
      </c>
      <c r="E44" s="97"/>
      <c r="F44" s="117" t="s">
        <v>70</v>
      </c>
      <c r="G44" s="117">
        <v>0</v>
      </c>
      <c r="H44" s="117"/>
      <c r="I44" s="3"/>
      <c r="J44" s="3"/>
      <c r="K44" s="3"/>
      <c r="L44" s="3"/>
    </row>
    <row r="45" spans="1:12" x14ac:dyDescent="0.2">
      <c r="B45" s="99">
        <v>8</v>
      </c>
      <c r="C45" s="116"/>
      <c r="D45" s="100" t="e">
        <v>#REF!</v>
      </c>
      <c r="E45" s="97"/>
      <c r="F45" s="117" t="s">
        <v>70</v>
      </c>
      <c r="G45" s="117">
        <v>0</v>
      </c>
      <c r="H45" s="117"/>
      <c r="I45" s="3"/>
      <c r="J45" s="3"/>
      <c r="K45" s="3"/>
      <c r="L45" s="3"/>
    </row>
    <row r="46" spans="1:12" x14ac:dyDescent="0.2">
      <c r="B46" s="99">
        <v>9</v>
      </c>
      <c r="C46" s="116"/>
      <c r="D46" s="100" t="e">
        <v>#REF!</v>
      </c>
      <c r="E46" s="97"/>
      <c r="F46" s="117" t="s">
        <v>70</v>
      </c>
      <c r="G46" s="117">
        <v>0</v>
      </c>
      <c r="H46" s="117"/>
      <c r="I46" s="3"/>
      <c r="J46" s="3"/>
      <c r="K46" s="3"/>
      <c r="L46" s="3"/>
    </row>
    <row r="47" spans="1:12" x14ac:dyDescent="0.2">
      <c r="A47" s="3"/>
      <c r="B47" s="3"/>
      <c r="C47" s="3"/>
      <c r="D47" s="3"/>
      <c r="E47" s="3"/>
      <c r="F47" s="3"/>
      <c r="G47" s="3"/>
      <c r="H47" s="3"/>
      <c r="I47" s="3"/>
      <c r="J47" s="3"/>
      <c r="K47" s="3"/>
      <c r="L47" s="3"/>
    </row>
    <row r="48" spans="1:12" x14ac:dyDescent="0.2">
      <c r="A48" s="3" t="s">
        <v>36</v>
      </c>
      <c r="B48" s="3"/>
      <c r="C48" s="3"/>
      <c r="D48" s="3"/>
      <c r="E48" s="3"/>
      <c r="F48" s="3"/>
      <c r="G48" s="3"/>
      <c r="H48" s="3"/>
      <c r="I48" s="3"/>
      <c r="J48" s="3"/>
      <c r="K48" s="3"/>
      <c r="L48" s="3"/>
    </row>
    <row r="49" spans="1:12" x14ac:dyDescent="0.2">
      <c r="A49" s="3" t="s">
        <v>85</v>
      </c>
      <c r="B49" s="3"/>
      <c r="C49" s="3"/>
      <c r="D49" s="3"/>
      <c r="E49" s="3"/>
      <c r="F49" s="3"/>
      <c r="G49" s="3"/>
      <c r="H49" s="3"/>
      <c r="I49" s="3"/>
      <c r="J49" s="3"/>
      <c r="K49" s="3"/>
      <c r="L49" s="3"/>
    </row>
    <row r="50" spans="1:12" x14ac:dyDescent="0.2">
      <c r="A50" s="3"/>
      <c r="B50" s="3"/>
      <c r="C50" s="3"/>
      <c r="D50" s="3"/>
      <c r="E50" s="3"/>
      <c r="F50" s="3"/>
      <c r="G50" s="3"/>
      <c r="H50" s="3"/>
      <c r="I50" s="3"/>
      <c r="J50" s="3"/>
      <c r="K50" s="3"/>
      <c r="L50" s="3"/>
    </row>
    <row r="51" spans="1:12" x14ac:dyDescent="0.2">
      <c r="A51" s="3"/>
      <c r="B51" s="3" t="s">
        <v>37</v>
      </c>
      <c r="C51" s="3"/>
      <c r="D51" s="3"/>
      <c r="F51" s="3"/>
      <c r="G51" s="3"/>
      <c r="H51" s="3"/>
      <c r="I51" s="3"/>
      <c r="J51" s="3"/>
      <c r="K51" s="3"/>
      <c r="L51" s="3"/>
    </row>
    <row r="52" spans="1:12" x14ac:dyDescent="0.2">
      <c r="A52" s="3"/>
      <c r="B52" s="3" t="s">
        <v>29</v>
      </c>
      <c r="C52" s="3"/>
      <c r="D52" s="3"/>
      <c r="F52" s="3"/>
      <c r="G52" s="3"/>
      <c r="H52" s="3"/>
      <c r="I52" s="3"/>
      <c r="J52" s="3"/>
      <c r="K52" s="3"/>
      <c r="L52" s="3"/>
    </row>
    <row r="53" spans="1:12" x14ac:dyDescent="0.2">
      <c r="A53" s="3"/>
      <c r="B53" s="3"/>
      <c r="C53" s="3"/>
      <c r="D53" s="3"/>
      <c r="E53" s="3"/>
      <c r="F53" s="3"/>
      <c r="G53" s="3"/>
      <c r="H53" s="3"/>
      <c r="I53" s="3"/>
      <c r="J53" s="3"/>
      <c r="K53" s="3"/>
      <c r="L53" s="3"/>
    </row>
    <row r="54" spans="1:12" x14ac:dyDescent="0.2">
      <c r="A54" s="3"/>
      <c r="B54" s="3"/>
      <c r="C54" s="3"/>
      <c r="D54" s="3"/>
      <c r="E54" s="3"/>
      <c r="F54" s="3"/>
      <c r="G54" s="3"/>
      <c r="H54" s="3"/>
      <c r="I54" s="3"/>
      <c r="J54" s="3"/>
      <c r="K54" s="3"/>
      <c r="L54" s="3"/>
    </row>
    <row r="55" spans="1:12" x14ac:dyDescent="0.2">
      <c r="A55" s="3"/>
      <c r="B55" s="3" t="s">
        <v>38</v>
      </c>
      <c r="C55" s="3"/>
      <c r="D55" s="3"/>
      <c r="F55" s="3"/>
      <c r="G55" s="3"/>
      <c r="H55" s="3"/>
      <c r="I55" s="3"/>
      <c r="J55" s="3"/>
      <c r="K55" s="3"/>
      <c r="L55" s="3"/>
    </row>
    <row r="56" spans="1:12" x14ac:dyDescent="0.2">
      <c r="A56" s="3"/>
      <c r="B56" s="3" t="s">
        <v>29</v>
      </c>
      <c r="C56" s="3"/>
      <c r="D56" s="3"/>
      <c r="F56" s="3"/>
      <c r="G56" s="3"/>
      <c r="H56" s="3"/>
      <c r="I56" s="3"/>
      <c r="J56" s="3"/>
      <c r="K56" s="3"/>
      <c r="L56" s="3"/>
    </row>
    <row r="57" spans="1:12" x14ac:dyDescent="0.2">
      <c r="A57" s="3"/>
      <c r="B57" s="3"/>
      <c r="C57" s="3"/>
      <c r="D57" s="3"/>
      <c r="E57" s="3"/>
      <c r="F57" s="3"/>
      <c r="G57" s="3"/>
      <c r="H57" s="86" t="s">
        <v>84</v>
      </c>
      <c r="I57" s="3"/>
      <c r="J57" s="3"/>
      <c r="K57" s="3"/>
      <c r="L57" s="3"/>
    </row>
    <row r="58" spans="1:12" x14ac:dyDescent="0.2">
      <c r="A58" s="3"/>
      <c r="B58" s="3"/>
      <c r="C58" s="3"/>
      <c r="D58" s="3"/>
      <c r="E58" s="3"/>
      <c r="F58" s="3"/>
      <c r="G58" s="3"/>
      <c r="H58" s="3"/>
      <c r="I58" s="3"/>
      <c r="J58" s="3"/>
      <c r="K58" s="3"/>
      <c r="L58" s="3"/>
    </row>
    <row r="59" spans="1:12" x14ac:dyDescent="0.2">
      <c r="A59" s="3" t="s">
        <v>3</v>
      </c>
      <c r="B59" s="3"/>
      <c r="C59" s="3"/>
      <c r="D59" s="3"/>
      <c r="E59" s="3"/>
      <c r="F59" s="3"/>
      <c r="G59" s="3"/>
      <c r="H59" s="3"/>
      <c r="I59" s="3"/>
      <c r="J59" s="3"/>
      <c r="K59" s="3"/>
      <c r="L59" s="3"/>
    </row>
    <row r="60" spans="1:12" x14ac:dyDescent="0.2">
      <c r="A60" s="3" t="s">
        <v>4</v>
      </c>
      <c r="B60" s="3"/>
      <c r="C60" s="3"/>
      <c r="D60" s="3"/>
      <c r="E60" s="3"/>
      <c r="F60" s="3"/>
      <c r="G60" s="3"/>
      <c r="H60" s="3"/>
      <c r="I60" s="3"/>
      <c r="J60" s="3"/>
      <c r="K60" s="3"/>
      <c r="L60" s="3"/>
    </row>
    <row r="61" spans="1:12" x14ac:dyDescent="0.2">
      <c r="A61" s="3"/>
      <c r="B61" s="3"/>
      <c r="C61" s="3"/>
      <c r="D61" s="3"/>
      <c r="E61" s="3"/>
      <c r="F61" s="3"/>
      <c r="G61" s="3"/>
      <c r="H61" s="3"/>
      <c r="I61" s="3"/>
      <c r="J61" s="3"/>
      <c r="K61" s="3"/>
      <c r="L61" s="3"/>
    </row>
    <row r="62" spans="1:12" x14ac:dyDescent="0.2">
      <c r="A62" s="88"/>
      <c r="B62" s="88"/>
      <c r="C62" s="88"/>
      <c r="D62" s="88"/>
      <c r="E62" s="88"/>
      <c r="F62" s="88"/>
      <c r="G62" s="88"/>
      <c r="H62"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50</xdr:row>
                    <xdr:rowOff>28575</xdr:rowOff>
                  </from>
                  <to>
                    <xdr:col>0</xdr:col>
                    <xdr:colOff>1038225</xdr:colOff>
                    <xdr:row>52</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54</xdr:row>
                    <xdr:rowOff>28575</xdr:rowOff>
                  </from>
                  <to>
                    <xdr:col>0</xdr:col>
                    <xdr:colOff>1038225</xdr:colOff>
                    <xdr:row>56</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T53"/>
  <sheetViews>
    <sheetView workbookViewId="0">
      <selection activeCell="L5" sqref="L5"/>
    </sheetView>
  </sheetViews>
  <sheetFormatPr defaultRowHeight="12.75" x14ac:dyDescent="0.2"/>
  <cols>
    <col min="1" max="1" width="4.85546875" style="10" customWidth="1"/>
    <col min="2" max="2" width="1" style="10" customWidth="1"/>
    <col min="3" max="3" width="19.85546875" style="2" customWidth="1"/>
    <col min="4" max="4" width="1" style="2" customWidth="1"/>
    <col min="5" max="5" width="19.42578125" style="2" customWidth="1"/>
    <col min="6" max="6" width="2" style="2" customWidth="1"/>
    <col min="7" max="7" width="2" customWidth="1"/>
    <col min="8" max="8" width="4.85546875" style="10" customWidth="1"/>
    <col min="9" max="9" width="1" style="10" customWidth="1"/>
    <col min="10" max="10" width="19.85546875" style="2" customWidth="1"/>
    <col min="11" max="11" width="1" style="2" customWidth="1"/>
    <col min="12" max="12" width="19.42578125" style="2" customWidth="1"/>
  </cols>
  <sheetData>
    <row r="3" spans="1:20" ht="15.75" x14ac:dyDescent="0.2">
      <c r="A3" s="83"/>
      <c r="B3" s="83"/>
      <c r="C3" s="83"/>
      <c r="D3" s="83"/>
      <c r="E3" s="83"/>
      <c r="F3" s="83"/>
      <c r="G3" s="216" t="str">
        <f>"File '"&amp;Instructions!B2&amp;"' - "&amp;Instructions!B1</f>
        <v>File 'K' - Kronos</v>
      </c>
      <c r="H3" s="216"/>
      <c r="I3" s="216"/>
      <c r="J3" s="216"/>
      <c r="K3" s="216"/>
      <c r="L3" s="216"/>
      <c r="R3" s="11"/>
      <c r="S3" s="6"/>
      <c r="T3" s="36"/>
    </row>
    <row r="4" spans="1:20" ht="15.75" x14ac:dyDescent="0.25">
      <c r="A4" s="83"/>
      <c r="B4" s="83"/>
      <c r="C4" s="83"/>
      <c r="D4" s="83"/>
      <c r="E4" s="140"/>
      <c r="F4" s="140"/>
      <c r="R4" s="11"/>
      <c r="S4" s="6"/>
      <c r="T4" s="36"/>
    </row>
    <row r="5" spans="1:20" ht="15.75" x14ac:dyDescent="0.25">
      <c r="A5" s="83"/>
      <c r="B5" s="83"/>
      <c r="C5" s="83"/>
      <c r="D5" s="83"/>
      <c r="E5" s="140"/>
      <c r="F5" s="140"/>
      <c r="R5" s="11"/>
      <c r="S5" s="6"/>
      <c r="T5" s="36"/>
    </row>
    <row r="6" spans="1:20" ht="15.75" x14ac:dyDescent="0.2">
      <c r="A6" s="214" t="str">
        <f>"Price List Index - "&amp;Instructions!B4</f>
        <v>Price List Index - 4/1/26</v>
      </c>
      <c r="B6" s="214"/>
      <c r="C6" s="214"/>
      <c r="D6" s="214"/>
      <c r="E6" s="214"/>
      <c r="F6" s="214"/>
      <c r="G6" s="214"/>
      <c r="H6" s="214"/>
      <c r="I6" s="214"/>
      <c r="J6" s="214"/>
      <c r="K6" s="214"/>
      <c r="L6" s="214"/>
      <c r="M6" s="3"/>
      <c r="N6" s="3"/>
      <c r="O6" s="3"/>
      <c r="P6" s="3"/>
      <c r="Q6" s="4"/>
      <c r="R6" s="11"/>
      <c r="S6" s="6"/>
      <c r="T6" s="36"/>
    </row>
    <row r="7" spans="1:20" ht="6" customHeight="1" x14ac:dyDescent="0.2">
      <c r="A7" s="83"/>
      <c r="B7" s="83"/>
      <c r="C7" s="83"/>
      <c r="D7" s="83"/>
      <c r="E7" s="83"/>
      <c r="F7" s="83"/>
      <c r="G7" s="83"/>
      <c r="H7" s="83"/>
      <c r="I7" s="83"/>
      <c r="J7" s="83"/>
      <c r="K7" s="83"/>
      <c r="L7" s="83"/>
      <c r="M7" s="3"/>
      <c r="N7" s="3"/>
      <c r="O7" s="3"/>
      <c r="P7" s="3"/>
      <c r="Q7" s="4"/>
      <c r="R7" s="11"/>
      <c r="S7" s="6"/>
      <c r="T7" s="36"/>
    </row>
    <row r="8" spans="1:20" ht="3" customHeight="1" x14ac:dyDescent="0.2">
      <c r="A8" s="84"/>
      <c r="B8" s="84"/>
      <c r="C8" s="84"/>
      <c r="D8" s="84"/>
      <c r="E8" s="84"/>
      <c r="F8" s="84"/>
      <c r="G8" s="84"/>
      <c r="H8" s="84"/>
      <c r="I8" s="84"/>
      <c r="J8" s="84"/>
      <c r="K8" s="84"/>
      <c r="L8" s="84"/>
    </row>
    <row r="9" spans="1:20" ht="3" customHeight="1" x14ac:dyDescent="0.2">
      <c r="A9" s="85"/>
      <c r="B9" s="85"/>
      <c r="C9" s="85"/>
      <c r="D9" s="85"/>
      <c r="E9" s="85"/>
      <c r="F9" s="85"/>
      <c r="G9" s="85"/>
      <c r="H9" s="85"/>
      <c r="I9" s="85"/>
      <c r="J9" s="85"/>
      <c r="K9" s="85"/>
      <c r="L9" s="85"/>
    </row>
    <row r="10" spans="1:20" x14ac:dyDescent="0.2">
      <c r="G10" s="198"/>
    </row>
    <row r="11" spans="1:20" x14ac:dyDescent="0.2">
      <c r="A11" s="81" t="s">
        <v>7</v>
      </c>
      <c r="B11" s="80"/>
      <c r="C11" s="81" t="s">
        <v>47</v>
      </c>
      <c r="D11" s="80"/>
      <c r="E11" s="81" t="s">
        <v>48</v>
      </c>
      <c r="F11" s="80"/>
      <c r="G11" s="199"/>
      <c r="H11" s="81" t="s">
        <v>7</v>
      </c>
      <c r="I11" s="80"/>
      <c r="J11" s="81" t="s">
        <v>47</v>
      </c>
      <c r="K11" s="80"/>
      <c r="L11" s="81" t="s">
        <v>48</v>
      </c>
    </row>
    <row r="12" spans="1:20" s="82" customFormat="1" ht="15" customHeight="1" x14ac:dyDescent="0.2">
      <c r="A12" s="93">
        <v>1</v>
      </c>
      <c r="B12" s="78"/>
      <c r="C12" s="3" t="s">
        <v>173</v>
      </c>
      <c r="D12" s="3"/>
      <c r="E12" s="3" t="s">
        <v>186</v>
      </c>
      <c r="F12" s="3"/>
      <c r="G12" s="200"/>
      <c r="H12" s="92"/>
      <c r="I12" s="78"/>
      <c r="J12" s="3"/>
      <c r="K12" s="3"/>
      <c r="L12" s="3"/>
      <c r="M12" s="156"/>
      <c r="N12" s="156"/>
    </row>
    <row r="13" spans="1:20" s="82" customFormat="1" ht="15" customHeight="1" x14ac:dyDescent="0.2">
      <c r="A13" s="93">
        <v>1</v>
      </c>
      <c r="B13" s="78"/>
      <c r="C13" s="3" t="s">
        <v>174</v>
      </c>
      <c r="D13" s="3"/>
      <c r="E13" s="3" t="s">
        <v>186</v>
      </c>
      <c r="F13" s="3"/>
      <c r="G13" s="200"/>
      <c r="H13" s="92"/>
      <c r="I13" s="78"/>
      <c r="J13" s="3"/>
      <c r="K13" s="3"/>
      <c r="L13" s="3"/>
      <c r="M13" s="156"/>
      <c r="N13" s="156"/>
    </row>
    <row r="14" spans="1:20" s="82" customFormat="1" ht="15" customHeight="1" x14ac:dyDescent="0.2">
      <c r="A14" s="93">
        <v>1</v>
      </c>
      <c r="B14" s="78"/>
      <c r="C14" s="3" t="s">
        <v>175</v>
      </c>
      <c r="D14" s="3"/>
      <c r="E14" s="3" t="s">
        <v>186</v>
      </c>
      <c r="F14" s="3"/>
      <c r="G14" s="200"/>
      <c r="H14" s="92"/>
      <c r="I14" s="78"/>
      <c r="J14" s="3"/>
      <c r="K14" s="3"/>
      <c r="L14" s="3"/>
      <c r="M14" s="156"/>
      <c r="N14" s="156"/>
    </row>
    <row r="15" spans="1:20" s="82" customFormat="1" ht="15" customHeight="1" x14ac:dyDescent="0.2">
      <c r="A15" s="93">
        <v>1</v>
      </c>
      <c r="B15" s="78"/>
      <c r="C15" s="3" t="s">
        <v>176</v>
      </c>
      <c r="D15" s="3"/>
      <c r="E15" s="3" t="s">
        <v>186</v>
      </c>
      <c r="F15" s="3"/>
      <c r="G15" s="200"/>
      <c r="H15" s="92"/>
      <c r="I15" s="79"/>
      <c r="J15" s="3"/>
      <c r="K15" s="3"/>
      <c r="L15" s="3"/>
      <c r="M15" s="156"/>
      <c r="N15" s="156"/>
    </row>
    <row r="16" spans="1:20" s="82" customFormat="1" ht="15" customHeight="1" x14ac:dyDescent="0.2">
      <c r="A16" s="93">
        <v>1</v>
      </c>
      <c r="B16" s="78"/>
      <c r="C16" s="3" t="s">
        <v>177</v>
      </c>
      <c r="D16" s="3"/>
      <c r="E16" s="3" t="s">
        <v>186</v>
      </c>
      <c r="F16" s="3"/>
      <c r="G16" s="200"/>
      <c r="H16" s="92"/>
      <c r="I16" s="78"/>
      <c r="J16" s="3"/>
      <c r="K16" s="3"/>
      <c r="L16" s="3"/>
      <c r="M16" s="156"/>
      <c r="N16" s="156"/>
    </row>
    <row r="17" spans="1:14" s="82" customFormat="1" ht="15" customHeight="1" x14ac:dyDescent="0.2">
      <c r="A17" s="93">
        <v>1</v>
      </c>
      <c r="B17" s="78"/>
      <c r="C17" s="3" t="s">
        <v>178</v>
      </c>
      <c r="D17" s="3"/>
      <c r="E17" s="3" t="s">
        <v>186</v>
      </c>
      <c r="F17" s="3"/>
      <c r="G17" s="200"/>
      <c r="H17" s="92"/>
      <c r="I17" s="78"/>
      <c r="J17" s="3"/>
      <c r="K17" s="3"/>
      <c r="L17" s="3"/>
      <c r="M17" s="156"/>
      <c r="N17" s="156"/>
    </row>
    <row r="18" spans="1:14" s="82" customFormat="1" ht="15" customHeight="1" x14ac:dyDescent="0.2">
      <c r="A18" s="93">
        <v>1</v>
      </c>
      <c r="B18" s="78"/>
      <c r="C18" s="3" t="s">
        <v>179</v>
      </c>
      <c r="D18" s="3"/>
      <c r="E18" s="3" t="s">
        <v>186</v>
      </c>
      <c r="F18" s="3"/>
      <c r="G18" s="200"/>
      <c r="H18" s="92"/>
      <c r="I18" s="79"/>
      <c r="J18" s="3"/>
      <c r="K18" s="3"/>
      <c r="L18" s="3"/>
      <c r="M18" s="156"/>
      <c r="N18" s="156"/>
    </row>
    <row r="19" spans="1:14" s="82" customFormat="1" ht="15" customHeight="1" x14ac:dyDescent="0.2">
      <c r="A19" s="93">
        <v>1</v>
      </c>
      <c r="B19" s="78"/>
      <c r="C19" s="3" t="s">
        <v>180</v>
      </c>
      <c r="D19" s="3"/>
      <c r="E19" s="3" t="s">
        <v>186</v>
      </c>
      <c r="F19" s="3"/>
      <c r="G19" s="200"/>
      <c r="H19" s="92"/>
      <c r="I19" s="78"/>
      <c r="J19" s="3"/>
      <c r="K19" s="3"/>
      <c r="L19" s="3"/>
      <c r="M19" s="156"/>
      <c r="N19" s="156"/>
    </row>
    <row r="20" spans="1:14" s="82" customFormat="1" ht="15" customHeight="1" x14ac:dyDescent="0.2">
      <c r="A20" s="93">
        <v>1</v>
      </c>
      <c r="B20" s="78"/>
      <c r="C20" s="3" t="s">
        <v>181</v>
      </c>
      <c r="D20" s="3"/>
      <c r="E20" s="3" t="s">
        <v>186</v>
      </c>
      <c r="F20" s="3"/>
      <c r="G20" s="200"/>
      <c r="H20" s="92"/>
      <c r="I20" s="78"/>
      <c r="J20" s="3"/>
      <c r="K20" s="3"/>
      <c r="L20" s="3"/>
      <c r="M20" s="156"/>
      <c r="N20" s="156"/>
    </row>
    <row r="21" spans="1:14" s="82" customFormat="1" ht="15" customHeight="1" x14ac:dyDescent="0.2">
      <c r="A21" s="93">
        <v>1</v>
      </c>
      <c r="B21" s="78"/>
      <c r="C21" s="3" t="s">
        <v>182</v>
      </c>
      <c r="D21" s="3"/>
      <c r="E21" s="3" t="s">
        <v>186</v>
      </c>
      <c r="F21" s="3"/>
      <c r="G21" s="200"/>
      <c r="H21" s="92"/>
      <c r="I21" s="78"/>
      <c r="J21" s="3"/>
      <c r="K21" s="3"/>
      <c r="L21" s="3"/>
      <c r="M21" s="156"/>
      <c r="N21" s="156"/>
    </row>
    <row r="22" spans="1:14" s="82" customFormat="1" ht="15" customHeight="1" x14ac:dyDescent="0.2">
      <c r="A22" s="93">
        <v>1</v>
      </c>
      <c r="B22" s="78"/>
      <c r="C22" s="204" t="s">
        <v>183</v>
      </c>
      <c r="D22" s="3"/>
      <c r="E22" s="3" t="s">
        <v>186</v>
      </c>
      <c r="F22" s="3"/>
      <c r="G22" s="200"/>
      <c r="H22" s="92"/>
      <c r="I22" s="78"/>
      <c r="J22" s="3"/>
      <c r="K22" s="3"/>
      <c r="L22" s="3"/>
      <c r="M22" s="156"/>
      <c r="N22" s="156"/>
    </row>
    <row r="23" spans="1:14" s="82" customFormat="1" ht="15" customHeight="1" x14ac:dyDescent="0.2">
      <c r="A23" s="93">
        <v>2</v>
      </c>
      <c r="B23" s="78"/>
      <c r="C23" s="3" t="s">
        <v>184</v>
      </c>
      <c r="D23" s="3"/>
      <c r="E23" s="3" t="s">
        <v>186</v>
      </c>
      <c r="F23" s="3"/>
      <c r="G23" s="200"/>
      <c r="H23" s="92"/>
      <c r="I23" s="78"/>
      <c r="J23" s="3"/>
      <c r="K23" s="3"/>
      <c r="L23" s="3"/>
      <c r="M23" s="156"/>
      <c r="N23" s="156"/>
    </row>
    <row r="24" spans="1:14" s="82" customFormat="1" ht="15" customHeight="1" x14ac:dyDescent="0.2">
      <c r="A24" s="93">
        <v>2</v>
      </c>
      <c r="B24" s="78"/>
      <c r="C24" s="3" t="s">
        <v>185</v>
      </c>
      <c r="D24" s="3"/>
      <c r="E24" s="3" t="s">
        <v>186</v>
      </c>
      <c r="F24" s="3"/>
      <c r="G24" s="200"/>
      <c r="H24" s="92"/>
      <c r="I24" s="78"/>
      <c r="J24" s="3"/>
      <c r="K24" s="3"/>
      <c r="L24" s="3"/>
      <c r="M24" s="156"/>
      <c r="N24" s="156"/>
    </row>
    <row r="25" spans="1:14" s="82" customFormat="1" ht="15" customHeight="1" x14ac:dyDescent="0.2">
      <c r="A25" s="93">
        <v>2</v>
      </c>
      <c r="B25" s="78"/>
      <c r="C25" s="3" t="s">
        <v>171</v>
      </c>
      <c r="D25" s="3"/>
      <c r="E25" s="3"/>
      <c r="F25" s="3"/>
      <c r="G25" s="200"/>
      <c r="H25" s="92"/>
      <c r="I25" s="78"/>
      <c r="J25" s="3"/>
      <c r="K25" s="3"/>
      <c r="L25" s="3"/>
      <c r="M25" s="156"/>
      <c r="N25" s="156"/>
    </row>
    <row r="26" spans="1:14" s="82" customFormat="1" ht="15" customHeight="1" x14ac:dyDescent="0.2">
      <c r="A26" s="175" t="s">
        <v>278</v>
      </c>
      <c r="B26" s="78"/>
      <c r="C26" s="3" t="s">
        <v>172</v>
      </c>
      <c r="D26" s="3"/>
      <c r="E26" s="3"/>
      <c r="F26" s="3"/>
      <c r="G26" s="200"/>
      <c r="H26" s="92"/>
      <c r="I26" s="78"/>
      <c r="J26" s="3"/>
      <c r="K26" s="3"/>
      <c r="L26" s="3"/>
      <c r="M26" s="156"/>
      <c r="N26" s="156"/>
    </row>
    <row r="27" spans="1:14" s="82" customFormat="1" ht="15" customHeight="1" x14ac:dyDescent="0.2">
      <c r="A27" s="93"/>
      <c r="B27" s="78"/>
      <c r="C27" s="3"/>
      <c r="D27" s="3"/>
      <c r="E27" s="3"/>
      <c r="F27" s="3"/>
      <c r="G27" s="200"/>
      <c r="H27" s="92"/>
      <c r="I27" s="78"/>
      <c r="J27" s="3"/>
      <c r="K27" s="3"/>
      <c r="L27" s="3"/>
      <c r="M27" s="156"/>
      <c r="N27" s="156"/>
    </row>
    <row r="28" spans="1:14" s="82" customFormat="1" ht="15" customHeight="1" x14ac:dyDescent="0.2">
      <c r="A28" s="93"/>
      <c r="B28" s="78"/>
      <c r="C28" s="3"/>
      <c r="D28" s="3"/>
      <c r="E28" s="3"/>
      <c r="F28" s="3"/>
      <c r="G28" s="200"/>
      <c r="H28" s="92"/>
      <c r="I28" s="78"/>
      <c r="J28" s="3"/>
      <c r="K28" s="3"/>
      <c r="L28" s="3"/>
      <c r="M28" s="156"/>
      <c r="N28" s="156"/>
    </row>
    <row r="29" spans="1:14" s="82" customFormat="1" ht="15" customHeight="1" x14ac:dyDescent="0.2">
      <c r="A29" s="93"/>
      <c r="B29" s="78"/>
      <c r="C29" s="3"/>
      <c r="D29" s="3"/>
      <c r="E29" s="3"/>
      <c r="F29" s="3"/>
      <c r="G29" s="200"/>
      <c r="H29" s="92"/>
      <c r="I29" s="78"/>
      <c r="J29" s="3"/>
      <c r="K29" s="3"/>
      <c r="L29" s="3"/>
      <c r="M29" s="156"/>
      <c r="N29" s="156"/>
    </row>
    <row r="30" spans="1:14" s="82" customFormat="1" ht="15" customHeight="1" x14ac:dyDescent="0.2">
      <c r="A30" s="93"/>
      <c r="B30" s="78"/>
      <c r="C30" s="3"/>
      <c r="D30" s="3"/>
      <c r="E30" s="3"/>
      <c r="F30" s="3"/>
      <c r="G30" s="200"/>
      <c r="H30" s="92"/>
      <c r="I30" s="78"/>
      <c r="J30" s="3"/>
      <c r="K30" s="3"/>
      <c r="L30" s="3"/>
      <c r="M30" s="156"/>
      <c r="N30" s="156"/>
    </row>
    <row r="31" spans="1:14" s="82" customFormat="1" ht="15" customHeight="1" x14ac:dyDescent="0.2">
      <c r="A31" s="93"/>
      <c r="B31" s="78"/>
      <c r="C31" s="3"/>
      <c r="D31" s="3"/>
      <c r="E31" s="3"/>
      <c r="F31" s="3"/>
      <c r="G31" s="200"/>
      <c r="H31" s="92"/>
      <c r="I31" s="78"/>
      <c r="J31" s="3"/>
      <c r="K31" s="3"/>
      <c r="L31" s="3"/>
      <c r="M31" s="156"/>
      <c r="N31" s="156"/>
    </row>
    <row r="32" spans="1:14" s="82" customFormat="1" ht="15" customHeight="1" x14ac:dyDescent="0.2">
      <c r="A32" s="93"/>
      <c r="B32" s="78"/>
      <c r="C32" s="3"/>
      <c r="D32" s="3"/>
      <c r="E32" s="3"/>
      <c r="F32" s="3"/>
      <c r="G32" s="200"/>
      <c r="H32" s="92"/>
      <c r="I32" s="78"/>
      <c r="J32" s="3"/>
      <c r="K32" s="3"/>
      <c r="L32" s="3"/>
      <c r="M32" s="156"/>
      <c r="N32" s="156"/>
    </row>
    <row r="33" spans="1:14" s="82" customFormat="1" ht="15" customHeight="1" x14ac:dyDescent="0.2">
      <c r="A33" s="93"/>
      <c r="B33" s="78"/>
      <c r="C33" s="3"/>
      <c r="D33" s="3"/>
      <c r="E33" s="3"/>
      <c r="F33" s="3"/>
      <c r="G33" s="200"/>
      <c r="H33" s="92"/>
      <c r="I33" s="78"/>
      <c r="J33" s="3"/>
      <c r="K33" s="3"/>
      <c r="L33" s="3"/>
      <c r="M33" s="156"/>
      <c r="N33" s="156"/>
    </row>
    <row r="34" spans="1:14" s="82" customFormat="1" ht="15" customHeight="1" x14ac:dyDescent="0.2">
      <c r="A34" s="93"/>
      <c r="B34" s="78"/>
      <c r="C34" s="3"/>
      <c r="D34" s="3"/>
      <c r="E34" s="3"/>
      <c r="F34" s="3"/>
      <c r="G34" s="200"/>
      <c r="H34" s="92"/>
      <c r="I34" s="78"/>
      <c r="J34" s="3"/>
      <c r="K34" s="3"/>
      <c r="L34" s="3"/>
      <c r="M34" s="156"/>
      <c r="N34" s="156"/>
    </row>
    <row r="35" spans="1:14" s="82" customFormat="1" ht="15" customHeight="1" x14ac:dyDescent="0.2">
      <c r="A35" s="93"/>
      <c r="B35" s="78"/>
      <c r="C35" s="3"/>
      <c r="D35" s="3"/>
      <c r="E35" s="3"/>
      <c r="F35" s="3"/>
      <c r="G35" s="200"/>
      <c r="H35" s="92"/>
      <c r="I35" s="78"/>
      <c r="J35" s="3"/>
      <c r="K35" s="3"/>
      <c r="L35" s="3"/>
      <c r="M35" s="156"/>
      <c r="N35" s="156"/>
    </row>
    <row r="36" spans="1:14" s="82" customFormat="1" ht="15" customHeight="1" x14ac:dyDescent="0.2">
      <c r="A36" s="93"/>
      <c r="B36" s="78"/>
      <c r="C36" s="3"/>
      <c r="D36" s="3"/>
      <c r="E36" s="3"/>
      <c r="F36" s="3"/>
      <c r="G36" s="200"/>
      <c r="H36" s="92"/>
      <c r="I36" s="78"/>
      <c r="J36" s="3"/>
      <c r="K36" s="3"/>
      <c r="L36" s="3"/>
      <c r="M36" s="156"/>
      <c r="N36" s="156"/>
    </row>
    <row r="37" spans="1:14" s="82" customFormat="1" ht="15" customHeight="1" x14ac:dyDescent="0.2">
      <c r="A37" s="93"/>
      <c r="B37" s="78"/>
      <c r="C37" s="3"/>
      <c r="D37" s="3"/>
      <c r="E37" s="3"/>
      <c r="F37" s="3"/>
      <c r="G37" s="200"/>
      <c r="H37" s="92"/>
      <c r="I37" s="78"/>
      <c r="J37" s="3"/>
      <c r="K37" s="3"/>
      <c r="L37" s="3"/>
      <c r="M37" s="156"/>
      <c r="N37" s="156"/>
    </row>
    <row r="38" spans="1:14" s="82" customFormat="1" ht="15" customHeight="1" x14ac:dyDescent="0.2">
      <c r="A38" s="93"/>
      <c r="B38" s="78"/>
      <c r="C38" s="3"/>
      <c r="D38" s="3"/>
      <c r="E38" s="3"/>
      <c r="F38" s="3"/>
      <c r="G38" s="200"/>
      <c r="H38" s="92"/>
      <c r="I38" s="78"/>
      <c r="J38" s="3"/>
      <c r="K38" s="3"/>
      <c r="L38" s="3"/>
      <c r="M38" s="156"/>
      <c r="N38" s="156"/>
    </row>
    <row r="39" spans="1:14" s="82" customFormat="1" ht="15" customHeight="1" x14ac:dyDescent="0.2">
      <c r="A39" s="93"/>
      <c r="B39" s="78"/>
      <c r="C39" s="3"/>
      <c r="D39" s="3"/>
      <c r="E39" s="3"/>
      <c r="F39" s="3"/>
      <c r="G39" s="200"/>
      <c r="H39" s="92"/>
      <c r="I39" s="78"/>
      <c r="J39" s="3"/>
      <c r="K39" s="3"/>
      <c r="L39" s="3"/>
      <c r="M39" s="156"/>
      <c r="N39" s="156"/>
    </row>
    <row r="40" spans="1:14" s="82" customFormat="1" ht="15" customHeight="1" x14ac:dyDescent="0.2">
      <c r="A40" s="93"/>
      <c r="B40" s="78"/>
      <c r="C40" s="3"/>
      <c r="D40" s="3"/>
      <c r="E40" s="3"/>
      <c r="F40" s="3"/>
      <c r="G40" s="200"/>
      <c r="H40" s="92"/>
      <c r="I40" s="79"/>
      <c r="J40" s="3"/>
      <c r="K40" s="3"/>
      <c r="L40" s="3"/>
      <c r="M40" s="156"/>
      <c r="N40" s="156"/>
    </row>
    <row r="41" spans="1:14" s="82" customFormat="1" ht="15" customHeight="1" x14ac:dyDescent="0.2">
      <c r="A41" s="93"/>
      <c r="B41" s="78"/>
      <c r="C41" s="3"/>
      <c r="D41" s="3"/>
      <c r="E41" s="3"/>
      <c r="F41" s="3"/>
      <c r="G41" s="200"/>
      <c r="H41" s="92"/>
      <c r="I41" s="78"/>
      <c r="J41" s="3"/>
      <c r="K41" s="3"/>
      <c r="L41" s="3"/>
      <c r="M41" s="156"/>
      <c r="N41" s="156"/>
    </row>
    <row r="42" spans="1:14" s="82" customFormat="1" ht="15" customHeight="1" x14ac:dyDescent="0.2">
      <c r="A42" s="92"/>
      <c r="B42" s="78"/>
      <c r="C42" s="3"/>
      <c r="D42" s="3"/>
      <c r="E42" s="3"/>
      <c r="F42" s="3"/>
      <c r="G42" s="200"/>
      <c r="H42" s="92"/>
      <c r="I42" s="79"/>
      <c r="J42" s="3"/>
      <c r="K42" s="3"/>
      <c r="L42" s="3"/>
      <c r="M42" s="156"/>
      <c r="N42" s="156"/>
    </row>
    <row r="43" spans="1:14" s="82" customFormat="1" ht="15" customHeight="1" x14ac:dyDescent="0.2">
      <c r="A43" s="92"/>
      <c r="B43" s="78"/>
      <c r="C43" s="3"/>
      <c r="D43" s="3"/>
      <c r="E43" s="3"/>
      <c r="F43" s="3"/>
      <c r="G43" s="200"/>
      <c r="H43" s="92"/>
      <c r="I43" s="78"/>
      <c r="J43" s="3"/>
      <c r="K43" s="3"/>
      <c r="L43" s="3"/>
      <c r="M43" s="156"/>
      <c r="N43" s="156"/>
    </row>
    <row r="44" spans="1:14" s="82" customFormat="1" ht="15" customHeight="1" x14ac:dyDescent="0.2">
      <c r="A44" s="92"/>
      <c r="B44" s="78"/>
      <c r="C44" s="3"/>
      <c r="D44" s="3"/>
      <c r="E44" s="3"/>
      <c r="F44" s="3"/>
      <c r="G44" s="200"/>
      <c r="H44" s="92"/>
      <c r="I44" s="78"/>
      <c r="J44" s="3"/>
      <c r="K44" s="3"/>
      <c r="L44" s="3"/>
      <c r="M44" s="156"/>
      <c r="N44" s="156"/>
    </row>
    <row r="45" spans="1:14" s="82" customFormat="1" ht="15" customHeight="1" x14ac:dyDescent="0.2">
      <c r="A45" s="92"/>
      <c r="B45" s="78"/>
      <c r="C45" s="3"/>
      <c r="D45" s="3"/>
      <c r="E45" s="3"/>
      <c r="F45" s="3"/>
      <c r="G45" s="200"/>
      <c r="H45" s="92"/>
      <c r="I45" s="78"/>
      <c r="J45" s="3"/>
      <c r="K45" s="3"/>
      <c r="L45" s="3"/>
      <c r="M45" s="156"/>
      <c r="N45" s="156"/>
    </row>
    <row r="46" spans="1:14" s="82" customFormat="1" ht="15" customHeight="1" x14ac:dyDescent="0.2">
      <c r="A46" s="92"/>
      <c r="B46" s="78"/>
      <c r="C46" s="3"/>
      <c r="D46" s="3"/>
      <c r="E46" s="3"/>
      <c r="F46" s="3"/>
      <c r="G46" s="200"/>
      <c r="H46" s="92"/>
      <c r="I46" s="78"/>
      <c r="J46" s="3"/>
      <c r="K46" s="3"/>
      <c r="L46" s="3"/>
      <c r="M46" s="156"/>
      <c r="N46" s="156"/>
    </row>
    <row r="47" spans="1:14" s="82" customFormat="1" ht="15" customHeight="1" x14ac:dyDescent="0.2">
      <c r="A47" s="92"/>
      <c r="B47" s="78"/>
      <c r="C47" s="3"/>
      <c r="D47" s="3"/>
      <c r="E47" s="3"/>
      <c r="F47" s="3"/>
      <c r="G47" s="201"/>
      <c r="H47" s="92"/>
      <c r="I47" s="78"/>
      <c r="J47" s="3"/>
      <c r="K47" s="3"/>
      <c r="L47" s="3"/>
    </row>
    <row r="48" spans="1:14" s="82" customFormat="1" ht="15" customHeight="1" x14ac:dyDescent="0.2">
      <c r="A48" s="92"/>
      <c r="B48" s="78"/>
      <c r="C48" s="3"/>
      <c r="D48" s="3"/>
      <c r="E48" s="3"/>
      <c r="F48" s="3"/>
      <c r="G48" s="201"/>
      <c r="H48" s="92"/>
      <c r="I48" s="78"/>
      <c r="J48" s="3"/>
      <c r="K48" s="3"/>
      <c r="L48" s="3"/>
    </row>
    <row r="49" spans="1:12" s="82" customFormat="1" ht="5.0999999999999996" customHeight="1" x14ac:dyDescent="0.2">
      <c r="H49" s="92"/>
      <c r="I49" s="78"/>
      <c r="J49" s="3"/>
      <c r="K49" s="3"/>
      <c r="L49" s="3"/>
    </row>
    <row r="50" spans="1:12" s="82" customFormat="1" ht="12.75" customHeight="1" x14ac:dyDescent="0.2">
      <c r="A50" s="215" t="s">
        <v>94</v>
      </c>
      <c r="B50" s="215"/>
      <c r="C50" s="215"/>
      <c r="D50" s="215"/>
      <c r="E50" s="215"/>
      <c r="F50" s="215"/>
      <c r="G50" s="215"/>
      <c r="H50" s="215"/>
      <c r="I50" s="215"/>
      <c r="J50" s="215"/>
      <c r="K50" s="215"/>
      <c r="L50" s="215"/>
    </row>
    <row r="51" spans="1:12" s="82" customFormat="1" ht="3.95" customHeight="1" x14ac:dyDescent="0.2">
      <c r="A51" s="6"/>
      <c r="B51" s="6"/>
      <c r="C51" s="6"/>
      <c r="D51" s="6"/>
      <c r="E51" s="6"/>
      <c r="F51" s="6"/>
      <c r="G51" s="174"/>
      <c r="H51" s="174"/>
      <c r="I51" s="174"/>
      <c r="J51" s="174"/>
      <c r="K51" s="174"/>
      <c r="L51" s="174"/>
    </row>
    <row r="52" spans="1:12" s="82" customFormat="1" ht="36.75" customHeight="1" x14ac:dyDescent="0.2">
      <c r="A52" s="215" t="s">
        <v>26</v>
      </c>
      <c r="B52" s="215"/>
      <c r="C52" s="215"/>
      <c r="D52" s="215"/>
      <c r="E52" s="215"/>
      <c r="F52" s="215"/>
      <c r="G52" s="215"/>
      <c r="H52" s="215"/>
      <c r="I52" s="215"/>
      <c r="J52" s="215"/>
      <c r="K52" s="215"/>
      <c r="L52" s="215"/>
    </row>
    <row r="53" spans="1:12" x14ac:dyDescent="0.2">
      <c r="A53" s="31"/>
      <c r="B53" s="31"/>
      <c r="C53" s="31"/>
      <c r="D53" s="31"/>
      <c r="E53" s="31"/>
      <c r="F53" s="31"/>
      <c r="G53" s="31"/>
      <c r="H53" s="31"/>
      <c r="I53" s="31"/>
      <c r="J53" s="31"/>
      <c r="K53" s="31"/>
      <c r="L53" s="31"/>
    </row>
  </sheetData>
  <mergeCells count="4">
    <mergeCell ref="A6:L6"/>
    <mergeCell ref="A50:L50"/>
    <mergeCell ref="A52:L52"/>
    <mergeCell ref="G3:L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292"/>
  <sheetViews>
    <sheetView tabSelected="1" zoomScale="134" zoomScaleNormal="134" workbookViewId="0">
      <pane xSplit="14" ySplit="18" topLeftCell="O19" activePane="bottomRight" state="frozen"/>
      <selection pane="topRight" activeCell="O1" sqref="O1"/>
      <selection pane="bottomLeft" activeCell="A19" sqref="A19"/>
      <selection pane="bottomRight" activeCell="O19" sqref="O19"/>
    </sheetView>
  </sheetViews>
  <sheetFormatPr defaultRowHeight="11.25" x14ac:dyDescent="0.2"/>
  <cols>
    <col min="1" max="1" width="1.28515625" style="2" customWidth="1"/>
    <col min="2" max="2" width="14" style="2" bestFit="1"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08" t="s">
        <v>53</v>
      </c>
      <c r="D1" s="40"/>
      <c r="E1" s="73" t="s">
        <v>21</v>
      </c>
      <c r="F1" s="73"/>
      <c r="G1" s="30" t="s">
        <v>46</v>
      </c>
      <c r="H1" s="30"/>
      <c r="I1" s="30"/>
      <c r="J1" s="30"/>
      <c r="K1" s="30"/>
      <c r="L1" s="30"/>
      <c r="M1" s="30"/>
      <c r="N1" s="30"/>
      <c r="P1" s="73" t="s">
        <v>22</v>
      </c>
      <c r="Q1" s="89"/>
      <c r="R1" s="29"/>
      <c r="S1" s="39">
        <f>IF(Suggested="Yes",AA1,AG1)</f>
        <v>0.05</v>
      </c>
      <c r="T1" s="37" t="s">
        <v>45</v>
      </c>
      <c r="U1" s="5" t="str">
        <f>+Instructions!$B$3</f>
        <v>G</v>
      </c>
      <c r="V1" s="52"/>
      <c r="W1" s="56">
        <f>+Instructions!$C$22</f>
        <v>0</v>
      </c>
      <c r="X1" s="17">
        <f t="shared" ref="X1:X6" si="0">ROUND($AA1*(1-W1)+0.004999,2)</f>
        <v>0.05</v>
      </c>
      <c r="Y1" s="52"/>
      <c r="Z1" s="6" t="s">
        <v>279</v>
      </c>
      <c r="AA1" s="39">
        <v>0.05</v>
      </c>
      <c r="AB1" s="60">
        <f t="shared" ref="AB1:AC6" si="1">+W1</f>
        <v>0</v>
      </c>
      <c r="AC1" s="17">
        <f t="shared" si="1"/>
        <v>0.05</v>
      </c>
      <c r="AD1" s="12">
        <f t="shared" ref="AD1:AD6" si="2">(AG1-AC1)/AG1</f>
        <v>0</v>
      </c>
      <c r="AE1" s="115"/>
      <c r="AF1" s="122">
        <v>1</v>
      </c>
      <c r="AG1" s="38">
        <f t="shared" ref="AG1:AG6" si="3">SUM(AJ1:AL1)+AE1</f>
        <v>0.05</v>
      </c>
      <c r="AH1" s="52"/>
      <c r="AJ1" s="17">
        <f t="shared" ref="AJ1:AJ6" si="4">ROUND(AC1/(1-VLOOKUP(AF1,Group,2,FALSE)),2)</f>
        <v>0.05</v>
      </c>
      <c r="AK1" s="17">
        <f t="shared" ref="AK1:AK6" si="5">IF(VLOOKUP(AF1,Group,5,FALSE)="YES",VLOOKUP(ROUND(ROUND(AJ1,1)-AJ1,2),Round,2,FALSE)+VLOOKUP(AF1,Group,6,FALSE),0)</f>
        <v>0</v>
      </c>
      <c r="AL1" s="17">
        <f t="shared" ref="AL1:AL6" si="6">IF(VLOOKUP(AF1,Group,7,FALSE)="",0,ROUND(AJ1-0.04999,1)-AJ1+AM1)</f>
        <v>0</v>
      </c>
      <c r="AM1" s="17" t="str">
        <f t="shared" ref="AM1:AM6" si="7">IF(VLOOKUP(AF1,Group,7,FALSE)="","",VLOOKUP(AF1,Group,7,FALSE))</f>
        <v/>
      </c>
      <c r="AO1" s="96" t="s">
        <v>57</v>
      </c>
    </row>
    <row r="2" spans="2:41" s="3" customFormat="1" ht="9.9499999999999993" hidden="1" customHeight="1" x14ac:dyDescent="0.2">
      <c r="B2" s="109" t="s">
        <v>43</v>
      </c>
      <c r="D2" s="40"/>
      <c r="E2" s="73" t="s">
        <v>21</v>
      </c>
      <c r="F2" s="73"/>
      <c r="G2" s="30" t="s">
        <v>23</v>
      </c>
      <c r="H2" s="30"/>
      <c r="I2" s="30" t="s">
        <v>24</v>
      </c>
      <c r="J2" s="30"/>
      <c r="K2" s="30"/>
      <c r="L2" s="30"/>
      <c r="M2" s="30"/>
      <c r="N2" s="30"/>
      <c r="P2" s="73"/>
      <c r="Q2" s="89"/>
      <c r="R2" s="29"/>
      <c r="S2" s="39">
        <f t="shared" ref="S2:S6" si="8">IF(Suggested="Yes",AA2,AG2)</f>
        <v>0.05</v>
      </c>
      <c r="T2" s="37" t="s">
        <v>44</v>
      </c>
      <c r="U2" s="5" t="str">
        <f>+Instructions!$B$3</f>
        <v>G</v>
      </c>
      <c r="V2" s="52"/>
      <c r="W2" s="56">
        <f>+Instructions!$C$22</f>
        <v>0</v>
      </c>
      <c r="X2" s="39">
        <f t="shared" si="0"/>
        <v>0.05</v>
      </c>
      <c r="Y2" s="52"/>
      <c r="Z2" s="6" t="s">
        <v>279</v>
      </c>
      <c r="AA2" s="39">
        <v>0.05</v>
      </c>
      <c r="AB2" s="60">
        <f t="shared" si="1"/>
        <v>0</v>
      </c>
      <c r="AC2" s="39">
        <f t="shared" si="1"/>
        <v>0.05</v>
      </c>
      <c r="AD2" s="60">
        <f t="shared" si="2"/>
        <v>0</v>
      </c>
      <c r="AE2" s="115"/>
      <c r="AF2" s="124">
        <v>2</v>
      </c>
      <c r="AG2" s="44">
        <f t="shared" si="3"/>
        <v>0.05</v>
      </c>
      <c r="AH2" s="52"/>
      <c r="AJ2" s="17">
        <f t="shared" si="4"/>
        <v>0.05</v>
      </c>
      <c r="AK2" s="17">
        <f t="shared" si="5"/>
        <v>0</v>
      </c>
      <c r="AL2" s="17">
        <f t="shared" si="6"/>
        <v>0</v>
      </c>
      <c r="AM2" s="17" t="str">
        <f t="shared" si="7"/>
        <v/>
      </c>
      <c r="AO2" s="96" t="s">
        <v>57</v>
      </c>
    </row>
    <row r="3" spans="2:41" s="3" customFormat="1" ht="9.9499999999999993" hidden="1" customHeight="1" x14ac:dyDescent="0.2">
      <c r="B3" s="107" t="s">
        <v>6</v>
      </c>
      <c r="D3" s="40"/>
      <c r="E3" s="73" t="s">
        <v>21</v>
      </c>
      <c r="F3" s="73"/>
      <c r="G3" s="30" t="s">
        <v>23</v>
      </c>
      <c r="H3" s="30"/>
      <c r="I3" s="30" t="s">
        <v>24</v>
      </c>
      <c r="J3" s="30"/>
      <c r="K3" s="30"/>
      <c r="L3" s="30"/>
      <c r="M3" s="30"/>
      <c r="N3" s="30"/>
      <c r="P3" s="73"/>
      <c r="Q3" s="89"/>
      <c r="R3" s="29"/>
      <c r="S3" s="39">
        <f t="shared" si="8"/>
        <v>0.05</v>
      </c>
      <c r="T3" s="37" t="s">
        <v>44</v>
      </c>
      <c r="U3" s="5" t="str">
        <f>+Instructions!$B$3</f>
        <v>G</v>
      </c>
      <c r="V3" s="52"/>
      <c r="W3" s="56">
        <f>+Instructions!$C$22</f>
        <v>0</v>
      </c>
      <c r="X3" s="17">
        <f t="shared" si="0"/>
        <v>0.05</v>
      </c>
      <c r="Y3" s="52"/>
      <c r="Z3" s="6" t="s">
        <v>279</v>
      </c>
      <c r="AA3" s="39">
        <v>0.05</v>
      </c>
      <c r="AB3" s="60">
        <f t="shared" si="1"/>
        <v>0</v>
      </c>
      <c r="AC3" s="17">
        <f t="shared" si="1"/>
        <v>0.05</v>
      </c>
      <c r="AD3" s="12">
        <f t="shared" si="2"/>
        <v>0</v>
      </c>
      <c r="AE3" s="115"/>
      <c r="AF3" s="123">
        <v>3</v>
      </c>
      <c r="AG3" s="53">
        <f t="shared" si="3"/>
        <v>0.05</v>
      </c>
      <c r="AH3" s="52"/>
      <c r="AJ3" s="17">
        <f t="shared" si="4"/>
        <v>0.05</v>
      </c>
      <c r="AK3" s="17">
        <f t="shared" si="5"/>
        <v>0</v>
      </c>
      <c r="AL3" s="17">
        <f t="shared" si="6"/>
        <v>0</v>
      </c>
      <c r="AM3" s="17" t="str">
        <f t="shared" si="7"/>
        <v/>
      </c>
      <c r="AO3" s="96" t="s">
        <v>57</v>
      </c>
    </row>
    <row r="4" spans="2:41" s="3" customFormat="1" ht="9.9499999999999993" hidden="1" customHeight="1" x14ac:dyDescent="0.2">
      <c r="B4" s="110" t="s">
        <v>88</v>
      </c>
      <c r="D4" s="40"/>
      <c r="E4" s="73" t="s">
        <v>21</v>
      </c>
      <c r="F4" s="73"/>
      <c r="G4" s="30" t="s">
        <v>46</v>
      </c>
      <c r="H4" s="30"/>
      <c r="I4" s="30" t="s">
        <v>24</v>
      </c>
      <c r="J4" s="30"/>
      <c r="K4" s="30"/>
      <c r="L4" s="30"/>
      <c r="M4" s="30"/>
      <c r="N4" s="30"/>
      <c r="P4" s="73" t="s">
        <v>22</v>
      </c>
      <c r="Q4" s="89"/>
      <c r="R4" s="29"/>
      <c r="S4" s="39">
        <f t="shared" si="8"/>
        <v>0.05</v>
      </c>
      <c r="T4" s="37" t="s">
        <v>45</v>
      </c>
      <c r="U4" s="5" t="str">
        <f>+Instructions!$B$3</f>
        <v>G</v>
      </c>
      <c r="V4" s="52"/>
      <c r="W4" s="56">
        <f>+Instructions!$C$22</f>
        <v>0</v>
      </c>
      <c r="X4" s="17">
        <f t="shared" si="0"/>
        <v>0.05</v>
      </c>
      <c r="Y4" s="52"/>
      <c r="Z4" s="6" t="s">
        <v>279</v>
      </c>
      <c r="AA4" s="39">
        <v>0.05</v>
      </c>
      <c r="AB4" s="60">
        <f t="shared" si="1"/>
        <v>0</v>
      </c>
      <c r="AC4" s="17">
        <f t="shared" si="1"/>
        <v>0.05</v>
      </c>
      <c r="AD4" s="12">
        <f t="shared" si="2"/>
        <v>0</v>
      </c>
      <c r="AE4" s="115"/>
      <c r="AF4" s="125">
        <v>4</v>
      </c>
      <c r="AG4" s="104">
        <f t="shared" si="3"/>
        <v>0.05</v>
      </c>
      <c r="AH4" s="52"/>
      <c r="AJ4" s="17">
        <f t="shared" si="4"/>
        <v>0.05</v>
      </c>
      <c r="AK4" s="17">
        <f t="shared" si="5"/>
        <v>0</v>
      </c>
      <c r="AL4" s="17">
        <f t="shared" si="6"/>
        <v>0</v>
      </c>
      <c r="AM4" s="17" t="str">
        <f t="shared" si="7"/>
        <v/>
      </c>
      <c r="AO4" s="96" t="s">
        <v>57</v>
      </c>
    </row>
    <row r="5" spans="2:41" s="3" customFormat="1" ht="9.9499999999999993" hidden="1" customHeight="1" x14ac:dyDescent="0.2">
      <c r="B5" s="111" t="s">
        <v>89</v>
      </c>
      <c r="D5" s="40"/>
      <c r="E5" s="73" t="s">
        <v>21</v>
      </c>
      <c r="F5" s="73"/>
      <c r="G5" s="30" t="s">
        <v>23</v>
      </c>
      <c r="H5" s="30"/>
      <c r="I5" s="30" t="s">
        <v>24</v>
      </c>
      <c r="J5" s="30"/>
      <c r="K5" s="30"/>
      <c r="L5" s="30"/>
      <c r="M5" s="30"/>
      <c r="N5" s="30"/>
      <c r="P5" s="73"/>
      <c r="Q5" s="89"/>
      <c r="R5" s="29"/>
      <c r="S5" s="39">
        <f t="shared" si="8"/>
        <v>0.05</v>
      </c>
      <c r="T5" s="37" t="s">
        <v>44</v>
      </c>
      <c r="U5" s="5" t="str">
        <f>+Instructions!$B$3</f>
        <v>G</v>
      </c>
      <c r="V5" s="52"/>
      <c r="W5" s="56">
        <f>+Instructions!$C$22</f>
        <v>0</v>
      </c>
      <c r="X5" s="17">
        <f t="shared" si="0"/>
        <v>0.05</v>
      </c>
      <c r="Y5" s="52"/>
      <c r="Z5" s="6" t="s">
        <v>279</v>
      </c>
      <c r="AA5" s="39">
        <v>0.05</v>
      </c>
      <c r="AB5" s="60">
        <f t="shared" si="1"/>
        <v>0</v>
      </c>
      <c r="AC5" s="17">
        <f t="shared" si="1"/>
        <v>0.05</v>
      </c>
      <c r="AD5" s="12">
        <f t="shared" si="2"/>
        <v>0</v>
      </c>
      <c r="AE5" s="115"/>
      <c r="AF5" s="126">
        <v>5</v>
      </c>
      <c r="AG5" s="105">
        <f t="shared" si="3"/>
        <v>0.05</v>
      </c>
      <c r="AH5" s="52"/>
      <c r="AJ5" s="17">
        <f t="shared" si="4"/>
        <v>0.05</v>
      </c>
      <c r="AK5" s="17">
        <f t="shared" si="5"/>
        <v>0</v>
      </c>
      <c r="AL5" s="17">
        <f t="shared" si="6"/>
        <v>0</v>
      </c>
      <c r="AM5" s="17" t="str">
        <f t="shared" si="7"/>
        <v/>
      </c>
      <c r="AO5" s="96" t="s">
        <v>57</v>
      </c>
    </row>
    <row r="6" spans="2:41" s="3" customFormat="1" ht="9.9499999999999993" hidden="1" customHeight="1" x14ac:dyDescent="0.2">
      <c r="B6" s="112" t="s">
        <v>90</v>
      </c>
      <c r="D6" s="40"/>
      <c r="E6" s="73" t="s">
        <v>21</v>
      </c>
      <c r="F6" s="73"/>
      <c r="G6" s="30" t="s">
        <v>23</v>
      </c>
      <c r="H6" s="30"/>
      <c r="I6" s="30" t="s">
        <v>24</v>
      </c>
      <c r="J6" s="30"/>
      <c r="K6" s="30"/>
      <c r="L6" s="30"/>
      <c r="M6" s="30"/>
      <c r="N6" s="30"/>
      <c r="P6" s="73"/>
      <c r="Q6" s="89"/>
      <c r="R6" s="29"/>
      <c r="S6" s="39">
        <f t="shared" si="8"/>
        <v>0.05</v>
      </c>
      <c r="T6" s="37" t="s">
        <v>44</v>
      </c>
      <c r="U6" s="5" t="str">
        <f>+Instructions!$B$3</f>
        <v>G</v>
      </c>
      <c r="V6" s="52"/>
      <c r="W6" s="56">
        <f>+Instructions!$C$22</f>
        <v>0</v>
      </c>
      <c r="X6" s="17">
        <f t="shared" si="0"/>
        <v>0.05</v>
      </c>
      <c r="Y6" s="52"/>
      <c r="Z6" s="6" t="s">
        <v>279</v>
      </c>
      <c r="AA6" s="39">
        <v>0.05</v>
      </c>
      <c r="AB6" s="60">
        <f t="shared" si="1"/>
        <v>0</v>
      </c>
      <c r="AC6" s="17">
        <f t="shared" si="1"/>
        <v>0.05</v>
      </c>
      <c r="AD6" s="12">
        <f t="shared" si="2"/>
        <v>0</v>
      </c>
      <c r="AE6" s="115"/>
      <c r="AF6" s="127">
        <v>6</v>
      </c>
      <c r="AG6" s="106">
        <f t="shared" si="3"/>
        <v>0.05</v>
      </c>
      <c r="AH6" s="52"/>
      <c r="AJ6" s="17">
        <f t="shared" si="4"/>
        <v>0.05</v>
      </c>
      <c r="AK6" s="17">
        <f t="shared" si="5"/>
        <v>0</v>
      </c>
      <c r="AL6" s="17">
        <f t="shared" si="6"/>
        <v>0</v>
      </c>
      <c r="AM6" s="17" t="str">
        <f t="shared" si="7"/>
        <v/>
      </c>
      <c r="AO6" s="96" t="s">
        <v>57</v>
      </c>
    </row>
    <row r="7" spans="2:41" s="3" customFormat="1" ht="9.9499999999999993" hidden="1" customHeight="1" x14ac:dyDescent="0.2">
      <c r="B7" s="113" t="s">
        <v>55</v>
      </c>
      <c r="D7" s="40"/>
      <c r="E7" s="73"/>
      <c r="F7" s="73"/>
      <c r="G7" s="30"/>
      <c r="H7" s="30"/>
      <c r="I7" s="30"/>
      <c r="J7" s="30"/>
      <c r="K7" s="30"/>
      <c r="L7" s="30"/>
      <c r="M7" s="30"/>
      <c r="N7" s="30"/>
      <c r="P7" s="73"/>
      <c r="Q7" s="89" t="s">
        <v>11</v>
      </c>
      <c r="R7" s="29" t="s">
        <v>50</v>
      </c>
      <c r="S7" s="39">
        <v>1000</v>
      </c>
      <c r="T7" s="37" t="s">
        <v>56</v>
      </c>
      <c r="U7" s="37"/>
      <c r="V7" s="52"/>
      <c r="W7" s="56">
        <v>0.1</v>
      </c>
      <c r="X7" s="39">
        <v>1000</v>
      </c>
      <c r="Y7" s="52"/>
      <c r="Z7" s="39" t="s">
        <v>56</v>
      </c>
      <c r="AA7" s="39">
        <v>1000</v>
      </c>
      <c r="AB7" s="60">
        <v>0.1</v>
      </c>
      <c r="AC7" s="39">
        <v>1000</v>
      </c>
      <c r="AD7" s="60">
        <v>0.1</v>
      </c>
      <c r="AE7" s="74">
        <v>10</v>
      </c>
      <c r="AF7" s="74"/>
      <c r="AG7" s="39">
        <v>1000</v>
      </c>
      <c r="AH7" s="52"/>
      <c r="AI7" s="119"/>
      <c r="AJ7" s="39"/>
      <c r="AK7" s="39"/>
      <c r="AL7" s="39"/>
      <c r="AM7" s="39"/>
      <c r="AO7" s="96" t="s">
        <v>57</v>
      </c>
    </row>
    <row r="8" spans="2:41" s="3" customFormat="1" ht="12.75" hidden="1" x14ac:dyDescent="0.2">
      <c r="C8" s="32"/>
      <c r="D8" s="32"/>
      <c r="E8" s="32"/>
      <c r="F8" s="32"/>
      <c r="G8" s="32"/>
      <c r="H8" s="32"/>
      <c r="I8" s="32"/>
      <c r="J8" s="32"/>
      <c r="K8" s="32"/>
      <c r="L8" s="32"/>
      <c r="M8" s="32"/>
      <c r="N8" s="32"/>
      <c r="O8" s="32"/>
      <c r="P8" s="13"/>
      <c r="Q8" s="33"/>
      <c r="R8" s="32"/>
      <c r="S8" s="34"/>
      <c r="T8" s="32"/>
      <c r="U8" s="43"/>
      <c r="V8" s="52"/>
      <c r="W8" s="91"/>
      <c r="X8" s="46"/>
      <c r="Y8" s="52"/>
      <c r="Z8" s="44"/>
      <c r="AA8" s="44"/>
      <c r="AB8" s="45"/>
      <c r="AC8" s="44"/>
      <c r="AD8" s="46"/>
      <c r="AE8" s="62"/>
      <c r="AF8" s="62"/>
      <c r="AG8" s="44"/>
      <c r="AH8" s="52"/>
      <c r="AI8" s="120"/>
      <c r="AJ8" s="44"/>
      <c r="AK8" s="44"/>
      <c r="AL8" s="44"/>
      <c r="AM8" s="44"/>
      <c r="AN8" s="32"/>
      <c r="AO8" s="96" t="s">
        <v>57</v>
      </c>
    </row>
    <row r="9" spans="2:41" s="3" customFormat="1" ht="9.9499999999999993" hidden="1" customHeight="1" x14ac:dyDescent="0.2">
      <c r="I9" s="6"/>
      <c r="J9" s="6"/>
      <c r="K9" s="6"/>
      <c r="L9" s="6"/>
      <c r="M9" s="6"/>
      <c r="N9" s="6"/>
      <c r="O9" s="221" t="s">
        <v>20</v>
      </c>
      <c r="P9" s="222"/>
      <c r="Q9" s="222"/>
      <c r="R9" s="222"/>
      <c r="S9" s="222"/>
      <c r="T9" s="223"/>
      <c r="U9" s="19"/>
      <c r="V9" s="52"/>
      <c r="W9" s="224" t="s">
        <v>41</v>
      </c>
      <c r="X9" s="224"/>
      <c r="Y9" s="52"/>
      <c r="Z9" s="225" t="s">
        <v>42</v>
      </c>
      <c r="AA9" s="225"/>
      <c r="AB9" s="225"/>
      <c r="AC9" s="225"/>
      <c r="AD9" s="225"/>
      <c r="AE9" s="225"/>
      <c r="AF9" s="225"/>
      <c r="AG9" s="225"/>
      <c r="AH9" s="52"/>
      <c r="AI9" s="93"/>
      <c r="AO9" s="96" t="s">
        <v>57</v>
      </c>
    </row>
    <row r="10" spans="2:41" s="30" customFormat="1" ht="9.9499999999999993" hidden="1" customHeight="1" x14ac:dyDescent="0.2">
      <c r="D10" s="23" t="s">
        <v>8</v>
      </c>
      <c r="E10" s="24"/>
      <c r="F10" s="24"/>
      <c r="G10" s="24"/>
      <c r="H10" s="24"/>
      <c r="I10" s="25"/>
      <c r="J10" s="25"/>
      <c r="K10" s="25"/>
      <c r="L10" s="25"/>
      <c r="M10" s="25"/>
      <c r="N10" s="25"/>
      <c r="O10" s="219" t="s">
        <v>49</v>
      </c>
      <c r="P10" s="220"/>
      <c r="Q10" s="26" t="s">
        <v>11</v>
      </c>
      <c r="R10" s="26" t="s">
        <v>15</v>
      </c>
      <c r="S10" s="27" t="str">
        <f>IF(Suggested="Yes",AA10,AG10)</f>
        <v>List Price</v>
      </c>
      <c r="T10" s="26" t="s">
        <v>14</v>
      </c>
      <c r="U10" s="28" t="s">
        <v>13</v>
      </c>
      <c r="V10" s="52"/>
      <c r="W10" s="54" t="s">
        <v>16</v>
      </c>
      <c r="X10" s="14" t="s">
        <v>12</v>
      </c>
      <c r="Y10" s="52"/>
      <c r="Z10" s="68" t="s">
        <v>59</v>
      </c>
      <c r="AA10" s="68" t="s">
        <v>10</v>
      </c>
      <c r="AB10" s="41" t="s">
        <v>17</v>
      </c>
      <c r="AC10" s="28" t="s">
        <v>18</v>
      </c>
      <c r="AD10" s="28" t="s">
        <v>27</v>
      </c>
      <c r="AE10" s="64" t="s">
        <v>60</v>
      </c>
      <c r="AF10" s="94" t="s">
        <v>51</v>
      </c>
      <c r="AG10" s="64" t="s">
        <v>2</v>
      </c>
      <c r="AH10" s="52"/>
      <c r="AJ10" s="28" t="s">
        <v>72</v>
      </c>
      <c r="AK10" s="128" t="s">
        <v>73</v>
      </c>
      <c r="AL10" s="28" t="s">
        <v>74</v>
      </c>
      <c r="AM10" s="28" t="s">
        <v>75</v>
      </c>
      <c r="AN10" s="3"/>
      <c r="AO10" s="96" t="s">
        <v>57</v>
      </c>
    </row>
    <row r="11" spans="2:41" s="3" customFormat="1" ht="9.9499999999999993" hidden="1" customHeight="1" x14ac:dyDescent="0.2">
      <c r="C11" s="32"/>
      <c r="D11" s="32"/>
      <c r="E11" s="32"/>
      <c r="F11" s="32"/>
      <c r="G11" s="32"/>
      <c r="H11" s="32"/>
      <c r="I11" s="32"/>
      <c r="J11" s="32"/>
      <c r="K11" s="32"/>
      <c r="L11" s="32"/>
      <c r="M11" s="32"/>
      <c r="N11" s="32"/>
      <c r="O11" s="32"/>
      <c r="P11" s="13"/>
      <c r="Q11" s="33"/>
      <c r="R11" s="32"/>
      <c r="S11" s="34"/>
      <c r="T11" s="32"/>
      <c r="U11" s="43"/>
      <c r="V11" s="52"/>
      <c r="W11" s="91"/>
      <c r="X11" s="46"/>
      <c r="Y11" s="52"/>
      <c r="Z11" s="44"/>
      <c r="AA11" s="44"/>
      <c r="AB11" s="45"/>
      <c r="AC11" s="44"/>
      <c r="AD11" s="46"/>
      <c r="AE11" s="62"/>
      <c r="AF11" s="62"/>
      <c r="AG11" s="44"/>
      <c r="AH11" s="52"/>
      <c r="AI11" s="120"/>
      <c r="AJ11" s="44"/>
      <c r="AK11" s="44"/>
      <c r="AL11" s="44"/>
      <c r="AM11" s="44"/>
      <c r="AN11" s="32"/>
      <c r="AO11" s="96" t="s">
        <v>57</v>
      </c>
    </row>
    <row r="12" spans="2:41" s="11" customFormat="1" ht="15.95" customHeight="1" x14ac:dyDescent="0.2">
      <c r="I12" s="35"/>
      <c r="O12" s="216" t="str">
        <f>"File '"&amp;Instructions!B2&amp;"' - "&amp;Instructions!B1</f>
        <v>File 'K' - Kronos</v>
      </c>
      <c r="P12" s="216"/>
      <c r="Q12" s="216"/>
      <c r="R12" s="216"/>
      <c r="S12" s="216"/>
      <c r="T12" s="216"/>
      <c r="U12" s="71"/>
      <c r="V12" s="52"/>
      <c r="W12" s="218" t="s">
        <v>9</v>
      </c>
      <c r="X12" s="218"/>
      <c r="Y12" s="52"/>
      <c r="Z12" s="20"/>
      <c r="AA12" s="20"/>
      <c r="AB12" s="59"/>
      <c r="AD12" s="20"/>
      <c r="AE12" s="66"/>
      <c r="AF12" s="66"/>
      <c r="AG12" s="20" t="s">
        <v>19</v>
      </c>
      <c r="AH12" s="52"/>
      <c r="AI12" s="95"/>
      <c r="AN12" s="3"/>
      <c r="AO12" s="31" t="s">
        <v>57</v>
      </c>
    </row>
    <row r="13" spans="2:41" s="11" customFormat="1" ht="15.95" customHeight="1" x14ac:dyDescent="0.2">
      <c r="C13" s="11" t="s">
        <v>251</v>
      </c>
      <c r="G13" s="35"/>
      <c r="O13" s="72"/>
      <c r="P13" s="72"/>
      <c r="Q13" s="72"/>
      <c r="R13" s="72"/>
      <c r="S13" s="21"/>
      <c r="T13" s="146" t="str">
        <f>+Instructions!B4</f>
        <v>4/1/26</v>
      </c>
      <c r="U13" s="71"/>
      <c r="V13" s="52"/>
      <c r="W13" s="70"/>
      <c r="X13" s="70"/>
      <c r="Y13" s="52"/>
      <c r="Z13" s="58"/>
      <c r="AA13" s="58"/>
      <c r="AB13" s="59"/>
      <c r="AD13" s="20"/>
      <c r="AE13" s="217">
        <f ca="1">TODAY()</f>
        <v>46090</v>
      </c>
      <c r="AF13" s="217"/>
      <c r="AG13" s="217"/>
      <c r="AH13" s="52"/>
      <c r="AI13" s="95"/>
      <c r="AN13" s="3"/>
      <c r="AO13" s="31" t="s">
        <v>57</v>
      </c>
    </row>
    <row r="14" spans="2:41" s="11" customFormat="1" ht="9.9499999999999993" customHeight="1" x14ac:dyDescent="0.2">
      <c r="N14" s="227" t="str">
        <f>IF(Instructions!C8="","",+Instructions!C8)</f>
        <v/>
      </c>
      <c r="O14" s="227"/>
      <c r="P14" s="227"/>
      <c r="Q14" s="227"/>
      <c r="R14" s="227"/>
      <c r="S14" s="227"/>
      <c r="T14" s="227"/>
      <c r="U14" s="71"/>
      <c r="V14" s="52"/>
      <c r="W14" s="70"/>
      <c r="X14" s="70"/>
      <c r="Y14" s="52"/>
      <c r="Z14" s="58"/>
      <c r="AA14" s="58"/>
      <c r="AB14" s="59"/>
      <c r="AD14" s="20"/>
      <c r="AE14" s="66"/>
      <c r="AF14" s="66"/>
      <c r="AH14" s="52"/>
      <c r="AI14" s="95"/>
      <c r="AN14" s="3"/>
      <c r="AO14" s="31" t="s">
        <v>57</v>
      </c>
    </row>
    <row r="15" spans="2:41" s="3" customFormat="1" ht="12" customHeight="1" x14ac:dyDescent="0.2">
      <c r="C15" s="35" t="str">
        <f>"Product Code '"&amp;Instructions!B3&amp;"'"</f>
        <v>Product Code 'G'</v>
      </c>
      <c r="N15" s="227"/>
      <c r="O15" s="227"/>
      <c r="P15" s="227"/>
      <c r="Q15" s="227"/>
      <c r="R15" s="227"/>
      <c r="S15" s="227"/>
      <c r="T15" s="227"/>
      <c r="U15" s="5"/>
      <c r="V15" s="52"/>
      <c r="W15" s="69"/>
      <c r="X15" s="69"/>
      <c r="Y15" s="52"/>
      <c r="Z15" s="39"/>
      <c r="AA15" s="39"/>
      <c r="AB15" s="55"/>
      <c r="AC15" s="17"/>
      <c r="AD15" s="15"/>
      <c r="AE15" s="65"/>
      <c r="AF15" s="65"/>
      <c r="AG15" s="87" t="str">
        <f>IF(Instructions!$C$8="","",Instructions!$C$8)</f>
        <v/>
      </c>
      <c r="AH15" s="52"/>
      <c r="AI15" s="118"/>
      <c r="AJ15" s="17"/>
      <c r="AK15" s="17"/>
      <c r="AL15" s="17"/>
      <c r="AM15" s="17"/>
      <c r="AO15" s="31" t="s">
        <v>57</v>
      </c>
    </row>
    <row r="16" spans="2:41" s="3" customFormat="1" ht="3.95" customHeight="1" x14ac:dyDescent="0.2">
      <c r="C16" s="196"/>
      <c r="D16" s="197"/>
      <c r="E16" s="197"/>
      <c r="F16" s="197"/>
      <c r="G16" s="197"/>
      <c r="H16" s="197"/>
      <c r="I16" s="197"/>
      <c r="J16" s="197"/>
      <c r="K16" s="197"/>
      <c r="L16" s="197"/>
      <c r="M16" s="197"/>
      <c r="N16" s="197"/>
      <c r="O16" s="197"/>
      <c r="P16" s="197"/>
      <c r="Q16" s="197"/>
      <c r="R16" s="197"/>
      <c r="S16" s="197"/>
      <c r="T16" s="197"/>
      <c r="U16" s="5"/>
      <c r="V16" s="52"/>
      <c r="W16" s="69"/>
      <c r="X16" s="69"/>
      <c r="Y16" s="52"/>
      <c r="Z16" s="39"/>
      <c r="AA16" s="39"/>
      <c r="AB16" s="55"/>
      <c r="AC16" s="17"/>
      <c r="AD16" s="15"/>
      <c r="AE16" s="65"/>
      <c r="AF16" s="65"/>
      <c r="AG16" s="17"/>
      <c r="AH16" s="52"/>
      <c r="AI16" s="118"/>
      <c r="AJ16" s="17"/>
      <c r="AK16" s="17"/>
      <c r="AL16" s="17"/>
      <c r="AM16" s="17"/>
      <c r="AO16" s="31" t="s">
        <v>57</v>
      </c>
    </row>
    <row r="17" spans="2:41" s="30" customFormat="1" ht="9.9499999999999993" customHeight="1" x14ac:dyDescent="0.2">
      <c r="C17" s="76" t="s">
        <v>8</v>
      </c>
      <c r="D17" s="77"/>
      <c r="E17" s="77"/>
      <c r="F17" s="77"/>
      <c r="G17" s="25"/>
      <c r="H17" s="25"/>
      <c r="I17" s="25"/>
      <c r="J17" s="25"/>
      <c r="K17" s="25"/>
      <c r="L17" s="25"/>
      <c r="M17" s="25"/>
      <c r="N17" s="25"/>
      <c r="O17" s="219" t="s">
        <v>49</v>
      </c>
      <c r="P17" s="220"/>
      <c r="Q17" s="26" t="s">
        <v>11</v>
      </c>
      <c r="R17" s="26" t="s">
        <v>15</v>
      </c>
      <c r="S17" s="27" t="str">
        <f>+S$10</f>
        <v>List Price</v>
      </c>
      <c r="T17" s="26" t="s">
        <v>14</v>
      </c>
      <c r="U17" s="26" t="str">
        <f>+U$10</f>
        <v>Code</v>
      </c>
      <c r="V17" s="52"/>
      <c r="W17" s="75" t="s">
        <v>16</v>
      </c>
      <c r="X17" s="27" t="s">
        <v>12</v>
      </c>
      <c r="Y17" s="52"/>
      <c r="Z17" s="41" t="s">
        <v>59</v>
      </c>
      <c r="AA17" s="41" t="s">
        <v>10</v>
      </c>
      <c r="AB17" s="41" t="str">
        <f t="shared" ref="AB17:AM17" si="9">+AB$10</f>
        <v>Disc</v>
      </c>
      <c r="AC17" s="28" t="str">
        <f t="shared" si="9"/>
        <v>Act. Cost</v>
      </c>
      <c r="AD17" s="28" t="str">
        <f t="shared" si="9"/>
        <v>GP%</v>
      </c>
      <c r="AE17" s="64" t="str">
        <f t="shared" si="9"/>
        <v>Adj.</v>
      </c>
      <c r="AF17" s="94" t="str">
        <f>+AF$10</f>
        <v>Group</v>
      </c>
      <c r="AG17" s="28" t="str">
        <f t="shared" si="9"/>
        <v>Price</v>
      </c>
      <c r="AH17" s="52"/>
      <c r="AJ17" s="28" t="str">
        <f t="shared" si="9"/>
        <v>Calc Price</v>
      </c>
      <c r="AK17" s="28" t="str">
        <f t="shared" si="9"/>
        <v>.05 Round</v>
      </c>
      <c r="AL17" s="28" t="str">
        <f t="shared" si="9"/>
        <v>Cents</v>
      </c>
      <c r="AM17" s="28" t="str">
        <f t="shared" si="9"/>
        <v>Round to</v>
      </c>
      <c r="AN17" s="3"/>
      <c r="AO17" s="31" t="s">
        <v>57</v>
      </c>
    </row>
    <row r="18" spans="2:41" s="147" customFormat="1" ht="9.9499999999999993" customHeight="1" x14ac:dyDescent="0.2">
      <c r="C18" s="230" t="s">
        <v>61</v>
      </c>
      <c r="D18" s="230"/>
      <c r="E18" s="230"/>
      <c r="F18" s="230"/>
      <c r="G18" s="230"/>
      <c r="H18" s="230"/>
      <c r="I18" s="230"/>
      <c r="J18" s="230"/>
      <c r="K18" s="230"/>
      <c r="L18" s="230"/>
      <c r="M18" s="230"/>
      <c r="N18" s="230"/>
      <c r="O18" s="230"/>
      <c r="P18" s="230"/>
      <c r="Q18" s="230"/>
      <c r="R18" s="230"/>
      <c r="S18" s="230"/>
      <c r="T18" s="230"/>
      <c r="U18" s="148"/>
      <c r="V18" s="52"/>
      <c r="W18" s="151"/>
      <c r="X18" s="151"/>
      <c r="Y18" s="52"/>
      <c r="Z18" s="152"/>
      <c r="AA18" s="152"/>
      <c r="AB18" s="153"/>
      <c r="AC18" s="149"/>
      <c r="AD18" s="150"/>
      <c r="AE18" s="154"/>
      <c r="AF18" s="155"/>
      <c r="AG18" s="149"/>
      <c r="AH18" s="52"/>
      <c r="AJ18" s="149"/>
      <c r="AK18" s="149"/>
      <c r="AL18" s="149"/>
      <c r="AM18" s="149"/>
      <c r="AN18" s="3"/>
      <c r="AO18" s="31" t="s">
        <v>57</v>
      </c>
    </row>
    <row r="19" spans="2:41" s="3" customFormat="1" ht="3.95" customHeight="1" x14ac:dyDescent="0.2">
      <c r="N19" s="3" t="s">
        <v>86</v>
      </c>
      <c r="P19" s="73"/>
      <c r="Q19" s="89"/>
      <c r="R19" s="6"/>
      <c r="S19" s="39"/>
      <c r="T19" s="6"/>
      <c r="U19" s="5"/>
      <c r="V19" s="52"/>
      <c r="W19" s="56"/>
      <c r="X19" s="15"/>
      <c r="Y19" s="52"/>
      <c r="Z19" s="39"/>
      <c r="AA19" s="39"/>
      <c r="AB19" s="55"/>
      <c r="AC19" s="17"/>
      <c r="AD19" s="15"/>
      <c r="AE19" s="65"/>
      <c r="AF19" s="118"/>
      <c r="AG19" s="39"/>
      <c r="AH19" s="52"/>
      <c r="AJ19" s="17"/>
      <c r="AK19" s="17"/>
      <c r="AL19" s="17"/>
      <c r="AM19" s="17"/>
      <c r="AO19" s="31" t="s">
        <v>57</v>
      </c>
    </row>
    <row r="20" spans="2:41" s="3" customFormat="1" ht="9.9499999999999993" customHeight="1" x14ac:dyDescent="0.2">
      <c r="C20" s="143" t="s">
        <v>111</v>
      </c>
      <c r="D20" s="142"/>
      <c r="E20" s="142"/>
      <c r="K20" s="3" t="s">
        <v>86</v>
      </c>
      <c r="L20" s="3" t="s">
        <v>86</v>
      </c>
      <c r="O20" s="3" t="s">
        <v>86</v>
      </c>
      <c r="P20" s="144"/>
      <c r="Q20" s="6"/>
      <c r="R20" s="78" t="s">
        <v>91</v>
      </c>
      <c r="S20" s="167" t="s">
        <v>98</v>
      </c>
      <c r="T20" s="168"/>
      <c r="U20" s="5"/>
      <c r="V20" s="52"/>
      <c r="W20" s="69"/>
      <c r="X20" s="69"/>
      <c r="Y20" s="52"/>
      <c r="Z20" s="39"/>
      <c r="AA20" s="39"/>
      <c r="AB20" s="55"/>
      <c r="AC20" s="17"/>
      <c r="AD20" s="15"/>
      <c r="AE20" s="65"/>
      <c r="AF20" s="118"/>
      <c r="AG20" s="17"/>
      <c r="AH20" s="52"/>
      <c r="AJ20" s="17"/>
      <c r="AK20" s="17"/>
      <c r="AL20" s="17"/>
      <c r="AM20" s="17"/>
      <c r="AO20" s="31" t="s">
        <v>57</v>
      </c>
    </row>
    <row r="21" spans="2:41" s="3" customFormat="1" ht="2.85" customHeight="1" x14ac:dyDescent="0.2">
      <c r="P21" s="73"/>
      <c r="Q21" s="89"/>
      <c r="R21" s="6"/>
      <c r="S21" s="39"/>
      <c r="T21" s="6"/>
      <c r="U21" s="5"/>
      <c r="V21" s="52"/>
      <c r="W21" s="56"/>
      <c r="X21" s="15"/>
      <c r="Y21" s="52"/>
      <c r="Z21" s="39"/>
      <c r="AA21" s="39"/>
      <c r="AB21" s="55"/>
      <c r="AC21" s="17"/>
      <c r="AD21" s="15"/>
      <c r="AE21" s="65"/>
      <c r="AF21" s="118"/>
      <c r="AG21" s="39"/>
      <c r="AH21" s="52"/>
      <c r="AJ21" s="17"/>
      <c r="AK21" s="17"/>
      <c r="AL21" s="17"/>
      <c r="AM21" s="17"/>
      <c r="AO21" s="31" t="s">
        <v>57</v>
      </c>
    </row>
    <row r="22" spans="2:41" s="3" customFormat="1" ht="9.9499999999999993" customHeight="1" x14ac:dyDescent="0.2">
      <c r="C22" s="35"/>
      <c r="D22" s="40" t="s">
        <v>164</v>
      </c>
      <c r="E22" s="141" t="s">
        <v>101</v>
      </c>
      <c r="F22" s="141"/>
      <c r="G22" s="141"/>
      <c r="H22" s="141"/>
      <c r="I22" s="141"/>
      <c r="J22" s="141"/>
      <c r="K22" s="141"/>
      <c r="L22" s="141"/>
      <c r="M22" s="141"/>
      <c r="N22" s="141"/>
      <c r="O22" s="30"/>
      <c r="P22" s="30"/>
      <c r="Q22" s="30"/>
      <c r="R22" s="30"/>
      <c r="S22" s="39"/>
      <c r="T22" s="30"/>
      <c r="U22" s="5"/>
      <c r="V22" s="52"/>
      <c r="W22" s="69"/>
      <c r="X22" s="69"/>
      <c r="Y22" s="52"/>
      <c r="Z22" s="39"/>
      <c r="AA22" s="39"/>
      <c r="AB22" s="55"/>
      <c r="AC22" s="17"/>
      <c r="AD22" s="15"/>
      <c r="AE22" s="65"/>
      <c r="AF22" s="118"/>
      <c r="AG22" s="17"/>
      <c r="AH22" s="52"/>
      <c r="AJ22" s="17"/>
      <c r="AK22" s="17"/>
      <c r="AL22" s="17"/>
      <c r="AM22" s="17"/>
      <c r="AO22" s="31" t="s">
        <v>57</v>
      </c>
    </row>
    <row r="23" spans="2:41" s="3" customFormat="1" ht="1.5" customHeight="1" x14ac:dyDescent="0.2">
      <c r="P23" s="73"/>
      <c r="Q23" s="89"/>
      <c r="R23" s="6"/>
      <c r="S23" s="39"/>
      <c r="T23" s="6"/>
      <c r="U23" s="5"/>
      <c r="V23" s="52"/>
      <c r="W23" s="56"/>
      <c r="X23" s="15"/>
      <c r="Y23" s="52"/>
      <c r="Z23" s="39"/>
      <c r="AA23" s="39"/>
      <c r="AB23" s="55"/>
      <c r="AC23" s="17"/>
      <c r="AD23" s="15"/>
      <c r="AE23" s="65"/>
      <c r="AF23" s="118"/>
      <c r="AG23" s="39"/>
      <c r="AH23" s="52"/>
      <c r="AJ23" s="17"/>
      <c r="AK23" s="17"/>
      <c r="AL23" s="17"/>
      <c r="AM23" s="17"/>
      <c r="AO23" s="31" t="s">
        <v>57</v>
      </c>
    </row>
    <row r="24" spans="2:41" s="3" customFormat="1" ht="9.9499999999999993" customHeight="1" x14ac:dyDescent="0.2">
      <c r="B24" s="108" t="s">
        <v>53</v>
      </c>
      <c r="D24" s="40"/>
      <c r="E24" s="73" t="s">
        <v>107</v>
      </c>
      <c r="F24" s="73"/>
      <c r="G24" s="30" t="s">
        <v>46</v>
      </c>
      <c r="H24" s="30"/>
      <c r="I24" s="30"/>
      <c r="J24" s="192"/>
      <c r="K24" s="30"/>
      <c r="L24" s="73"/>
      <c r="M24" s="30"/>
      <c r="N24" s="73"/>
      <c r="P24" s="73" t="s">
        <v>100</v>
      </c>
      <c r="Q24" s="89"/>
      <c r="R24" s="29"/>
      <c r="S24" s="39">
        <f>IF(Suggested="Yes",AA24,AG24)</f>
        <v>13.7</v>
      </c>
      <c r="T24" s="37" t="s">
        <v>45</v>
      </c>
      <c r="U24" s="5" t="str">
        <f>+Instructions!$B$3</f>
        <v>G</v>
      </c>
      <c r="V24" s="52"/>
      <c r="W24" s="56">
        <f>+Instructions!$C$22</f>
        <v>0</v>
      </c>
      <c r="X24" s="17">
        <f t="shared" ref="X24" si="10">ROUND($AA24*(1-W24)+0.004999,2)</f>
        <v>13.7</v>
      </c>
      <c r="Y24" s="52"/>
      <c r="Z24" s="6" t="s">
        <v>280</v>
      </c>
      <c r="AA24" s="39">
        <v>13.7</v>
      </c>
      <c r="AB24" s="60">
        <f t="shared" ref="AB24" si="11">+W24</f>
        <v>0</v>
      </c>
      <c r="AC24" s="17">
        <f t="shared" ref="AC24" si="12">+X24</f>
        <v>13.7</v>
      </c>
      <c r="AD24" s="12">
        <f t="shared" ref="AD24" si="13">(AG24-AC24)/AG24</f>
        <v>0</v>
      </c>
      <c r="AE24" s="115"/>
      <c r="AF24" s="122">
        <v>1</v>
      </c>
      <c r="AG24" s="38">
        <f t="shared" ref="AG24" si="14">SUM(AJ24:AL24)+AE24</f>
        <v>13.7</v>
      </c>
      <c r="AH24" s="52"/>
      <c r="AJ24" s="17">
        <f t="shared" ref="AJ24" si="15">ROUND(AC24/(1-VLOOKUP(AF24,Group,2,FALSE)),2)</f>
        <v>13.7</v>
      </c>
      <c r="AK24" s="17">
        <f t="shared" ref="AK24" si="16">IF(VLOOKUP(AF24,Group,5,FALSE)="YES",VLOOKUP(ROUND(ROUND(AJ24,1)-AJ24,2),Round,2,FALSE)+VLOOKUP(AF24,Group,6,FALSE),0)</f>
        <v>0</v>
      </c>
      <c r="AL24" s="17">
        <f t="shared" ref="AL24" si="17">IF(VLOOKUP(AF24,Group,7,FALSE)="",0,ROUND(AJ24-0.04999,1)-AJ24+AM24)</f>
        <v>0</v>
      </c>
      <c r="AM24" s="17" t="str">
        <f t="shared" ref="AM24" si="18">IF(VLOOKUP(AF24,Group,7,FALSE)="","",VLOOKUP(AF24,Group,7,FALSE))</f>
        <v/>
      </c>
      <c r="AO24" s="96" t="s">
        <v>57</v>
      </c>
    </row>
    <row r="25" spans="2:41" s="3" customFormat="1" ht="3.95" customHeight="1" x14ac:dyDescent="0.2">
      <c r="P25" s="73"/>
      <c r="Q25" s="89"/>
      <c r="R25" s="6"/>
      <c r="S25" s="39"/>
      <c r="T25" s="6"/>
      <c r="U25" s="5"/>
      <c r="V25" s="52"/>
      <c r="W25" s="56"/>
      <c r="X25" s="15"/>
      <c r="Y25" s="52"/>
      <c r="Z25" s="39"/>
      <c r="AA25" s="39"/>
      <c r="AB25" s="55"/>
      <c r="AC25" s="17"/>
      <c r="AD25" s="15"/>
      <c r="AE25" s="65"/>
      <c r="AF25" s="118"/>
      <c r="AG25" s="39"/>
      <c r="AH25" s="52"/>
      <c r="AJ25" s="17"/>
      <c r="AK25" s="17"/>
      <c r="AL25" s="17"/>
      <c r="AM25" s="17"/>
      <c r="AO25" s="31" t="s">
        <v>57</v>
      </c>
    </row>
    <row r="26" spans="2:41" s="3" customFormat="1" ht="9.9499999999999993" customHeight="1" x14ac:dyDescent="0.2">
      <c r="C26" s="143" t="s">
        <v>112</v>
      </c>
      <c r="D26" s="142"/>
      <c r="E26" s="142"/>
      <c r="P26" s="144"/>
      <c r="Q26" s="6"/>
      <c r="R26" s="78" t="s">
        <v>91</v>
      </c>
      <c r="S26" s="167" t="s">
        <v>102</v>
      </c>
      <c r="T26" s="168"/>
      <c r="U26" s="5"/>
      <c r="V26" s="52"/>
      <c r="W26" s="69"/>
      <c r="X26" s="69"/>
      <c r="Y26" s="52"/>
      <c r="Z26" s="39"/>
      <c r="AA26" s="39"/>
      <c r="AB26" s="55"/>
      <c r="AC26" s="17"/>
      <c r="AD26" s="15"/>
      <c r="AE26" s="65"/>
      <c r="AF26" s="118"/>
      <c r="AG26" s="17"/>
      <c r="AH26" s="52"/>
      <c r="AJ26" s="17"/>
      <c r="AK26" s="17"/>
      <c r="AL26" s="17"/>
      <c r="AM26" s="17"/>
      <c r="AO26" s="31" t="s">
        <v>57</v>
      </c>
    </row>
    <row r="27" spans="2:41" s="3" customFormat="1" ht="2.85" customHeight="1" x14ac:dyDescent="0.2">
      <c r="P27" s="73"/>
      <c r="Q27" s="89"/>
      <c r="R27" s="6"/>
      <c r="S27" s="39"/>
      <c r="T27" s="6"/>
      <c r="U27" s="5"/>
      <c r="V27" s="52"/>
      <c r="W27" s="56"/>
      <c r="X27" s="15"/>
      <c r="Y27" s="52"/>
      <c r="Z27" s="39"/>
      <c r="AA27" s="39"/>
      <c r="AB27" s="55"/>
      <c r="AC27" s="17"/>
      <c r="AD27" s="15"/>
      <c r="AE27" s="65"/>
      <c r="AF27" s="118"/>
      <c r="AG27" s="39"/>
      <c r="AH27" s="52"/>
      <c r="AJ27" s="17"/>
      <c r="AK27" s="17"/>
      <c r="AL27" s="17"/>
      <c r="AM27" s="17"/>
      <c r="AO27" s="31" t="s">
        <v>57</v>
      </c>
    </row>
    <row r="28" spans="2:41" s="3" customFormat="1" ht="9.9499999999999993" customHeight="1" x14ac:dyDescent="0.2">
      <c r="C28" s="35"/>
      <c r="D28" s="40" t="s">
        <v>165</v>
      </c>
      <c r="E28" s="141" t="s">
        <v>155</v>
      </c>
      <c r="F28" s="141"/>
      <c r="G28" s="141"/>
      <c r="H28" s="141"/>
      <c r="I28" s="141"/>
      <c r="J28" s="141"/>
      <c r="K28" s="141"/>
      <c r="L28" s="141"/>
      <c r="M28" s="141"/>
      <c r="N28" s="141"/>
      <c r="O28" s="30"/>
      <c r="P28" s="30"/>
      <c r="Q28" s="30"/>
      <c r="R28" s="30"/>
      <c r="S28" s="39"/>
      <c r="T28" s="30"/>
      <c r="U28" s="5"/>
      <c r="V28" s="52"/>
      <c r="W28" s="69"/>
      <c r="X28" s="69"/>
      <c r="Y28" s="52"/>
      <c r="Z28" s="39"/>
      <c r="AA28" s="39"/>
      <c r="AB28" s="55"/>
      <c r="AC28" s="17"/>
      <c r="AD28" s="15"/>
      <c r="AE28" s="65"/>
      <c r="AF28" s="118"/>
      <c r="AG28" s="17"/>
      <c r="AH28" s="52"/>
      <c r="AJ28" s="17"/>
      <c r="AK28" s="17"/>
      <c r="AL28" s="17"/>
      <c r="AM28" s="17"/>
      <c r="AO28" s="31" t="s">
        <v>57</v>
      </c>
    </row>
    <row r="29" spans="2:41" s="3" customFormat="1" ht="1.5" customHeight="1" x14ac:dyDescent="0.2">
      <c r="P29" s="73"/>
      <c r="Q29" s="89"/>
      <c r="R29" s="6"/>
      <c r="S29" s="39"/>
      <c r="T29" s="6"/>
      <c r="U29" s="5"/>
      <c r="V29" s="52"/>
      <c r="W29" s="56"/>
      <c r="X29" s="15"/>
      <c r="Y29" s="52"/>
      <c r="Z29" s="39"/>
      <c r="AA29" s="39"/>
      <c r="AB29" s="55"/>
      <c r="AC29" s="17"/>
      <c r="AD29" s="15"/>
      <c r="AE29" s="65"/>
      <c r="AF29" s="118"/>
      <c r="AG29" s="39"/>
      <c r="AH29" s="52"/>
      <c r="AJ29" s="17"/>
      <c r="AK29" s="17"/>
      <c r="AL29" s="17"/>
      <c r="AM29" s="17"/>
      <c r="AO29" s="31" t="s">
        <v>57</v>
      </c>
    </row>
    <row r="30" spans="2:41" s="3" customFormat="1" ht="9.9499999999999993" customHeight="1" x14ac:dyDescent="0.2">
      <c r="B30" s="108" t="s">
        <v>53</v>
      </c>
      <c r="D30" s="40"/>
      <c r="E30" s="73" t="s">
        <v>108</v>
      </c>
      <c r="F30" s="73"/>
      <c r="G30" s="30" t="s">
        <v>46</v>
      </c>
      <c r="H30" s="30"/>
      <c r="I30" s="30"/>
      <c r="J30" s="192"/>
      <c r="K30" s="30"/>
      <c r="L30" s="30"/>
      <c r="M30" s="30"/>
      <c r="N30" s="30"/>
      <c r="P30" s="73" t="s">
        <v>103</v>
      </c>
      <c r="Q30" s="89"/>
      <c r="R30" s="29"/>
      <c r="S30" s="39">
        <f>IF(Suggested="Yes",AA30,AG30)</f>
        <v>17.149999999999999</v>
      </c>
      <c r="T30" s="37" t="s">
        <v>45</v>
      </c>
      <c r="U30" s="5" t="str">
        <f>+Instructions!$B$3</f>
        <v>G</v>
      </c>
      <c r="V30" s="52"/>
      <c r="W30" s="56">
        <f>+Instructions!$C$22</f>
        <v>0</v>
      </c>
      <c r="X30" s="17">
        <f t="shared" ref="X30" si="19">ROUND($AA30*(1-W30)+0.004999,2)</f>
        <v>17.149999999999999</v>
      </c>
      <c r="Y30" s="52"/>
      <c r="Z30" s="6" t="s">
        <v>280</v>
      </c>
      <c r="AA30" s="39">
        <v>17.149999999999999</v>
      </c>
      <c r="AB30" s="60">
        <f t="shared" ref="AB30" si="20">+W30</f>
        <v>0</v>
      </c>
      <c r="AC30" s="17">
        <f t="shared" ref="AC30" si="21">+X30</f>
        <v>17.149999999999999</v>
      </c>
      <c r="AD30" s="12">
        <f t="shared" ref="AD30" si="22">(AG30-AC30)/AG30</f>
        <v>0</v>
      </c>
      <c r="AE30" s="115"/>
      <c r="AF30" s="122">
        <v>1</v>
      </c>
      <c r="AG30" s="38">
        <f t="shared" ref="AG30" si="23">SUM(AJ30:AL30)+AE30</f>
        <v>17.149999999999999</v>
      </c>
      <c r="AH30" s="52"/>
      <c r="AJ30" s="17">
        <f t="shared" ref="AJ30" si="24">ROUND(AC30/(1-VLOOKUP(AF30,Group,2,FALSE)),2)</f>
        <v>17.149999999999999</v>
      </c>
      <c r="AK30" s="17">
        <f t="shared" ref="AK30" si="25">IF(VLOOKUP(AF30,Group,5,FALSE)="YES",VLOOKUP(ROUND(ROUND(AJ30,1)-AJ30,2),Round,2,FALSE)+VLOOKUP(AF30,Group,6,FALSE),0)</f>
        <v>0</v>
      </c>
      <c r="AL30" s="17">
        <f t="shared" ref="AL30" si="26">IF(VLOOKUP(AF30,Group,7,FALSE)="",0,ROUND(AJ30-0.04999,1)-AJ30+AM30)</f>
        <v>0</v>
      </c>
      <c r="AM30" s="17" t="str">
        <f t="shared" ref="AM30" si="27">IF(VLOOKUP(AF30,Group,7,FALSE)="","",VLOOKUP(AF30,Group,7,FALSE))</f>
        <v/>
      </c>
      <c r="AO30" s="96" t="s">
        <v>57</v>
      </c>
    </row>
    <row r="31" spans="2:41" s="3" customFormat="1" ht="9.9499999999999993" customHeight="1" x14ac:dyDescent="0.2">
      <c r="B31" s="108" t="s">
        <v>53</v>
      </c>
      <c r="D31" s="40"/>
      <c r="E31" s="73" t="s">
        <v>109</v>
      </c>
      <c r="F31" s="73"/>
      <c r="G31" s="30" t="s">
        <v>46</v>
      </c>
      <c r="H31" s="30"/>
      <c r="I31" s="30"/>
      <c r="J31" s="192"/>
      <c r="K31" s="30"/>
      <c r="L31" s="190"/>
      <c r="M31" s="30"/>
      <c r="N31" s="30"/>
      <c r="P31" s="73" t="s">
        <v>100</v>
      </c>
      <c r="Q31" s="89"/>
      <c r="R31" s="29"/>
      <c r="S31" s="39">
        <f>IF(Suggested="Yes",AA31,AG31)</f>
        <v>14.25</v>
      </c>
      <c r="T31" s="37" t="s">
        <v>45</v>
      </c>
      <c r="U31" s="5" t="str">
        <f>+Instructions!$B$3</f>
        <v>G</v>
      </c>
      <c r="V31" s="52"/>
      <c r="W31" s="56">
        <f>+Instructions!$C$22</f>
        <v>0</v>
      </c>
      <c r="X31" s="17">
        <f t="shared" ref="X31" si="28">ROUND($AA31*(1-W31)+0.004999,2)</f>
        <v>14.25</v>
      </c>
      <c r="Y31" s="52"/>
      <c r="Z31" s="6" t="s">
        <v>280</v>
      </c>
      <c r="AA31" s="39">
        <v>14.25</v>
      </c>
      <c r="AB31" s="60">
        <f t="shared" ref="AB31" si="29">+W31</f>
        <v>0</v>
      </c>
      <c r="AC31" s="17">
        <f t="shared" ref="AC31" si="30">+X31</f>
        <v>14.25</v>
      </c>
      <c r="AD31" s="12">
        <f t="shared" ref="AD31" si="31">(AG31-AC31)/AG31</f>
        <v>0</v>
      </c>
      <c r="AE31" s="115"/>
      <c r="AF31" s="122">
        <v>1</v>
      </c>
      <c r="AG31" s="38">
        <f t="shared" ref="AG31" si="32">SUM(AJ31:AL31)+AE31</f>
        <v>14.25</v>
      </c>
      <c r="AH31" s="52"/>
      <c r="AJ31" s="17">
        <f t="shared" ref="AJ31" si="33">ROUND(AC31/(1-VLOOKUP(AF31,Group,2,FALSE)),2)</f>
        <v>14.25</v>
      </c>
      <c r="AK31" s="17">
        <f t="shared" ref="AK31" si="34">IF(VLOOKUP(AF31,Group,5,FALSE)="YES",VLOOKUP(ROUND(ROUND(AJ31,1)-AJ31,2),Round,2,FALSE)+VLOOKUP(AF31,Group,6,FALSE),0)</f>
        <v>0</v>
      </c>
      <c r="AL31" s="17">
        <f t="shared" ref="AL31" si="35">IF(VLOOKUP(AF31,Group,7,FALSE)="",0,ROUND(AJ31-0.04999,1)-AJ31+AM31)</f>
        <v>0</v>
      </c>
      <c r="AM31" s="17" t="str">
        <f t="shared" ref="AM31" si="36">IF(VLOOKUP(AF31,Group,7,FALSE)="","",VLOOKUP(AF31,Group,7,FALSE))</f>
        <v/>
      </c>
      <c r="AO31" s="96" t="s">
        <v>57</v>
      </c>
    </row>
    <row r="32" spans="2:41" s="3" customFormat="1" ht="9.9499999999999993" customHeight="1" x14ac:dyDescent="0.2">
      <c r="B32" s="108" t="s">
        <v>53</v>
      </c>
      <c r="D32" s="40"/>
      <c r="E32" s="73" t="s">
        <v>107</v>
      </c>
      <c r="F32" s="73"/>
      <c r="G32" s="30" t="s">
        <v>46</v>
      </c>
      <c r="H32" s="30"/>
      <c r="I32" s="30"/>
      <c r="J32" s="192"/>
      <c r="K32" s="30"/>
      <c r="L32" s="30"/>
      <c r="M32" s="30"/>
      <c r="N32" s="73"/>
      <c r="P32" s="73" t="s">
        <v>100</v>
      </c>
      <c r="Q32" s="89"/>
      <c r="R32" s="29"/>
      <c r="S32" s="39">
        <f>IF(Suggested="Yes",AA32,AG32)</f>
        <v>13.7</v>
      </c>
      <c r="T32" s="37" t="s">
        <v>45</v>
      </c>
      <c r="U32" s="5" t="str">
        <f>+Instructions!$B$3</f>
        <v>G</v>
      </c>
      <c r="V32" s="52"/>
      <c r="W32" s="56">
        <f>+Instructions!$C$22</f>
        <v>0</v>
      </c>
      <c r="X32" s="17">
        <f t="shared" ref="X32:X33" si="37">ROUND($AA32*(1-W32)+0.004999,2)</f>
        <v>13.7</v>
      </c>
      <c r="Y32" s="52"/>
      <c r="Z32" s="6" t="s">
        <v>280</v>
      </c>
      <c r="AA32" s="39">
        <v>13.7</v>
      </c>
      <c r="AB32" s="60">
        <f t="shared" ref="AB32:AB33" si="38">+W32</f>
        <v>0</v>
      </c>
      <c r="AC32" s="17">
        <f t="shared" ref="AC32:AC33" si="39">+X32</f>
        <v>13.7</v>
      </c>
      <c r="AD32" s="12">
        <f t="shared" ref="AD32:AD33" si="40">(AG32-AC32)/AG32</f>
        <v>0</v>
      </c>
      <c r="AE32" s="115"/>
      <c r="AF32" s="122">
        <v>1</v>
      </c>
      <c r="AG32" s="38">
        <f t="shared" ref="AG32:AG33" si="41">SUM(AJ32:AL32)+AE32</f>
        <v>13.7</v>
      </c>
      <c r="AH32" s="52"/>
      <c r="AJ32" s="17">
        <f t="shared" ref="AJ32:AJ33" si="42">ROUND(AC32/(1-VLOOKUP(AF32,Group,2,FALSE)),2)</f>
        <v>13.7</v>
      </c>
      <c r="AK32" s="17">
        <f t="shared" ref="AK32:AK33" si="43">IF(VLOOKUP(AF32,Group,5,FALSE)="YES",VLOOKUP(ROUND(ROUND(AJ32,1)-AJ32,2),Round,2,FALSE)+VLOOKUP(AF32,Group,6,FALSE),0)</f>
        <v>0</v>
      </c>
      <c r="AL32" s="17">
        <f t="shared" ref="AL32:AL33" si="44">IF(VLOOKUP(AF32,Group,7,FALSE)="",0,ROUND(AJ32-0.04999,1)-AJ32+AM32)</f>
        <v>0</v>
      </c>
      <c r="AM32" s="17" t="str">
        <f t="shared" ref="AM32:AM33" si="45">IF(VLOOKUP(AF32,Group,7,FALSE)="","",VLOOKUP(AF32,Group,7,FALSE))</f>
        <v/>
      </c>
      <c r="AO32" s="96" t="s">
        <v>57</v>
      </c>
    </row>
    <row r="33" spans="2:41" s="3" customFormat="1" ht="9.9499999999999993" customHeight="1" x14ac:dyDescent="0.2">
      <c r="B33" s="108" t="s">
        <v>53</v>
      </c>
      <c r="D33" s="40"/>
      <c r="E33" s="73" t="s">
        <v>110</v>
      </c>
      <c r="F33" s="73"/>
      <c r="G33" s="30" t="s">
        <v>46</v>
      </c>
      <c r="H33" s="30"/>
      <c r="I33" s="30"/>
      <c r="J33" s="192"/>
      <c r="K33" s="30"/>
      <c r="L33" s="30"/>
      <c r="M33" s="30"/>
      <c r="N33" s="30"/>
      <c r="P33" s="73" t="s">
        <v>104</v>
      </c>
      <c r="Q33" s="89"/>
      <c r="R33" s="29"/>
      <c r="S33" s="39">
        <f>IF(Suggested="Yes",AA33,AG33)</f>
        <v>14.45</v>
      </c>
      <c r="T33" s="37" t="s">
        <v>45</v>
      </c>
      <c r="U33" s="5" t="str">
        <f>+Instructions!$B$3</f>
        <v>G</v>
      </c>
      <c r="V33" s="52"/>
      <c r="W33" s="56">
        <f>+Instructions!$C$22</f>
        <v>0</v>
      </c>
      <c r="X33" s="17">
        <f t="shared" si="37"/>
        <v>14.45</v>
      </c>
      <c r="Y33" s="52"/>
      <c r="Z33" s="6" t="s">
        <v>280</v>
      </c>
      <c r="AA33" s="39">
        <v>14.45</v>
      </c>
      <c r="AB33" s="60">
        <f t="shared" si="38"/>
        <v>0</v>
      </c>
      <c r="AC33" s="17">
        <f t="shared" si="39"/>
        <v>14.45</v>
      </c>
      <c r="AD33" s="12">
        <f t="shared" si="40"/>
        <v>0</v>
      </c>
      <c r="AE33" s="115"/>
      <c r="AF33" s="122">
        <v>1</v>
      </c>
      <c r="AG33" s="38">
        <f t="shared" si="41"/>
        <v>14.45</v>
      </c>
      <c r="AH33" s="52"/>
      <c r="AJ33" s="17">
        <f t="shared" si="42"/>
        <v>14.45</v>
      </c>
      <c r="AK33" s="17">
        <f t="shared" si="43"/>
        <v>0</v>
      </c>
      <c r="AL33" s="17">
        <f t="shared" si="44"/>
        <v>0</v>
      </c>
      <c r="AM33" s="17" t="str">
        <f t="shared" si="45"/>
        <v/>
      </c>
      <c r="AO33" s="96" t="s">
        <v>57</v>
      </c>
    </row>
    <row r="34" spans="2:41" s="3" customFormat="1" ht="3.95" customHeight="1" x14ac:dyDescent="0.2">
      <c r="P34" s="73"/>
      <c r="Q34" s="89"/>
      <c r="R34" s="6"/>
      <c r="S34" s="39"/>
      <c r="T34" s="6"/>
      <c r="U34" s="5"/>
      <c r="V34" s="52"/>
      <c r="W34" s="56"/>
      <c r="X34" s="15"/>
      <c r="Y34" s="52"/>
      <c r="Z34" s="39"/>
      <c r="AA34" s="39"/>
      <c r="AB34" s="55"/>
      <c r="AC34" s="17"/>
      <c r="AD34" s="15"/>
      <c r="AE34" s="65"/>
      <c r="AF34" s="118"/>
      <c r="AG34" s="39"/>
      <c r="AH34" s="52"/>
      <c r="AJ34" s="17"/>
      <c r="AK34" s="17"/>
      <c r="AL34" s="17"/>
      <c r="AM34" s="17"/>
      <c r="AO34" s="31" t="s">
        <v>57</v>
      </c>
    </row>
    <row r="35" spans="2:41" s="3" customFormat="1" ht="9.9499999999999993" customHeight="1" x14ac:dyDescent="0.2">
      <c r="C35" s="143" t="s">
        <v>113</v>
      </c>
      <c r="D35" s="142"/>
      <c r="E35" s="142"/>
      <c r="P35" s="144"/>
      <c r="Q35" s="6"/>
      <c r="R35" s="78" t="s">
        <v>91</v>
      </c>
      <c r="S35" s="167" t="s">
        <v>105</v>
      </c>
      <c r="T35" s="168"/>
      <c r="U35" s="5"/>
      <c r="V35" s="52"/>
      <c r="W35" s="69"/>
      <c r="X35" s="69"/>
      <c r="Y35" s="52"/>
      <c r="Z35" s="39"/>
      <c r="AA35" s="39"/>
      <c r="AB35" s="55"/>
      <c r="AC35" s="17"/>
      <c r="AD35" s="15"/>
      <c r="AE35" s="65"/>
      <c r="AF35" s="118"/>
      <c r="AG35" s="17"/>
      <c r="AH35" s="52"/>
      <c r="AJ35" s="17"/>
      <c r="AK35" s="17"/>
      <c r="AL35" s="17"/>
      <c r="AM35" s="17"/>
      <c r="AO35" s="31" t="s">
        <v>57</v>
      </c>
    </row>
    <row r="36" spans="2:41" s="3" customFormat="1" ht="2.85" customHeight="1" x14ac:dyDescent="0.2">
      <c r="P36" s="73"/>
      <c r="Q36" s="89"/>
      <c r="R36" s="6"/>
      <c r="S36" s="39"/>
      <c r="T36" s="6"/>
      <c r="U36" s="5"/>
      <c r="V36" s="52"/>
      <c r="W36" s="56"/>
      <c r="X36" s="15"/>
      <c r="Y36" s="52"/>
      <c r="Z36" s="39"/>
      <c r="AA36" s="39"/>
      <c r="AB36" s="55"/>
      <c r="AC36" s="17"/>
      <c r="AD36" s="15"/>
      <c r="AE36" s="65"/>
      <c r="AF36" s="118"/>
      <c r="AG36" s="39"/>
      <c r="AH36" s="52"/>
      <c r="AJ36" s="17"/>
      <c r="AK36" s="17"/>
      <c r="AL36" s="17"/>
      <c r="AM36" s="17"/>
      <c r="AO36" s="31" t="s">
        <v>57</v>
      </c>
    </row>
    <row r="37" spans="2:41" s="3" customFormat="1" ht="9.9499999999999993" customHeight="1" x14ac:dyDescent="0.2">
      <c r="C37" s="35"/>
      <c r="D37" s="40" t="s">
        <v>165</v>
      </c>
      <c r="E37" s="141" t="s">
        <v>156</v>
      </c>
      <c r="F37" s="141"/>
      <c r="G37" s="141"/>
      <c r="H37" s="141"/>
      <c r="I37" s="141"/>
      <c r="J37" s="141"/>
      <c r="K37" s="141"/>
      <c r="L37" s="141"/>
      <c r="M37" s="141"/>
      <c r="N37" s="141"/>
      <c r="O37" s="30"/>
      <c r="P37" s="30"/>
      <c r="Q37" s="30"/>
      <c r="R37" s="30"/>
      <c r="S37" s="39"/>
      <c r="T37" s="30"/>
      <c r="U37" s="5"/>
      <c r="V37" s="52"/>
      <c r="W37" s="69"/>
      <c r="X37" s="69"/>
      <c r="Y37" s="52"/>
      <c r="Z37" s="39"/>
      <c r="AA37" s="39"/>
      <c r="AB37" s="55"/>
      <c r="AC37" s="17"/>
      <c r="AD37" s="15"/>
      <c r="AE37" s="65"/>
      <c r="AF37" s="118"/>
      <c r="AG37" s="17"/>
      <c r="AH37" s="52"/>
      <c r="AJ37" s="17"/>
      <c r="AK37" s="17"/>
      <c r="AL37" s="17"/>
      <c r="AM37" s="17"/>
      <c r="AO37" s="31" t="s">
        <v>57</v>
      </c>
    </row>
    <row r="38" spans="2:41" s="3" customFormat="1" ht="1.5" customHeight="1" x14ac:dyDescent="0.2">
      <c r="P38" s="73"/>
      <c r="Q38" s="89"/>
      <c r="R38" s="6"/>
      <c r="S38" s="39"/>
      <c r="T38" s="6"/>
      <c r="U38" s="5"/>
      <c r="V38" s="52"/>
      <c r="W38" s="56"/>
      <c r="X38" s="15"/>
      <c r="Y38" s="52"/>
      <c r="Z38" s="39"/>
      <c r="AA38" s="39"/>
      <c r="AB38" s="55"/>
      <c r="AC38" s="17"/>
      <c r="AD38" s="15"/>
      <c r="AE38" s="65"/>
      <c r="AF38" s="118"/>
      <c r="AG38" s="39"/>
      <c r="AH38" s="52"/>
      <c r="AJ38" s="17"/>
      <c r="AK38" s="17"/>
      <c r="AL38" s="17"/>
      <c r="AM38" s="17"/>
      <c r="AO38" s="31" t="s">
        <v>57</v>
      </c>
    </row>
    <row r="39" spans="2:41" s="3" customFormat="1" ht="9.9499999999999993" customHeight="1" x14ac:dyDescent="0.2">
      <c r="B39" s="108" t="s">
        <v>53</v>
      </c>
      <c r="D39" s="40"/>
      <c r="E39" s="73" t="s">
        <v>108</v>
      </c>
      <c r="F39" s="73"/>
      <c r="G39" s="30" t="s">
        <v>46</v>
      </c>
      <c r="H39" s="30"/>
      <c r="I39" s="30"/>
      <c r="J39" s="192"/>
      <c r="K39" s="30"/>
      <c r="L39" s="30"/>
      <c r="M39" s="30"/>
      <c r="N39" s="30"/>
      <c r="P39" s="73" t="s">
        <v>103</v>
      </c>
      <c r="Q39" s="89"/>
      <c r="R39" s="29"/>
      <c r="S39" s="39">
        <f>IF(Suggested="Yes",AA39,AG39)</f>
        <v>17.149999999999999</v>
      </c>
      <c r="T39" s="37" t="s">
        <v>45</v>
      </c>
      <c r="U39" s="5" t="str">
        <f>+Instructions!$B$3</f>
        <v>G</v>
      </c>
      <c r="V39" s="52"/>
      <c r="W39" s="56">
        <f>+Instructions!$C$22</f>
        <v>0</v>
      </c>
      <c r="X39" s="17">
        <f t="shared" ref="X39" si="46">ROUND($AA39*(1-W39)+0.004999,2)</f>
        <v>17.149999999999999</v>
      </c>
      <c r="Y39" s="52"/>
      <c r="Z39" s="6" t="s">
        <v>280</v>
      </c>
      <c r="AA39" s="39">
        <v>17.149999999999999</v>
      </c>
      <c r="AB39" s="60">
        <f t="shared" ref="AB39" si="47">+W39</f>
        <v>0</v>
      </c>
      <c r="AC39" s="17">
        <f t="shared" ref="AC39" si="48">+X39</f>
        <v>17.149999999999999</v>
      </c>
      <c r="AD39" s="12">
        <f t="shared" ref="AD39" si="49">(AG39-AC39)/AG39</f>
        <v>0</v>
      </c>
      <c r="AE39" s="115"/>
      <c r="AF39" s="122">
        <v>1</v>
      </c>
      <c r="AG39" s="38">
        <f t="shared" ref="AG39" si="50">SUM(AJ39:AL39)+AE39</f>
        <v>17.149999999999999</v>
      </c>
      <c r="AH39" s="52"/>
      <c r="AJ39" s="17">
        <f t="shared" ref="AJ39" si="51">ROUND(AC39/(1-VLOOKUP(AF39,Group,2,FALSE)),2)</f>
        <v>17.149999999999999</v>
      </c>
      <c r="AK39" s="17">
        <f t="shared" ref="AK39" si="52">IF(VLOOKUP(AF39,Group,5,FALSE)="YES",VLOOKUP(ROUND(ROUND(AJ39,1)-AJ39,2),Round,2,FALSE)+VLOOKUP(AF39,Group,6,FALSE),0)</f>
        <v>0</v>
      </c>
      <c r="AL39" s="17">
        <f t="shared" ref="AL39" si="53">IF(VLOOKUP(AF39,Group,7,FALSE)="",0,ROUND(AJ39-0.04999,1)-AJ39+AM39)</f>
        <v>0</v>
      </c>
      <c r="AM39" s="17" t="str">
        <f t="shared" ref="AM39" si="54">IF(VLOOKUP(AF39,Group,7,FALSE)="","",VLOOKUP(AF39,Group,7,FALSE))</f>
        <v/>
      </c>
      <c r="AO39" s="96" t="s">
        <v>57</v>
      </c>
    </row>
    <row r="40" spans="2:41" s="3" customFormat="1" ht="9.9499999999999993" customHeight="1" x14ac:dyDescent="0.2">
      <c r="B40" s="108" t="s">
        <v>53</v>
      </c>
      <c r="D40" s="40"/>
      <c r="E40" s="73" t="s">
        <v>109</v>
      </c>
      <c r="F40" s="73"/>
      <c r="G40" s="30" t="s">
        <v>46</v>
      </c>
      <c r="H40" s="30"/>
      <c r="I40" s="30"/>
      <c r="J40" s="192"/>
      <c r="K40" s="30"/>
      <c r="L40" s="191"/>
      <c r="M40" s="30"/>
      <c r="N40" s="30"/>
      <c r="P40" s="73" t="s">
        <v>100</v>
      </c>
      <c r="Q40" s="89"/>
      <c r="R40" s="29"/>
      <c r="S40" s="39">
        <f>IF(Suggested="Yes",AA40,AG40)</f>
        <v>14.25</v>
      </c>
      <c r="T40" s="37" t="s">
        <v>45</v>
      </c>
      <c r="U40" s="5" t="str">
        <f>+Instructions!$B$3</f>
        <v>G</v>
      </c>
      <c r="V40" s="52"/>
      <c r="W40" s="56">
        <f>+Instructions!$C$22</f>
        <v>0</v>
      </c>
      <c r="X40" s="17">
        <f t="shared" ref="X40" si="55">ROUND($AA40*(1-W40)+0.004999,2)</f>
        <v>14.25</v>
      </c>
      <c r="Y40" s="52"/>
      <c r="Z40" s="6" t="s">
        <v>280</v>
      </c>
      <c r="AA40" s="39">
        <v>14.25</v>
      </c>
      <c r="AB40" s="60">
        <f t="shared" ref="AB40" si="56">+W40</f>
        <v>0</v>
      </c>
      <c r="AC40" s="17">
        <f t="shared" ref="AC40" si="57">+X40</f>
        <v>14.25</v>
      </c>
      <c r="AD40" s="12">
        <f t="shared" ref="AD40" si="58">(AG40-AC40)/AG40</f>
        <v>0</v>
      </c>
      <c r="AE40" s="115"/>
      <c r="AF40" s="122">
        <v>1</v>
      </c>
      <c r="AG40" s="38">
        <f t="shared" ref="AG40" si="59">SUM(AJ40:AL40)+AE40</f>
        <v>14.25</v>
      </c>
      <c r="AH40" s="52"/>
      <c r="AJ40" s="17">
        <f t="shared" ref="AJ40" si="60">ROUND(AC40/(1-VLOOKUP(AF40,Group,2,FALSE)),2)</f>
        <v>14.25</v>
      </c>
      <c r="AK40" s="17">
        <f t="shared" ref="AK40" si="61">IF(VLOOKUP(AF40,Group,5,FALSE)="YES",VLOOKUP(ROUND(ROUND(AJ40,1)-AJ40,2),Round,2,FALSE)+VLOOKUP(AF40,Group,6,FALSE),0)</f>
        <v>0</v>
      </c>
      <c r="AL40" s="17">
        <f t="shared" ref="AL40" si="62">IF(VLOOKUP(AF40,Group,7,FALSE)="",0,ROUND(AJ40-0.04999,1)-AJ40+AM40)</f>
        <v>0</v>
      </c>
      <c r="AM40" s="17" t="str">
        <f t="shared" ref="AM40" si="63">IF(VLOOKUP(AF40,Group,7,FALSE)="","",VLOOKUP(AF40,Group,7,FALSE))</f>
        <v/>
      </c>
      <c r="AO40" s="96" t="s">
        <v>57</v>
      </c>
    </row>
    <row r="41" spans="2:41" s="3" customFormat="1" ht="9.9499999999999993" customHeight="1" x14ac:dyDescent="0.2">
      <c r="B41" s="108" t="s">
        <v>53</v>
      </c>
      <c r="D41" s="40"/>
      <c r="E41" s="73" t="s">
        <v>107</v>
      </c>
      <c r="F41" s="73"/>
      <c r="G41" s="30" t="s">
        <v>46</v>
      </c>
      <c r="H41" s="30"/>
      <c r="I41" s="30"/>
      <c r="J41" s="192"/>
      <c r="K41" s="30"/>
      <c r="L41" s="30"/>
      <c r="M41" s="30"/>
      <c r="N41" s="73"/>
      <c r="P41" s="73" t="s">
        <v>100</v>
      </c>
      <c r="Q41" s="89"/>
      <c r="R41" s="29"/>
      <c r="S41" s="39">
        <f>IF(Suggested="Yes",AA41,AG41)</f>
        <v>13.7</v>
      </c>
      <c r="T41" s="37" t="s">
        <v>45</v>
      </c>
      <c r="U41" s="5" t="str">
        <f>+Instructions!$B$3</f>
        <v>G</v>
      </c>
      <c r="V41" s="52"/>
      <c r="W41" s="56">
        <f>+Instructions!$C$22</f>
        <v>0</v>
      </c>
      <c r="X41" s="17">
        <f t="shared" ref="X41" si="64">ROUND($AA41*(1-W41)+0.004999,2)</f>
        <v>13.7</v>
      </c>
      <c r="Y41" s="52"/>
      <c r="Z41" s="6" t="s">
        <v>280</v>
      </c>
      <c r="AA41" s="39">
        <v>13.7</v>
      </c>
      <c r="AB41" s="60">
        <f t="shared" ref="AB41" si="65">+W41</f>
        <v>0</v>
      </c>
      <c r="AC41" s="17">
        <f t="shared" ref="AC41" si="66">+X41</f>
        <v>13.7</v>
      </c>
      <c r="AD41" s="12">
        <f t="shared" ref="AD41" si="67">(AG41-AC41)/AG41</f>
        <v>0</v>
      </c>
      <c r="AE41" s="115"/>
      <c r="AF41" s="122">
        <v>1</v>
      </c>
      <c r="AG41" s="38">
        <f t="shared" ref="AG41" si="68">SUM(AJ41:AL41)+AE41</f>
        <v>13.7</v>
      </c>
      <c r="AH41" s="52"/>
      <c r="AJ41" s="17">
        <f t="shared" ref="AJ41" si="69">ROUND(AC41/(1-VLOOKUP(AF41,Group,2,FALSE)),2)</f>
        <v>13.7</v>
      </c>
      <c r="AK41" s="17">
        <f t="shared" ref="AK41" si="70">IF(VLOOKUP(AF41,Group,5,FALSE)="YES",VLOOKUP(ROUND(ROUND(AJ41,1)-AJ41,2),Round,2,FALSE)+VLOOKUP(AF41,Group,6,FALSE),0)</f>
        <v>0</v>
      </c>
      <c r="AL41" s="17">
        <f t="shared" ref="AL41" si="71">IF(VLOOKUP(AF41,Group,7,FALSE)="",0,ROUND(AJ41-0.04999,1)-AJ41+AM41)</f>
        <v>0</v>
      </c>
      <c r="AM41" s="17" t="str">
        <f t="shared" ref="AM41" si="72">IF(VLOOKUP(AF41,Group,7,FALSE)="","",VLOOKUP(AF41,Group,7,FALSE))</f>
        <v/>
      </c>
      <c r="AO41" s="96" t="s">
        <v>57</v>
      </c>
    </row>
    <row r="42" spans="2:41" s="3" customFormat="1" ht="9.9499999999999993" customHeight="1" x14ac:dyDescent="0.2">
      <c r="B42" s="108" t="s">
        <v>53</v>
      </c>
      <c r="D42" s="40"/>
      <c r="E42" s="73" t="s">
        <v>110</v>
      </c>
      <c r="F42" s="73"/>
      <c r="G42" s="30" t="s">
        <v>46</v>
      </c>
      <c r="H42" s="30"/>
      <c r="I42" s="30"/>
      <c r="J42" s="192"/>
      <c r="K42" s="30"/>
      <c r="L42" s="30"/>
      <c r="M42" s="30"/>
      <c r="N42" s="30"/>
      <c r="P42" s="73" t="s">
        <v>104</v>
      </c>
      <c r="Q42" s="89"/>
      <c r="R42" s="29"/>
      <c r="S42" s="39">
        <f>IF(Suggested="Yes",AA42,AG42)</f>
        <v>14.45</v>
      </c>
      <c r="T42" s="37" t="s">
        <v>45</v>
      </c>
      <c r="U42" s="5" t="str">
        <f>+Instructions!$B$3</f>
        <v>G</v>
      </c>
      <c r="V42" s="52"/>
      <c r="W42" s="56">
        <f>+Instructions!$C$22</f>
        <v>0</v>
      </c>
      <c r="X42" s="17">
        <f t="shared" ref="X42" si="73">ROUND($AA42*(1-W42)+0.004999,2)</f>
        <v>14.45</v>
      </c>
      <c r="Y42" s="52"/>
      <c r="Z42" s="6" t="s">
        <v>280</v>
      </c>
      <c r="AA42" s="39">
        <v>14.45</v>
      </c>
      <c r="AB42" s="60">
        <f t="shared" ref="AB42" si="74">+W42</f>
        <v>0</v>
      </c>
      <c r="AC42" s="17">
        <f t="shared" ref="AC42" si="75">+X42</f>
        <v>14.45</v>
      </c>
      <c r="AD42" s="12">
        <f t="shared" ref="AD42" si="76">(AG42-AC42)/AG42</f>
        <v>0</v>
      </c>
      <c r="AE42" s="115"/>
      <c r="AF42" s="122">
        <v>1</v>
      </c>
      <c r="AG42" s="38">
        <f t="shared" ref="AG42" si="77">SUM(AJ42:AL42)+AE42</f>
        <v>14.45</v>
      </c>
      <c r="AH42" s="52"/>
      <c r="AJ42" s="17">
        <f t="shared" ref="AJ42" si="78">ROUND(AC42/(1-VLOOKUP(AF42,Group,2,FALSE)),2)</f>
        <v>14.45</v>
      </c>
      <c r="AK42" s="17">
        <f t="shared" ref="AK42" si="79">IF(VLOOKUP(AF42,Group,5,FALSE)="YES",VLOOKUP(ROUND(ROUND(AJ42,1)-AJ42,2),Round,2,FALSE)+VLOOKUP(AF42,Group,6,FALSE),0)</f>
        <v>0</v>
      </c>
      <c r="AL42" s="17">
        <f t="shared" ref="AL42" si="80">IF(VLOOKUP(AF42,Group,7,FALSE)="",0,ROUND(AJ42-0.04999,1)-AJ42+AM42)</f>
        <v>0</v>
      </c>
      <c r="AM42" s="17" t="str">
        <f t="shared" ref="AM42" si="81">IF(VLOOKUP(AF42,Group,7,FALSE)="","",VLOOKUP(AF42,Group,7,FALSE))</f>
        <v/>
      </c>
      <c r="AO42" s="96" t="s">
        <v>57</v>
      </c>
    </row>
    <row r="43" spans="2:41" s="3" customFormat="1" ht="3.95" customHeight="1" x14ac:dyDescent="0.2">
      <c r="P43" s="73"/>
      <c r="Q43" s="89"/>
      <c r="R43" s="6"/>
      <c r="S43" s="39"/>
      <c r="T43" s="6"/>
      <c r="U43" s="5"/>
      <c r="V43" s="52"/>
      <c r="W43" s="56"/>
      <c r="X43" s="15"/>
      <c r="Y43" s="52"/>
      <c r="Z43" s="39"/>
      <c r="AA43" s="39"/>
      <c r="AB43" s="55"/>
      <c r="AC43" s="17"/>
      <c r="AD43" s="15"/>
      <c r="AE43" s="65"/>
      <c r="AF43" s="118"/>
      <c r="AG43" s="39"/>
      <c r="AH43" s="52"/>
      <c r="AJ43" s="17"/>
      <c r="AK43" s="17"/>
      <c r="AL43" s="17"/>
      <c r="AM43" s="17"/>
      <c r="AO43" s="31" t="s">
        <v>57</v>
      </c>
    </row>
    <row r="44" spans="2:41" s="3" customFormat="1" ht="9.9499999999999993" customHeight="1" x14ac:dyDescent="0.2">
      <c r="C44" s="143" t="s">
        <v>114</v>
      </c>
      <c r="D44" s="142"/>
      <c r="E44" s="142"/>
      <c r="P44" s="144"/>
      <c r="Q44" s="6"/>
      <c r="R44" s="78" t="s">
        <v>91</v>
      </c>
      <c r="S44" s="167" t="s">
        <v>106</v>
      </c>
      <c r="T44" s="168"/>
      <c r="U44" s="5"/>
      <c r="V44" s="52"/>
      <c r="W44" s="69"/>
      <c r="X44" s="69"/>
      <c r="Y44" s="52"/>
      <c r="Z44" s="39"/>
      <c r="AA44" s="39"/>
      <c r="AB44" s="55"/>
      <c r="AC44" s="17"/>
      <c r="AD44" s="15"/>
      <c r="AE44" s="65"/>
      <c r="AF44" s="118"/>
      <c r="AG44" s="17"/>
      <c r="AH44" s="52"/>
      <c r="AJ44" s="17"/>
      <c r="AK44" s="17"/>
      <c r="AL44" s="17"/>
      <c r="AM44" s="17"/>
      <c r="AO44" s="31" t="s">
        <v>57</v>
      </c>
    </row>
    <row r="45" spans="2:41" s="3" customFormat="1" ht="2.85" customHeight="1" x14ac:dyDescent="0.2">
      <c r="P45" s="73"/>
      <c r="Q45" s="89"/>
      <c r="R45" s="6"/>
      <c r="S45" s="39"/>
      <c r="T45" s="6"/>
      <c r="U45" s="5"/>
      <c r="V45" s="52"/>
      <c r="W45" s="56"/>
      <c r="X45" s="15"/>
      <c r="Y45" s="52"/>
      <c r="Z45" s="39"/>
      <c r="AA45" s="39"/>
      <c r="AB45" s="55"/>
      <c r="AC45" s="17"/>
      <c r="AD45" s="15"/>
      <c r="AE45" s="65"/>
      <c r="AF45" s="118"/>
      <c r="AG45" s="39"/>
      <c r="AH45" s="52"/>
      <c r="AJ45" s="17"/>
      <c r="AK45" s="17"/>
      <c r="AL45" s="17"/>
      <c r="AM45" s="17"/>
      <c r="AO45" s="31" t="s">
        <v>57</v>
      </c>
    </row>
    <row r="46" spans="2:41" s="3" customFormat="1" ht="9.9499999999999993" customHeight="1" x14ac:dyDescent="0.2">
      <c r="C46" s="35"/>
      <c r="D46" s="40" t="s">
        <v>165</v>
      </c>
      <c r="E46" s="141" t="s">
        <v>157</v>
      </c>
      <c r="F46" s="141"/>
      <c r="G46" s="141"/>
      <c r="H46" s="141"/>
      <c r="I46" s="141"/>
      <c r="J46" s="141"/>
      <c r="K46" s="141"/>
      <c r="L46" s="141"/>
      <c r="M46" s="141"/>
      <c r="N46" s="141"/>
      <c r="O46" s="30"/>
      <c r="P46" s="30"/>
      <c r="Q46" s="30"/>
      <c r="R46" s="30"/>
      <c r="S46" s="39"/>
      <c r="T46" s="30"/>
      <c r="U46" s="5"/>
      <c r="V46" s="52"/>
      <c r="W46" s="69"/>
      <c r="X46" s="69"/>
      <c r="Y46" s="52"/>
      <c r="Z46" s="39"/>
      <c r="AA46" s="39"/>
      <c r="AB46" s="55"/>
      <c r="AC46" s="17"/>
      <c r="AD46" s="15"/>
      <c r="AE46" s="65"/>
      <c r="AF46" s="118"/>
      <c r="AG46" s="17"/>
      <c r="AH46" s="52"/>
      <c r="AJ46" s="17"/>
      <c r="AK46" s="17"/>
      <c r="AL46" s="17"/>
      <c r="AM46" s="17"/>
      <c r="AO46" s="31" t="s">
        <v>57</v>
      </c>
    </row>
    <row r="47" spans="2:41" s="3" customFormat="1" ht="1.5" customHeight="1" x14ac:dyDescent="0.2">
      <c r="P47" s="73"/>
      <c r="Q47" s="89"/>
      <c r="R47" s="6"/>
      <c r="S47" s="39"/>
      <c r="T47" s="6"/>
      <c r="U47" s="5"/>
      <c r="V47" s="52"/>
      <c r="W47" s="56"/>
      <c r="X47" s="15"/>
      <c r="Y47" s="52"/>
      <c r="Z47" s="39"/>
      <c r="AA47" s="39"/>
      <c r="AB47" s="55"/>
      <c r="AC47" s="17"/>
      <c r="AD47" s="15"/>
      <c r="AE47" s="65"/>
      <c r="AF47" s="118"/>
      <c r="AG47" s="39"/>
      <c r="AH47" s="52"/>
      <c r="AJ47" s="17"/>
      <c r="AK47" s="17"/>
      <c r="AL47" s="17"/>
      <c r="AM47" s="17"/>
      <c r="AO47" s="31" t="s">
        <v>57</v>
      </c>
    </row>
    <row r="48" spans="2:41" s="3" customFormat="1" ht="9.9499999999999993" customHeight="1" x14ac:dyDescent="0.2">
      <c r="B48" s="108" t="s">
        <v>53</v>
      </c>
      <c r="D48" s="40"/>
      <c r="E48" s="73" t="s">
        <v>109</v>
      </c>
      <c r="F48" s="73"/>
      <c r="G48" s="30" t="s">
        <v>46</v>
      </c>
      <c r="H48" s="30"/>
      <c r="I48" s="30"/>
      <c r="J48" s="192"/>
      <c r="K48" s="30"/>
      <c r="L48" s="190"/>
      <c r="M48" s="30"/>
      <c r="N48" s="30"/>
      <c r="P48" s="73" t="s">
        <v>100</v>
      </c>
      <c r="Q48" s="89"/>
      <c r="R48" s="29"/>
      <c r="S48" s="39">
        <f>IF(Suggested="Yes",AA48,AG48)</f>
        <v>14.25</v>
      </c>
      <c r="T48" s="37" t="s">
        <v>45</v>
      </c>
      <c r="U48" s="5" t="str">
        <f>+Instructions!$B$3</f>
        <v>G</v>
      </c>
      <c r="V48" s="52"/>
      <c r="W48" s="56">
        <f>+Instructions!$C$22</f>
        <v>0</v>
      </c>
      <c r="X48" s="17">
        <f t="shared" ref="X48" si="82">ROUND($AA48*(1-W48)+0.004999,2)</f>
        <v>14.25</v>
      </c>
      <c r="Y48" s="52"/>
      <c r="Z48" s="6" t="s">
        <v>280</v>
      </c>
      <c r="AA48" s="39">
        <v>14.25</v>
      </c>
      <c r="AB48" s="60">
        <f t="shared" ref="AB48" si="83">+W48</f>
        <v>0</v>
      </c>
      <c r="AC48" s="17">
        <f t="shared" ref="AC48" si="84">+X48</f>
        <v>14.25</v>
      </c>
      <c r="AD48" s="12">
        <f t="shared" ref="AD48" si="85">(AG48-AC48)/AG48</f>
        <v>0</v>
      </c>
      <c r="AE48" s="115"/>
      <c r="AF48" s="122">
        <v>1</v>
      </c>
      <c r="AG48" s="38">
        <f t="shared" ref="AG48" si="86">SUM(AJ48:AL48)+AE48</f>
        <v>14.25</v>
      </c>
      <c r="AH48" s="52"/>
      <c r="AJ48" s="17">
        <f t="shared" ref="AJ48" si="87">ROUND(AC48/(1-VLOOKUP(AF48,Group,2,FALSE)),2)</f>
        <v>14.25</v>
      </c>
      <c r="AK48" s="17">
        <f t="shared" ref="AK48" si="88">IF(VLOOKUP(AF48,Group,5,FALSE)="YES",VLOOKUP(ROUND(ROUND(AJ48,1)-AJ48,2),Round,2,FALSE)+VLOOKUP(AF48,Group,6,FALSE),0)</f>
        <v>0</v>
      </c>
      <c r="AL48" s="17">
        <f t="shared" ref="AL48" si="89">IF(VLOOKUP(AF48,Group,7,FALSE)="",0,ROUND(AJ48-0.04999,1)-AJ48+AM48)</f>
        <v>0</v>
      </c>
      <c r="AM48" s="17" t="str">
        <f t="shared" ref="AM48" si="90">IF(VLOOKUP(AF48,Group,7,FALSE)="","",VLOOKUP(AF48,Group,7,FALSE))</f>
        <v/>
      </c>
      <c r="AO48" s="96" t="s">
        <v>57</v>
      </c>
    </row>
    <row r="49" spans="2:41" s="3" customFormat="1" ht="9.9499999999999993" customHeight="1" x14ac:dyDescent="0.2">
      <c r="B49" s="108" t="s">
        <v>53</v>
      </c>
      <c r="D49" s="40"/>
      <c r="E49" s="73" t="s">
        <v>107</v>
      </c>
      <c r="F49" s="73"/>
      <c r="G49" s="30" t="s">
        <v>46</v>
      </c>
      <c r="H49" s="30"/>
      <c r="I49" s="30"/>
      <c r="J49" s="192"/>
      <c r="K49" s="30"/>
      <c r="L49" s="30"/>
      <c r="M49" s="30"/>
      <c r="N49" s="73"/>
      <c r="P49" s="73" t="s">
        <v>100</v>
      </c>
      <c r="Q49" s="89"/>
      <c r="R49" s="29"/>
      <c r="S49" s="39">
        <f>IF(Suggested="Yes",AA49,AG49)</f>
        <v>13.7</v>
      </c>
      <c r="T49" s="37" t="s">
        <v>45</v>
      </c>
      <c r="U49" s="5" t="str">
        <f>+Instructions!$B$3</f>
        <v>G</v>
      </c>
      <c r="V49" s="52"/>
      <c r="W49" s="56">
        <f>+Instructions!$C$22</f>
        <v>0</v>
      </c>
      <c r="X49" s="17">
        <f t="shared" ref="X49" si="91">ROUND($AA49*(1-W49)+0.004999,2)</f>
        <v>13.7</v>
      </c>
      <c r="Y49" s="52"/>
      <c r="Z49" s="6" t="s">
        <v>280</v>
      </c>
      <c r="AA49" s="39">
        <v>13.7</v>
      </c>
      <c r="AB49" s="60">
        <f t="shared" ref="AB49" si="92">+W49</f>
        <v>0</v>
      </c>
      <c r="AC49" s="17">
        <f t="shared" ref="AC49" si="93">+X49</f>
        <v>13.7</v>
      </c>
      <c r="AD49" s="12">
        <f t="shared" ref="AD49" si="94">(AG49-AC49)/AG49</f>
        <v>0</v>
      </c>
      <c r="AE49" s="115"/>
      <c r="AF49" s="122">
        <v>1</v>
      </c>
      <c r="AG49" s="38">
        <f t="shared" ref="AG49" si="95">SUM(AJ49:AL49)+AE49</f>
        <v>13.7</v>
      </c>
      <c r="AH49" s="52"/>
      <c r="AJ49" s="17">
        <f t="shared" ref="AJ49" si="96">ROUND(AC49/(1-VLOOKUP(AF49,Group,2,FALSE)),2)</f>
        <v>13.7</v>
      </c>
      <c r="AK49" s="17">
        <f t="shared" ref="AK49" si="97">IF(VLOOKUP(AF49,Group,5,FALSE)="YES",VLOOKUP(ROUND(ROUND(AJ49,1)-AJ49,2),Round,2,FALSE)+VLOOKUP(AF49,Group,6,FALSE),0)</f>
        <v>0</v>
      </c>
      <c r="AL49" s="17">
        <f t="shared" ref="AL49" si="98">IF(VLOOKUP(AF49,Group,7,FALSE)="",0,ROUND(AJ49-0.04999,1)-AJ49+AM49)</f>
        <v>0</v>
      </c>
      <c r="AM49" s="17" t="str">
        <f t="shared" ref="AM49" si="99">IF(VLOOKUP(AF49,Group,7,FALSE)="","",VLOOKUP(AF49,Group,7,FALSE))</f>
        <v/>
      </c>
      <c r="AO49" s="96" t="s">
        <v>57</v>
      </c>
    </row>
    <row r="50" spans="2:41" s="3" customFormat="1" ht="9.9499999999999993" customHeight="1" x14ac:dyDescent="0.2">
      <c r="B50" s="108" t="s">
        <v>53</v>
      </c>
      <c r="D50" s="40"/>
      <c r="E50" s="73" t="s">
        <v>110</v>
      </c>
      <c r="F50" s="73"/>
      <c r="G50" s="30" t="s">
        <v>46</v>
      </c>
      <c r="H50" s="30"/>
      <c r="I50" s="30"/>
      <c r="J50" s="192"/>
      <c r="K50" s="30"/>
      <c r="L50" s="30"/>
      <c r="M50" s="30"/>
      <c r="N50" s="30"/>
      <c r="P50" s="73" t="s">
        <v>104</v>
      </c>
      <c r="Q50" s="89"/>
      <c r="R50" s="29"/>
      <c r="S50" s="39">
        <f>IF(Suggested="Yes",AA50,AG50)</f>
        <v>14.45</v>
      </c>
      <c r="T50" s="37" t="s">
        <v>45</v>
      </c>
      <c r="U50" s="5" t="str">
        <f>+Instructions!$B$3</f>
        <v>G</v>
      </c>
      <c r="V50" s="52"/>
      <c r="W50" s="56">
        <f>+Instructions!$C$22</f>
        <v>0</v>
      </c>
      <c r="X50" s="17">
        <f t="shared" ref="X50" si="100">ROUND($AA50*(1-W50)+0.004999,2)</f>
        <v>14.45</v>
      </c>
      <c r="Y50" s="52"/>
      <c r="Z50" s="6" t="s">
        <v>280</v>
      </c>
      <c r="AA50" s="39">
        <v>14.45</v>
      </c>
      <c r="AB50" s="60">
        <f t="shared" ref="AB50" si="101">+W50</f>
        <v>0</v>
      </c>
      <c r="AC50" s="17">
        <f t="shared" ref="AC50" si="102">+X50</f>
        <v>14.45</v>
      </c>
      <c r="AD50" s="12">
        <f t="shared" ref="AD50" si="103">(AG50-AC50)/AG50</f>
        <v>0</v>
      </c>
      <c r="AE50" s="115"/>
      <c r="AF50" s="122">
        <v>1</v>
      </c>
      <c r="AG50" s="38">
        <f t="shared" ref="AG50" si="104">SUM(AJ50:AL50)+AE50</f>
        <v>14.45</v>
      </c>
      <c r="AH50" s="52"/>
      <c r="AJ50" s="17">
        <f t="shared" ref="AJ50" si="105">ROUND(AC50/(1-VLOOKUP(AF50,Group,2,FALSE)),2)</f>
        <v>14.45</v>
      </c>
      <c r="AK50" s="17">
        <f t="shared" ref="AK50" si="106">IF(VLOOKUP(AF50,Group,5,FALSE)="YES",VLOOKUP(ROUND(ROUND(AJ50,1)-AJ50,2),Round,2,FALSE)+VLOOKUP(AF50,Group,6,FALSE),0)</f>
        <v>0</v>
      </c>
      <c r="AL50" s="17">
        <f t="shared" ref="AL50" si="107">IF(VLOOKUP(AF50,Group,7,FALSE)="",0,ROUND(AJ50-0.04999,1)-AJ50+AM50)</f>
        <v>0</v>
      </c>
      <c r="AM50" s="17" t="str">
        <f t="shared" ref="AM50" si="108">IF(VLOOKUP(AF50,Group,7,FALSE)="","",VLOOKUP(AF50,Group,7,FALSE))</f>
        <v/>
      </c>
      <c r="AO50" s="96" t="s">
        <v>57</v>
      </c>
    </row>
    <row r="51" spans="2:41" s="3" customFormat="1" ht="3.95" customHeight="1" x14ac:dyDescent="0.2">
      <c r="P51" s="73"/>
      <c r="Q51" s="89"/>
      <c r="R51" s="6"/>
      <c r="S51" s="39"/>
      <c r="T51" s="6"/>
      <c r="U51" s="5"/>
      <c r="V51" s="52"/>
      <c r="W51" s="56"/>
      <c r="X51" s="15"/>
      <c r="Y51" s="52"/>
      <c r="Z51" s="39"/>
      <c r="AA51" s="39"/>
      <c r="AB51" s="55"/>
      <c r="AC51" s="17"/>
      <c r="AD51" s="15"/>
      <c r="AE51" s="65"/>
      <c r="AF51" s="118"/>
      <c r="AG51" s="39"/>
      <c r="AH51" s="52"/>
      <c r="AJ51" s="17"/>
      <c r="AK51" s="17"/>
      <c r="AL51" s="17"/>
      <c r="AM51" s="17"/>
      <c r="AO51" s="31" t="s">
        <v>57</v>
      </c>
    </row>
    <row r="52" spans="2:41" s="3" customFormat="1" ht="9.9499999999999993" customHeight="1" x14ac:dyDescent="0.2">
      <c r="C52" s="143" t="s">
        <v>115</v>
      </c>
      <c r="D52" s="142"/>
      <c r="E52" s="142"/>
      <c r="P52" s="144"/>
      <c r="Q52" s="6"/>
      <c r="R52" s="78" t="s">
        <v>91</v>
      </c>
      <c r="S52" s="167" t="s">
        <v>116</v>
      </c>
      <c r="T52" s="168"/>
      <c r="U52" s="5"/>
      <c r="V52" s="52"/>
      <c r="W52" s="69"/>
      <c r="X52" s="69"/>
      <c r="Y52" s="52"/>
      <c r="Z52" s="39"/>
      <c r="AA52" s="39"/>
      <c r="AB52" s="55"/>
      <c r="AC52" s="17"/>
      <c r="AD52" s="15"/>
      <c r="AE52" s="65"/>
      <c r="AF52" s="118"/>
      <c r="AG52" s="17"/>
      <c r="AH52" s="52"/>
      <c r="AJ52" s="17"/>
      <c r="AK52" s="17"/>
      <c r="AL52" s="17"/>
      <c r="AM52" s="17"/>
      <c r="AO52" s="31" t="s">
        <v>57</v>
      </c>
    </row>
    <row r="53" spans="2:41" s="3" customFormat="1" ht="2.85" customHeight="1" x14ac:dyDescent="0.2">
      <c r="P53" s="73"/>
      <c r="Q53" s="89"/>
      <c r="R53" s="6"/>
      <c r="S53" s="39"/>
      <c r="T53" s="6"/>
      <c r="U53" s="5"/>
      <c r="V53" s="52"/>
      <c r="W53" s="56"/>
      <c r="X53" s="15"/>
      <c r="Y53" s="52"/>
      <c r="Z53" s="39"/>
      <c r="AA53" s="39"/>
      <c r="AB53" s="55"/>
      <c r="AC53" s="17"/>
      <c r="AD53" s="15"/>
      <c r="AE53" s="65"/>
      <c r="AF53" s="118"/>
      <c r="AG53" s="39"/>
      <c r="AH53" s="52"/>
      <c r="AJ53" s="17"/>
      <c r="AK53" s="17"/>
      <c r="AL53" s="17"/>
      <c r="AM53" s="17"/>
      <c r="AO53" s="31" t="s">
        <v>57</v>
      </c>
    </row>
    <row r="54" spans="2:41" s="3" customFormat="1" ht="9.9499999999999993" customHeight="1" x14ac:dyDescent="0.2">
      <c r="C54" s="35"/>
      <c r="D54" s="40" t="s">
        <v>165</v>
      </c>
      <c r="E54" s="141" t="s">
        <v>158</v>
      </c>
      <c r="F54" s="141"/>
      <c r="G54" s="141"/>
      <c r="H54" s="141"/>
      <c r="I54" s="141"/>
      <c r="J54" s="141"/>
      <c r="K54" s="141"/>
      <c r="L54" s="141"/>
      <c r="M54" s="141"/>
      <c r="N54" s="141"/>
      <c r="O54" s="30"/>
      <c r="P54" s="30"/>
      <c r="Q54" s="30"/>
      <c r="R54" s="30"/>
      <c r="S54" s="39"/>
      <c r="T54" s="30"/>
      <c r="U54" s="5"/>
      <c r="V54" s="52"/>
      <c r="W54" s="69"/>
      <c r="X54" s="69"/>
      <c r="Y54" s="52"/>
      <c r="Z54" s="39"/>
      <c r="AA54" s="39"/>
      <c r="AB54" s="55"/>
      <c r="AC54" s="17"/>
      <c r="AD54" s="15"/>
      <c r="AE54" s="65"/>
      <c r="AF54" s="118"/>
      <c r="AG54" s="17"/>
      <c r="AH54" s="52"/>
      <c r="AJ54" s="17"/>
      <c r="AK54" s="17"/>
      <c r="AL54" s="17"/>
      <c r="AM54" s="17"/>
      <c r="AO54" s="31" t="s">
        <v>57</v>
      </c>
    </row>
    <row r="55" spans="2:41" s="3" customFormat="1" ht="1.5" customHeight="1" x14ac:dyDescent="0.2">
      <c r="P55" s="73"/>
      <c r="Q55" s="89"/>
      <c r="R55" s="6"/>
      <c r="S55" s="39"/>
      <c r="T55" s="6"/>
      <c r="U55" s="5"/>
      <c r="V55" s="52"/>
      <c r="W55" s="56"/>
      <c r="X55" s="15"/>
      <c r="Y55" s="52"/>
      <c r="Z55" s="39"/>
      <c r="AA55" s="39"/>
      <c r="AB55" s="55"/>
      <c r="AC55" s="17"/>
      <c r="AD55" s="15"/>
      <c r="AE55" s="65"/>
      <c r="AF55" s="118"/>
      <c r="AG55" s="39"/>
      <c r="AH55" s="52"/>
      <c r="AJ55" s="17"/>
      <c r="AK55" s="17"/>
      <c r="AL55" s="17"/>
      <c r="AM55" s="17"/>
      <c r="AO55" s="31" t="s">
        <v>57</v>
      </c>
    </row>
    <row r="56" spans="2:41" s="3" customFormat="1" ht="9.9499999999999993" customHeight="1" x14ac:dyDescent="0.2">
      <c r="B56" s="108" t="s">
        <v>53</v>
      </c>
      <c r="D56" s="40"/>
      <c r="E56" s="73" t="s">
        <v>109</v>
      </c>
      <c r="F56" s="73"/>
      <c r="G56" s="30" t="s">
        <v>46</v>
      </c>
      <c r="H56" s="30"/>
      <c r="I56" s="30"/>
      <c r="J56" s="192"/>
      <c r="K56" s="30"/>
      <c r="L56" s="190"/>
      <c r="M56" s="30"/>
      <c r="N56" s="30"/>
      <c r="P56" s="73" t="s">
        <v>100</v>
      </c>
      <c r="Q56" s="89"/>
      <c r="R56" s="29"/>
      <c r="S56" s="39">
        <f t="shared" ref="S56" si="109">IF(Suggested="Yes",AA56,AG56)</f>
        <v>14.25</v>
      </c>
      <c r="T56" s="37" t="s">
        <v>45</v>
      </c>
      <c r="U56" s="5" t="str">
        <f>+Instructions!$B$3</f>
        <v>G</v>
      </c>
      <c r="V56" s="52"/>
      <c r="W56" s="56">
        <f>+Instructions!$C$22</f>
        <v>0</v>
      </c>
      <c r="X56" s="17">
        <f t="shared" ref="X56" si="110">ROUND($AA56*(1-W56)+0.004999,2)</f>
        <v>14.25</v>
      </c>
      <c r="Y56" s="52"/>
      <c r="Z56" s="6" t="s">
        <v>280</v>
      </c>
      <c r="AA56" s="39">
        <v>14.25</v>
      </c>
      <c r="AB56" s="60">
        <f t="shared" ref="AB56" si="111">+W56</f>
        <v>0</v>
      </c>
      <c r="AC56" s="17">
        <f t="shared" ref="AC56" si="112">+X56</f>
        <v>14.25</v>
      </c>
      <c r="AD56" s="12">
        <f t="shared" ref="AD56" si="113">(AG56-AC56)/AG56</f>
        <v>0</v>
      </c>
      <c r="AE56" s="115"/>
      <c r="AF56" s="122">
        <v>1</v>
      </c>
      <c r="AG56" s="38">
        <f t="shared" ref="AG56" si="114">SUM(AJ56:AL56)+AE56</f>
        <v>14.25</v>
      </c>
      <c r="AH56" s="52"/>
      <c r="AJ56" s="17">
        <f t="shared" ref="AJ56" si="115">ROUND(AC56/(1-VLOOKUP(AF56,Group,2,FALSE)),2)</f>
        <v>14.25</v>
      </c>
      <c r="AK56" s="17">
        <f t="shared" ref="AK56" si="116">IF(VLOOKUP(AF56,Group,5,FALSE)="YES",VLOOKUP(ROUND(ROUND(AJ56,1)-AJ56,2),Round,2,FALSE)+VLOOKUP(AF56,Group,6,FALSE),0)</f>
        <v>0</v>
      </c>
      <c r="AL56" s="17">
        <f t="shared" ref="AL56" si="117">IF(VLOOKUP(AF56,Group,7,FALSE)="",0,ROUND(AJ56-0.04999,1)-AJ56+AM56)</f>
        <v>0</v>
      </c>
      <c r="AM56" s="17" t="str">
        <f t="shared" ref="AM56" si="118">IF(VLOOKUP(AF56,Group,7,FALSE)="","",VLOOKUP(AF56,Group,7,FALSE))</f>
        <v/>
      </c>
      <c r="AO56" s="96" t="s">
        <v>57</v>
      </c>
    </row>
    <row r="57" spans="2:41" s="3" customFormat="1" ht="9.9499999999999993" customHeight="1" x14ac:dyDescent="0.2">
      <c r="B57" s="108" t="s">
        <v>53</v>
      </c>
      <c r="D57" s="40"/>
      <c r="E57" s="73" t="s">
        <v>107</v>
      </c>
      <c r="F57" s="73"/>
      <c r="G57" s="30" t="s">
        <v>46</v>
      </c>
      <c r="H57" s="30"/>
      <c r="I57" s="30"/>
      <c r="J57" s="192"/>
      <c r="K57" s="30"/>
      <c r="L57" s="30"/>
      <c r="M57" s="30"/>
      <c r="N57" s="73"/>
      <c r="P57" s="73" t="s">
        <v>100</v>
      </c>
      <c r="Q57" s="89"/>
      <c r="R57" s="29"/>
      <c r="S57" s="39">
        <f t="shared" ref="S57" si="119">IF(Suggested="Yes",AA57,AG57)</f>
        <v>13.7</v>
      </c>
      <c r="T57" s="37" t="s">
        <v>45</v>
      </c>
      <c r="U57" s="5" t="str">
        <f>+Instructions!$B$3</f>
        <v>G</v>
      </c>
      <c r="V57" s="52"/>
      <c r="W57" s="56">
        <f>+Instructions!$C$22</f>
        <v>0</v>
      </c>
      <c r="X57" s="17">
        <f t="shared" ref="X57" si="120">ROUND($AA57*(1-W57)+0.004999,2)</f>
        <v>13.7</v>
      </c>
      <c r="Y57" s="52"/>
      <c r="Z57" s="6" t="s">
        <v>280</v>
      </c>
      <c r="AA57" s="39">
        <v>13.7</v>
      </c>
      <c r="AB57" s="60">
        <f t="shared" ref="AB57" si="121">+W57</f>
        <v>0</v>
      </c>
      <c r="AC57" s="17">
        <f t="shared" ref="AC57" si="122">+X57</f>
        <v>13.7</v>
      </c>
      <c r="AD57" s="12">
        <f t="shared" ref="AD57" si="123">(AG57-AC57)/AG57</f>
        <v>0</v>
      </c>
      <c r="AE57" s="115"/>
      <c r="AF57" s="122">
        <v>1</v>
      </c>
      <c r="AG57" s="38">
        <f t="shared" ref="AG57" si="124">SUM(AJ57:AL57)+AE57</f>
        <v>13.7</v>
      </c>
      <c r="AH57" s="52"/>
      <c r="AJ57" s="17">
        <f t="shared" ref="AJ57" si="125">ROUND(AC57/(1-VLOOKUP(AF57,Group,2,FALSE)),2)</f>
        <v>13.7</v>
      </c>
      <c r="AK57" s="17">
        <f t="shared" ref="AK57" si="126">IF(VLOOKUP(AF57,Group,5,FALSE)="YES",VLOOKUP(ROUND(ROUND(AJ57,1)-AJ57,2),Round,2,FALSE)+VLOOKUP(AF57,Group,6,FALSE),0)</f>
        <v>0</v>
      </c>
      <c r="AL57" s="17">
        <f t="shared" ref="AL57" si="127">IF(VLOOKUP(AF57,Group,7,FALSE)="",0,ROUND(AJ57-0.04999,1)-AJ57+AM57)</f>
        <v>0</v>
      </c>
      <c r="AM57" s="17" t="str">
        <f t="shared" ref="AM57" si="128">IF(VLOOKUP(AF57,Group,7,FALSE)="","",VLOOKUP(AF57,Group,7,FALSE))</f>
        <v/>
      </c>
      <c r="AO57" s="96" t="s">
        <v>57</v>
      </c>
    </row>
    <row r="58" spans="2:41" s="3" customFormat="1" ht="3.95" customHeight="1" x14ac:dyDescent="0.2">
      <c r="P58" s="73"/>
      <c r="Q58" s="89"/>
      <c r="R58" s="6"/>
      <c r="S58" s="39"/>
      <c r="T58" s="6"/>
      <c r="U58" s="5"/>
      <c r="V58" s="52"/>
      <c r="W58" s="56"/>
      <c r="X58" s="15"/>
      <c r="Y58" s="52"/>
      <c r="Z58" s="39"/>
      <c r="AA58" s="39"/>
      <c r="AB58" s="55"/>
      <c r="AC58" s="17"/>
      <c r="AD58" s="15"/>
      <c r="AE58" s="65"/>
      <c r="AF58" s="118"/>
      <c r="AG58" s="39"/>
      <c r="AH58" s="52"/>
      <c r="AJ58" s="17"/>
      <c r="AK58" s="17"/>
      <c r="AL58" s="17"/>
      <c r="AM58" s="17"/>
      <c r="AO58" s="31" t="s">
        <v>57</v>
      </c>
    </row>
    <row r="59" spans="2:41" s="3" customFormat="1" ht="9.9499999999999993" customHeight="1" x14ac:dyDescent="0.2">
      <c r="C59" s="143" t="s">
        <v>117</v>
      </c>
      <c r="D59" s="142"/>
      <c r="E59" s="142"/>
      <c r="P59" s="144"/>
      <c r="Q59" s="6"/>
      <c r="R59" s="78" t="s">
        <v>91</v>
      </c>
      <c r="S59" s="167" t="s">
        <v>119</v>
      </c>
      <c r="T59" s="168"/>
      <c r="U59" s="5"/>
      <c r="V59" s="52"/>
      <c r="W59" s="69"/>
      <c r="X59" s="69"/>
      <c r="Y59" s="52"/>
      <c r="Z59" s="39"/>
      <c r="AA59" s="39"/>
      <c r="AB59" s="55"/>
      <c r="AC59" s="17"/>
      <c r="AD59" s="15"/>
      <c r="AE59" s="65"/>
      <c r="AF59" s="118"/>
      <c r="AG59" s="17"/>
      <c r="AH59" s="52"/>
      <c r="AJ59" s="17"/>
      <c r="AK59" s="17"/>
      <c r="AL59" s="17"/>
      <c r="AM59" s="17"/>
      <c r="AO59" s="31" t="s">
        <v>57</v>
      </c>
    </row>
    <row r="60" spans="2:41" s="3" customFormat="1" ht="2.85" customHeight="1" x14ac:dyDescent="0.2">
      <c r="P60" s="73"/>
      <c r="Q60" s="89"/>
      <c r="R60" s="6"/>
      <c r="S60" s="39"/>
      <c r="T60" s="6"/>
      <c r="U60" s="5"/>
      <c r="V60" s="52"/>
      <c r="W60" s="56"/>
      <c r="X60" s="15"/>
      <c r="Y60" s="52"/>
      <c r="Z60" s="39"/>
      <c r="AA60" s="39"/>
      <c r="AB60" s="55"/>
      <c r="AC60" s="17"/>
      <c r="AD60" s="15"/>
      <c r="AE60" s="65"/>
      <c r="AF60" s="118"/>
      <c r="AG60" s="39"/>
      <c r="AH60" s="52"/>
      <c r="AJ60" s="17"/>
      <c r="AK60" s="17"/>
      <c r="AL60" s="17"/>
      <c r="AM60" s="17"/>
      <c r="AO60" s="31" t="s">
        <v>57</v>
      </c>
    </row>
    <row r="61" spans="2:41" s="3" customFormat="1" ht="9.9499999999999993" customHeight="1" x14ac:dyDescent="0.2">
      <c r="C61" s="35"/>
      <c r="D61" s="40" t="s">
        <v>165</v>
      </c>
      <c r="E61" s="141" t="s">
        <v>159</v>
      </c>
      <c r="F61" s="141"/>
      <c r="G61" s="141"/>
      <c r="H61" s="141"/>
      <c r="I61" s="141"/>
      <c r="J61" s="141"/>
      <c r="K61" s="141"/>
      <c r="L61" s="141"/>
      <c r="M61" s="141"/>
      <c r="N61" s="141"/>
      <c r="O61" s="30"/>
      <c r="P61" s="30"/>
      <c r="Q61" s="30"/>
      <c r="R61" s="30"/>
      <c r="S61" s="39"/>
      <c r="T61" s="30"/>
      <c r="U61" s="5"/>
      <c r="V61" s="52"/>
      <c r="W61" s="69"/>
      <c r="X61" s="69"/>
      <c r="Y61" s="52"/>
      <c r="Z61" s="39"/>
      <c r="AA61" s="39"/>
      <c r="AB61" s="55"/>
      <c r="AC61" s="17"/>
      <c r="AD61" s="15"/>
      <c r="AE61" s="65"/>
      <c r="AF61" s="118"/>
      <c r="AG61" s="17"/>
      <c r="AH61" s="52"/>
      <c r="AJ61" s="17"/>
      <c r="AK61" s="17"/>
      <c r="AL61" s="17"/>
      <c r="AM61" s="17"/>
      <c r="AO61" s="31" t="s">
        <v>57</v>
      </c>
    </row>
    <row r="62" spans="2:41" s="3" customFormat="1" ht="1.5" customHeight="1" x14ac:dyDescent="0.2">
      <c r="P62" s="73"/>
      <c r="Q62" s="89"/>
      <c r="R62" s="6"/>
      <c r="S62" s="39"/>
      <c r="T62" s="6"/>
      <c r="U62" s="5"/>
      <c r="V62" s="52"/>
      <c r="W62" s="56"/>
      <c r="X62" s="15"/>
      <c r="Y62" s="52"/>
      <c r="Z62" s="39"/>
      <c r="AA62" s="39"/>
      <c r="AB62" s="55"/>
      <c r="AC62" s="17"/>
      <c r="AD62" s="15"/>
      <c r="AE62" s="65"/>
      <c r="AF62" s="118"/>
      <c r="AG62" s="39"/>
      <c r="AH62" s="52"/>
      <c r="AJ62" s="17"/>
      <c r="AK62" s="17"/>
      <c r="AL62" s="17"/>
      <c r="AM62" s="17"/>
      <c r="AO62" s="31" t="s">
        <v>57</v>
      </c>
    </row>
    <row r="63" spans="2:41" s="3" customFormat="1" ht="9.9499999999999993" customHeight="1" x14ac:dyDescent="0.2">
      <c r="B63" s="108" t="s">
        <v>53</v>
      </c>
      <c r="D63" s="40"/>
      <c r="E63" s="73" t="s">
        <v>109</v>
      </c>
      <c r="F63" s="73"/>
      <c r="G63" s="30" t="s">
        <v>46</v>
      </c>
      <c r="H63" s="30"/>
      <c r="I63" s="30"/>
      <c r="J63" s="192"/>
      <c r="K63" s="30"/>
      <c r="L63" s="190"/>
      <c r="M63" s="30"/>
      <c r="N63" s="30"/>
      <c r="P63" s="73" t="s">
        <v>100</v>
      </c>
      <c r="Q63" s="89"/>
      <c r="R63" s="29"/>
      <c r="S63" s="39">
        <f>IF(Suggested="Yes",AA63,AG63)</f>
        <v>14.25</v>
      </c>
      <c r="T63" s="37" t="s">
        <v>45</v>
      </c>
      <c r="U63" s="5" t="str">
        <f>+Instructions!$B$3</f>
        <v>G</v>
      </c>
      <c r="V63" s="52"/>
      <c r="W63" s="56">
        <f>+Instructions!$C$22</f>
        <v>0</v>
      </c>
      <c r="X63" s="17">
        <f t="shared" ref="X63" si="129">ROUND($AA63*(1-W63)+0.004999,2)</f>
        <v>14.25</v>
      </c>
      <c r="Y63" s="52"/>
      <c r="Z63" s="6" t="s">
        <v>280</v>
      </c>
      <c r="AA63" s="39">
        <v>14.25</v>
      </c>
      <c r="AB63" s="60">
        <f t="shared" ref="AB63" si="130">+W63</f>
        <v>0</v>
      </c>
      <c r="AC63" s="17">
        <f t="shared" ref="AC63" si="131">+X63</f>
        <v>14.25</v>
      </c>
      <c r="AD63" s="12">
        <f t="shared" ref="AD63" si="132">(AG63-AC63)/AG63</f>
        <v>0</v>
      </c>
      <c r="AE63" s="115"/>
      <c r="AF63" s="122">
        <v>1</v>
      </c>
      <c r="AG63" s="38">
        <f t="shared" ref="AG63" si="133">SUM(AJ63:AL63)+AE63</f>
        <v>14.25</v>
      </c>
      <c r="AH63" s="52"/>
      <c r="AJ63" s="17">
        <f t="shared" ref="AJ63" si="134">ROUND(AC63/(1-VLOOKUP(AF63,Group,2,FALSE)),2)</f>
        <v>14.25</v>
      </c>
      <c r="AK63" s="17">
        <f t="shared" ref="AK63" si="135">IF(VLOOKUP(AF63,Group,5,FALSE)="YES",VLOOKUP(ROUND(ROUND(AJ63,1)-AJ63,2),Round,2,FALSE)+VLOOKUP(AF63,Group,6,FALSE),0)</f>
        <v>0</v>
      </c>
      <c r="AL63" s="17">
        <f t="shared" ref="AL63" si="136">IF(VLOOKUP(AF63,Group,7,FALSE)="",0,ROUND(AJ63-0.04999,1)-AJ63+AM63)</f>
        <v>0</v>
      </c>
      <c r="AM63" s="17" t="str">
        <f t="shared" ref="AM63" si="137">IF(VLOOKUP(AF63,Group,7,FALSE)="","",VLOOKUP(AF63,Group,7,FALSE))</f>
        <v/>
      </c>
      <c r="AO63" s="96" t="s">
        <v>57</v>
      </c>
    </row>
    <row r="64" spans="2:41" s="3" customFormat="1" ht="9.9499999999999993" customHeight="1" x14ac:dyDescent="0.2">
      <c r="B64" s="108" t="s">
        <v>53</v>
      </c>
      <c r="D64" s="40"/>
      <c r="E64" s="73" t="s">
        <v>107</v>
      </c>
      <c r="F64" s="73"/>
      <c r="G64" s="30" t="s">
        <v>46</v>
      </c>
      <c r="H64" s="30"/>
      <c r="I64" s="30"/>
      <c r="J64" s="192"/>
      <c r="K64" s="30"/>
      <c r="L64" s="30"/>
      <c r="M64" s="30"/>
      <c r="N64" s="73"/>
      <c r="P64" s="73" t="s">
        <v>100</v>
      </c>
      <c r="Q64" s="89"/>
      <c r="R64" s="29"/>
      <c r="S64" s="39">
        <f>IF(Suggested="Yes",AA64,AG64)</f>
        <v>13.7</v>
      </c>
      <c r="T64" s="37" t="s">
        <v>45</v>
      </c>
      <c r="U64" s="5" t="str">
        <f>+Instructions!$B$3</f>
        <v>G</v>
      </c>
      <c r="V64" s="52"/>
      <c r="W64" s="56">
        <f>+Instructions!$C$22</f>
        <v>0</v>
      </c>
      <c r="X64" s="17">
        <f t="shared" ref="X64" si="138">ROUND($AA64*(1-W64)+0.004999,2)</f>
        <v>13.7</v>
      </c>
      <c r="Y64" s="52"/>
      <c r="Z64" s="6" t="s">
        <v>280</v>
      </c>
      <c r="AA64" s="39">
        <v>13.7</v>
      </c>
      <c r="AB64" s="60">
        <f t="shared" ref="AB64" si="139">+W64</f>
        <v>0</v>
      </c>
      <c r="AC64" s="17">
        <f t="shared" ref="AC64" si="140">+X64</f>
        <v>13.7</v>
      </c>
      <c r="AD64" s="12">
        <f t="shared" ref="AD64" si="141">(AG64-AC64)/AG64</f>
        <v>0</v>
      </c>
      <c r="AE64" s="115"/>
      <c r="AF64" s="122">
        <v>1</v>
      </c>
      <c r="AG64" s="38">
        <f t="shared" ref="AG64" si="142">SUM(AJ64:AL64)+AE64</f>
        <v>13.7</v>
      </c>
      <c r="AH64" s="52"/>
      <c r="AJ64" s="17">
        <f t="shared" ref="AJ64" si="143">ROUND(AC64/(1-VLOOKUP(AF64,Group,2,FALSE)),2)</f>
        <v>13.7</v>
      </c>
      <c r="AK64" s="17">
        <f t="shared" ref="AK64" si="144">IF(VLOOKUP(AF64,Group,5,FALSE)="YES",VLOOKUP(ROUND(ROUND(AJ64,1)-AJ64,2),Round,2,FALSE)+VLOOKUP(AF64,Group,6,FALSE),0)</f>
        <v>0</v>
      </c>
      <c r="AL64" s="17">
        <f t="shared" ref="AL64" si="145">IF(VLOOKUP(AF64,Group,7,FALSE)="",0,ROUND(AJ64-0.04999,1)-AJ64+AM64)</f>
        <v>0</v>
      </c>
      <c r="AM64" s="17" t="str">
        <f t="shared" ref="AM64" si="146">IF(VLOOKUP(AF64,Group,7,FALSE)="","",VLOOKUP(AF64,Group,7,FALSE))</f>
        <v/>
      </c>
      <c r="AO64" s="96" t="s">
        <v>57</v>
      </c>
    </row>
    <row r="65" spans="2:41" s="3" customFormat="1" ht="2.85" customHeight="1" x14ac:dyDescent="0.2">
      <c r="P65" s="73"/>
      <c r="Q65" s="89"/>
      <c r="R65" s="6"/>
      <c r="S65" s="39"/>
      <c r="T65" s="6"/>
      <c r="U65" s="5"/>
      <c r="V65" s="52"/>
      <c r="W65" s="56"/>
      <c r="X65" s="15"/>
      <c r="Y65" s="52"/>
      <c r="Z65" s="39"/>
      <c r="AA65" s="39"/>
      <c r="AB65" s="55"/>
      <c r="AC65" s="17"/>
      <c r="AD65" s="15"/>
      <c r="AE65" s="65"/>
      <c r="AF65" s="118"/>
      <c r="AG65" s="39"/>
      <c r="AH65" s="52"/>
      <c r="AJ65" s="17"/>
      <c r="AK65" s="17"/>
      <c r="AL65" s="17"/>
      <c r="AM65" s="17"/>
      <c r="AO65" s="31" t="s">
        <v>57</v>
      </c>
    </row>
    <row r="66" spans="2:41" s="3" customFormat="1" ht="9.9499999999999993" customHeight="1" x14ac:dyDescent="0.2">
      <c r="C66" s="35"/>
      <c r="D66" s="40" t="s">
        <v>164</v>
      </c>
      <c r="E66" s="141" t="s">
        <v>118</v>
      </c>
      <c r="F66" s="141"/>
      <c r="G66" s="141"/>
      <c r="H66" s="141"/>
      <c r="I66" s="141"/>
      <c r="J66" s="141"/>
      <c r="K66" s="141"/>
      <c r="L66" s="141"/>
      <c r="M66" s="141"/>
      <c r="N66" s="141"/>
      <c r="O66" s="30"/>
      <c r="P66" s="30"/>
      <c r="Q66" s="30"/>
      <c r="R66" s="30"/>
      <c r="S66" s="39"/>
      <c r="T66" s="30"/>
      <c r="U66" s="5"/>
      <c r="V66" s="52"/>
      <c r="W66" s="69"/>
      <c r="X66" s="69"/>
      <c r="Y66" s="52"/>
      <c r="Z66" s="39"/>
      <c r="AA66" s="39"/>
      <c r="AB66" s="55"/>
      <c r="AC66" s="17"/>
      <c r="AD66" s="15"/>
      <c r="AE66" s="65"/>
      <c r="AF66" s="118"/>
      <c r="AG66" s="17"/>
      <c r="AH66" s="52"/>
      <c r="AJ66" s="17"/>
      <c r="AK66" s="17"/>
      <c r="AL66" s="17"/>
      <c r="AM66" s="17"/>
      <c r="AO66" s="31" t="s">
        <v>57</v>
      </c>
    </row>
    <row r="67" spans="2:41" s="3" customFormat="1" ht="1.5" customHeight="1" x14ac:dyDescent="0.2">
      <c r="P67" s="73"/>
      <c r="Q67" s="89"/>
      <c r="R67" s="6"/>
      <c r="S67" s="39"/>
      <c r="T67" s="6"/>
      <c r="U67" s="5"/>
      <c r="V67" s="52"/>
      <c r="W67" s="56"/>
      <c r="X67" s="15"/>
      <c r="Y67" s="52"/>
      <c r="Z67" s="39"/>
      <c r="AA67" s="39"/>
      <c r="AB67" s="55"/>
      <c r="AC67" s="17"/>
      <c r="AD67" s="15"/>
      <c r="AE67" s="65"/>
      <c r="AF67" s="118"/>
      <c r="AG67" s="39"/>
      <c r="AH67" s="52"/>
      <c r="AJ67" s="17"/>
      <c r="AK67" s="17"/>
      <c r="AL67" s="17"/>
      <c r="AM67" s="17"/>
      <c r="AO67" s="31" t="s">
        <v>57</v>
      </c>
    </row>
    <row r="68" spans="2:41" s="3" customFormat="1" ht="9.9499999999999993" customHeight="1" x14ac:dyDescent="0.2">
      <c r="B68" s="108" t="s">
        <v>53</v>
      </c>
      <c r="D68" s="40"/>
      <c r="E68" s="73" t="s">
        <v>110</v>
      </c>
      <c r="F68" s="73"/>
      <c r="G68" s="30" t="s">
        <v>46</v>
      </c>
      <c r="H68" s="30"/>
      <c r="I68" s="30"/>
      <c r="J68" s="192"/>
      <c r="K68" s="30"/>
      <c r="L68" s="30"/>
      <c r="M68" s="30"/>
      <c r="N68" s="30"/>
      <c r="P68" s="73" t="s">
        <v>104</v>
      </c>
      <c r="Q68" s="89"/>
      <c r="R68" s="29"/>
      <c r="S68" s="39">
        <f>IF(Suggested="Yes",AA68,AG68)</f>
        <v>14.45</v>
      </c>
      <c r="T68" s="37" t="s">
        <v>45</v>
      </c>
      <c r="U68" s="5" t="str">
        <f>+Instructions!$B$3</f>
        <v>G</v>
      </c>
      <c r="V68" s="52"/>
      <c r="W68" s="56">
        <f>+Instructions!$C$22</f>
        <v>0</v>
      </c>
      <c r="X68" s="17">
        <f t="shared" ref="X68" si="147">ROUND($AA68*(1-W68)+0.004999,2)</f>
        <v>14.45</v>
      </c>
      <c r="Y68" s="52"/>
      <c r="Z68" s="6" t="s">
        <v>280</v>
      </c>
      <c r="AA68" s="39">
        <v>14.45</v>
      </c>
      <c r="AB68" s="60">
        <f t="shared" ref="AB68" si="148">+W68</f>
        <v>0</v>
      </c>
      <c r="AC68" s="17">
        <f t="shared" ref="AC68" si="149">+X68</f>
        <v>14.45</v>
      </c>
      <c r="AD68" s="12">
        <f t="shared" ref="AD68" si="150">(AG68-AC68)/AG68</f>
        <v>0</v>
      </c>
      <c r="AE68" s="115"/>
      <c r="AF68" s="122">
        <v>1</v>
      </c>
      <c r="AG68" s="38">
        <f t="shared" ref="AG68" si="151">SUM(AJ68:AL68)+AE68</f>
        <v>14.45</v>
      </c>
      <c r="AH68" s="52"/>
      <c r="AJ68" s="17">
        <f t="shared" ref="AJ68" si="152">ROUND(AC68/(1-VLOOKUP(AF68,Group,2,FALSE)),2)</f>
        <v>14.45</v>
      </c>
      <c r="AK68" s="17">
        <f t="shared" ref="AK68" si="153">IF(VLOOKUP(AF68,Group,5,FALSE)="YES",VLOOKUP(ROUND(ROUND(AJ68,1)-AJ68,2),Round,2,FALSE)+VLOOKUP(AF68,Group,6,FALSE),0)</f>
        <v>0</v>
      </c>
      <c r="AL68" s="17">
        <f t="shared" ref="AL68" si="154">IF(VLOOKUP(AF68,Group,7,FALSE)="",0,ROUND(AJ68-0.04999,1)-AJ68+AM68)</f>
        <v>0</v>
      </c>
      <c r="AM68" s="17" t="str">
        <f t="shared" ref="AM68" si="155">IF(VLOOKUP(AF68,Group,7,FALSE)="","",VLOOKUP(AF68,Group,7,FALSE))</f>
        <v/>
      </c>
      <c r="AO68" s="96" t="s">
        <v>57</v>
      </c>
    </row>
    <row r="69" spans="2:41" s="3" customFormat="1" ht="3.95" customHeight="1" x14ac:dyDescent="0.2">
      <c r="P69" s="73"/>
      <c r="Q69" s="89"/>
      <c r="R69" s="6"/>
      <c r="S69" s="39"/>
      <c r="T69" s="6"/>
      <c r="U69" s="5"/>
      <c r="V69" s="52"/>
      <c r="W69" s="56"/>
      <c r="X69" s="15"/>
      <c r="Y69" s="52"/>
      <c r="Z69" s="39"/>
      <c r="AA69" s="39"/>
      <c r="AB69" s="55"/>
      <c r="AC69" s="17"/>
      <c r="AD69" s="15"/>
      <c r="AE69" s="65"/>
      <c r="AF69" s="118"/>
      <c r="AG69" s="39"/>
      <c r="AH69" s="52"/>
      <c r="AJ69" s="17"/>
      <c r="AK69" s="17"/>
      <c r="AL69" s="17"/>
      <c r="AM69" s="17"/>
      <c r="AO69" s="31" t="s">
        <v>57</v>
      </c>
    </row>
    <row r="70" spans="2:41" s="3" customFormat="1" ht="9.9499999999999993" customHeight="1" x14ac:dyDescent="0.2">
      <c r="C70" s="143" t="s">
        <v>120</v>
      </c>
      <c r="D70" s="142"/>
      <c r="E70" s="142"/>
      <c r="P70" s="144"/>
      <c r="Q70" s="6"/>
      <c r="R70" s="78" t="s">
        <v>91</v>
      </c>
      <c r="S70" s="167" t="s">
        <v>121</v>
      </c>
      <c r="T70" s="168"/>
      <c r="U70" s="5"/>
      <c r="V70" s="52"/>
      <c r="W70" s="69"/>
      <c r="X70" s="69"/>
      <c r="Y70" s="52"/>
      <c r="Z70" s="39"/>
      <c r="AA70" s="39"/>
      <c r="AB70" s="55"/>
      <c r="AC70" s="17"/>
      <c r="AD70" s="15"/>
      <c r="AE70" s="65"/>
      <c r="AF70" s="118"/>
      <c r="AG70" s="17"/>
      <c r="AH70" s="52"/>
      <c r="AJ70" s="17"/>
      <c r="AK70" s="17"/>
      <c r="AL70" s="17"/>
      <c r="AM70" s="17"/>
      <c r="AO70" s="31" t="s">
        <v>57</v>
      </c>
    </row>
    <row r="71" spans="2:41" s="3" customFormat="1" ht="2.85" customHeight="1" x14ac:dyDescent="0.2">
      <c r="P71" s="73"/>
      <c r="Q71" s="89"/>
      <c r="R71" s="6"/>
      <c r="S71" s="39"/>
      <c r="T71" s="6"/>
      <c r="U71" s="5"/>
      <c r="V71" s="52"/>
      <c r="W71" s="56"/>
      <c r="X71" s="15"/>
      <c r="Y71" s="52"/>
      <c r="Z71" s="39"/>
      <c r="AA71" s="39"/>
      <c r="AB71" s="55"/>
      <c r="AC71" s="17"/>
      <c r="AD71" s="15"/>
      <c r="AE71" s="65"/>
      <c r="AF71" s="118"/>
      <c r="AG71" s="39"/>
      <c r="AH71" s="52"/>
      <c r="AJ71" s="17"/>
      <c r="AK71" s="17"/>
      <c r="AL71" s="17"/>
      <c r="AM71" s="17"/>
      <c r="AO71" s="31" t="s">
        <v>57</v>
      </c>
    </row>
    <row r="72" spans="2:41" s="3" customFormat="1" ht="9.9499999999999993" customHeight="1" x14ac:dyDescent="0.2">
      <c r="C72" s="35"/>
      <c r="D72" s="40" t="s">
        <v>165</v>
      </c>
      <c r="E72" s="141" t="s">
        <v>160</v>
      </c>
      <c r="F72" s="141"/>
      <c r="G72" s="141"/>
      <c r="H72" s="141"/>
      <c r="I72" s="141"/>
      <c r="J72" s="141"/>
      <c r="K72" s="141"/>
      <c r="L72" s="141"/>
      <c r="M72" s="141"/>
      <c r="N72" s="141"/>
      <c r="O72" s="30"/>
      <c r="P72" s="30"/>
      <c r="Q72" s="30"/>
      <c r="R72" s="30"/>
      <c r="S72" s="39"/>
      <c r="T72" s="30"/>
      <c r="U72" s="5"/>
      <c r="V72" s="52"/>
      <c r="W72" s="69"/>
      <c r="X72" s="69"/>
      <c r="Y72" s="52"/>
      <c r="Z72" s="39"/>
      <c r="AA72" s="39"/>
      <c r="AB72" s="55"/>
      <c r="AC72" s="17"/>
      <c r="AD72" s="15"/>
      <c r="AE72" s="65"/>
      <c r="AF72" s="118"/>
      <c r="AG72" s="17"/>
      <c r="AH72" s="52"/>
      <c r="AJ72" s="17"/>
      <c r="AK72" s="17"/>
      <c r="AL72" s="17"/>
      <c r="AM72" s="17"/>
      <c r="AO72" s="31" t="s">
        <v>57</v>
      </c>
    </row>
    <row r="73" spans="2:41" s="3" customFormat="1" ht="1.5" customHeight="1" x14ac:dyDescent="0.2">
      <c r="P73" s="73"/>
      <c r="Q73" s="89"/>
      <c r="R73" s="6"/>
      <c r="S73" s="39"/>
      <c r="T73" s="6"/>
      <c r="U73" s="5"/>
      <c r="V73" s="52"/>
      <c r="W73" s="56"/>
      <c r="X73" s="15"/>
      <c r="Y73" s="52"/>
      <c r="Z73" s="39"/>
      <c r="AA73" s="39"/>
      <c r="AB73" s="55"/>
      <c r="AC73" s="17"/>
      <c r="AD73" s="15"/>
      <c r="AE73" s="65"/>
      <c r="AF73" s="118"/>
      <c r="AG73" s="39"/>
      <c r="AH73" s="52"/>
      <c r="AJ73" s="17"/>
      <c r="AK73" s="17"/>
      <c r="AL73" s="17"/>
      <c r="AM73" s="17"/>
      <c r="AO73" s="31" t="s">
        <v>57</v>
      </c>
    </row>
    <row r="74" spans="2:41" s="3" customFormat="1" ht="9.9499999999999993" customHeight="1" x14ac:dyDescent="0.2">
      <c r="B74" s="108" t="s">
        <v>53</v>
      </c>
      <c r="D74" s="40"/>
      <c r="E74" s="73" t="s">
        <v>108</v>
      </c>
      <c r="F74" s="73"/>
      <c r="G74" s="30" t="s">
        <v>46</v>
      </c>
      <c r="H74" s="30"/>
      <c r="I74" s="30"/>
      <c r="J74" s="192"/>
      <c r="K74" s="30"/>
      <c r="L74" s="30"/>
      <c r="M74" s="30"/>
      <c r="N74" s="30"/>
      <c r="P74" s="73" t="s">
        <v>103</v>
      </c>
      <c r="Q74" s="89"/>
      <c r="R74" s="29"/>
      <c r="S74" s="39">
        <f>IF(Suggested="Yes",AA74,AG74)</f>
        <v>17.149999999999999</v>
      </c>
      <c r="T74" s="37" t="s">
        <v>45</v>
      </c>
      <c r="U74" s="5" t="str">
        <f>+Instructions!$B$3</f>
        <v>G</v>
      </c>
      <c r="V74" s="52"/>
      <c r="W74" s="56">
        <f>+Instructions!$C$22</f>
        <v>0</v>
      </c>
      <c r="X74" s="17">
        <f t="shared" ref="X74" si="156">ROUND($AA74*(1-W74)+0.004999,2)</f>
        <v>17.149999999999999</v>
      </c>
      <c r="Y74" s="52"/>
      <c r="Z74" s="6" t="s">
        <v>280</v>
      </c>
      <c r="AA74" s="39">
        <v>17.149999999999999</v>
      </c>
      <c r="AB74" s="60">
        <f t="shared" ref="AB74" si="157">+W74</f>
        <v>0</v>
      </c>
      <c r="AC74" s="17">
        <f t="shared" ref="AC74" si="158">+X74</f>
        <v>17.149999999999999</v>
      </c>
      <c r="AD74" s="12">
        <f t="shared" ref="AD74" si="159">(AG74-AC74)/AG74</f>
        <v>0</v>
      </c>
      <c r="AE74" s="115"/>
      <c r="AF74" s="122">
        <v>1</v>
      </c>
      <c r="AG74" s="38">
        <f t="shared" ref="AG74" si="160">SUM(AJ74:AL74)+AE74</f>
        <v>17.149999999999999</v>
      </c>
      <c r="AH74" s="52"/>
      <c r="AJ74" s="17">
        <f t="shared" ref="AJ74" si="161">ROUND(AC74/(1-VLOOKUP(AF74,Group,2,FALSE)),2)</f>
        <v>17.149999999999999</v>
      </c>
      <c r="AK74" s="17">
        <f t="shared" ref="AK74" si="162">IF(VLOOKUP(AF74,Group,5,FALSE)="YES",VLOOKUP(ROUND(ROUND(AJ74,1)-AJ74,2),Round,2,FALSE)+VLOOKUP(AF74,Group,6,FALSE),0)</f>
        <v>0</v>
      </c>
      <c r="AL74" s="17">
        <f t="shared" ref="AL74" si="163">IF(VLOOKUP(AF74,Group,7,FALSE)="",0,ROUND(AJ74-0.04999,1)-AJ74+AM74)</f>
        <v>0</v>
      </c>
      <c r="AM74" s="17" t="str">
        <f t="shared" ref="AM74" si="164">IF(VLOOKUP(AF74,Group,7,FALSE)="","",VLOOKUP(AF74,Group,7,FALSE))</f>
        <v/>
      </c>
      <c r="AO74" s="96" t="s">
        <v>57</v>
      </c>
    </row>
    <row r="75" spans="2:41" s="3" customFormat="1" ht="9.9499999999999993" customHeight="1" x14ac:dyDescent="0.2">
      <c r="B75" s="108" t="s">
        <v>53</v>
      </c>
      <c r="D75" s="40"/>
      <c r="E75" s="73" t="s">
        <v>109</v>
      </c>
      <c r="F75" s="73"/>
      <c r="G75" s="30" t="s">
        <v>46</v>
      </c>
      <c r="H75" s="30"/>
      <c r="I75" s="30"/>
      <c r="J75" s="192"/>
      <c r="K75" s="30"/>
      <c r="L75" s="191"/>
      <c r="M75" s="30"/>
      <c r="N75" s="30"/>
      <c r="P75" s="73" t="s">
        <v>100</v>
      </c>
      <c r="Q75" s="89"/>
      <c r="R75" s="29"/>
      <c r="S75" s="39">
        <f>IF(Suggested="Yes",AA75,AG75)</f>
        <v>14.25</v>
      </c>
      <c r="T75" s="37" t="s">
        <v>45</v>
      </c>
      <c r="U75" s="5" t="str">
        <f>+Instructions!$B$3</f>
        <v>G</v>
      </c>
      <c r="V75" s="52"/>
      <c r="W75" s="56">
        <f>+Instructions!$C$22</f>
        <v>0</v>
      </c>
      <c r="X75" s="17">
        <f t="shared" ref="X75" si="165">ROUND($AA75*(1-W75)+0.004999,2)</f>
        <v>14.25</v>
      </c>
      <c r="Y75" s="52"/>
      <c r="Z75" s="6" t="s">
        <v>280</v>
      </c>
      <c r="AA75" s="39">
        <v>14.25</v>
      </c>
      <c r="AB75" s="60">
        <f t="shared" ref="AB75" si="166">+W75</f>
        <v>0</v>
      </c>
      <c r="AC75" s="17">
        <f t="shared" ref="AC75" si="167">+X75</f>
        <v>14.25</v>
      </c>
      <c r="AD75" s="12">
        <f t="shared" ref="AD75" si="168">(AG75-AC75)/AG75</f>
        <v>0</v>
      </c>
      <c r="AE75" s="115"/>
      <c r="AF75" s="122">
        <v>1</v>
      </c>
      <c r="AG75" s="38">
        <f t="shared" ref="AG75" si="169">SUM(AJ75:AL75)+AE75</f>
        <v>14.25</v>
      </c>
      <c r="AH75" s="52"/>
      <c r="AJ75" s="17">
        <f t="shared" ref="AJ75" si="170">ROUND(AC75/(1-VLOOKUP(AF75,Group,2,FALSE)),2)</f>
        <v>14.25</v>
      </c>
      <c r="AK75" s="17">
        <f t="shared" ref="AK75" si="171">IF(VLOOKUP(AF75,Group,5,FALSE)="YES",VLOOKUP(ROUND(ROUND(AJ75,1)-AJ75,2),Round,2,FALSE)+VLOOKUP(AF75,Group,6,FALSE),0)</f>
        <v>0</v>
      </c>
      <c r="AL75" s="17">
        <f t="shared" ref="AL75" si="172">IF(VLOOKUP(AF75,Group,7,FALSE)="",0,ROUND(AJ75-0.04999,1)-AJ75+AM75)</f>
        <v>0</v>
      </c>
      <c r="AM75" s="17" t="str">
        <f t="shared" ref="AM75" si="173">IF(VLOOKUP(AF75,Group,7,FALSE)="","",VLOOKUP(AF75,Group,7,FALSE))</f>
        <v/>
      </c>
      <c r="AO75" s="96" t="s">
        <v>57</v>
      </c>
    </row>
    <row r="76" spans="2:41" s="3" customFormat="1" ht="9.9499999999999993" customHeight="1" x14ac:dyDescent="0.2">
      <c r="B76" s="108" t="s">
        <v>53</v>
      </c>
      <c r="D76" s="40"/>
      <c r="E76" s="73" t="s">
        <v>107</v>
      </c>
      <c r="F76" s="73"/>
      <c r="G76" s="30" t="s">
        <v>46</v>
      </c>
      <c r="H76" s="30"/>
      <c r="I76" s="30"/>
      <c r="J76" s="192"/>
      <c r="K76" s="30"/>
      <c r="L76" s="30"/>
      <c r="M76" s="30"/>
      <c r="N76" s="73"/>
      <c r="P76" s="73" t="s">
        <v>100</v>
      </c>
      <c r="Q76" s="89"/>
      <c r="R76" s="29"/>
      <c r="S76" s="39">
        <f>IF(Suggested="Yes",AA76,AG76)</f>
        <v>13.7</v>
      </c>
      <c r="T76" s="37" t="s">
        <v>45</v>
      </c>
      <c r="U76" s="5" t="str">
        <f>+Instructions!$B$3</f>
        <v>G</v>
      </c>
      <c r="V76" s="52"/>
      <c r="W76" s="56">
        <f>+Instructions!$C$22</f>
        <v>0</v>
      </c>
      <c r="X76" s="17">
        <f t="shared" ref="X76" si="174">ROUND($AA76*(1-W76)+0.004999,2)</f>
        <v>13.7</v>
      </c>
      <c r="Y76" s="52"/>
      <c r="Z76" s="6" t="s">
        <v>280</v>
      </c>
      <c r="AA76" s="39">
        <v>13.7</v>
      </c>
      <c r="AB76" s="60">
        <f t="shared" ref="AB76" si="175">+W76</f>
        <v>0</v>
      </c>
      <c r="AC76" s="17">
        <f t="shared" ref="AC76" si="176">+X76</f>
        <v>13.7</v>
      </c>
      <c r="AD76" s="12">
        <f t="shared" ref="AD76" si="177">(AG76-AC76)/AG76</f>
        <v>0</v>
      </c>
      <c r="AE76" s="115"/>
      <c r="AF76" s="122">
        <v>1</v>
      </c>
      <c r="AG76" s="38">
        <f t="shared" ref="AG76" si="178">SUM(AJ76:AL76)+AE76</f>
        <v>13.7</v>
      </c>
      <c r="AH76" s="52"/>
      <c r="AJ76" s="17">
        <f t="shared" ref="AJ76" si="179">ROUND(AC76/(1-VLOOKUP(AF76,Group,2,FALSE)),2)</f>
        <v>13.7</v>
      </c>
      <c r="AK76" s="17">
        <f t="shared" ref="AK76" si="180">IF(VLOOKUP(AF76,Group,5,FALSE)="YES",VLOOKUP(ROUND(ROUND(AJ76,1)-AJ76,2),Round,2,FALSE)+VLOOKUP(AF76,Group,6,FALSE),0)</f>
        <v>0</v>
      </c>
      <c r="AL76" s="17">
        <f t="shared" ref="AL76" si="181">IF(VLOOKUP(AF76,Group,7,FALSE)="",0,ROUND(AJ76-0.04999,1)-AJ76+AM76)</f>
        <v>0</v>
      </c>
      <c r="AM76" s="17" t="str">
        <f t="shared" ref="AM76" si="182">IF(VLOOKUP(AF76,Group,7,FALSE)="","",VLOOKUP(AF76,Group,7,FALSE))</f>
        <v/>
      </c>
      <c r="AO76" s="96" t="s">
        <v>57</v>
      </c>
    </row>
    <row r="77" spans="2:41" s="3" customFormat="1" ht="9.9499999999999993" customHeight="1" x14ac:dyDescent="0.2">
      <c r="B77" s="108" t="s">
        <v>53</v>
      </c>
      <c r="D77" s="40"/>
      <c r="E77" s="73" t="s">
        <v>122</v>
      </c>
      <c r="F77" s="73"/>
      <c r="G77" s="30" t="s">
        <v>46</v>
      </c>
      <c r="H77" s="30"/>
      <c r="I77" s="30"/>
      <c r="J77" s="192"/>
      <c r="K77" s="30"/>
      <c r="L77" s="30"/>
      <c r="M77" s="30"/>
      <c r="N77" s="30"/>
      <c r="P77" s="73" t="s">
        <v>104</v>
      </c>
      <c r="Q77" s="89"/>
      <c r="R77" s="29"/>
      <c r="S77" s="39">
        <f>IF(Suggested="Yes",AA77,AG77)</f>
        <v>15.1</v>
      </c>
      <c r="T77" s="37" t="s">
        <v>45</v>
      </c>
      <c r="U77" s="5" t="str">
        <f>+Instructions!$B$3</f>
        <v>G</v>
      </c>
      <c r="V77" s="52"/>
      <c r="W77" s="56">
        <f>+Instructions!$C$22</f>
        <v>0</v>
      </c>
      <c r="X77" s="17">
        <f t="shared" ref="X77" si="183">ROUND($AA77*(1-W77)+0.004999,2)</f>
        <v>15.1</v>
      </c>
      <c r="Y77" s="52"/>
      <c r="Z77" s="6" t="s">
        <v>280</v>
      </c>
      <c r="AA77" s="39">
        <v>15.1</v>
      </c>
      <c r="AB77" s="60">
        <f t="shared" ref="AB77" si="184">+W77</f>
        <v>0</v>
      </c>
      <c r="AC77" s="17">
        <f t="shared" ref="AC77" si="185">+X77</f>
        <v>15.1</v>
      </c>
      <c r="AD77" s="12">
        <f t="shared" ref="AD77" si="186">(AG77-AC77)/AG77</f>
        <v>0</v>
      </c>
      <c r="AE77" s="115"/>
      <c r="AF77" s="122">
        <v>1</v>
      </c>
      <c r="AG77" s="38">
        <f t="shared" ref="AG77" si="187">SUM(AJ77:AL77)+AE77</f>
        <v>15.1</v>
      </c>
      <c r="AH77" s="52"/>
      <c r="AJ77" s="17">
        <f t="shared" ref="AJ77" si="188">ROUND(AC77/(1-VLOOKUP(AF77,Group,2,FALSE)),2)</f>
        <v>15.1</v>
      </c>
      <c r="AK77" s="17">
        <f t="shared" ref="AK77" si="189">IF(VLOOKUP(AF77,Group,5,FALSE)="YES",VLOOKUP(ROUND(ROUND(AJ77,1)-AJ77,2),Round,2,FALSE)+VLOOKUP(AF77,Group,6,FALSE),0)</f>
        <v>0</v>
      </c>
      <c r="AL77" s="17">
        <f t="shared" ref="AL77" si="190">IF(VLOOKUP(AF77,Group,7,FALSE)="",0,ROUND(AJ77-0.04999,1)-AJ77+AM77)</f>
        <v>0</v>
      </c>
      <c r="AM77" s="17" t="str">
        <f t="shared" ref="AM77" si="191">IF(VLOOKUP(AF77,Group,7,FALSE)="","",VLOOKUP(AF77,Group,7,FALSE))</f>
        <v/>
      </c>
      <c r="AO77" s="96" t="s">
        <v>57</v>
      </c>
    </row>
    <row r="78" spans="2:41" s="3" customFormat="1" ht="9.9499999999999993" customHeight="1" x14ac:dyDescent="0.2">
      <c r="B78" s="108" t="s">
        <v>53</v>
      </c>
      <c r="D78" s="40"/>
      <c r="E78" s="73" t="s">
        <v>110</v>
      </c>
      <c r="F78" s="73"/>
      <c r="G78" s="30" t="s">
        <v>46</v>
      </c>
      <c r="H78" s="30"/>
      <c r="I78" s="30"/>
      <c r="J78" s="192"/>
      <c r="K78" s="30"/>
      <c r="L78" s="30"/>
      <c r="M78" s="30"/>
      <c r="N78" s="30"/>
      <c r="P78" s="73" t="s">
        <v>104</v>
      </c>
      <c r="Q78" s="89"/>
      <c r="R78" s="29"/>
      <c r="S78" s="39">
        <f>IF(Suggested="Yes",AA78,AG78)</f>
        <v>14.45</v>
      </c>
      <c r="T78" s="37" t="s">
        <v>45</v>
      </c>
      <c r="U78" s="5" t="str">
        <f>+Instructions!$B$3</f>
        <v>G</v>
      </c>
      <c r="V78" s="52"/>
      <c r="W78" s="56">
        <f>+Instructions!$C$22</f>
        <v>0</v>
      </c>
      <c r="X78" s="17">
        <f t="shared" ref="X78" si="192">ROUND($AA78*(1-W78)+0.004999,2)</f>
        <v>14.45</v>
      </c>
      <c r="Y78" s="52"/>
      <c r="Z78" s="6" t="s">
        <v>280</v>
      </c>
      <c r="AA78" s="39">
        <v>14.45</v>
      </c>
      <c r="AB78" s="60">
        <f t="shared" ref="AB78" si="193">+W78</f>
        <v>0</v>
      </c>
      <c r="AC78" s="17">
        <f t="shared" ref="AC78" si="194">+X78</f>
        <v>14.45</v>
      </c>
      <c r="AD78" s="12">
        <f t="shared" ref="AD78" si="195">(AG78-AC78)/AG78</f>
        <v>0</v>
      </c>
      <c r="AE78" s="115"/>
      <c r="AF78" s="122">
        <v>1</v>
      </c>
      <c r="AG78" s="38">
        <f t="shared" ref="AG78" si="196">SUM(AJ78:AL78)+AE78</f>
        <v>14.45</v>
      </c>
      <c r="AH78" s="52"/>
      <c r="AJ78" s="17">
        <f t="shared" ref="AJ78" si="197">ROUND(AC78/(1-VLOOKUP(AF78,Group,2,FALSE)),2)</f>
        <v>14.45</v>
      </c>
      <c r="AK78" s="17">
        <f t="shared" ref="AK78" si="198">IF(VLOOKUP(AF78,Group,5,FALSE)="YES",VLOOKUP(ROUND(ROUND(AJ78,1)-AJ78,2),Round,2,FALSE)+VLOOKUP(AF78,Group,6,FALSE),0)</f>
        <v>0</v>
      </c>
      <c r="AL78" s="17">
        <f t="shared" ref="AL78" si="199">IF(VLOOKUP(AF78,Group,7,FALSE)="",0,ROUND(AJ78-0.04999,1)-AJ78+AM78)</f>
        <v>0</v>
      </c>
      <c r="AM78" s="17" t="str">
        <f t="shared" ref="AM78" si="200">IF(VLOOKUP(AF78,Group,7,FALSE)="","",VLOOKUP(AF78,Group,7,FALSE))</f>
        <v/>
      </c>
      <c r="AO78" s="96" t="s">
        <v>57</v>
      </c>
    </row>
    <row r="79" spans="2:41" s="3" customFormat="1" ht="3.95" customHeight="1" x14ac:dyDescent="0.2">
      <c r="P79" s="73"/>
      <c r="Q79" s="89"/>
      <c r="R79" s="6"/>
      <c r="S79" s="39"/>
      <c r="T79" s="6"/>
      <c r="U79" s="5"/>
      <c r="V79" s="52"/>
      <c r="W79" s="56"/>
      <c r="X79" s="15"/>
      <c r="Y79" s="52"/>
      <c r="Z79" s="39"/>
      <c r="AA79" s="39"/>
      <c r="AB79" s="55"/>
      <c r="AC79" s="17"/>
      <c r="AD79" s="15"/>
      <c r="AE79" s="65"/>
      <c r="AF79" s="118"/>
      <c r="AG79" s="39"/>
      <c r="AH79" s="52"/>
      <c r="AJ79" s="17"/>
      <c r="AK79" s="17"/>
      <c r="AL79" s="17"/>
      <c r="AM79" s="17"/>
      <c r="AO79" s="31" t="s">
        <v>57</v>
      </c>
    </row>
    <row r="80" spans="2:41" s="3" customFormat="1" ht="9.9499999999999993" customHeight="1" x14ac:dyDescent="0.2">
      <c r="C80" s="143" t="s">
        <v>123</v>
      </c>
      <c r="D80" s="142"/>
      <c r="E80" s="142"/>
      <c r="P80" s="144"/>
      <c r="Q80" s="6"/>
      <c r="R80" s="78" t="s">
        <v>91</v>
      </c>
      <c r="S80" s="167" t="s">
        <v>124</v>
      </c>
      <c r="T80" s="168"/>
      <c r="U80" s="5"/>
      <c r="V80" s="52"/>
      <c r="W80" s="69"/>
      <c r="X80" s="69"/>
      <c r="Y80" s="52"/>
      <c r="Z80" s="39"/>
      <c r="AA80" s="39"/>
      <c r="AB80" s="55"/>
      <c r="AC80" s="17"/>
      <c r="AD80" s="15"/>
      <c r="AE80" s="65"/>
      <c r="AF80" s="118"/>
      <c r="AG80" s="17"/>
      <c r="AH80" s="52"/>
      <c r="AJ80" s="17"/>
      <c r="AK80" s="17"/>
      <c r="AL80" s="17"/>
      <c r="AM80" s="17"/>
      <c r="AO80" s="31" t="s">
        <v>57</v>
      </c>
    </row>
    <row r="81" spans="2:41" s="3" customFormat="1" ht="2.85" customHeight="1" x14ac:dyDescent="0.2">
      <c r="P81" s="73"/>
      <c r="Q81" s="89"/>
      <c r="R81" s="6"/>
      <c r="S81" s="39"/>
      <c r="T81" s="6"/>
      <c r="U81" s="5"/>
      <c r="V81" s="52"/>
      <c r="W81" s="56"/>
      <c r="X81" s="15"/>
      <c r="Y81" s="52"/>
      <c r="Z81" s="39"/>
      <c r="AA81" s="39"/>
      <c r="AB81" s="55"/>
      <c r="AC81" s="17"/>
      <c r="AD81" s="15"/>
      <c r="AE81" s="65"/>
      <c r="AF81" s="118"/>
      <c r="AG81" s="39"/>
      <c r="AH81" s="52"/>
      <c r="AJ81" s="17"/>
      <c r="AK81" s="17"/>
      <c r="AL81" s="17"/>
      <c r="AM81" s="17"/>
      <c r="AO81" s="31" t="s">
        <v>57</v>
      </c>
    </row>
    <row r="82" spans="2:41" s="3" customFormat="1" ht="9.9499999999999993" customHeight="1" x14ac:dyDescent="0.2">
      <c r="C82" s="35"/>
      <c r="D82" s="40" t="s">
        <v>165</v>
      </c>
      <c r="E82" s="141" t="s">
        <v>161</v>
      </c>
      <c r="F82" s="141"/>
      <c r="G82" s="141"/>
      <c r="H82" s="141"/>
      <c r="I82" s="141"/>
      <c r="J82" s="141"/>
      <c r="K82" s="141"/>
      <c r="L82" s="141"/>
      <c r="M82" s="141"/>
      <c r="N82" s="141"/>
      <c r="O82" s="30"/>
      <c r="P82" s="30"/>
      <c r="Q82" s="30"/>
      <c r="R82" s="30"/>
      <c r="S82" s="39"/>
      <c r="T82" s="30"/>
      <c r="U82" s="5"/>
      <c r="V82" s="52"/>
      <c r="W82" s="69"/>
      <c r="X82" s="69"/>
      <c r="Y82" s="52"/>
      <c r="Z82" s="39"/>
      <c r="AA82" s="39"/>
      <c r="AB82" s="55"/>
      <c r="AC82" s="17"/>
      <c r="AD82" s="15"/>
      <c r="AE82" s="65"/>
      <c r="AF82" s="118"/>
      <c r="AG82" s="17"/>
      <c r="AH82" s="52"/>
      <c r="AJ82" s="17"/>
      <c r="AK82" s="17"/>
      <c r="AL82" s="17"/>
      <c r="AM82" s="17"/>
      <c r="AO82" s="31" t="s">
        <v>57</v>
      </c>
    </row>
    <row r="83" spans="2:41" s="3" customFormat="1" ht="1.5" customHeight="1" x14ac:dyDescent="0.2">
      <c r="P83" s="73"/>
      <c r="Q83" s="89"/>
      <c r="R83" s="6"/>
      <c r="S83" s="39"/>
      <c r="T83" s="6"/>
      <c r="U83" s="5"/>
      <c r="V83" s="52"/>
      <c r="W83" s="56"/>
      <c r="X83" s="15"/>
      <c r="Y83" s="52"/>
      <c r="Z83" s="39"/>
      <c r="AA83" s="39"/>
      <c r="AB83" s="55"/>
      <c r="AC83" s="17"/>
      <c r="AD83" s="15"/>
      <c r="AE83" s="65"/>
      <c r="AF83" s="118"/>
      <c r="AG83" s="39"/>
      <c r="AH83" s="52"/>
      <c r="AJ83" s="17"/>
      <c r="AK83" s="17"/>
      <c r="AL83" s="17"/>
      <c r="AM83" s="17"/>
      <c r="AO83" s="31" t="s">
        <v>57</v>
      </c>
    </row>
    <row r="84" spans="2:41" s="3" customFormat="1" ht="9.9499999999999993" customHeight="1" x14ac:dyDescent="0.2">
      <c r="B84" s="108" t="s">
        <v>53</v>
      </c>
      <c r="D84" s="40"/>
      <c r="E84" s="73" t="s">
        <v>107</v>
      </c>
      <c r="F84" s="73"/>
      <c r="G84" s="30" t="s">
        <v>46</v>
      </c>
      <c r="H84" s="30"/>
      <c r="I84" s="30"/>
      <c r="J84" s="192"/>
      <c r="K84" s="30"/>
      <c r="L84" s="192"/>
      <c r="M84" s="30"/>
      <c r="N84" s="73"/>
      <c r="P84" s="73" t="s">
        <v>100</v>
      </c>
      <c r="Q84" s="89"/>
      <c r="R84" s="29"/>
      <c r="S84" s="39">
        <f>IF(Suggested="Yes",AA84,AG84)</f>
        <v>13.7</v>
      </c>
      <c r="T84" s="37" t="s">
        <v>45</v>
      </c>
      <c r="U84" s="5" t="str">
        <f>+Instructions!$B$3</f>
        <v>G</v>
      </c>
      <c r="V84" s="52"/>
      <c r="W84" s="56">
        <f>+Instructions!$C$22</f>
        <v>0</v>
      </c>
      <c r="X84" s="17">
        <f t="shared" ref="X84" si="201">ROUND($AA84*(1-W84)+0.004999,2)</f>
        <v>13.7</v>
      </c>
      <c r="Y84" s="52"/>
      <c r="Z84" s="6" t="s">
        <v>280</v>
      </c>
      <c r="AA84" s="39">
        <v>13.7</v>
      </c>
      <c r="AB84" s="60">
        <f t="shared" ref="AB84" si="202">+W84</f>
        <v>0</v>
      </c>
      <c r="AC84" s="17">
        <f t="shared" ref="AC84" si="203">+X84</f>
        <v>13.7</v>
      </c>
      <c r="AD84" s="12">
        <f t="shared" ref="AD84" si="204">(AG84-AC84)/AG84</f>
        <v>0</v>
      </c>
      <c r="AE84" s="115"/>
      <c r="AF84" s="122">
        <v>1</v>
      </c>
      <c r="AG84" s="38">
        <f t="shared" ref="AG84" si="205">SUM(AJ84:AL84)+AE84</f>
        <v>13.7</v>
      </c>
      <c r="AH84" s="52"/>
      <c r="AJ84" s="17">
        <f t="shared" ref="AJ84" si="206">ROUND(AC84/(1-VLOOKUP(AF84,Group,2,FALSE)),2)</f>
        <v>13.7</v>
      </c>
      <c r="AK84" s="17">
        <f t="shared" ref="AK84" si="207">IF(VLOOKUP(AF84,Group,5,FALSE)="YES",VLOOKUP(ROUND(ROUND(AJ84,1)-AJ84,2),Round,2,FALSE)+VLOOKUP(AF84,Group,6,FALSE),0)</f>
        <v>0</v>
      </c>
      <c r="AL84" s="17">
        <f t="shared" ref="AL84" si="208">IF(VLOOKUP(AF84,Group,7,FALSE)="",0,ROUND(AJ84-0.04999,1)-AJ84+AM84)</f>
        <v>0</v>
      </c>
      <c r="AM84" s="17" t="str">
        <f t="shared" ref="AM84" si="209">IF(VLOOKUP(AF84,Group,7,FALSE)="","",VLOOKUP(AF84,Group,7,FALSE))</f>
        <v/>
      </c>
      <c r="AO84" s="96" t="s">
        <v>57</v>
      </c>
    </row>
    <row r="85" spans="2:41" s="3" customFormat="1" ht="9.9499999999999993" customHeight="1" x14ac:dyDescent="0.2">
      <c r="B85" s="108" t="s">
        <v>53</v>
      </c>
      <c r="D85" s="40"/>
      <c r="E85" s="73" t="s">
        <v>110</v>
      </c>
      <c r="F85" s="73"/>
      <c r="G85" s="30" t="s">
        <v>46</v>
      </c>
      <c r="H85" s="30"/>
      <c r="I85" s="30"/>
      <c r="J85" s="192"/>
      <c r="K85" s="30"/>
      <c r="L85" s="30"/>
      <c r="M85" s="30"/>
      <c r="N85" s="30"/>
      <c r="P85" s="73" t="s">
        <v>104</v>
      </c>
      <c r="Q85" s="89"/>
      <c r="R85" s="29"/>
      <c r="S85" s="39">
        <f>IF(Suggested="Yes",AA85,AG85)</f>
        <v>14.45</v>
      </c>
      <c r="T85" s="37" t="s">
        <v>45</v>
      </c>
      <c r="U85" s="5" t="str">
        <f>+Instructions!$B$3</f>
        <v>G</v>
      </c>
      <c r="V85" s="52"/>
      <c r="W85" s="56">
        <f>+Instructions!$C$22</f>
        <v>0</v>
      </c>
      <c r="X85" s="17">
        <f t="shared" ref="X85" si="210">ROUND($AA85*(1-W85)+0.004999,2)</f>
        <v>14.45</v>
      </c>
      <c r="Y85" s="52"/>
      <c r="Z85" s="6" t="s">
        <v>280</v>
      </c>
      <c r="AA85" s="39">
        <v>14.45</v>
      </c>
      <c r="AB85" s="60">
        <f t="shared" ref="AB85" si="211">+W85</f>
        <v>0</v>
      </c>
      <c r="AC85" s="17">
        <f t="shared" ref="AC85" si="212">+X85</f>
        <v>14.45</v>
      </c>
      <c r="AD85" s="12">
        <f t="shared" ref="AD85" si="213">(AG85-AC85)/AG85</f>
        <v>0</v>
      </c>
      <c r="AE85" s="115"/>
      <c r="AF85" s="122">
        <v>1</v>
      </c>
      <c r="AG85" s="38">
        <f t="shared" ref="AG85" si="214">SUM(AJ85:AL85)+AE85</f>
        <v>14.45</v>
      </c>
      <c r="AH85" s="52"/>
      <c r="AJ85" s="17">
        <f t="shared" ref="AJ85" si="215">ROUND(AC85/(1-VLOOKUP(AF85,Group,2,FALSE)),2)</f>
        <v>14.45</v>
      </c>
      <c r="AK85" s="17">
        <f t="shared" ref="AK85" si="216">IF(VLOOKUP(AF85,Group,5,FALSE)="YES",VLOOKUP(ROUND(ROUND(AJ85,1)-AJ85,2),Round,2,FALSE)+VLOOKUP(AF85,Group,6,FALSE),0)</f>
        <v>0</v>
      </c>
      <c r="AL85" s="17">
        <f t="shared" ref="AL85" si="217">IF(VLOOKUP(AF85,Group,7,FALSE)="",0,ROUND(AJ85-0.04999,1)-AJ85+AM85)</f>
        <v>0</v>
      </c>
      <c r="AM85" s="17" t="str">
        <f t="shared" ref="AM85" si="218">IF(VLOOKUP(AF85,Group,7,FALSE)="","",VLOOKUP(AF85,Group,7,FALSE))</f>
        <v/>
      </c>
      <c r="AO85" s="96" t="s">
        <v>57</v>
      </c>
    </row>
    <row r="86" spans="2:41" s="3" customFormat="1" ht="3.95" customHeight="1" x14ac:dyDescent="0.2">
      <c r="P86" s="73"/>
      <c r="Q86" s="89"/>
      <c r="R86" s="6"/>
      <c r="S86" s="39"/>
      <c r="T86" s="6"/>
      <c r="U86" s="5"/>
      <c r="V86" s="52"/>
      <c r="W86" s="56"/>
      <c r="X86" s="15"/>
      <c r="Y86" s="52"/>
      <c r="Z86" s="39"/>
      <c r="AA86" s="39"/>
      <c r="AB86" s="55"/>
      <c r="AC86" s="17"/>
      <c r="AD86" s="15"/>
      <c r="AE86" s="65"/>
      <c r="AF86" s="118"/>
      <c r="AG86" s="39"/>
      <c r="AH86" s="52"/>
      <c r="AJ86" s="17"/>
      <c r="AK86" s="17"/>
      <c r="AL86" s="17"/>
      <c r="AM86" s="17"/>
      <c r="AO86" s="31" t="s">
        <v>57</v>
      </c>
    </row>
    <row r="87" spans="2:41" s="3" customFormat="1" ht="9.9499999999999993" customHeight="1" x14ac:dyDescent="0.2">
      <c r="C87" s="143" t="s">
        <v>125</v>
      </c>
      <c r="D87" s="142"/>
      <c r="E87" s="142"/>
      <c r="P87" s="144"/>
      <c r="Q87" s="6"/>
      <c r="R87" s="78" t="s">
        <v>91</v>
      </c>
      <c r="S87" s="167" t="s">
        <v>126</v>
      </c>
      <c r="T87" s="168"/>
      <c r="U87" s="5"/>
      <c r="V87" s="52"/>
      <c r="W87" s="69"/>
      <c r="X87" s="69"/>
      <c r="Y87" s="52"/>
      <c r="Z87" s="39"/>
      <c r="AA87" s="39"/>
      <c r="AB87" s="55"/>
      <c r="AC87" s="17"/>
      <c r="AD87" s="15"/>
      <c r="AE87" s="65"/>
      <c r="AF87" s="118"/>
      <c r="AG87" s="17"/>
      <c r="AH87" s="52"/>
      <c r="AJ87" s="17"/>
      <c r="AK87" s="17"/>
      <c r="AL87" s="17"/>
      <c r="AM87" s="17"/>
      <c r="AO87" s="31" t="s">
        <v>57</v>
      </c>
    </row>
    <row r="88" spans="2:41" s="3" customFormat="1" ht="2.85" customHeight="1" x14ac:dyDescent="0.2">
      <c r="P88" s="73"/>
      <c r="Q88" s="89"/>
      <c r="R88" s="6"/>
      <c r="S88" s="39"/>
      <c r="T88" s="6"/>
      <c r="U88" s="5"/>
      <c r="V88" s="52"/>
      <c r="W88" s="56"/>
      <c r="X88" s="15"/>
      <c r="Y88" s="52"/>
      <c r="Z88" s="39"/>
      <c r="AA88" s="39"/>
      <c r="AB88" s="55"/>
      <c r="AC88" s="17"/>
      <c r="AD88" s="15"/>
      <c r="AE88" s="65"/>
      <c r="AF88" s="118"/>
      <c r="AG88" s="39"/>
      <c r="AH88" s="52"/>
      <c r="AJ88" s="17"/>
      <c r="AK88" s="17"/>
      <c r="AL88" s="17"/>
      <c r="AM88" s="17"/>
      <c r="AO88" s="31" t="s">
        <v>57</v>
      </c>
    </row>
    <row r="89" spans="2:41" s="3" customFormat="1" ht="9.9499999999999993" customHeight="1" x14ac:dyDescent="0.2">
      <c r="C89" s="35"/>
      <c r="D89" s="40" t="s">
        <v>165</v>
      </c>
      <c r="E89" s="141" t="s">
        <v>162</v>
      </c>
      <c r="F89" s="141"/>
      <c r="G89" s="141"/>
      <c r="H89" s="141"/>
      <c r="I89" s="141"/>
      <c r="J89" s="141"/>
      <c r="K89" s="141"/>
      <c r="L89" s="141"/>
      <c r="M89" s="141"/>
      <c r="N89" s="141"/>
      <c r="O89" s="30"/>
      <c r="P89" s="30"/>
      <c r="Q89" s="30"/>
      <c r="R89" s="30"/>
      <c r="S89" s="39"/>
      <c r="T89" s="30"/>
      <c r="U89" s="5"/>
      <c r="V89" s="52"/>
      <c r="W89" s="69"/>
      <c r="X89" s="69"/>
      <c r="Y89" s="52"/>
      <c r="Z89" s="39"/>
      <c r="AA89" s="39"/>
      <c r="AB89" s="55"/>
      <c r="AC89" s="17"/>
      <c r="AD89" s="15"/>
      <c r="AE89" s="65"/>
      <c r="AF89" s="118"/>
      <c r="AG89" s="17"/>
      <c r="AH89" s="52"/>
      <c r="AJ89" s="17"/>
      <c r="AK89" s="17"/>
      <c r="AL89" s="17"/>
      <c r="AM89" s="17"/>
      <c r="AO89" s="31" t="s">
        <v>57</v>
      </c>
    </row>
    <row r="90" spans="2:41" s="3" customFormat="1" ht="1.5" customHeight="1" x14ac:dyDescent="0.2">
      <c r="P90" s="73"/>
      <c r="Q90" s="89"/>
      <c r="R90" s="6"/>
      <c r="S90" s="39"/>
      <c r="T90" s="6"/>
      <c r="U90" s="5"/>
      <c r="V90" s="52"/>
      <c r="W90" s="56"/>
      <c r="X90" s="15"/>
      <c r="Y90" s="52"/>
      <c r="Z90" s="39"/>
      <c r="AA90" s="39"/>
      <c r="AB90" s="55"/>
      <c r="AC90" s="17"/>
      <c r="AD90" s="15"/>
      <c r="AE90" s="65"/>
      <c r="AF90" s="118"/>
      <c r="AG90" s="39"/>
      <c r="AH90" s="52"/>
      <c r="AJ90" s="17"/>
      <c r="AK90" s="17"/>
      <c r="AL90" s="17"/>
      <c r="AM90" s="17"/>
      <c r="AO90" s="31" t="s">
        <v>57</v>
      </c>
    </row>
    <row r="91" spans="2:41" s="3" customFormat="1" ht="9.9499999999999993" customHeight="1" x14ac:dyDescent="0.2">
      <c r="B91" s="108" t="s">
        <v>53</v>
      </c>
      <c r="D91" s="40"/>
      <c r="E91" s="73" t="s">
        <v>109</v>
      </c>
      <c r="F91" s="73"/>
      <c r="G91" s="30" t="s">
        <v>46</v>
      </c>
      <c r="H91" s="30"/>
      <c r="I91" s="30"/>
      <c r="J91" s="192"/>
      <c r="K91" s="30"/>
      <c r="L91" s="190"/>
      <c r="M91" s="30"/>
      <c r="N91" s="30"/>
      <c r="P91" s="73" t="s">
        <v>100</v>
      </c>
      <c r="Q91" s="89"/>
      <c r="R91" s="29"/>
      <c r="S91" s="39">
        <f>IF(Suggested="Yes",AA91,AG91)</f>
        <v>14.25</v>
      </c>
      <c r="T91" s="37" t="s">
        <v>45</v>
      </c>
      <c r="U91" s="5" t="str">
        <f>+Instructions!$B$3</f>
        <v>G</v>
      </c>
      <c r="V91" s="52"/>
      <c r="W91" s="56">
        <f>+Instructions!$C$22</f>
        <v>0</v>
      </c>
      <c r="X91" s="17">
        <f t="shared" ref="X91" si="219">ROUND($AA91*(1-W91)+0.004999,2)</f>
        <v>14.25</v>
      </c>
      <c r="Y91" s="52"/>
      <c r="Z91" s="6" t="s">
        <v>280</v>
      </c>
      <c r="AA91" s="39">
        <v>14.25</v>
      </c>
      <c r="AB91" s="60">
        <f t="shared" ref="AB91" si="220">+W91</f>
        <v>0</v>
      </c>
      <c r="AC91" s="17">
        <f t="shared" ref="AC91" si="221">+X91</f>
        <v>14.25</v>
      </c>
      <c r="AD91" s="12">
        <f t="shared" ref="AD91" si="222">(AG91-AC91)/AG91</f>
        <v>0</v>
      </c>
      <c r="AE91" s="115"/>
      <c r="AF91" s="122">
        <v>1</v>
      </c>
      <c r="AG91" s="38">
        <f t="shared" ref="AG91" si="223">SUM(AJ91:AL91)+AE91</f>
        <v>14.25</v>
      </c>
      <c r="AH91" s="52"/>
      <c r="AJ91" s="17">
        <f t="shared" ref="AJ91" si="224">ROUND(AC91/(1-VLOOKUP(AF91,Group,2,FALSE)),2)</f>
        <v>14.25</v>
      </c>
      <c r="AK91" s="17">
        <f t="shared" ref="AK91" si="225">IF(VLOOKUP(AF91,Group,5,FALSE)="YES",VLOOKUP(ROUND(ROUND(AJ91,1)-AJ91,2),Round,2,FALSE)+VLOOKUP(AF91,Group,6,FALSE),0)</f>
        <v>0</v>
      </c>
      <c r="AL91" s="17">
        <f t="shared" ref="AL91" si="226">IF(VLOOKUP(AF91,Group,7,FALSE)="",0,ROUND(AJ91-0.04999,1)-AJ91+AM91)</f>
        <v>0</v>
      </c>
      <c r="AM91" s="17" t="str">
        <f t="shared" ref="AM91" si="227">IF(VLOOKUP(AF91,Group,7,FALSE)="","",VLOOKUP(AF91,Group,7,FALSE))</f>
        <v/>
      </c>
      <c r="AO91" s="96" t="s">
        <v>57</v>
      </c>
    </row>
    <row r="92" spans="2:41" s="3" customFormat="1" ht="2.85" customHeight="1" x14ac:dyDescent="0.2">
      <c r="P92" s="73"/>
      <c r="Q92" s="89"/>
      <c r="R92" s="6"/>
      <c r="S92" s="39"/>
      <c r="T92" s="6"/>
      <c r="U92" s="5"/>
      <c r="V92" s="52"/>
      <c r="W92" s="56"/>
      <c r="X92" s="15"/>
      <c r="Y92" s="52"/>
      <c r="Z92" s="39"/>
      <c r="AA92" s="39"/>
      <c r="AB92" s="55"/>
      <c r="AC92" s="17"/>
      <c r="AD92" s="15"/>
      <c r="AE92" s="65"/>
      <c r="AF92" s="118"/>
      <c r="AG92" s="39"/>
      <c r="AH92" s="52"/>
      <c r="AJ92" s="17"/>
      <c r="AK92" s="17"/>
      <c r="AL92" s="17"/>
      <c r="AM92" s="17"/>
      <c r="AO92" s="31" t="s">
        <v>57</v>
      </c>
    </row>
    <row r="93" spans="2:41" s="3" customFormat="1" ht="9.9499999999999993" customHeight="1" x14ac:dyDescent="0.2">
      <c r="C93" s="35"/>
      <c r="D93" s="40" t="s">
        <v>165</v>
      </c>
      <c r="E93" s="141" t="s">
        <v>163</v>
      </c>
      <c r="F93" s="141"/>
      <c r="G93" s="141"/>
      <c r="H93" s="141"/>
      <c r="I93" s="141"/>
      <c r="J93" s="141"/>
      <c r="K93" s="141"/>
      <c r="L93" s="141"/>
      <c r="M93" s="141"/>
      <c r="N93" s="141"/>
      <c r="O93" s="30"/>
      <c r="P93" s="30"/>
      <c r="Q93" s="30"/>
      <c r="R93" s="30"/>
      <c r="S93" s="39"/>
      <c r="T93" s="30"/>
      <c r="U93" s="5"/>
      <c r="V93" s="52"/>
      <c r="W93" s="69"/>
      <c r="X93" s="69"/>
      <c r="Y93" s="52"/>
      <c r="Z93" s="39"/>
      <c r="AA93" s="39"/>
      <c r="AB93" s="55"/>
      <c r="AC93" s="17"/>
      <c r="AD93" s="15"/>
      <c r="AE93" s="65"/>
      <c r="AF93" s="118"/>
      <c r="AG93" s="17"/>
      <c r="AH93" s="52"/>
      <c r="AJ93" s="17"/>
      <c r="AK93" s="17"/>
      <c r="AL93" s="17"/>
      <c r="AM93" s="17"/>
      <c r="AO93" s="31" t="s">
        <v>57</v>
      </c>
    </row>
    <row r="94" spans="2:41" s="3" customFormat="1" ht="1.5" customHeight="1" x14ac:dyDescent="0.2">
      <c r="J94" s="193"/>
      <c r="P94" s="73"/>
      <c r="Q94" s="89"/>
      <c r="R94" s="6"/>
      <c r="S94" s="39"/>
      <c r="T94" s="6"/>
      <c r="U94" s="5"/>
      <c r="V94" s="52"/>
      <c r="W94" s="56"/>
      <c r="X94" s="15"/>
      <c r="Y94" s="52"/>
      <c r="Z94" s="39"/>
      <c r="AA94" s="39"/>
      <c r="AB94" s="55"/>
      <c r="AC94" s="17"/>
      <c r="AD94" s="15"/>
      <c r="AE94" s="65"/>
      <c r="AF94" s="118"/>
      <c r="AG94" s="39"/>
      <c r="AH94" s="52"/>
      <c r="AJ94" s="17"/>
      <c r="AK94" s="17"/>
      <c r="AL94" s="17"/>
      <c r="AM94" s="17"/>
      <c r="AO94" s="31" t="s">
        <v>57</v>
      </c>
    </row>
    <row r="95" spans="2:41" s="3" customFormat="1" ht="9.9499999999999993" customHeight="1" x14ac:dyDescent="0.2">
      <c r="B95" s="108" t="s">
        <v>53</v>
      </c>
      <c r="D95" s="40"/>
      <c r="E95" s="73" t="s">
        <v>107</v>
      </c>
      <c r="F95" s="73"/>
      <c r="G95" s="30" t="s">
        <v>46</v>
      </c>
      <c r="H95" s="30"/>
      <c r="I95" s="30"/>
      <c r="J95" s="192"/>
      <c r="K95" s="30"/>
      <c r="L95" s="30"/>
      <c r="M95" s="30"/>
      <c r="N95" s="73"/>
      <c r="P95" s="73" t="s">
        <v>100</v>
      </c>
      <c r="Q95" s="89"/>
      <c r="R95" s="29"/>
      <c r="S95" s="39">
        <f>IF(Suggested="Yes",AA95,AG95)</f>
        <v>13.7</v>
      </c>
      <c r="T95" s="37" t="s">
        <v>45</v>
      </c>
      <c r="U95" s="5" t="str">
        <f>+Instructions!$B$3</f>
        <v>G</v>
      </c>
      <c r="V95" s="52"/>
      <c r="W95" s="56">
        <f>+Instructions!$C$22</f>
        <v>0</v>
      </c>
      <c r="X95" s="17">
        <f t="shared" ref="X95" si="228">ROUND($AA95*(1-W95)+0.004999,2)</f>
        <v>13.7</v>
      </c>
      <c r="Y95" s="52"/>
      <c r="Z95" s="6" t="s">
        <v>280</v>
      </c>
      <c r="AA95" s="39">
        <v>13.7</v>
      </c>
      <c r="AB95" s="60">
        <f t="shared" ref="AB95" si="229">+W95</f>
        <v>0</v>
      </c>
      <c r="AC95" s="17">
        <f t="shared" ref="AC95" si="230">+X95</f>
        <v>13.7</v>
      </c>
      <c r="AD95" s="12">
        <f t="shared" ref="AD95" si="231">(AG95-AC95)/AG95</f>
        <v>0</v>
      </c>
      <c r="AE95" s="115"/>
      <c r="AF95" s="122">
        <v>1</v>
      </c>
      <c r="AG95" s="38">
        <f t="shared" ref="AG95" si="232">SUM(AJ95:AL95)+AE95</f>
        <v>13.7</v>
      </c>
      <c r="AH95" s="52"/>
      <c r="AJ95" s="17">
        <f t="shared" ref="AJ95" si="233">ROUND(AC95/(1-VLOOKUP(AF95,Group,2,FALSE)),2)</f>
        <v>13.7</v>
      </c>
      <c r="AK95" s="17">
        <f t="shared" ref="AK95" si="234">IF(VLOOKUP(AF95,Group,5,FALSE)="YES",VLOOKUP(ROUND(ROUND(AJ95,1)-AJ95,2),Round,2,FALSE)+VLOOKUP(AF95,Group,6,FALSE),0)</f>
        <v>0</v>
      </c>
      <c r="AL95" s="17">
        <f t="shared" ref="AL95" si="235">IF(VLOOKUP(AF95,Group,7,FALSE)="",0,ROUND(AJ95-0.04999,1)-AJ95+AM95)</f>
        <v>0</v>
      </c>
      <c r="AM95" s="17" t="str">
        <f t="shared" ref="AM95" si="236">IF(VLOOKUP(AF95,Group,7,FALSE)="","",VLOOKUP(AF95,Group,7,FALSE))</f>
        <v/>
      </c>
      <c r="AO95" s="96" t="s">
        <v>57</v>
      </c>
    </row>
    <row r="96" spans="2:41" s="3" customFormat="1" ht="3.95" customHeight="1" x14ac:dyDescent="0.2">
      <c r="P96" s="73"/>
      <c r="Q96" s="89"/>
      <c r="R96" s="6"/>
      <c r="S96" s="39"/>
      <c r="T96" s="6"/>
      <c r="U96" s="5"/>
      <c r="V96" s="52"/>
      <c r="W96" s="56"/>
      <c r="X96" s="15"/>
      <c r="Y96" s="52"/>
      <c r="Z96" s="39"/>
      <c r="AA96" s="39"/>
      <c r="AB96" s="55"/>
      <c r="AC96" s="17"/>
      <c r="AD96" s="15"/>
      <c r="AE96" s="65"/>
      <c r="AF96" s="118"/>
      <c r="AG96" s="39"/>
      <c r="AH96" s="52"/>
      <c r="AJ96" s="17"/>
      <c r="AK96" s="17"/>
      <c r="AL96" s="17"/>
      <c r="AM96" s="17"/>
      <c r="AO96" s="31" t="s">
        <v>57</v>
      </c>
    </row>
    <row r="97" spans="2:41" s="3" customFormat="1" ht="9.9499999999999993" customHeight="1" x14ac:dyDescent="0.2">
      <c r="C97" s="143" t="s">
        <v>127</v>
      </c>
      <c r="D97" s="142"/>
      <c r="E97" s="142"/>
      <c r="P97" s="144"/>
      <c r="Q97" s="6"/>
      <c r="R97" s="78" t="s">
        <v>91</v>
      </c>
      <c r="S97" s="167" t="s">
        <v>128</v>
      </c>
      <c r="T97" s="168"/>
      <c r="U97" s="5"/>
      <c r="V97" s="52"/>
      <c r="W97" s="69"/>
      <c r="X97" s="69"/>
      <c r="Y97" s="52"/>
      <c r="Z97" s="39"/>
      <c r="AA97" s="39"/>
      <c r="AB97" s="55"/>
      <c r="AC97" s="17"/>
      <c r="AD97" s="15"/>
      <c r="AE97" s="65"/>
      <c r="AF97" s="118"/>
      <c r="AG97" s="17"/>
      <c r="AH97" s="52"/>
      <c r="AJ97" s="17"/>
      <c r="AK97" s="17"/>
      <c r="AL97" s="17"/>
      <c r="AM97" s="17"/>
      <c r="AO97" s="31" t="s">
        <v>57</v>
      </c>
    </row>
    <row r="98" spans="2:41" s="3" customFormat="1" ht="2.85" customHeight="1" x14ac:dyDescent="0.2">
      <c r="P98" s="73"/>
      <c r="Q98" s="89"/>
      <c r="R98" s="6"/>
      <c r="S98" s="39"/>
      <c r="T98" s="6"/>
      <c r="U98" s="5"/>
      <c r="V98" s="52"/>
      <c r="W98" s="56"/>
      <c r="X98" s="15"/>
      <c r="Y98" s="52"/>
      <c r="Z98" s="39"/>
      <c r="AA98" s="39"/>
      <c r="AB98" s="55"/>
      <c r="AC98" s="17"/>
      <c r="AD98" s="15"/>
      <c r="AE98" s="65"/>
      <c r="AF98" s="118"/>
      <c r="AG98" s="39"/>
      <c r="AH98" s="52"/>
      <c r="AJ98" s="17"/>
      <c r="AK98" s="17"/>
      <c r="AL98" s="17"/>
      <c r="AM98" s="17"/>
      <c r="AO98" s="31" t="s">
        <v>57</v>
      </c>
    </row>
    <row r="99" spans="2:41" s="3" customFormat="1" ht="9.9499999999999993" customHeight="1" x14ac:dyDescent="0.2">
      <c r="C99" s="35"/>
      <c r="D99" s="40" t="s">
        <v>164</v>
      </c>
      <c r="E99" s="141" t="s">
        <v>166</v>
      </c>
      <c r="F99" s="141"/>
      <c r="G99" s="141"/>
      <c r="H99" s="141"/>
      <c r="I99" s="141"/>
      <c r="J99" s="141"/>
      <c r="K99" s="141"/>
      <c r="L99" s="141"/>
      <c r="M99" s="141"/>
      <c r="N99" s="141"/>
      <c r="O99" s="30"/>
      <c r="P99" s="30"/>
      <c r="Q99" s="30"/>
      <c r="R99" s="30"/>
      <c r="S99" s="39"/>
      <c r="T99" s="30"/>
      <c r="U99" s="5"/>
      <c r="V99" s="52"/>
      <c r="W99" s="69"/>
      <c r="X99" s="69"/>
      <c r="Y99" s="52"/>
      <c r="Z99" s="39"/>
      <c r="AA99" s="39"/>
      <c r="AB99" s="55"/>
      <c r="AC99" s="17"/>
      <c r="AD99" s="15"/>
      <c r="AE99" s="65"/>
      <c r="AF99" s="118"/>
      <c r="AG99" s="17"/>
      <c r="AH99" s="52"/>
      <c r="AJ99" s="17"/>
      <c r="AK99" s="17"/>
      <c r="AL99" s="17"/>
      <c r="AM99" s="17"/>
      <c r="AO99" s="31" t="s">
        <v>57</v>
      </c>
    </row>
    <row r="100" spans="2:41" s="3" customFormat="1" ht="1.5" customHeight="1" x14ac:dyDescent="0.2">
      <c r="J100" s="193"/>
      <c r="P100" s="73"/>
      <c r="Q100" s="89"/>
      <c r="R100" s="6"/>
      <c r="S100" s="39"/>
      <c r="T100" s="6"/>
      <c r="U100" s="5"/>
      <c r="V100" s="52"/>
      <c r="W100" s="56"/>
      <c r="X100" s="15"/>
      <c r="Y100" s="52"/>
      <c r="Z100" s="39"/>
      <c r="AA100" s="39"/>
      <c r="AB100" s="55"/>
      <c r="AC100" s="17"/>
      <c r="AD100" s="15"/>
      <c r="AE100" s="65"/>
      <c r="AF100" s="118"/>
      <c r="AG100" s="39"/>
      <c r="AH100" s="52"/>
      <c r="AJ100" s="17"/>
      <c r="AK100" s="17"/>
      <c r="AL100" s="17"/>
      <c r="AM100" s="17"/>
      <c r="AO100" s="31" t="s">
        <v>57</v>
      </c>
    </row>
    <row r="101" spans="2:41" s="3" customFormat="1" ht="9.9499999999999993" customHeight="1" x14ac:dyDescent="0.2">
      <c r="B101" s="108" t="s">
        <v>53</v>
      </c>
      <c r="D101" s="40"/>
      <c r="E101" s="73" t="s">
        <v>108</v>
      </c>
      <c r="F101" s="73"/>
      <c r="G101" s="30" t="s">
        <v>46</v>
      </c>
      <c r="H101" s="30"/>
      <c r="I101" s="30"/>
      <c r="J101" s="192"/>
      <c r="K101" s="30"/>
      <c r="L101" s="30"/>
      <c r="M101" s="30"/>
      <c r="N101" s="30"/>
      <c r="P101" s="73" t="s">
        <v>103</v>
      </c>
      <c r="Q101" s="89"/>
      <c r="R101" s="29"/>
      <c r="S101" s="39">
        <f>IF(Suggested="Yes",AA101,AG101)</f>
        <v>17.149999999999999</v>
      </c>
      <c r="T101" s="37" t="s">
        <v>45</v>
      </c>
      <c r="U101" s="5" t="str">
        <f>+Instructions!$B$3</f>
        <v>G</v>
      </c>
      <c r="V101" s="52"/>
      <c r="W101" s="56">
        <f>+Instructions!$C$22</f>
        <v>0</v>
      </c>
      <c r="X101" s="17">
        <f t="shared" ref="X101" si="237">ROUND($AA101*(1-W101)+0.004999,2)</f>
        <v>17.149999999999999</v>
      </c>
      <c r="Y101" s="52"/>
      <c r="Z101" s="6" t="s">
        <v>280</v>
      </c>
      <c r="AA101" s="39">
        <v>17.149999999999999</v>
      </c>
      <c r="AB101" s="60">
        <f t="shared" ref="AB101" si="238">+W101</f>
        <v>0</v>
      </c>
      <c r="AC101" s="17">
        <f t="shared" ref="AC101" si="239">+X101</f>
        <v>17.149999999999999</v>
      </c>
      <c r="AD101" s="12">
        <f t="shared" ref="AD101" si="240">(AG101-AC101)/AG101</f>
        <v>0</v>
      </c>
      <c r="AE101" s="115"/>
      <c r="AF101" s="122">
        <v>1</v>
      </c>
      <c r="AG101" s="38">
        <f t="shared" ref="AG101" si="241">SUM(AJ101:AL101)+AE101</f>
        <v>17.149999999999999</v>
      </c>
      <c r="AH101" s="52"/>
      <c r="AJ101" s="17">
        <f t="shared" ref="AJ101" si="242">ROUND(AC101/(1-VLOOKUP(AF101,Group,2,FALSE)),2)</f>
        <v>17.149999999999999</v>
      </c>
      <c r="AK101" s="17">
        <f t="shared" ref="AK101" si="243">IF(VLOOKUP(AF101,Group,5,FALSE)="YES",VLOOKUP(ROUND(ROUND(AJ101,1)-AJ101,2),Round,2,FALSE)+VLOOKUP(AF101,Group,6,FALSE),0)</f>
        <v>0</v>
      </c>
      <c r="AL101" s="17">
        <f t="shared" ref="AL101" si="244">IF(VLOOKUP(AF101,Group,7,FALSE)="",0,ROUND(AJ101-0.04999,1)-AJ101+AM101)</f>
        <v>0</v>
      </c>
      <c r="AM101" s="17" t="str">
        <f t="shared" ref="AM101" si="245">IF(VLOOKUP(AF101,Group,7,FALSE)="","",VLOOKUP(AF101,Group,7,FALSE))</f>
        <v/>
      </c>
      <c r="AO101" s="96" t="s">
        <v>57</v>
      </c>
    </row>
    <row r="102" spans="2:41" s="3" customFormat="1" ht="2.85" customHeight="1" x14ac:dyDescent="0.2">
      <c r="P102" s="73"/>
      <c r="Q102" s="89"/>
      <c r="R102" s="6"/>
      <c r="S102" s="39"/>
      <c r="T102" s="6"/>
      <c r="U102" s="5"/>
      <c r="V102" s="52"/>
      <c r="W102" s="56"/>
      <c r="X102" s="15"/>
      <c r="Y102" s="52"/>
      <c r="Z102" s="39"/>
      <c r="AA102" s="39"/>
      <c r="AB102" s="55"/>
      <c r="AC102" s="17"/>
      <c r="AD102" s="15"/>
      <c r="AE102" s="65"/>
      <c r="AF102" s="118"/>
      <c r="AG102" s="39"/>
      <c r="AH102" s="52"/>
      <c r="AJ102" s="17"/>
      <c r="AK102" s="17"/>
      <c r="AL102" s="17"/>
      <c r="AM102" s="17"/>
      <c r="AO102" s="31" t="s">
        <v>57</v>
      </c>
    </row>
    <row r="103" spans="2:41" s="3" customFormat="1" ht="9.9499999999999993" customHeight="1" x14ac:dyDescent="0.2">
      <c r="C103" s="35"/>
      <c r="D103" s="40" t="s">
        <v>165</v>
      </c>
      <c r="E103" s="141" t="s">
        <v>167</v>
      </c>
      <c r="F103" s="141"/>
      <c r="G103" s="141"/>
      <c r="H103" s="141"/>
      <c r="I103" s="141"/>
      <c r="J103" s="141"/>
      <c r="K103" s="141"/>
      <c r="L103" s="141"/>
      <c r="M103" s="141"/>
      <c r="N103" s="141"/>
      <c r="O103" s="30"/>
      <c r="P103" s="30"/>
      <c r="Q103" s="30"/>
      <c r="R103" s="30"/>
      <c r="S103" s="39"/>
      <c r="T103" s="30"/>
      <c r="U103" s="5"/>
      <c r="V103" s="52"/>
      <c r="W103" s="69"/>
      <c r="X103" s="69"/>
      <c r="Y103" s="52"/>
      <c r="Z103" s="39"/>
      <c r="AA103" s="39"/>
      <c r="AB103" s="55"/>
      <c r="AC103" s="17"/>
      <c r="AD103" s="15"/>
      <c r="AE103" s="65"/>
      <c r="AF103" s="118"/>
      <c r="AG103" s="17"/>
      <c r="AH103" s="52"/>
      <c r="AJ103" s="17"/>
      <c r="AK103" s="17"/>
      <c r="AL103" s="17"/>
      <c r="AM103" s="17"/>
      <c r="AO103" s="31" t="s">
        <v>57</v>
      </c>
    </row>
    <row r="104" spans="2:41" s="3" customFormat="1" ht="1.5" customHeight="1" x14ac:dyDescent="0.2">
      <c r="P104" s="73"/>
      <c r="Q104" s="89"/>
      <c r="R104" s="6"/>
      <c r="S104" s="39"/>
      <c r="T104" s="6"/>
      <c r="U104" s="5"/>
      <c r="V104" s="52"/>
      <c r="W104" s="56"/>
      <c r="X104" s="15"/>
      <c r="Y104" s="52"/>
      <c r="Z104" s="39"/>
      <c r="AA104" s="39"/>
      <c r="AB104" s="55"/>
      <c r="AC104" s="17"/>
      <c r="AD104" s="15"/>
      <c r="AE104" s="65"/>
      <c r="AF104" s="118"/>
      <c r="AG104" s="39"/>
      <c r="AH104" s="52"/>
      <c r="AJ104" s="17"/>
      <c r="AK104" s="17"/>
      <c r="AL104" s="17"/>
      <c r="AM104" s="17"/>
      <c r="AO104" s="31" t="s">
        <v>57</v>
      </c>
    </row>
    <row r="105" spans="2:41" s="3" customFormat="1" ht="9.9499999999999993" customHeight="1" x14ac:dyDescent="0.2">
      <c r="B105" s="108" t="s">
        <v>53</v>
      </c>
      <c r="D105" s="40"/>
      <c r="E105" s="73" t="s">
        <v>109</v>
      </c>
      <c r="F105" s="73"/>
      <c r="G105" s="30" t="s">
        <v>46</v>
      </c>
      <c r="H105" s="30"/>
      <c r="I105" s="30"/>
      <c r="J105" s="192"/>
      <c r="K105" s="30"/>
      <c r="L105" s="190"/>
      <c r="M105" s="30"/>
      <c r="N105" s="30"/>
      <c r="P105" s="73" t="s">
        <v>100</v>
      </c>
      <c r="Q105" s="89"/>
      <c r="R105" s="29"/>
      <c r="S105" s="39">
        <f>IF(Suggested="Yes",AA105,AG105)</f>
        <v>14.25</v>
      </c>
      <c r="T105" s="37" t="s">
        <v>45</v>
      </c>
      <c r="U105" s="5" t="str">
        <f>+Instructions!$B$3</f>
        <v>G</v>
      </c>
      <c r="V105" s="52"/>
      <c r="W105" s="56">
        <f>+Instructions!$C$22</f>
        <v>0</v>
      </c>
      <c r="X105" s="17">
        <f t="shared" ref="X105" si="246">ROUND($AA105*(1-W105)+0.004999,2)</f>
        <v>14.25</v>
      </c>
      <c r="Y105" s="52"/>
      <c r="Z105" s="6" t="s">
        <v>280</v>
      </c>
      <c r="AA105" s="39">
        <v>14.25</v>
      </c>
      <c r="AB105" s="60">
        <f t="shared" ref="AB105" si="247">+W105</f>
        <v>0</v>
      </c>
      <c r="AC105" s="17">
        <f t="shared" ref="AC105" si="248">+X105</f>
        <v>14.25</v>
      </c>
      <c r="AD105" s="12">
        <f t="shared" ref="AD105" si="249">(AG105-AC105)/AG105</f>
        <v>0</v>
      </c>
      <c r="AE105" s="115"/>
      <c r="AF105" s="122">
        <v>1</v>
      </c>
      <c r="AG105" s="38">
        <f t="shared" ref="AG105" si="250">SUM(AJ105:AL105)+AE105</f>
        <v>14.25</v>
      </c>
      <c r="AH105" s="52"/>
      <c r="AJ105" s="17">
        <f t="shared" ref="AJ105" si="251">ROUND(AC105/(1-VLOOKUP(AF105,Group,2,FALSE)),2)</f>
        <v>14.25</v>
      </c>
      <c r="AK105" s="17">
        <f t="shared" ref="AK105" si="252">IF(VLOOKUP(AF105,Group,5,FALSE)="YES",VLOOKUP(ROUND(ROUND(AJ105,1)-AJ105,2),Round,2,FALSE)+VLOOKUP(AF105,Group,6,FALSE),0)</f>
        <v>0</v>
      </c>
      <c r="AL105" s="17">
        <f t="shared" ref="AL105" si="253">IF(VLOOKUP(AF105,Group,7,FALSE)="",0,ROUND(AJ105-0.04999,1)-AJ105+AM105)</f>
        <v>0</v>
      </c>
      <c r="AM105" s="17" t="str">
        <f t="shared" ref="AM105" si="254">IF(VLOOKUP(AF105,Group,7,FALSE)="","",VLOOKUP(AF105,Group,7,FALSE))</f>
        <v/>
      </c>
      <c r="AO105" s="96" t="s">
        <v>57</v>
      </c>
    </row>
    <row r="106" spans="2:41" s="3" customFormat="1" ht="9.9499999999999993" customHeight="1" x14ac:dyDescent="0.2">
      <c r="B106" s="108" t="s">
        <v>53</v>
      </c>
      <c r="D106" s="40"/>
      <c r="E106" s="73" t="s">
        <v>107</v>
      </c>
      <c r="F106" s="73"/>
      <c r="G106" s="30" t="s">
        <v>46</v>
      </c>
      <c r="H106" s="30"/>
      <c r="I106" s="30"/>
      <c r="J106" s="192"/>
      <c r="K106" s="30"/>
      <c r="L106" s="30"/>
      <c r="M106" s="30"/>
      <c r="N106" s="73"/>
      <c r="P106" s="73" t="s">
        <v>100</v>
      </c>
      <c r="Q106" s="89"/>
      <c r="R106" s="29"/>
      <c r="S106" s="39">
        <f>IF(Suggested="Yes",AA106,AG106)</f>
        <v>13.7</v>
      </c>
      <c r="T106" s="37" t="s">
        <v>45</v>
      </c>
      <c r="U106" s="5" t="str">
        <f>+Instructions!$B$3</f>
        <v>G</v>
      </c>
      <c r="V106" s="52"/>
      <c r="W106" s="56">
        <f>+Instructions!$C$22</f>
        <v>0</v>
      </c>
      <c r="X106" s="17">
        <f t="shared" ref="X106" si="255">ROUND($AA106*(1-W106)+0.004999,2)</f>
        <v>13.7</v>
      </c>
      <c r="Y106" s="52"/>
      <c r="Z106" s="6" t="s">
        <v>280</v>
      </c>
      <c r="AA106" s="39">
        <v>13.7</v>
      </c>
      <c r="AB106" s="60">
        <f t="shared" ref="AB106" si="256">+W106</f>
        <v>0</v>
      </c>
      <c r="AC106" s="17">
        <f t="shared" ref="AC106" si="257">+X106</f>
        <v>13.7</v>
      </c>
      <c r="AD106" s="12">
        <f t="shared" ref="AD106" si="258">(AG106-AC106)/AG106</f>
        <v>0</v>
      </c>
      <c r="AE106" s="115"/>
      <c r="AF106" s="122">
        <v>1</v>
      </c>
      <c r="AG106" s="38">
        <f t="shared" ref="AG106" si="259">SUM(AJ106:AL106)+AE106</f>
        <v>13.7</v>
      </c>
      <c r="AH106" s="52"/>
      <c r="AJ106" s="17">
        <f t="shared" ref="AJ106" si="260">ROUND(AC106/(1-VLOOKUP(AF106,Group,2,FALSE)),2)</f>
        <v>13.7</v>
      </c>
      <c r="AK106" s="17">
        <f t="shared" ref="AK106" si="261">IF(VLOOKUP(AF106,Group,5,FALSE)="YES",VLOOKUP(ROUND(ROUND(AJ106,1)-AJ106,2),Round,2,FALSE)+VLOOKUP(AF106,Group,6,FALSE),0)</f>
        <v>0</v>
      </c>
      <c r="AL106" s="17">
        <f t="shared" ref="AL106" si="262">IF(VLOOKUP(AF106,Group,7,FALSE)="",0,ROUND(AJ106-0.04999,1)-AJ106+AM106)</f>
        <v>0</v>
      </c>
      <c r="AM106" s="17" t="str">
        <f t="shared" ref="AM106" si="263">IF(VLOOKUP(AF106,Group,7,FALSE)="","",VLOOKUP(AF106,Group,7,FALSE))</f>
        <v/>
      </c>
      <c r="AO106" s="96" t="s">
        <v>57</v>
      </c>
    </row>
    <row r="107" spans="2:41" s="3" customFormat="1" ht="9.9499999999999993" customHeight="1" x14ac:dyDescent="0.2">
      <c r="B107" s="108" t="s">
        <v>53</v>
      </c>
      <c r="D107" s="40"/>
      <c r="E107" s="73" t="s">
        <v>110</v>
      </c>
      <c r="F107" s="73"/>
      <c r="G107" s="30" t="s">
        <v>46</v>
      </c>
      <c r="H107" s="30"/>
      <c r="I107" s="30"/>
      <c r="J107" s="192"/>
      <c r="K107" s="30"/>
      <c r="L107" s="30"/>
      <c r="M107" s="30"/>
      <c r="N107" s="30"/>
      <c r="P107" s="73" t="s">
        <v>104</v>
      </c>
      <c r="Q107" s="89"/>
      <c r="R107" s="29"/>
      <c r="S107" s="39">
        <f>IF(Suggested="Yes",AA107,AG107)</f>
        <v>14.45</v>
      </c>
      <c r="T107" s="37" t="s">
        <v>45</v>
      </c>
      <c r="U107" s="5" t="str">
        <f>+Instructions!$B$3</f>
        <v>G</v>
      </c>
      <c r="V107" s="52"/>
      <c r="W107" s="56">
        <f>+Instructions!$C$22</f>
        <v>0</v>
      </c>
      <c r="X107" s="17">
        <f t="shared" ref="X107" si="264">ROUND($AA107*(1-W107)+0.004999,2)</f>
        <v>14.45</v>
      </c>
      <c r="Y107" s="52"/>
      <c r="Z107" s="6" t="s">
        <v>280</v>
      </c>
      <c r="AA107" s="39">
        <v>14.45</v>
      </c>
      <c r="AB107" s="60">
        <f t="shared" ref="AB107" si="265">+W107</f>
        <v>0</v>
      </c>
      <c r="AC107" s="17">
        <f t="shared" ref="AC107" si="266">+X107</f>
        <v>14.45</v>
      </c>
      <c r="AD107" s="12">
        <f t="shared" ref="AD107" si="267">(AG107-AC107)/AG107</f>
        <v>0</v>
      </c>
      <c r="AE107" s="115"/>
      <c r="AF107" s="122">
        <v>1</v>
      </c>
      <c r="AG107" s="38">
        <f t="shared" ref="AG107" si="268">SUM(AJ107:AL107)+AE107</f>
        <v>14.45</v>
      </c>
      <c r="AH107" s="52"/>
      <c r="AJ107" s="17">
        <f t="shared" ref="AJ107" si="269">ROUND(AC107/(1-VLOOKUP(AF107,Group,2,FALSE)),2)</f>
        <v>14.45</v>
      </c>
      <c r="AK107" s="17">
        <f t="shared" ref="AK107" si="270">IF(VLOOKUP(AF107,Group,5,FALSE)="YES",VLOOKUP(ROUND(ROUND(AJ107,1)-AJ107,2),Round,2,FALSE)+VLOOKUP(AF107,Group,6,FALSE),0)</f>
        <v>0</v>
      </c>
      <c r="AL107" s="17">
        <f t="shared" ref="AL107" si="271">IF(VLOOKUP(AF107,Group,7,FALSE)="",0,ROUND(AJ107-0.04999,1)-AJ107+AM107)</f>
        <v>0</v>
      </c>
      <c r="AM107" s="17" t="str">
        <f t="shared" ref="AM107" si="272">IF(VLOOKUP(AF107,Group,7,FALSE)="","",VLOOKUP(AF107,Group,7,FALSE))</f>
        <v/>
      </c>
      <c r="AO107" s="96" t="s">
        <v>57</v>
      </c>
    </row>
    <row r="108" spans="2:41" s="3" customFormat="1" ht="3.95" customHeight="1" x14ac:dyDescent="0.2">
      <c r="P108" s="73"/>
      <c r="Q108" s="89"/>
      <c r="R108" s="6"/>
      <c r="S108" s="39"/>
      <c r="T108" s="6"/>
      <c r="U108" s="5"/>
      <c r="V108" s="52"/>
      <c r="W108" s="56"/>
      <c r="X108" s="15"/>
      <c r="Y108" s="52"/>
      <c r="Z108" s="39"/>
      <c r="AA108" s="39"/>
      <c r="AB108" s="55"/>
      <c r="AC108" s="17"/>
      <c r="AD108" s="15"/>
      <c r="AE108" s="65"/>
      <c r="AF108" s="118"/>
      <c r="AG108" s="39"/>
      <c r="AH108" s="52"/>
      <c r="AJ108" s="17"/>
      <c r="AK108" s="17"/>
      <c r="AL108" s="17"/>
      <c r="AM108" s="17"/>
      <c r="AO108" s="31" t="s">
        <v>57</v>
      </c>
    </row>
    <row r="109" spans="2:41" s="3" customFormat="1" ht="9.9499999999999993" customHeight="1" x14ac:dyDescent="0.2">
      <c r="C109" s="143" t="s">
        <v>129</v>
      </c>
      <c r="D109" s="142"/>
      <c r="E109" s="142"/>
      <c r="P109" s="144"/>
      <c r="Q109" s="6"/>
      <c r="R109" s="78" t="s">
        <v>91</v>
      </c>
      <c r="S109" s="167" t="s">
        <v>130</v>
      </c>
      <c r="T109" s="168"/>
      <c r="U109" s="5"/>
      <c r="V109" s="52"/>
      <c r="W109" s="69"/>
      <c r="X109" s="69"/>
      <c r="Y109" s="52"/>
      <c r="Z109" s="39"/>
      <c r="AA109" s="39"/>
      <c r="AB109" s="55"/>
      <c r="AC109" s="17"/>
      <c r="AD109" s="15"/>
      <c r="AE109" s="65"/>
      <c r="AF109" s="118"/>
      <c r="AG109" s="17"/>
      <c r="AH109" s="52"/>
      <c r="AJ109" s="17"/>
      <c r="AK109" s="17"/>
      <c r="AL109" s="17"/>
      <c r="AM109" s="17"/>
      <c r="AO109" s="31" t="s">
        <v>57</v>
      </c>
    </row>
    <row r="110" spans="2:41" s="3" customFormat="1" ht="2.85" customHeight="1" x14ac:dyDescent="0.2">
      <c r="P110" s="73"/>
      <c r="Q110" s="89"/>
      <c r="R110" s="6"/>
      <c r="S110" s="39"/>
      <c r="T110" s="6"/>
      <c r="U110" s="5"/>
      <c r="V110" s="52"/>
      <c r="W110" s="56"/>
      <c r="X110" s="15"/>
      <c r="Y110" s="52"/>
      <c r="Z110" s="39"/>
      <c r="AA110" s="39"/>
      <c r="AB110" s="55"/>
      <c r="AC110" s="17"/>
      <c r="AD110" s="15"/>
      <c r="AE110" s="65"/>
      <c r="AF110" s="118"/>
      <c r="AG110" s="39"/>
      <c r="AH110" s="52"/>
      <c r="AJ110" s="17"/>
      <c r="AK110" s="17"/>
      <c r="AL110" s="17"/>
      <c r="AM110" s="17"/>
      <c r="AO110" s="31" t="s">
        <v>57</v>
      </c>
    </row>
    <row r="111" spans="2:41" s="3" customFormat="1" ht="9.9499999999999993" customHeight="1" x14ac:dyDescent="0.2">
      <c r="C111" s="35"/>
      <c r="D111" s="40" t="s">
        <v>165</v>
      </c>
      <c r="E111" s="141" t="s">
        <v>168</v>
      </c>
      <c r="F111" s="141"/>
      <c r="G111" s="141"/>
      <c r="H111" s="141"/>
      <c r="I111" s="141"/>
      <c r="J111" s="141"/>
      <c r="K111" s="141"/>
      <c r="L111" s="141"/>
      <c r="M111" s="141"/>
      <c r="N111" s="141"/>
      <c r="O111" s="30"/>
      <c r="P111" s="30"/>
      <c r="Q111" s="30"/>
      <c r="R111" s="30"/>
      <c r="S111" s="39"/>
      <c r="T111" s="30"/>
      <c r="U111" s="5"/>
      <c r="V111" s="52"/>
      <c r="W111" s="69"/>
      <c r="X111" s="69"/>
      <c r="Y111" s="52"/>
      <c r="Z111" s="39"/>
      <c r="AA111" s="39"/>
      <c r="AB111" s="55"/>
      <c r="AC111" s="17"/>
      <c r="AD111" s="15"/>
      <c r="AE111" s="65"/>
      <c r="AF111" s="118"/>
      <c r="AG111" s="17"/>
      <c r="AH111" s="52"/>
      <c r="AJ111" s="17"/>
      <c r="AK111" s="17"/>
      <c r="AL111" s="17"/>
      <c r="AM111" s="17"/>
      <c r="AO111" s="31" t="s">
        <v>57</v>
      </c>
    </row>
    <row r="112" spans="2:41" s="3" customFormat="1" ht="1.5" customHeight="1" x14ac:dyDescent="0.2">
      <c r="P112" s="73"/>
      <c r="Q112" s="89"/>
      <c r="R112" s="6"/>
      <c r="S112" s="39"/>
      <c r="T112" s="6"/>
      <c r="U112" s="5"/>
      <c r="V112" s="52"/>
      <c r="W112" s="56"/>
      <c r="X112" s="15"/>
      <c r="Y112" s="52"/>
      <c r="Z112" s="39"/>
      <c r="AA112" s="39"/>
      <c r="AB112" s="55"/>
      <c r="AC112" s="17"/>
      <c r="AD112" s="15"/>
      <c r="AE112" s="65"/>
      <c r="AF112" s="118"/>
      <c r="AG112" s="39"/>
      <c r="AH112" s="52"/>
      <c r="AJ112" s="17"/>
      <c r="AK112" s="17"/>
      <c r="AL112" s="17"/>
      <c r="AM112" s="17"/>
      <c r="AO112" s="31" t="s">
        <v>57</v>
      </c>
    </row>
    <row r="113" spans="2:41" s="3" customFormat="1" ht="9.9499999999999993" customHeight="1" x14ac:dyDescent="0.2">
      <c r="B113" s="108" t="s">
        <v>53</v>
      </c>
      <c r="D113" s="40"/>
      <c r="E113" s="73" t="s">
        <v>109</v>
      </c>
      <c r="F113" s="73"/>
      <c r="G113" s="30" t="s">
        <v>46</v>
      </c>
      <c r="H113" s="30"/>
      <c r="I113" s="30"/>
      <c r="J113" s="192"/>
      <c r="K113" s="30"/>
      <c r="L113" s="190"/>
      <c r="M113" s="30"/>
      <c r="N113" s="30"/>
      <c r="P113" s="73" t="s">
        <v>100</v>
      </c>
      <c r="Q113" s="89"/>
      <c r="R113" s="29"/>
      <c r="S113" s="39">
        <f>IF(Suggested="Yes",AA113,AG113)</f>
        <v>14.25</v>
      </c>
      <c r="T113" s="37" t="s">
        <v>45</v>
      </c>
      <c r="U113" s="5" t="str">
        <f>+Instructions!$B$3</f>
        <v>G</v>
      </c>
      <c r="V113" s="52"/>
      <c r="W113" s="56">
        <f>+Instructions!$C$22</f>
        <v>0</v>
      </c>
      <c r="X113" s="17">
        <f t="shared" ref="X113" si="273">ROUND($AA113*(1-W113)+0.004999,2)</f>
        <v>14.25</v>
      </c>
      <c r="Y113" s="52"/>
      <c r="Z113" s="6" t="s">
        <v>280</v>
      </c>
      <c r="AA113" s="39">
        <v>14.25</v>
      </c>
      <c r="AB113" s="60">
        <f t="shared" ref="AB113" si="274">+W113</f>
        <v>0</v>
      </c>
      <c r="AC113" s="17">
        <f t="shared" ref="AC113" si="275">+X113</f>
        <v>14.25</v>
      </c>
      <c r="AD113" s="12">
        <f t="shared" ref="AD113" si="276">(AG113-AC113)/AG113</f>
        <v>0</v>
      </c>
      <c r="AE113" s="115"/>
      <c r="AF113" s="122">
        <v>1</v>
      </c>
      <c r="AG113" s="38">
        <f t="shared" ref="AG113" si="277">SUM(AJ113:AL113)+AE113</f>
        <v>14.25</v>
      </c>
      <c r="AH113" s="52"/>
      <c r="AJ113" s="17">
        <f t="shared" ref="AJ113" si="278">ROUND(AC113/(1-VLOOKUP(AF113,Group,2,FALSE)),2)</f>
        <v>14.25</v>
      </c>
      <c r="AK113" s="17">
        <f t="shared" ref="AK113" si="279">IF(VLOOKUP(AF113,Group,5,FALSE)="YES",VLOOKUP(ROUND(ROUND(AJ113,1)-AJ113,2),Round,2,FALSE)+VLOOKUP(AF113,Group,6,FALSE),0)</f>
        <v>0</v>
      </c>
      <c r="AL113" s="17">
        <f t="shared" ref="AL113" si="280">IF(VLOOKUP(AF113,Group,7,FALSE)="",0,ROUND(AJ113-0.04999,1)-AJ113+AM113)</f>
        <v>0</v>
      </c>
      <c r="AM113" s="17" t="str">
        <f t="shared" ref="AM113" si="281">IF(VLOOKUP(AF113,Group,7,FALSE)="","",VLOOKUP(AF113,Group,7,FALSE))</f>
        <v/>
      </c>
      <c r="AO113" s="96" t="s">
        <v>57</v>
      </c>
    </row>
    <row r="114" spans="2:41" s="3" customFormat="1" ht="9.9499999999999993" customHeight="1" x14ac:dyDescent="0.2">
      <c r="B114" s="108" t="s">
        <v>53</v>
      </c>
      <c r="D114" s="40"/>
      <c r="E114" s="73" t="s">
        <v>107</v>
      </c>
      <c r="F114" s="73"/>
      <c r="G114" s="30" t="s">
        <v>46</v>
      </c>
      <c r="H114" s="30"/>
      <c r="I114" s="30"/>
      <c r="J114" s="192"/>
      <c r="K114" s="30"/>
      <c r="L114" s="30"/>
      <c r="M114" s="30"/>
      <c r="N114" s="73"/>
      <c r="P114" s="73" t="s">
        <v>100</v>
      </c>
      <c r="Q114" s="89"/>
      <c r="R114" s="29"/>
      <c r="S114" s="39">
        <f>IF(Suggested="Yes",AA114,AG114)</f>
        <v>13.7</v>
      </c>
      <c r="T114" s="37" t="s">
        <v>45</v>
      </c>
      <c r="U114" s="5" t="str">
        <f>+Instructions!$B$3</f>
        <v>G</v>
      </c>
      <c r="V114" s="52"/>
      <c r="W114" s="56">
        <f>+Instructions!$C$22</f>
        <v>0</v>
      </c>
      <c r="X114" s="17">
        <f t="shared" ref="X114" si="282">ROUND($AA114*(1-W114)+0.004999,2)</f>
        <v>13.7</v>
      </c>
      <c r="Y114" s="52"/>
      <c r="Z114" s="6" t="s">
        <v>280</v>
      </c>
      <c r="AA114" s="39">
        <v>13.7</v>
      </c>
      <c r="AB114" s="60">
        <f t="shared" ref="AB114" si="283">+W114</f>
        <v>0</v>
      </c>
      <c r="AC114" s="17">
        <f t="shared" ref="AC114" si="284">+X114</f>
        <v>13.7</v>
      </c>
      <c r="AD114" s="12">
        <f t="shared" ref="AD114" si="285">(AG114-AC114)/AG114</f>
        <v>0</v>
      </c>
      <c r="AE114" s="115"/>
      <c r="AF114" s="122">
        <v>1</v>
      </c>
      <c r="AG114" s="38">
        <f t="shared" ref="AG114" si="286">SUM(AJ114:AL114)+AE114</f>
        <v>13.7</v>
      </c>
      <c r="AH114" s="52"/>
      <c r="AJ114" s="17">
        <f t="shared" ref="AJ114" si="287">ROUND(AC114/(1-VLOOKUP(AF114,Group,2,FALSE)),2)</f>
        <v>13.7</v>
      </c>
      <c r="AK114" s="17">
        <f t="shared" ref="AK114" si="288">IF(VLOOKUP(AF114,Group,5,FALSE)="YES",VLOOKUP(ROUND(ROUND(AJ114,1)-AJ114,2),Round,2,FALSE)+VLOOKUP(AF114,Group,6,FALSE),0)</f>
        <v>0</v>
      </c>
      <c r="AL114" s="17">
        <f t="shared" ref="AL114" si="289">IF(VLOOKUP(AF114,Group,7,FALSE)="",0,ROUND(AJ114-0.04999,1)-AJ114+AM114)</f>
        <v>0</v>
      </c>
      <c r="AM114" s="17" t="str">
        <f t="shared" ref="AM114" si="290">IF(VLOOKUP(AF114,Group,7,FALSE)="","",VLOOKUP(AF114,Group,7,FALSE))</f>
        <v/>
      </c>
      <c r="AO114" s="96" t="s">
        <v>57</v>
      </c>
    </row>
    <row r="115" spans="2:41" s="3" customFormat="1" ht="3.95" customHeight="1" x14ac:dyDescent="0.2">
      <c r="P115" s="73"/>
      <c r="Q115" s="89"/>
      <c r="R115" s="6"/>
      <c r="S115" s="39"/>
      <c r="T115" s="6"/>
      <c r="U115" s="5"/>
      <c r="V115" s="52"/>
      <c r="W115" s="56"/>
      <c r="X115" s="15"/>
      <c r="Y115" s="52"/>
      <c r="Z115" s="39"/>
      <c r="AA115" s="39"/>
      <c r="AB115" s="55"/>
      <c r="AC115" s="17"/>
      <c r="AD115" s="15"/>
      <c r="AE115" s="65"/>
      <c r="AF115" s="118"/>
      <c r="AG115" s="39"/>
      <c r="AH115" s="52"/>
      <c r="AJ115" s="17"/>
      <c r="AK115" s="17"/>
      <c r="AL115" s="17"/>
      <c r="AM115" s="17"/>
      <c r="AO115" s="31" t="s">
        <v>57</v>
      </c>
    </row>
    <row r="116" spans="2:41" s="3" customFormat="1" ht="9.9499999999999993" customHeight="1" x14ac:dyDescent="0.2">
      <c r="C116" s="143" t="s">
        <v>131</v>
      </c>
      <c r="D116" s="142"/>
      <c r="E116" s="142"/>
      <c r="P116" s="144"/>
      <c r="Q116" s="6"/>
      <c r="R116" s="78" t="s">
        <v>91</v>
      </c>
      <c r="S116" s="167" t="s">
        <v>132</v>
      </c>
      <c r="T116" s="168"/>
      <c r="U116" s="5"/>
      <c r="V116" s="52"/>
      <c r="W116" s="69"/>
      <c r="X116" s="69"/>
      <c r="Y116" s="52"/>
      <c r="Z116" s="39"/>
      <c r="AA116" s="39"/>
      <c r="AB116" s="55"/>
      <c r="AC116" s="17"/>
      <c r="AD116" s="15"/>
      <c r="AE116" s="65"/>
      <c r="AF116" s="118"/>
      <c r="AG116" s="17"/>
      <c r="AH116" s="52"/>
      <c r="AJ116" s="17"/>
      <c r="AK116" s="17"/>
      <c r="AL116" s="17"/>
      <c r="AM116" s="17"/>
      <c r="AO116" s="31" t="s">
        <v>57</v>
      </c>
    </row>
    <row r="117" spans="2:41" s="3" customFormat="1" ht="2.25" customHeight="1" x14ac:dyDescent="0.2">
      <c r="P117" s="73"/>
      <c r="Q117" s="89"/>
      <c r="R117" s="6"/>
      <c r="S117" s="39"/>
      <c r="T117" s="6"/>
      <c r="U117" s="5"/>
      <c r="V117" s="52"/>
      <c r="W117" s="56"/>
      <c r="X117" s="15"/>
      <c r="Y117" s="52"/>
      <c r="Z117" s="39"/>
      <c r="AA117" s="39"/>
      <c r="AB117" s="55"/>
      <c r="AC117" s="17"/>
      <c r="AD117" s="15"/>
      <c r="AE117" s="65"/>
      <c r="AF117" s="118"/>
      <c r="AG117" s="39"/>
      <c r="AH117" s="52"/>
      <c r="AJ117" s="17"/>
      <c r="AK117" s="17"/>
      <c r="AL117" s="17"/>
      <c r="AM117" s="17"/>
      <c r="AO117" s="31" t="s">
        <v>57</v>
      </c>
    </row>
    <row r="118" spans="2:41" s="3" customFormat="1" ht="9.9499999999999993" customHeight="1" x14ac:dyDescent="0.2">
      <c r="C118" s="35"/>
      <c r="D118" s="40" t="s">
        <v>165</v>
      </c>
      <c r="E118" s="141" t="s">
        <v>169</v>
      </c>
      <c r="F118" s="141"/>
      <c r="G118" s="141"/>
      <c r="H118" s="141"/>
      <c r="I118" s="141"/>
      <c r="J118" s="141"/>
      <c r="K118" s="141"/>
      <c r="L118" s="141"/>
      <c r="M118" s="141"/>
      <c r="N118" s="141"/>
      <c r="O118" s="30"/>
      <c r="P118" s="30"/>
      <c r="Q118" s="30"/>
      <c r="R118" s="30"/>
      <c r="S118" s="39"/>
      <c r="T118" s="30"/>
      <c r="U118" s="5"/>
      <c r="V118" s="52"/>
      <c r="W118" s="69"/>
      <c r="X118" s="69"/>
      <c r="Y118" s="52"/>
      <c r="Z118" s="39"/>
      <c r="AA118" s="39"/>
      <c r="AB118" s="55"/>
      <c r="AC118" s="17"/>
      <c r="AD118" s="15"/>
      <c r="AE118" s="65"/>
      <c r="AF118" s="118"/>
      <c r="AG118" s="17"/>
      <c r="AH118" s="52"/>
      <c r="AJ118" s="17"/>
      <c r="AK118" s="17"/>
      <c r="AL118" s="17"/>
      <c r="AM118" s="17"/>
      <c r="AO118" s="31" t="s">
        <v>57</v>
      </c>
    </row>
    <row r="119" spans="2:41" s="3" customFormat="1" ht="0.95" customHeight="1" x14ac:dyDescent="0.2">
      <c r="P119" s="73"/>
      <c r="Q119" s="89"/>
      <c r="R119" s="6"/>
      <c r="S119" s="39"/>
      <c r="T119" s="6"/>
      <c r="U119" s="5"/>
      <c r="V119" s="52"/>
      <c r="W119" s="56"/>
      <c r="X119" s="15"/>
      <c r="Y119" s="52"/>
      <c r="Z119" s="39"/>
      <c r="AA119" s="39"/>
      <c r="AB119" s="55"/>
      <c r="AC119" s="17"/>
      <c r="AD119" s="15"/>
      <c r="AE119" s="65"/>
      <c r="AF119" s="118"/>
      <c r="AG119" s="39"/>
      <c r="AH119" s="52"/>
      <c r="AJ119" s="17"/>
      <c r="AK119" s="17"/>
      <c r="AL119" s="17"/>
      <c r="AM119" s="17"/>
      <c r="AO119" s="31" t="s">
        <v>57</v>
      </c>
    </row>
    <row r="120" spans="2:41" s="3" customFormat="1" ht="9.9499999999999993" customHeight="1" x14ac:dyDescent="0.2">
      <c r="B120" s="108" t="s">
        <v>53</v>
      </c>
      <c r="D120" s="40"/>
      <c r="E120" s="73" t="s">
        <v>107</v>
      </c>
      <c r="F120" s="73"/>
      <c r="G120" s="30" t="s">
        <v>46</v>
      </c>
      <c r="H120" s="30"/>
      <c r="I120" s="30"/>
      <c r="J120" s="192"/>
      <c r="K120" s="30"/>
      <c r="L120" s="73"/>
      <c r="M120" s="30"/>
      <c r="N120" s="73"/>
      <c r="P120" s="73" t="s">
        <v>100</v>
      </c>
      <c r="Q120" s="89"/>
      <c r="R120" s="29"/>
      <c r="S120" s="39">
        <f>IF(Suggested="Yes",AA120,AG120)</f>
        <v>13.7</v>
      </c>
      <c r="T120" s="37" t="s">
        <v>45</v>
      </c>
      <c r="U120" s="5" t="str">
        <f>+Instructions!$B$3</f>
        <v>G</v>
      </c>
      <c r="V120" s="52"/>
      <c r="W120" s="56">
        <f>+Instructions!$C$22</f>
        <v>0</v>
      </c>
      <c r="X120" s="17">
        <f t="shared" ref="X120" si="291">ROUND($AA120*(1-W120)+0.004999,2)</f>
        <v>13.7</v>
      </c>
      <c r="Y120" s="52"/>
      <c r="Z120" s="6" t="s">
        <v>280</v>
      </c>
      <c r="AA120" s="39">
        <v>13.7</v>
      </c>
      <c r="AB120" s="60">
        <f t="shared" ref="AB120" si="292">+W120</f>
        <v>0</v>
      </c>
      <c r="AC120" s="17">
        <f t="shared" ref="AC120" si="293">+X120</f>
        <v>13.7</v>
      </c>
      <c r="AD120" s="12">
        <f t="shared" ref="AD120" si="294">(AG120-AC120)/AG120</f>
        <v>0</v>
      </c>
      <c r="AE120" s="115"/>
      <c r="AF120" s="122">
        <v>1</v>
      </c>
      <c r="AG120" s="38">
        <f t="shared" ref="AG120" si="295">SUM(AJ120:AL120)+AE120</f>
        <v>13.7</v>
      </c>
      <c r="AH120" s="52"/>
      <c r="AJ120" s="17">
        <f t="shared" ref="AJ120" si="296">ROUND(AC120/(1-VLOOKUP(AF120,Group,2,FALSE)),2)</f>
        <v>13.7</v>
      </c>
      <c r="AK120" s="17">
        <f t="shared" ref="AK120" si="297">IF(VLOOKUP(AF120,Group,5,FALSE)="YES",VLOOKUP(ROUND(ROUND(AJ120,1)-AJ120,2),Round,2,FALSE)+VLOOKUP(AF120,Group,6,FALSE),0)</f>
        <v>0</v>
      </c>
      <c r="AL120" s="17">
        <f t="shared" ref="AL120" si="298">IF(VLOOKUP(AF120,Group,7,FALSE)="",0,ROUND(AJ120-0.04999,1)-AJ120+AM120)</f>
        <v>0</v>
      </c>
      <c r="AM120" s="17" t="str">
        <f t="shared" ref="AM120" si="299">IF(VLOOKUP(AF120,Group,7,FALSE)="","",VLOOKUP(AF120,Group,7,FALSE))</f>
        <v/>
      </c>
      <c r="AO120" s="96" t="s">
        <v>57</v>
      </c>
    </row>
    <row r="121" spans="2:41" s="3" customFormat="1" ht="3" customHeight="1" x14ac:dyDescent="0.2">
      <c r="P121" s="73"/>
      <c r="Q121" s="89"/>
      <c r="R121" s="6"/>
      <c r="S121" s="39"/>
      <c r="T121" s="6"/>
      <c r="U121" s="5"/>
      <c r="V121" s="52"/>
      <c r="W121" s="56"/>
      <c r="X121" s="15"/>
      <c r="Y121" s="52"/>
      <c r="Z121" s="39"/>
      <c r="AA121" s="39"/>
      <c r="AB121" s="55"/>
      <c r="AC121" s="17"/>
      <c r="AD121" s="15"/>
      <c r="AE121" s="65"/>
      <c r="AF121" s="118"/>
      <c r="AG121" s="39"/>
      <c r="AH121" s="52"/>
      <c r="AJ121" s="17"/>
      <c r="AK121" s="17"/>
      <c r="AL121" s="17"/>
      <c r="AM121" s="17"/>
      <c r="AO121" s="31" t="s">
        <v>57</v>
      </c>
    </row>
    <row r="122" spans="2:41" s="3" customFormat="1" ht="9.9499999999999993" customHeight="1" x14ac:dyDescent="0.2">
      <c r="C122" s="143" t="s">
        <v>133</v>
      </c>
      <c r="D122" s="142"/>
      <c r="E122" s="142"/>
      <c r="P122" s="144"/>
      <c r="Q122" s="6"/>
      <c r="R122" s="78" t="s">
        <v>91</v>
      </c>
      <c r="S122" s="167" t="s">
        <v>134</v>
      </c>
      <c r="T122" s="168"/>
      <c r="U122" s="5"/>
      <c r="V122" s="52"/>
      <c r="W122" s="69"/>
      <c r="X122" s="69"/>
      <c r="Y122" s="52"/>
      <c r="Z122" s="39"/>
      <c r="AA122" s="39"/>
      <c r="AB122" s="55"/>
      <c r="AC122" s="17"/>
      <c r="AD122" s="15"/>
      <c r="AE122" s="65"/>
      <c r="AF122" s="118"/>
      <c r="AG122" s="17"/>
      <c r="AH122" s="52"/>
      <c r="AJ122" s="17"/>
      <c r="AK122" s="17"/>
      <c r="AL122" s="17"/>
      <c r="AM122" s="17"/>
      <c r="AO122" s="31" t="s">
        <v>57</v>
      </c>
    </row>
    <row r="123" spans="2:41" s="3" customFormat="1" ht="2.25" customHeight="1" x14ac:dyDescent="0.2">
      <c r="P123" s="73"/>
      <c r="Q123" s="89"/>
      <c r="R123" s="6"/>
      <c r="S123" s="39"/>
      <c r="T123" s="6"/>
      <c r="U123" s="5"/>
      <c r="V123" s="52"/>
      <c r="W123" s="56"/>
      <c r="X123" s="15"/>
      <c r="Y123" s="52"/>
      <c r="Z123" s="39"/>
      <c r="AA123" s="39"/>
      <c r="AB123" s="55"/>
      <c r="AC123" s="17"/>
      <c r="AD123" s="15"/>
      <c r="AE123" s="65"/>
      <c r="AF123" s="118"/>
      <c r="AG123" s="39"/>
      <c r="AH123" s="52"/>
      <c r="AJ123" s="17"/>
      <c r="AK123" s="17"/>
      <c r="AL123" s="17"/>
      <c r="AM123" s="17"/>
      <c r="AO123" s="31" t="s">
        <v>57</v>
      </c>
    </row>
    <row r="124" spans="2:41" s="3" customFormat="1" ht="9.9499999999999993" customHeight="1" x14ac:dyDescent="0.2">
      <c r="C124" s="35"/>
      <c r="D124" s="40" t="s">
        <v>165</v>
      </c>
      <c r="E124" s="141" t="s">
        <v>170</v>
      </c>
      <c r="F124" s="141"/>
      <c r="G124" s="141"/>
      <c r="H124" s="141"/>
      <c r="I124" s="141"/>
      <c r="J124" s="141"/>
      <c r="K124" s="141"/>
      <c r="L124" s="141"/>
      <c r="M124" s="141"/>
      <c r="N124" s="141"/>
      <c r="O124" s="30"/>
      <c r="P124" s="30"/>
      <c r="Q124" s="30"/>
      <c r="R124" s="30"/>
      <c r="S124" s="39"/>
      <c r="T124" s="30"/>
      <c r="U124" s="5"/>
      <c r="V124" s="52"/>
      <c r="W124" s="69"/>
      <c r="X124" s="69"/>
      <c r="Y124" s="52"/>
      <c r="Z124" s="39"/>
      <c r="AA124" s="39"/>
      <c r="AB124" s="55"/>
      <c r="AC124" s="17"/>
      <c r="AD124" s="15"/>
      <c r="AE124" s="65"/>
      <c r="AF124" s="118"/>
      <c r="AG124" s="17"/>
      <c r="AH124" s="52"/>
      <c r="AJ124" s="17"/>
      <c r="AK124" s="17"/>
      <c r="AL124" s="17"/>
      <c r="AM124" s="17"/>
      <c r="AO124" s="31" t="s">
        <v>57</v>
      </c>
    </row>
    <row r="125" spans="2:41" s="3" customFormat="1" ht="0.95" customHeight="1" x14ac:dyDescent="0.2">
      <c r="P125" s="73"/>
      <c r="Q125" s="89"/>
      <c r="R125" s="6"/>
      <c r="S125" s="39"/>
      <c r="T125" s="6"/>
      <c r="U125" s="5"/>
      <c r="V125" s="52"/>
      <c r="W125" s="56"/>
      <c r="X125" s="15"/>
      <c r="Y125" s="52"/>
      <c r="Z125" s="39"/>
      <c r="AA125" s="39"/>
      <c r="AB125" s="55"/>
      <c r="AC125" s="17"/>
      <c r="AD125" s="15"/>
      <c r="AE125" s="65"/>
      <c r="AF125" s="118"/>
      <c r="AG125" s="39"/>
      <c r="AH125" s="52"/>
      <c r="AJ125" s="17"/>
      <c r="AK125" s="17"/>
      <c r="AL125" s="17"/>
      <c r="AM125" s="17"/>
      <c r="AO125" s="31" t="s">
        <v>57</v>
      </c>
    </row>
    <row r="126" spans="2:41" s="3" customFormat="1" ht="9.9499999999999993" customHeight="1" x14ac:dyDescent="0.2">
      <c r="B126" s="108" t="s">
        <v>53</v>
      </c>
      <c r="D126" s="40"/>
      <c r="E126" s="73" t="s">
        <v>107</v>
      </c>
      <c r="F126" s="73"/>
      <c r="G126" s="30" t="s">
        <v>46</v>
      </c>
      <c r="H126" s="30"/>
      <c r="I126" s="30"/>
      <c r="J126" s="192"/>
      <c r="K126" s="30"/>
      <c r="L126" s="73"/>
      <c r="M126" s="30"/>
      <c r="N126" s="73"/>
      <c r="P126" s="73" t="s">
        <v>100</v>
      </c>
      <c r="Q126" s="89"/>
      <c r="R126" s="29"/>
      <c r="S126" s="39">
        <f>IF(Suggested="Yes",AA126,AG126)</f>
        <v>13.7</v>
      </c>
      <c r="T126" s="37" t="s">
        <v>45</v>
      </c>
      <c r="U126" s="5" t="str">
        <f>+Instructions!$B$3</f>
        <v>G</v>
      </c>
      <c r="V126" s="52"/>
      <c r="W126" s="56">
        <f>+Instructions!$C$22</f>
        <v>0</v>
      </c>
      <c r="X126" s="17">
        <f t="shared" ref="X126" si="300">ROUND($AA126*(1-W126)+0.004999,2)</f>
        <v>13.7</v>
      </c>
      <c r="Y126" s="52"/>
      <c r="Z126" s="6" t="s">
        <v>280</v>
      </c>
      <c r="AA126" s="39">
        <v>13.7</v>
      </c>
      <c r="AB126" s="60">
        <f t="shared" ref="AB126" si="301">+W126</f>
        <v>0</v>
      </c>
      <c r="AC126" s="17">
        <f t="shared" ref="AC126" si="302">+X126</f>
        <v>13.7</v>
      </c>
      <c r="AD126" s="12">
        <f t="shared" ref="AD126" si="303">(AG126-AC126)/AG126</f>
        <v>0</v>
      </c>
      <c r="AE126" s="115"/>
      <c r="AF126" s="122">
        <v>1</v>
      </c>
      <c r="AG126" s="38">
        <f t="shared" ref="AG126" si="304">SUM(AJ126:AL126)+AE126</f>
        <v>13.7</v>
      </c>
      <c r="AH126" s="52"/>
      <c r="AJ126" s="17">
        <f t="shared" ref="AJ126" si="305">ROUND(AC126/(1-VLOOKUP(AF126,Group,2,FALSE)),2)</f>
        <v>13.7</v>
      </c>
      <c r="AK126" s="17">
        <f t="shared" ref="AK126" si="306">IF(VLOOKUP(AF126,Group,5,FALSE)="YES",VLOOKUP(ROUND(ROUND(AJ126,1)-AJ126,2),Round,2,FALSE)+VLOOKUP(AF126,Group,6,FALSE),0)</f>
        <v>0</v>
      </c>
      <c r="AL126" s="17">
        <f t="shared" ref="AL126" si="307">IF(VLOOKUP(AF126,Group,7,FALSE)="",0,ROUND(AJ126-0.04999,1)-AJ126+AM126)</f>
        <v>0</v>
      </c>
      <c r="AM126" s="17" t="str">
        <f t="shared" ref="AM126" si="308">IF(VLOOKUP(AF126,Group,7,FALSE)="","",VLOOKUP(AF126,Group,7,FALSE))</f>
        <v/>
      </c>
      <c r="AO126" s="96" t="s">
        <v>57</v>
      </c>
    </row>
    <row r="127" spans="2:41" s="3" customFormat="1" ht="2.85" customHeight="1" x14ac:dyDescent="0.2">
      <c r="P127" s="73"/>
      <c r="Q127" s="89"/>
      <c r="R127" s="6"/>
      <c r="S127" s="39"/>
      <c r="T127" s="6"/>
      <c r="U127" s="5"/>
      <c r="V127" s="52"/>
      <c r="W127" s="56"/>
      <c r="X127" s="15"/>
      <c r="Y127" s="52"/>
      <c r="Z127" s="39"/>
      <c r="AA127" s="39"/>
      <c r="AB127" s="55"/>
      <c r="AC127" s="17"/>
      <c r="AD127" s="15"/>
      <c r="AE127" s="65"/>
      <c r="AF127" s="118"/>
      <c r="AG127" s="39"/>
      <c r="AH127" s="52"/>
      <c r="AJ127" s="17"/>
      <c r="AK127" s="17"/>
      <c r="AL127" s="17"/>
      <c r="AM127" s="17"/>
      <c r="AO127" s="31" t="s">
        <v>57</v>
      </c>
    </row>
    <row r="128" spans="2:41" s="3" customFormat="1" ht="9.9499999999999993" customHeight="1" x14ac:dyDescent="0.2">
      <c r="C128" s="35"/>
      <c r="D128" s="40" t="s">
        <v>164</v>
      </c>
      <c r="E128" s="141" t="s">
        <v>135</v>
      </c>
      <c r="F128" s="141"/>
      <c r="G128" s="141"/>
      <c r="H128" s="141"/>
      <c r="I128" s="141"/>
      <c r="J128" s="141"/>
      <c r="K128" s="141"/>
      <c r="L128" s="141"/>
      <c r="M128" s="141"/>
      <c r="N128" s="141"/>
      <c r="O128" s="30"/>
      <c r="P128" s="30"/>
      <c r="Q128" s="30"/>
      <c r="R128" s="30"/>
      <c r="S128" s="39"/>
      <c r="T128" s="30"/>
      <c r="U128" s="5"/>
      <c r="V128" s="52"/>
      <c r="W128" s="69"/>
      <c r="X128" s="69"/>
      <c r="Y128" s="52"/>
      <c r="Z128" s="39"/>
      <c r="AA128" s="39"/>
      <c r="AB128" s="55"/>
      <c r="AC128" s="17"/>
      <c r="AD128" s="15"/>
      <c r="AE128" s="65"/>
      <c r="AF128" s="118"/>
      <c r="AG128" s="17"/>
      <c r="AH128" s="52"/>
      <c r="AJ128" s="17"/>
      <c r="AK128" s="17"/>
      <c r="AL128" s="17"/>
      <c r="AM128" s="17"/>
      <c r="AO128" s="31" t="s">
        <v>57</v>
      </c>
    </row>
    <row r="129" spans="2:41" s="3" customFormat="1" ht="0.95" customHeight="1" x14ac:dyDescent="0.2">
      <c r="P129" s="73"/>
      <c r="Q129" s="89"/>
      <c r="R129" s="6"/>
      <c r="S129" s="39"/>
      <c r="T129" s="6"/>
      <c r="U129" s="5"/>
      <c r="V129" s="52"/>
      <c r="W129" s="56"/>
      <c r="X129" s="15"/>
      <c r="Y129" s="52"/>
      <c r="Z129" s="39"/>
      <c r="AA129" s="39"/>
      <c r="AB129" s="55"/>
      <c r="AC129" s="17"/>
      <c r="AD129" s="15"/>
      <c r="AE129" s="65"/>
      <c r="AF129" s="118"/>
      <c r="AG129" s="39"/>
      <c r="AH129" s="52"/>
      <c r="AJ129" s="17"/>
      <c r="AK129" s="17"/>
      <c r="AL129" s="17"/>
      <c r="AM129" s="17"/>
      <c r="AO129" s="31" t="s">
        <v>57</v>
      </c>
    </row>
    <row r="130" spans="2:41" s="3" customFormat="1" ht="9.9499999999999993" customHeight="1" x14ac:dyDescent="0.2">
      <c r="B130" s="108" t="s">
        <v>53</v>
      </c>
      <c r="D130" s="40"/>
      <c r="E130" s="73" t="s">
        <v>110</v>
      </c>
      <c r="F130" s="73"/>
      <c r="G130" s="30" t="s">
        <v>46</v>
      </c>
      <c r="H130" s="30"/>
      <c r="I130" s="30"/>
      <c r="J130" s="192"/>
      <c r="K130" s="30"/>
      <c r="L130" s="30"/>
      <c r="M130" s="30"/>
      <c r="N130" s="30"/>
      <c r="P130" s="73" t="s">
        <v>104</v>
      </c>
      <c r="Q130" s="89"/>
      <c r="R130" s="29"/>
      <c r="S130" s="39">
        <f>IF(Suggested="Yes",AA130,AG130)</f>
        <v>14.45</v>
      </c>
      <c r="T130" s="37" t="s">
        <v>45</v>
      </c>
      <c r="U130" s="5" t="str">
        <f>+Instructions!$B$3</f>
        <v>G</v>
      </c>
      <c r="V130" s="52"/>
      <c r="W130" s="56">
        <f>+Instructions!$C$22</f>
        <v>0</v>
      </c>
      <c r="X130" s="17">
        <f t="shared" ref="X130" si="309">ROUND($AA130*(1-W130)+0.004999,2)</f>
        <v>14.45</v>
      </c>
      <c r="Y130" s="52"/>
      <c r="Z130" s="6" t="s">
        <v>280</v>
      </c>
      <c r="AA130" s="39">
        <v>14.45</v>
      </c>
      <c r="AB130" s="60">
        <f t="shared" ref="AB130" si="310">+W130</f>
        <v>0</v>
      </c>
      <c r="AC130" s="17">
        <f t="shared" ref="AC130" si="311">+X130</f>
        <v>14.45</v>
      </c>
      <c r="AD130" s="12">
        <f t="shared" ref="AD130" si="312">(AG130-AC130)/AG130</f>
        <v>0</v>
      </c>
      <c r="AE130" s="115"/>
      <c r="AF130" s="122">
        <v>1</v>
      </c>
      <c r="AG130" s="38">
        <f t="shared" ref="AG130" si="313">SUM(AJ130:AL130)+AE130</f>
        <v>14.45</v>
      </c>
      <c r="AH130" s="52"/>
      <c r="AJ130" s="17">
        <f t="shared" ref="AJ130" si="314">ROUND(AC130/(1-VLOOKUP(AF130,Group,2,FALSE)),2)</f>
        <v>14.45</v>
      </c>
      <c r="AK130" s="17">
        <f t="shared" ref="AK130" si="315">IF(VLOOKUP(AF130,Group,5,FALSE)="YES",VLOOKUP(ROUND(ROUND(AJ130,1)-AJ130,2),Round,2,FALSE)+VLOOKUP(AF130,Group,6,FALSE),0)</f>
        <v>0</v>
      </c>
      <c r="AL130" s="17">
        <f t="shared" ref="AL130" si="316">IF(VLOOKUP(AF130,Group,7,FALSE)="",0,ROUND(AJ130-0.04999,1)-AJ130+AM130)</f>
        <v>0</v>
      </c>
      <c r="AM130" s="17" t="str">
        <f t="shared" ref="AM130" si="317">IF(VLOOKUP(AF130,Group,7,FALSE)="","",VLOOKUP(AF130,Group,7,FALSE))</f>
        <v/>
      </c>
      <c r="AO130" s="96" t="s">
        <v>57</v>
      </c>
    </row>
    <row r="131" spans="2:41" s="3" customFormat="1" ht="3" customHeight="1" x14ac:dyDescent="0.2">
      <c r="P131" s="73"/>
      <c r="Q131" s="89"/>
      <c r="R131" s="6"/>
      <c r="S131" s="39"/>
      <c r="T131" s="6"/>
      <c r="U131" s="5"/>
      <c r="V131" s="52"/>
      <c r="W131" s="56"/>
      <c r="X131" s="15"/>
      <c r="Y131" s="52"/>
      <c r="Z131" s="39"/>
      <c r="AA131" s="39"/>
      <c r="AB131" s="55"/>
      <c r="AC131" s="17"/>
      <c r="AD131" s="15"/>
      <c r="AE131" s="65"/>
      <c r="AF131" s="118"/>
      <c r="AG131" s="39"/>
      <c r="AH131" s="52"/>
      <c r="AJ131" s="17"/>
      <c r="AK131" s="17"/>
      <c r="AL131" s="17"/>
      <c r="AM131" s="17"/>
      <c r="AO131" s="31" t="s">
        <v>57</v>
      </c>
    </row>
    <row r="132" spans="2:41" s="3" customFormat="1" ht="9.9499999999999993" customHeight="1" x14ac:dyDescent="0.2">
      <c r="C132" s="203" t="s">
        <v>250</v>
      </c>
      <c r="D132" s="202"/>
      <c r="E132" s="142"/>
      <c r="P132" s="194"/>
      <c r="Q132" s="6"/>
      <c r="R132" s="78"/>
      <c r="S132" s="195"/>
      <c r="U132" s="5"/>
      <c r="V132" s="52"/>
      <c r="W132" s="69"/>
      <c r="X132" s="69"/>
      <c r="Y132" s="52"/>
      <c r="Z132" s="39"/>
      <c r="AA132" s="39"/>
      <c r="AB132" s="55"/>
      <c r="AC132" s="17"/>
      <c r="AD132" s="15"/>
      <c r="AE132" s="65"/>
      <c r="AF132" s="118"/>
      <c r="AG132" s="17"/>
      <c r="AH132" s="52"/>
      <c r="AJ132" s="17"/>
      <c r="AK132" s="17"/>
      <c r="AL132" s="17"/>
      <c r="AM132" s="17"/>
      <c r="AO132" s="31" t="s">
        <v>57</v>
      </c>
    </row>
    <row r="133" spans="2:41" s="3" customFormat="1" ht="2.25" customHeight="1" x14ac:dyDescent="0.2">
      <c r="P133" s="73"/>
      <c r="Q133" s="89"/>
      <c r="R133" s="6"/>
      <c r="S133" s="39"/>
      <c r="T133" s="6"/>
      <c r="U133" s="5"/>
      <c r="V133" s="52"/>
      <c r="W133" s="56"/>
      <c r="X133" s="15"/>
      <c r="Y133" s="52"/>
      <c r="Z133" s="39"/>
      <c r="AA133" s="39"/>
      <c r="AB133" s="55"/>
      <c r="AC133" s="17"/>
      <c r="AD133" s="15"/>
      <c r="AE133" s="65"/>
      <c r="AF133" s="118"/>
      <c r="AG133" s="39"/>
      <c r="AH133" s="52"/>
      <c r="AJ133" s="17"/>
      <c r="AK133" s="17"/>
      <c r="AL133" s="17"/>
      <c r="AM133" s="17"/>
      <c r="AO133" s="31" t="s">
        <v>57</v>
      </c>
    </row>
    <row r="134" spans="2:41" s="3" customFormat="1" ht="9.9499999999999993" customHeight="1" x14ac:dyDescent="0.2">
      <c r="B134" s="109" t="s">
        <v>43</v>
      </c>
      <c r="C134" s="40"/>
      <c r="D134" s="40"/>
      <c r="E134" s="73" t="s">
        <v>109</v>
      </c>
      <c r="F134" s="73"/>
      <c r="G134" s="30" t="s">
        <v>238</v>
      </c>
      <c r="H134" s="30"/>
      <c r="I134" s="30"/>
      <c r="J134" s="30"/>
      <c r="K134" s="30"/>
      <c r="L134" s="30"/>
      <c r="M134" s="30"/>
      <c r="N134" s="30"/>
      <c r="P134" s="73"/>
      <c r="Q134" s="89"/>
      <c r="R134" s="29"/>
      <c r="S134" s="39">
        <f>IF(Suggested="Yes",AA134,AG134)</f>
        <v>119.55</v>
      </c>
      <c r="T134" s="37" t="s">
        <v>44</v>
      </c>
      <c r="U134" s="5" t="str">
        <f>+Instructions!$B$3</f>
        <v>G</v>
      </c>
      <c r="V134" s="52"/>
      <c r="W134" s="56">
        <f>+Instructions!$C$22</f>
        <v>0</v>
      </c>
      <c r="X134" s="39">
        <f>ROUND($AA134*(1-W134)+0.004999,2)</f>
        <v>119.55</v>
      </c>
      <c r="Y134" s="52"/>
      <c r="Z134" s="6" t="s">
        <v>281</v>
      </c>
      <c r="AA134" s="39">
        <v>119.55</v>
      </c>
      <c r="AB134" s="60">
        <f t="shared" ref="AB134:AC142" si="318">+W134</f>
        <v>0</v>
      </c>
      <c r="AC134" s="39">
        <f t="shared" si="318"/>
        <v>119.55</v>
      </c>
      <c r="AD134" s="60">
        <f>(AG134-AC134)/AG134</f>
        <v>0</v>
      </c>
      <c r="AE134" s="115"/>
      <c r="AF134" s="124">
        <v>2</v>
      </c>
      <c r="AG134" s="44">
        <f>SUM(AJ134:AL134)+AE134</f>
        <v>119.55</v>
      </c>
      <c r="AH134" s="52"/>
      <c r="AJ134" s="17">
        <f>ROUND(AC134/(1-VLOOKUP(AF134,Group,2,FALSE)),2)</f>
        <v>119.55</v>
      </c>
      <c r="AK134" s="17">
        <f>IF(VLOOKUP(AF134,Group,5,FALSE)="YES",VLOOKUP(ROUND(ROUND(AJ134,1)-AJ134,2),Round,2,FALSE)+VLOOKUP(AF134,Group,6,FALSE),0)</f>
        <v>0</v>
      </c>
      <c r="AL134" s="17">
        <f>IF(VLOOKUP(AF134,Group,7,FALSE)="",0,ROUND(AJ134-0.04999,1)-AJ134+AM134)</f>
        <v>0</v>
      </c>
      <c r="AM134" s="17" t="str">
        <f>IF(VLOOKUP(AF134,Group,7,FALSE)="","",VLOOKUP(AF134,Group,7,FALSE))</f>
        <v/>
      </c>
      <c r="AO134" s="96" t="s">
        <v>57</v>
      </c>
    </row>
    <row r="135" spans="2:41" s="3" customFormat="1" ht="1.5" customHeight="1" x14ac:dyDescent="0.2">
      <c r="J135" s="193"/>
      <c r="P135" s="73"/>
      <c r="Q135" s="89"/>
      <c r="R135" s="6"/>
      <c r="S135" s="39"/>
      <c r="T135" s="6"/>
      <c r="U135" s="5"/>
      <c r="V135" s="52"/>
      <c r="W135" s="56"/>
      <c r="X135" s="15"/>
      <c r="Y135" s="52"/>
      <c r="Z135" s="39"/>
      <c r="AA135" s="39"/>
      <c r="AB135" s="55"/>
      <c r="AC135" s="17"/>
      <c r="AD135" s="15"/>
      <c r="AE135" s="65"/>
      <c r="AF135" s="118"/>
      <c r="AG135" s="39"/>
      <c r="AH135" s="52"/>
      <c r="AJ135" s="17"/>
      <c r="AK135" s="17"/>
      <c r="AL135" s="17"/>
      <c r="AM135" s="17"/>
      <c r="AO135" s="31" t="s">
        <v>57</v>
      </c>
    </row>
    <row r="136" spans="2:41" s="3" customFormat="1" ht="9.9499999999999993" customHeight="1" x14ac:dyDescent="0.2">
      <c r="B136" s="109" t="s">
        <v>43</v>
      </c>
      <c r="C136" s="40"/>
      <c r="D136" s="40"/>
      <c r="E136" s="73" t="s">
        <v>109</v>
      </c>
      <c r="F136" s="73"/>
      <c r="G136" s="30" t="s">
        <v>239</v>
      </c>
      <c r="H136" s="30"/>
      <c r="I136" s="30"/>
      <c r="J136" s="30"/>
      <c r="K136" s="30"/>
      <c r="L136" s="30"/>
      <c r="M136" s="30"/>
      <c r="N136" s="30"/>
      <c r="P136" s="73"/>
      <c r="Q136" s="89"/>
      <c r="R136" s="29"/>
      <c r="S136" s="39">
        <f>IF(Suggested="Yes",AA136,AG136)</f>
        <v>119.55</v>
      </c>
      <c r="T136" s="37" t="s">
        <v>44</v>
      </c>
      <c r="U136" s="5" t="str">
        <f>+Instructions!$B$3</f>
        <v>G</v>
      </c>
      <c r="V136" s="52"/>
      <c r="W136" s="56">
        <f>+Instructions!$C$22</f>
        <v>0</v>
      </c>
      <c r="X136" s="39">
        <f>ROUND($AA136*(1-W136)+0.004999,2)</f>
        <v>119.55</v>
      </c>
      <c r="Y136" s="52"/>
      <c r="Z136" s="6" t="s">
        <v>281</v>
      </c>
      <c r="AA136" s="39">
        <v>119.55</v>
      </c>
      <c r="AB136" s="60">
        <f>+W136</f>
        <v>0</v>
      </c>
      <c r="AC136" s="39">
        <f>+X136</f>
        <v>119.55</v>
      </c>
      <c r="AD136" s="60">
        <f>(AG136-AC136)/AG136</f>
        <v>0</v>
      </c>
      <c r="AE136" s="115"/>
      <c r="AF136" s="124">
        <v>2</v>
      </c>
      <c r="AG136" s="44">
        <f>SUM(AJ136:AL136)+AE136</f>
        <v>119.55</v>
      </c>
      <c r="AH136" s="52"/>
      <c r="AJ136" s="17">
        <f>ROUND(AC136/(1-VLOOKUP(AF136,Group,2,FALSE)),2)</f>
        <v>119.55</v>
      </c>
      <c r="AK136" s="17">
        <f>IF(VLOOKUP(AF136,Group,5,FALSE)="YES",VLOOKUP(ROUND(ROUND(AJ136,1)-AJ136,2),Round,2,FALSE)+VLOOKUP(AF136,Group,6,FALSE),0)</f>
        <v>0</v>
      </c>
      <c r="AL136" s="17">
        <f>IF(VLOOKUP(AF136,Group,7,FALSE)="",0,ROUND(AJ136-0.04999,1)-AJ136+AM136)</f>
        <v>0</v>
      </c>
      <c r="AM136" s="17" t="str">
        <f>IF(VLOOKUP(AF136,Group,7,FALSE)="","",VLOOKUP(AF136,Group,7,FALSE))</f>
        <v/>
      </c>
      <c r="AO136" s="96" t="s">
        <v>57</v>
      </c>
    </row>
    <row r="137" spans="2:41" s="3" customFormat="1" ht="1.5" customHeight="1" x14ac:dyDescent="0.2">
      <c r="J137" s="193"/>
      <c r="P137" s="73"/>
      <c r="Q137" s="89"/>
      <c r="R137" s="6"/>
      <c r="S137" s="39"/>
      <c r="T137" s="6"/>
      <c r="U137" s="5"/>
      <c r="V137" s="52"/>
      <c r="W137" s="56"/>
      <c r="X137" s="15"/>
      <c r="Y137" s="52"/>
      <c r="Z137" s="39"/>
      <c r="AA137" s="39"/>
      <c r="AB137" s="55"/>
      <c r="AC137" s="17"/>
      <c r="AD137" s="15"/>
      <c r="AE137" s="65"/>
      <c r="AF137" s="118"/>
      <c r="AG137" s="39"/>
      <c r="AH137" s="52"/>
      <c r="AJ137" s="17"/>
      <c r="AK137" s="17"/>
      <c r="AL137" s="17"/>
      <c r="AM137" s="17"/>
      <c r="AO137" s="31" t="s">
        <v>57</v>
      </c>
    </row>
    <row r="138" spans="2:41" s="3" customFormat="1" ht="9.9499999999999993" customHeight="1" x14ac:dyDescent="0.2">
      <c r="B138" s="109" t="s">
        <v>43</v>
      </c>
      <c r="C138" s="40"/>
      <c r="D138" s="40"/>
      <c r="E138" s="73" t="s">
        <v>109</v>
      </c>
      <c r="F138" s="73"/>
      <c r="G138" s="30" t="s">
        <v>235</v>
      </c>
      <c r="H138" s="30"/>
      <c r="I138" s="30"/>
      <c r="J138" s="30"/>
      <c r="K138" s="30"/>
      <c r="L138" s="30"/>
      <c r="M138" s="30"/>
      <c r="N138" s="30"/>
      <c r="P138" s="73"/>
      <c r="Q138" s="89"/>
      <c r="R138" s="29"/>
      <c r="S138" s="39">
        <f t="shared" ref="S138" si="319">IF(Suggested="Yes",AA138,AG138)</f>
        <v>201.5</v>
      </c>
      <c r="T138" s="37" t="s">
        <v>44</v>
      </c>
      <c r="U138" s="5" t="str">
        <f>+Instructions!$B$3</f>
        <v>G</v>
      </c>
      <c r="V138" s="52"/>
      <c r="W138" s="56">
        <f>+Instructions!$C$22</f>
        <v>0</v>
      </c>
      <c r="X138" s="39">
        <f>ROUND($AA138*(1-W138)+0.004999,2)</f>
        <v>201.5</v>
      </c>
      <c r="Y138" s="52"/>
      <c r="Z138" s="6" t="s">
        <v>281</v>
      </c>
      <c r="AA138" s="39">
        <v>201.5</v>
      </c>
      <c r="AB138" s="60">
        <f t="shared" ref="AB138" si="320">+W138</f>
        <v>0</v>
      </c>
      <c r="AC138" s="39">
        <f t="shared" ref="AC138" si="321">+X138</f>
        <v>201.5</v>
      </c>
      <c r="AD138" s="60">
        <f t="shared" ref="AD138" si="322">(AG138-AC138)/AG138</f>
        <v>0</v>
      </c>
      <c r="AE138" s="115"/>
      <c r="AF138" s="124">
        <v>2</v>
      </c>
      <c r="AG138" s="44">
        <f t="shared" ref="AG138" si="323">SUM(AJ138:AL138)+AE138</f>
        <v>201.5</v>
      </c>
      <c r="AH138" s="52"/>
      <c r="AJ138" s="17">
        <f t="shared" ref="AJ138" si="324">ROUND(AC138/(1-VLOOKUP(AF138,Group,2,FALSE)),2)</f>
        <v>201.5</v>
      </c>
      <c r="AK138" s="17">
        <f t="shared" ref="AK138" si="325">IF(VLOOKUP(AF138,Group,5,FALSE)="YES",VLOOKUP(ROUND(ROUND(AJ138,1)-AJ138,2),Round,2,FALSE)+VLOOKUP(AF138,Group,6,FALSE),0)</f>
        <v>0</v>
      </c>
      <c r="AL138" s="17">
        <f t="shared" ref="AL138" si="326">IF(VLOOKUP(AF138,Group,7,FALSE)="",0,ROUND(AJ138-0.04999,1)-AJ138+AM138)</f>
        <v>0</v>
      </c>
      <c r="AM138" s="17" t="str">
        <f t="shared" ref="AM138" si="327">IF(VLOOKUP(AF138,Group,7,FALSE)="","",VLOOKUP(AF138,Group,7,FALSE))</f>
        <v/>
      </c>
      <c r="AO138" s="96" t="s">
        <v>57</v>
      </c>
    </row>
    <row r="139" spans="2:41" s="3" customFormat="1" ht="1.5" customHeight="1" x14ac:dyDescent="0.2">
      <c r="J139" s="193"/>
      <c r="P139" s="73"/>
      <c r="Q139" s="89"/>
      <c r="R139" s="6"/>
      <c r="S139" s="39"/>
      <c r="T139" s="6"/>
      <c r="U139" s="5"/>
      <c r="V139" s="52"/>
      <c r="W139" s="56"/>
      <c r="X139" s="15"/>
      <c r="Y139" s="52"/>
      <c r="Z139" s="39"/>
      <c r="AA139" s="39"/>
      <c r="AB139" s="55"/>
      <c r="AC139" s="17"/>
      <c r="AD139" s="15"/>
      <c r="AE139" s="65"/>
      <c r="AF139" s="118"/>
      <c r="AG139" s="39"/>
      <c r="AH139" s="52"/>
      <c r="AJ139" s="17"/>
      <c r="AK139" s="17"/>
      <c r="AL139" s="17"/>
      <c r="AM139" s="17"/>
      <c r="AO139" s="31" t="s">
        <v>57</v>
      </c>
    </row>
    <row r="140" spans="2:41" s="3" customFormat="1" ht="9.9499999999999993" customHeight="1" x14ac:dyDescent="0.2">
      <c r="B140" s="109" t="s">
        <v>43</v>
      </c>
      <c r="C140" s="40"/>
      <c r="D140" s="40"/>
      <c r="E140" s="73" t="s">
        <v>109</v>
      </c>
      <c r="F140" s="73"/>
      <c r="G140" s="30" t="s">
        <v>237</v>
      </c>
      <c r="H140" s="30"/>
      <c r="I140" s="30"/>
      <c r="J140" s="30"/>
      <c r="K140" s="30"/>
      <c r="L140" s="30"/>
      <c r="M140" s="30"/>
      <c r="N140" s="30"/>
      <c r="P140" s="73"/>
      <c r="Q140" s="89"/>
      <c r="R140" s="29" t="s">
        <v>50</v>
      </c>
      <c r="S140" s="39"/>
      <c r="T140" s="37" t="s">
        <v>44</v>
      </c>
      <c r="U140" s="5" t="str">
        <f>+Instructions!$B$3</f>
        <v>G</v>
      </c>
      <c r="V140" s="52"/>
      <c r="W140" s="56">
        <f>+Instructions!$C$22</f>
        <v>0</v>
      </c>
      <c r="X140" s="39">
        <f>ROUND($AA140*(1-W140)+0.004999,2)</f>
        <v>5.55</v>
      </c>
      <c r="Y140" s="52"/>
      <c r="Z140" s="6" t="s">
        <v>281</v>
      </c>
      <c r="AA140" s="39">
        <v>5.55</v>
      </c>
      <c r="AB140" s="60">
        <f t="shared" si="318"/>
        <v>0</v>
      </c>
      <c r="AC140" s="39">
        <f t="shared" si="318"/>
        <v>5.55</v>
      </c>
      <c r="AD140" s="60">
        <f>(AG140-AC140)/AG140</f>
        <v>0</v>
      </c>
      <c r="AE140" s="115"/>
      <c r="AF140" s="124">
        <v>2</v>
      </c>
      <c r="AG140" s="44">
        <f>SUM(AJ140:AL140)+AE140</f>
        <v>5.55</v>
      </c>
      <c r="AH140" s="52"/>
      <c r="AJ140" s="17">
        <f>ROUND(AC140/(1-VLOOKUP(AF140,Group,2,FALSE)),2)</f>
        <v>5.55</v>
      </c>
      <c r="AK140" s="17">
        <f>IF(VLOOKUP(AF140,Group,5,FALSE)="YES",VLOOKUP(ROUND(ROUND(AJ140,1)-AJ140,2),Round,2,FALSE)+VLOOKUP(AF140,Group,6,FALSE),0)</f>
        <v>0</v>
      </c>
      <c r="AL140" s="17">
        <f>IF(VLOOKUP(AF140,Group,7,FALSE)="",0,ROUND(AJ140-0.04999,1)-AJ140+AM140)</f>
        <v>0</v>
      </c>
      <c r="AM140" s="17" t="str">
        <f>IF(VLOOKUP(AF140,Group,7,FALSE)="","",VLOOKUP(AF140,Group,7,FALSE))</f>
        <v/>
      </c>
      <c r="AO140" s="96" t="s">
        <v>57</v>
      </c>
    </row>
    <row r="141" spans="2:41" s="3" customFormat="1" ht="9.9499999999999993" customHeight="1" x14ac:dyDescent="0.2">
      <c r="B141" s="109" t="s">
        <v>43</v>
      </c>
      <c r="C141" s="40"/>
      <c r="D141" s="40"/>
      <c r="E141" s="73" t="s">
        <v>109</v>
      </c>
      <c r="F141" s="73"/>
      <c r="G141" s="30" t="s">
        <v>240</v>
      </c>
      <c r="H141" s="30"/>
      <c r="I141" s="30"/>
      <c r="J141" s="30"/>
      <c r="K141" s="30"/>
      <c r="L141" s="30"/>
      <c r="M141" s="30"/>
      <c r="N141" s="30"/>
      <c r="P141" s="73"/>
      <c r="Q141" s="89"/>
      <c r="R141" s="29" t="s">
        <v>50</v>
      </c>
      <c r="S141" s="39"/>
      <c r="T141" s="37" t="s">
        <v>44</v>
      </c>
      <c r="U141" s="5" t="str">
        <f>+Instructions!$B$3</f>
        <v>G</v>
      </c>
      <c r="V141" s="52"/>
      <c r="W141" s="56">
        <f>+Instructions!$C$22</f>
        <v>0</v>
      </c>
      <c r="X141" s="39">
        <f>ROUND($AA141*(1-W141)+0.004999,2)</f>
        <v>5.55</v>
      </c>
      <c r="Y141" s="52"/>
      <c r="Z141" s="6" t="s">
        <v>281</v>
      </c>
      <c r="AA141" s="39">
        <v>5.55</v>
      </c>
      <c r="AB141" s="60">
        <f t="shared" si="318"/>
        <v>0</v>
      </c>
      <c r="AC141" s="39">
        <f t="shared" si="318"/>
        <v>5.55</v>
      </c>
      <c r="AD141" s="60">
        <f>(AG141-AC141)/AG141</f>
        <v>0</v>
      </c>
      <c r="AE141" s="115"/>
      <c r="AF141" s="124">
        <v>2</v>
      </c>
      <c r="AG141" s="44">
        <f>SUM(AJ141:AL141)+AE141</f>
        <v>5.55</v>
      </c>
      <c r="AH141" s="52"/>
      <c r="AJ141" s="17">
        <f>ROUND(AC141/(1-VLOOKUP(AF141,Group,2,FALSE)),2)</f>
        <v>5.55</v>
      </c>
      <c r="AK141" s="17">
        <f>IF(VLOOKUP(AF141,Group,5,FALSE)="YES",VLOOKUP(ROUND(ROUND(AJ141,1)-AJ141,2),Round,2,FALSE)+VLOOKUP(AF141,Group,6,FALSE),0)</f>
        <v>0</v>
      </c>
      <c r="AL141" s="17">
        <f>IF(VLOOKUP(AF141,Group,7,FALSE)="",0,ROUND(AJ141-0.04999,1)-AJ141+AM141)</f>
        <v>0</v>
      </c>
      <c r="AM141" s="17" t="str">
        <f>IF(VLOOKUP(AF141,Group,7,FALSE)="","",VLOOKUP(AF141,Group,7,FALSE))</f>
        <v/>
      </c>
      <c r="AO141" s="96" t="s">
        <v>57</v>
      </c>
    </row>
    <row r="142" spans="2:41" s="3" customFormat="1" ht="9.9499999999999993" customHeight="1" x14ac:dyDescent="0.2">
      <c r="B142" s="109" t="s">
        <v>43</v>
      </c>
      <c r="C142" s="40"/>
      <c r="D142" s="40"/>
      <c r="E142" s="73" t="s">
        <v>109</v>
      </c>
      <c r="F142" s="73"/>
      <c r="G142" s="30" t="s">
        <v>247</v>
      </c>
      <c r="H142" s="208"/>
      <c r="I142" s="208"/>
      <c r="J142" s="208"/>
      <c r="K142" s="208"/>
      <c r="L142" s="208"/>
      <c r="M142" s="208"/>
      <c r="N142" s="208"/>
      <c r="P142" s="73"/>
      <c r="Q142" s="89"/>
      <c r="R142" s="29" t="s">
        <v>50</v>
      </c>
      <c r="S142" s="39"/>
      <c r="T142" s="37" t="s">
        <v>44</v>
      </c>
      <c r="U142" s="5" t="str">
        <f>+Instructions!$B$3</f>
        <v>G</v>
      </c>
      <c r="V142" s="52"/>
      <c r="W142" s="56">
        <f>+Instructions!$C$22</f>
        <v>0</v>
      </c>
      <c r="X142" s="39">
        <f>ROUND($AA142*(1-W142)+0.004999,2)</f>
        <v>5.55</v>
      </c>
      <c r="Y142" s="52"/>
      <c r="Z142" s="6" t="s">
        <v>281</v>
      </c>
      <c r="AA142" s="39">
        <v>5.55</v>
      </c>
      <c r="AB142" s="60">
        <f t="shared" si="318"/>
        <v>0</v>
      </c>
      <c r="AC142" s="39">
        <f t="shared" si="318"/>
        <v>5.55</v>
      </c>
      <c r="AD142" s="60">
        <f>(AG142-AC142)/AG142</f>
        <v>0</v>
      </c>
      <c r="AE142" s="115"/>
      <c r="AF142" s="124">
        <v>2</v>
      </c>
      <c r="AG142" s="44">
        <f>SUM(AJ142:AL142)+AE142</f>
        <v>5.55</v>
      </c>
      <c r="AH142" s="52"/>
      <c r="AJ142" s="17">
        <f>ROUND(AC142/(1-VLOOKUP(AF142,Group,2,FALSE)),2)</f>
        <v>5.55</v>
      </c>
      <c r="AK142" s="17">
        <f>IF(VLOOKUP(AF142,Group,5,FALSE)="YES",VLOOKUP(ROUND(ROUND(AJ142,1)-AJ142,2),Round,2,FALSE)+VLOOKUP(AF142,Group,6,FALSE),0)</f>
        <v>0</v>
      </c>
      <c r="AL142" s="17">
        <f>IF(VLOOKUP(AF142,Group,7,FALSE)="",0,ROUND(AJ142-0.04999,1)-AJ142+AM142)</f>
        <v>0</v>
      </c>
      <c r="AM142" s="17" t="str">
        <f>IF(VLOOKUP(AF142,Group,7,FALSE)="","",VLOOKUP(AF142,Group,7,FALSE))</f>
        <v/>
      </c>
      <c r="AO142" s="96" t="s">
        <v>57</v>
      </c>
    </row>
    <row r="143" spans="2:41" s="3" customFormat="1" ht="1.5" customHeight="1" x14ac:dyDescent="0.2">
      <c r="J143" s="193"/>
      <c r="P143" s="73"/>
      <c r="Q143" s="89"/>
      <c r="R143" s="6"/>
      <c r="S143" s="39"/>
      <c r="T143" s="6"/>
      <c r="U143" s="5"/>
      <c r="V143" s="52"/>
      <c r="W143" s="56"/>
      <c r="X143" s="15"/>
      <c r="Y143" s="52"/>
      <c r="Z143" s="39"/>
      <c r="AA143" s="39"/>
      <c r="AB143" s="55"/>
      <c r="AC143" s="17"/>
      <c r="AD143" s="15"/>
      <c r="AE143" s="65"/>
      <c r="AF143" s="118"/>
      <c r="AG143" s="39"/>
      <c r="AH143" s="52"/>
      <c r="AJ143" s="17"/>
      <c r="AK143" s="17"/>
      <c r="AL143" s="17"/>
      <c r="AM143" s="17"/>
      <c r="AO143" s="31" t="s">
        <v>57</v>
      </c>
    </row>
    <row r="144" spans="2:41" s="3" customFormat="1" ht="9.9499999999999993" customHeight="1" x14ac:dyDescent="0.2">
      <c r="B144" s="109" t="s">
        <v>43</v>
      </c>
      <c r="C144" s="40"/>
      <c r="D144" s="40"/>
      <c r="E144" s="73" t="s">
        <v>109</v>
      </c>
      <c r="F144" s="73"/>
      <c r="G144" s="30" t="s">
        <v>241</v>
      </c>
      <c r="H144" s="30"/>
      <c r="I144" s="30"/>
      <c r="J144" s="30"/>
      <c r="K144" s="30"/>
      <c r="L144" s="30"/>
      <c r="M144" s="30"/>
      <c r="N144" s="30"/>
      <c r="P144" s="73"/>
      <c r="Q144" s="89"/>
      <c r="R144" s="29" t="s">
        <v>50</v>
      </c>
      <c r="S144" s="39"/>
      <c r="T144" s="37" t="s">
        <v>44</v>
      </c>
      <c r="U144" s="5" t="str">
        <f>+Instructions!$B$3</f>
        <v>G</v>
      </c>
      <c r="V144" s="52"/>
      <c r="W144" s="56">
        <f>+Instructions!$C$22</f>
        <v>0</v>
      </c>
      <c r="X144" s="39">
        <f>ROUND($AA144*(1-W144)+0.004999,2)</f>
        <v>5.55</v>
      </c>
      <c r="Y144" s="52"/>
      <c r="Z144" s="6" t="s">
        <v>281</v>
      </c>
      <c r="AA144" s="39">
        <v>5.55</v>
      </c>
      <c r="AB144" s="60">
        <f t="shared" ref="AB144:AC146" si="328">+W144</f>
        <v>0</v>
      </c>
      <c r="AC144" s="39">
        <f t="shared" si="328"/>
        <v>5.55</v>
      </c>
      <c r="AD144" s="60">
        <f>(AG144-AC144)/AG144</f>
        <v>0</v>
      </c>
      <c r="AE144" s="115"/>
      <c r="AF144" s="124">
        <v>2</v>
      </c>
      <c r="AG144" s="44">
        <f>SUM(AJ144:AL144)+AE144</f>
        <v>5.55</v>
      </c>
      <c r="AH144" s="52"/>
      <c r="AJ144" s="17">
        <f>ROUND(AC144/(1-VLOOKUP(AF144,Group,2,FALSE)),2)</f>
        <v>5.55</v>
      </c>
      <c r="AK144" s="17">
        <f>IF(VLOOKUP(AF144,Group,5,FALSE)="YES",VLOOKUP(ROUND(ROUND(AJ144,1)-AJ144,2),Round,2,FALSE)+VLOOKUP(AF144,Group,6,FALSE),0)</f>
        <v>0</v>
      </c>
      <c r="AL144" s="17">
        <f>IF(VLOOKUP(AF144,Group,7,FALSE)="",0,ROUND(AJ144-0.04999,1)-AJ144+AM144)</f>
        <v>0</v>
      </c>
      <c r="AM144" s="17" t="str">
        <f>IF(VLOOKUP(AF144,Group,7,FALSE)="","",VLOOKUP(AF144,Group,7,FALSE))</f>
        <v/>
      </c>
      <c r="AO144" s="96" t="s">
        <v>57</v>
      </c>
    </row>
    <row r="145" spans="2:41" s="3" customFormat="1" ht="9.9499999999999993" customHeight="1" x14ac:dyDescent="0.2">
      <c r="B145" s="109" t="s">
        <v>43</v>
      </c>
      <c r="C145" s="40"/>
      <c r="D145" s="40"/>
      <c r="E145" s="73" t="s">
        <v>109</v>
      </c>
      <c r="F145" s="73"/>
      <c r="G145" s="30" t="s">
        <v>244</v>
      </c>
      <c r="H145" s="30"/>
      <c r="I145" s="30"/>
      <c r="J145" s="30"/>
      <c r="K145" s="30"/>
      <c r="L145" s="30"/>
      <c r="M145" s="30"/>
      <c r="N145" s="30"/>
      <c r="P145" s="73"/>
      <c r="Q145" s="89"/>
      <c r="R145" s="29" t="s">
        <v>50</v>
      </c>
      <c r="S145" s="39"/>
      <c r="T145" s="37" t="s">
        <v>44</v>
      </c>
      <c r="U145" s="5" t="str">
        <f>+Instructions!$B$3</f>
        <v>G</v>
      </c>
      <c r="V145" s="52"/>
      <c r="W145" s="56">
        <f>+Instructions!$C$22</f>
        <v>0</v>
      </c>
      <c r="X145" s="39">
        <f>ROUND($AA145*(1-W145)+0.004999,2)</f>
        <v>5.55</v>
      </c>
      <c r="Y145" s="52"/>
      <c r="Z145" s="6" t="s">
        <v>281</v>
      </c>
      <c r="AA145" s="39">
        <v>5.55</v>
      </c>
      <c r="AB145" s="60">
        <f t="shared" si="328"/>
        <v>0</v>
      </c>
      <c r="AC145" s="39">
        <f t="shared" si="328"/>
        <v>5.55</v>
      </c>
      <c r="AD145" s="60">
        <f>(AG145-AC145)/AG145</f>
        <v>0</v>
      </c>
      <c r="AE145" s="115"/>
      <c r="AF145" s="124">
        <v>2</v>
      </c>
      <c r="AG145" s="44">
        <f>SUM(AJ145:AL145)+AE145</f>
        <v>5.55</v>
      </c>
      <c r="AH145" s="52"/>
      <c r="AJ145" s="17">
        <f>ROUND(AC145/(1-VLOOKUP(AF145,Group,2,FALSE)),2)</f>
        <v>5.55</v>
      </c>
      <c r="AK145" s="17">
        <f>IF(VLOOKUP(AF145,Group,5,FALSE)="YES",VLOOKUP(ROUND(ROUND(AJ145,1)-AJ145,2),Round,2,FALSE)+VLOOKUP(AF145,Group,6,FALSE),0)</f>
        <v>0</v>
      </c>
      <c r="AL145" s="17">
        <f>IF(VLOOKUP(AF145,Group,7,FALSE)="",0,ROUND(AJ145-0.04999,1)-AJ145+AM145)</f>
        <v>0</v>
      </c>
      <c r="AM145" s="17" t="str">
        <f>IF(VLOOKUP(AF145,Group,7,FALSE)="","",VLOOKUP(AF145,Group,7,FALSE))</f>
        <v/>
      </c>
      <c r="AO145" s="96" t="s">
        <v>57</v>
      </c>
    </row>
    <row r="146" spans="2:41" s="3" customFormat="1" ht="9.9499999999999993" customHeight="1" x14ac:dyDescent="0.2">
      <c r="B146" s="109" t="s">
        <v>43</v>
      </c>
      <c r="C146" s="40"/>
      <c r="D146" s="40"/>
      <c r="E146" s="73" t="s">
        <v>109</v>
      </c>
      <c r="F146" s="73"/>
      <c r="G146" s="30" t="s">
        <v>248</v>
      </c>
      <c r="H146" s="208"/>
      <c r="I146" s="208"/>
      <c r="J146" s="208"/>
      <c r="K146" s="208"/>
      <c r="L146" s="208"/>
      <c r="M146" s="208"/>
      <c r="N146" s="208"/>
      <c r="P146" s="73"/>
      <c r="Q146" s="89"/>
      <c r="R146" s="29" t="s">
        <v>50</v>
      </c>
      <c r="S146" s="39"/>
      <c r="T146" s="37" t="s">
        <v>44</v>
      </c>
      <c r="U146" s="5" t="str">
        <f>+Instructions!$B$3</f>
        <v>G</v>
      </c>
      <c r="V146" s="52"/>
      <c r="W146" s="56">
        <f>+Instructions!$C$22</f>
        <v>0</v>
      </c>
      <c r="X146" s="39">
        <f>ROUND($AA146*(1-W146)+0.004999,2)</f>
        <v>5.55</v>
      </c>
      <c r="Y146" s="52"/>
      <c r="Z146" s="6" t="s">
        <v>281</v>
      </c>
      <c r="AA146" s="39">
        <v>5.55</v>
      </c>
      <c r="AB146" s="60">
        <f t="shared" si="328"/>
        <v>0</v>
      </c>
      <c r="AC146" s="39">
        <f t="shared" si="328"/>
        <v>5.55</v>
      </c>
      <c r="AD146" s="60">
        <f>(AG146-AC146)/AG146</f>
        <v>0</v>
      </c>
      <c r="AE146" s="115"/>
      <c r="AF146" s="124">
        <v>2</v>
      </c>
      <c r="AG146" s="44">
        <f>SUM(AJ146:AL146)+AE146</f>
        <v>5.55</v>
      </c>
      <c r="AH146" s="52"/>
      <c r="AJ146" s="17">
        <f>ROUND(AC146/(1-VLOOKUP(AF146,Group,2,FALSE)),2)</f>
        <v>5.55</v>
      </c>
      <c r="AK146" s="17">
        <f>IF(VLOOKUP(AF146,Group,5,FALSE)="YES",VLOOKUP(ROUND(ROUND(AJ146,1)-AJ146,2),Round,2,FALSE)+VLOOKUP(AF146,Group,6,FALSE),0)</f>
        <v>0</v>
      </c>
      <c r="AL146" s="17">
        <f>IF(VLOOKUP(AF146,Group,7,FALSE)="",0,ROUND(AJ146-0.04999,1)-AJ146+AM146)</f>
        <v>0</v>
      </c>
      <c r="AM146" s="17" t="str">
        <f>IF(VLOOKUP(AF146,Group,7,FALSE)="","",VLOOKUP(AF146,Group,7,FALSE))</f>
        <v/>
      </c>
      <c r="AO146" s="96" t="s">
        <v>57</v>
      </c>
    </row>
    <row r="147" spans="2:41" s="3" customFormat="1" ht="1.5" customHeight="1" x14ac:dyDescent="0.2">
      <c r="J147" s="193"/>
      <c r="P147" s="73"/>
      <c r="Q147" s="89"/>
      <c r="R147" s="6"/>
      <c r="S147" s="39"/>
      <c r="T147" s="6"/>
      <c r="U147" s="5"/>
      <c r="V147" s="52"/>
      <c r="W147" s="56"/>
      <c r="X147" s="15"/>
      <c r="Y147" s="52"/>
      <c r="Z147" s="39"/>
      <c r="AA147" s="39"/>
      <c r="AB147" s="55"/>
      <c r="AC147" s="17"/>
      <c r="AD147" s="15"/>
      <c r="AE147" s="65"/>
      <c r="AF147" s="118"/>
      <c r="AG147" s="39"/>
      <c r="AH147" s="52"/>
      <c r="AJ147" s="17"/>
      <c r="AK147" s="17"/>
      <c r="AL147" s="17"/>
      <c r="AM147" s="17"/>
      <c r="AO147" s="31" t="s">
        <v>57</v>
      </c>
    </row>
    <row r="148" spans="2:41" s="3" customFormat="1" ht="9.9499999999999993" customHeight="1" x14ac:dyDescent="0.2">
      <c r="B148" s="109" t="s">
        <v>43</v>
      </c>
      <c r="C148" s="40"/>
      <c r="D148" s="40"/>
      <c r="E148" s="73" t="s">
        <v>107</v>
      </c>
      <c r="F148" s="73"/>
      <c r="G148" s="30" t="s">
        <v>238</v>
      </c>
      <c r="H148" s="30"/>
      <c r="I148" s="30"/>
      <c r="J148" s="30"/>
      <c r="K148" s="30"/>
      <c r="L148" s="30"/>
      <c r="M148" s="30"/>
      <c r="N148" s="30"/>
      <c r="P148" s="73"/>
      <c r="Q148" s="89"/>
      <c r="R148" s="29" t="s">
        <v>50</v>
      </c>
      <c r="S148" s="39"/>
      <c r="T148" s="37" t="s">
        <v>44</v>
      </c>
      <c r="U148" s="5" t="str">
        <f>+Instructions!$B$3</f>
        <v>G</v>
      </c>
      <c r="V148" s="52"/>
      <c r="W148" s="56">
        <f>+Instructions!$C$22</f>
        <v>0</v>
      </c>
      <c r="X148" s="39">
        <f>ROUND($AA148*(1-W148)+0.004999,2)</f>
        <v>11.05</v>
      </c>
      <c r="Y148" s="52"/>
      <c r="Z148" s="6" t="s">
        <v>281</v>
      </c>
      <c r="AA148" s="39">
        <v>11.05</v>
      </c>
      <c r="AB148" s="60">
        <f t="shared" ref="AB148:AC150" si="329">+W148</f>
        <v>0</v>
      </c>
      <c r="AC148" s="39">
        <f t="shared" si="329"/>
        <v>11.05</v>
      </c>
      <c r="AD148" s="60">
        <f>(AG148-AC148)/AG148</f>
        <v>0</v>
      </c>
      <c r="AE148" s="115"/>
      <c r="AF148" s="124">
        <v>2</v>
      </c>
      <c r="AG148" s="44">
        <f>SUM(AJ148:AL148)+AE148</f>
        <v>11.05</v>
      </c>
      <c r="AH148" s="52"/>
      <c r="AJ148" s="17">
        <f>ROUND(AC148/(1-VLOOKUP(AF148,Group,2,FALSE)),2)</f>
        <v>11.05</v>
      </c>
      <c r="AK148" s="17">
        <f>IF(VLOOKUP(AF148,Group,5,FALSE)="YES",VLOOKUP(ROUND(ROUND(AJ148,1)-AJ148,2),Round,2,FALSE)+VLOOKUP(AF148,Group,6,FALSE),0)</f>
        <v>0</v>
      </c>
      <c r="AL148" s="17">
        <f>IF(VLOOKUP(AF148,Group,7,FALSE)="",0,ROUND(AJ148-0.04999,1)-AJ148+AM148)</f>
        <v>0</v>
      </c>
      <c r="AM148" s="17" t="str">
        <f>IF(VLOOKUP(AF148,Group,7,FALSE)="","",VLOOKUP(AF148,Group,7,FALSE))</f>
        <v/>
      </c>
      <c r="AO148" s="96" t="s">
        <v>57</v>
      </c>
    </row>
    <row r="149" spans="2:41" s="3" customFormat="1" ht="9.9499999999999993" customHeight="1" x14ac:dyDescent="0.2">
      <c r="B149" s="109" t="s">
        <v>43</v>
      </c>
      <c r="C149" s="40"/>
      <c r="D149" s="40"/>
      <c r="E149" s="73" t="s">
        <v>107</v>
      </c>
      <c r="F149" s="73"/>
      <c r="G149" s="30" t="s">
        <v>237</v>
      </c>
      <c r="H149" s="30"/>
      <c r="I149" s="30"/>
      <c r="J149" s="30"/>
      <c r="K149" s="30"/>
      <c r="L149" s="30"/>
      <c r="M149" s="30"/>
      <c r="N149" s="30"/>
      <c r="P149" s="73"/>
      <c r="Q149" s="89"/>
      <c r="R149" s="29" t="s">
        <v>50</v>
      </c>
      <c r="S149" s="39"/>
      <c r="T149" s="37" t="s">
        <v>44</v>
      </c>
      <c r="U149" s="5" t="str">
        <f>+Instructions!$B$3</f>
        <v>G</v>
      </c>
      <c r="V149" s="52"/>
      <c r="W149" s="56">
        <f>+Instructions!$C$22</f>
        <v>0</v>
      </c>
      <c r="X149" s="39">
        <f>ROUND($AA149*(1-W149)+0.004999,2)</f>
        <v>5.55</v>
      </c>
      <c r="Y149" s="52"/>
      <c r="Z149" s="6" t="s">
        <v>281</v>
      </c>
      <c r="AA149" s="39">
        <v>5.55</v>
      </c>
      <c r="AB149" s="60">
        <f t="shared" si="329"/>
        <v>0</v>
      </c>
      <c r="AC149" s="39">
        <f t="shared" si="329"/>
        <v>5.55</v>
      </c>
      <c r="AD149" s="60">
        <f>(AG149-AC149)/AG149</f>
        <v>0</v>
      </c>
      <c r="AE149" s="115"/>
      <c r="AF149" s="124">
        <v>2</v>
      </c>
      <c r="AG149" s="44">
        <f>SUM(AJ149:AL149)+AE149</f>
        <v>5.55</v>
      </c>
      <c r="AH149" s="52"/>
      <c r="AJ149" s="17">
        <f>ROUND(AC149/(1-VLOOKUP(AF149,Group,2,FALSE)),2)</f>
        <v>5.55</v>
      </c>
      <c r="AK149" s="17">
        <f>IF(VLOOKUP(AF149,Group,5,FALSE)="YES",VLOOKUP(ROUND(ROUND(AJ149,1)-AJ149,2),Round,2,FALSE)+VLOOKUP(AF149,Group,6,FALSE),0)</f>
        <v>0</v>
      </c>
      <c r="AL149" s="17">
        <f>IF(VLOOKUP(AF149,Group,7,FALSE)="",0,ROUND(AJ149-0.04999,1)-AJ149+AM149)</f>
        <v>0</v>
      </c>
      <c r="AM149" s="17" t="str">
        <f>IF(VLOOKUP(AF149,Group,7,FALSE)="","",VLOOKUP(AF149,Group,7,FALSE))</f>
        <v/>
      </c>
      <c r="AO149" s="96" t="s">
        <v>57</v>
      </c>
    </row>
    <row r="150" spans="2:41" s="3" customFormat="1" ht="9.9499999999999993" customHeight="1" x14ac:dyDescent="0.2">
      <c r="B150" s="109" t="s">
        <v>43</v>
      </c>
      <c r="C150" s="40"/>
      <c r="D150" s="40"/>
      <c r="E150" s="73" t="s">
        <v>107</v>
      </c>
      <c r="F150" s="73"/>
      <c r="G150" s="30" t="s">
        <v>242</v>
      </c>
      <c r="H150" s="208"/>
      <c r="I150" s="208"/>
      <c r="J150" s="208"/>
      <c r="K150" s="208"/>
      <c r="L150" s="208"/>
      <c r="M150" s="30"/>
      <c r="N150" s="30"/>
      <c r="P150" s="73"/>
      <c r="Q150" s="89"/>
      <c r="R150" s="29" t="s">
        <v>50</v>
      </c>
      <c r="S150" s="39"/>
      <c r="T150" s="37" t="s">
        <v>44</v>
      </c>
      <c r="U150" s="5" t="str">
        <f>+Instructions!$B$3</f>
        <v>G</v>
      </c>
      <c r="V150" s="52"/>
      <c r="W150" s="56">
        <f>+Instructions!$C$22</f>
        <v>0</v>
      </c>
      <c r="X150" s="39">
        <f>ROUND($AA150*(1-W150)+0.004999,2)</f>
        <v>5.55</v>
      </c>
      <c r="Y150" s="52"/>
      <c r="Z150" s="6" t="s">
        <v>281</v>
      </c>
      <c r="AA150" s="39">
        <v>5.55</v>
      </c>
      <c r="AB150" s="60">
        <f t="shared" si="329"/>
        <v>0</v>
      </c>
      <c r="AC150" s="39">
        <f t="shared" si="329"/>
        <v>5.55</v>
      </c>
      <c r="AD150" s="60">
        <f>(AG150-AC150)/AG150</f>
        <v>0</v>
      </c>
      <c r="AE150" s="115"/>
      <c r="AF150" s="124">
        <v>2</v>
      </c>
      <c r="AG150" s="44">
        <f>SUM(AJ150:AL150)+AE150</f>
        <v>5.55</v>
      </c>
      <c r="AH150" s="52"/>
      <c r="AJ150" s="17">
        <f>ROUND(AC150/(1-VLOOKUP(AF150,Group,2,FALSE)),2)</f>
        <v>5.55</v>
      </c>
      <c r="AK150" s="17">
        <f>IF(VLOOKUP(AF150,Group,5,FALSE)="YES",VLOOKUP(ROUND(ROUND(AJ150,1)-AJ150,2),Round,2,FALSE)+VLOOKUP(AF150,Group,6,FALSE),0)</f>
        <v>0</v>
      </c>
      <c r="AL150" s="17">
        <f>IF(VLOOKUP(AF150,Group,7,FALSE)="",0,ROUND(AJ150-0.04999,1)-AJ150+AM150)</f>
        <v>0</v>
      </c>
      <c r="AM150" s="17" t="str">
        <f>IF(VLOOKUP(AF150,Group,7,FALSE)="","",VLOOKUP(AF150,Group,7,FALSE))</f>
        <v/>
      </c>
      <c r="AO150" s="96" t="s">
        <v>57</v>
      </c>
    </row>
    <row r="151" spans="2:41" s="3" customFormat="1" ht="1.5" customHeight="1" x14ac:dyDescent="0.2">
      <c r="J151" s="193"/>
      <c r="P151" s="73"/>
      <c r="Q151" s="89"/>
      <c r="R151" s="6"/>
      <c r="S151" s="39"/>
      <c r="T151" s="6"/>
      <c r="U151" s="5"/>
      <c r="V151" s="52"/>
      <c r="W151" s="56"/>
      <c r="X151" s="15"/>
      <c r="Y151" s="52"/>
      <c r="Z151" s="39"/>
      <c r="AA151" s="39"/>
      <c r="AB151" s="55"/>
      <c r="AC151" s="17"/>
      <c r="AD151" s="15"/>
      <c r="AE151" s="65"/>
      <c r="AF151" s="118"/>
      <c r="AG151" s="39"/>
      <c r="AH151" s="52"/>
      <c r="AJ151" s="17"/>
      <c r="AK151" s="17"/>
      <c r="AL151" s="17"/>
      <c r="AM151" s="17"/>
      <c r="AO151" s="31" t="s">
        <v>57</v>
      </c>
    </row>
    <row r="152" spans="2:41" s="3" customFormat="1" ht="9.9499999999999993" customHeight="1" x14ac:dyDescent="0.2">
      <c r="B152" s="109" t="s">
        <v>43</v>
      </c>
      <c r="C152" s="40"/>
      <c r="D152" s="40"/>
      <c r="E152" s="73" t="s">
        <v>107</v>
      </c>
      <c r="F152" s="73"/>
      <c r="G152" s="30" t="s">
        <v>239</v>
      </c>
      <c r="H152" s="30"/>
      <c r="I152" s="30"/>
      <c r="J152" s="30"/>
      <c r="K152" s="30"/>
      <c r="L152" s="30"/>
      <c r="M152" s="30"/>
      <c r="N152" s="30"/>
      <c r="P152" s="73"/>
      <c r="Q152" s="89"/>
      <c r="R152" s="29" t="s">
        <v>50</v>
      </c>
      <c r="S152" s="39"/>
      <c r="T152" s="37" t="s">
        <v>44</v>
      </c>
      <c r="U152" s="5" t="str">
        <f>+Instructions!$B$3</f>
        <v>G</v>
      </c>
      <c r="V152" s="52"/>
      <c r="W152" s="56">
        <f>+Instructions!$C$22</f>
        <v>0</v>
      </c>
      <c r="X152" s="39">
        <f>ROUND($AA152*(1-W152)+0.004999,2)</f>
        <v>11.05</v>
      </c>
      <c r="Y152" s="52"/>
      <c r="Z152" s="6" t="s">
        <v>281</v>
      </c>
      <c r="AA152" s="39">
        <v>11.05</v>
      </c>
      <c r="AB152" s="60">
        <f t="shared" ref="AB152:AC154" si="330">+W152</f>
        <v>0</v>
      </c>
      <c r="AC152" s="39">
        <f t="shared" si="330"/>
        <v>11.05</v>
      </c>
      <c r="AD152" s="60">
        <f>(AG152-AC152)/AG152</f>
        <v>0</v>
      </c>
      <c r="AE152" s="115"/>
      <c r="AF152" s="124">
        <v>2</v>
      </c>
      <c r="AG152" s="44">
        <f>SUM(AJ152:AL152)+AE152</f>
        <v>11.05</v>
      </c>
      <c r="AH152" s="52"/>
      <c r="AJ152" s="17">
        <f>ROUND(AC152/(1-VLOOKUP(AF152,Group,2,FALSE)),2)</f>
        <v>11.05</v>
      </c>
      <c r="AK152" s="17">
        <f>IF(VLOOKUP(AF152,Group,5,FALSE)="YES",VLOOKUP(ROUND(ROUND(AJ152,1)-AJ152,2),Round,2,FALSE)+VLOOKUP(AF152,Group,6,FALSE),0)</f>
        <v>0</v>
      </c>
      <c r="AL152" s="17">
        <f>IF(VLOOKUP(AF152,Group,7,FALSE)="",0,ROUND(AJ152-0.04999,1)-AJ152+AM152)</f>
        <v>0</v>
      </c>
      <c r="AM152" s="17" t="str">
        <f>IF(VLOOKUP(AF152,Group,7,FALSE)="","",VLOOKUP(AF152,Group,7,FALSE))</f>
        <v/>
      </c>
      <c r="AO152" s="96" t="s">
        <v>57</v>
      </c>
    </row>
    <row r="153" spans="2:41" s="3" customFormat="1" ht="9.9499999999999993" customHeight="1" x14ac:dyDescent="0.2">
      <c r="B153" s="109" t="s">
        <v>43</v>
      </c>
      <c r="C153" s="40"/>
      <c r="D153" s="40"/>
      <c r="E153" s="73" t="s">
        <v>107</v>
      </c>
      <c r="F153" s="73"/>
      <c r="G153" s="30" t="s">
        <v>241</v>
      </c>
      <c r="H153" s="30"/>
      <c r="I153" s="30"/>
      <c r="J153" s="30"/>
      <c r="K153" s="30"/>
      <c r="L153" s="30"/>
      <c r="M153" s="30"/>
      <c r="N153" s="30"/>
      <c r="P153" s="73"/>
      <c r="Q153" s="89"/>
      <c r="R153" s="29" t="s">
        <v>50</v>
      </c>
      <c r="S153" s="39"/>
      <c r="T153" s="37" t="s">
        <v>44</v>
      </c>
      <c r="U153" s="5" t="str">
        <f>+Instructions!$B$3</f>
        <v>G</v>
      </c>
      <c r="V153" s="52"/>
      <c r="W153" s="56">
        <f>+Instructions!$C$22</f>
        <v>0</v>
      </c>
      <c r="X153" s="39">
        <f>ROUND($AA153*(1-W153)+0.004999,2)</f>
        <v>5.55</v>
      </c>
      <c r="Y153" s="52"/>
      <c r="Z153" s="6" t="s">
        <v>281</v>
      </c>
      <c r="AA153" s="39">
        <v>5.55</v>
      </c>
      <c r="AB153" s="60">
        <f t="shared" si="330"/>
        <v>0</v>
      </c>
      <c r="AC153" s="39">
        <f t="shared" si="330"/>
        <v>5.55</v>
      </c>
      <c r="AD153" s="60">
        <f>(AG153-AC153)/AG153</f>
        <v>0</v>
      </c>
      <c r="AE153" s="115"/>
      <c r="AF153" s="124">
        <v>2</v>
      </c>
      <c r="AG153" s="44">
        <f>SUM(AJ153:AL153)+AE153</f>
        <v>5.55</v>
      </c>
      <c r="AH153" s="52"/>
      <c r="AJ153" s="17">
        <f>ROUND(AC153/(1-VLOOKUP(AF153,Group,2,FALSE)),2)</f>
        <v>5.55</v>
      </c>
      <c r="AK153" s="17">
        <f>IF(VLOOKUP(AF153,Group,5,FALSE)="YES",VLOOKUP(ROUND(ROUND(AJ153,1)-AJ153,2),Round,2,FALSE)+VLOOKUP(AF153,Group,6,FALSE),0)</f>
        <v>0</v>
      </c>
      <c r="AL153" s="17">
        <f>IF(VLOOKUP(AF153,Group,7,FALSE)="",0,ROUND(AJ153-0.04999,1)-AJ153+AM153)</f>
        <v>0</v>
      </c>
      <c r="AM153" s="17" t="str">
        <f>IF(VLOOKUP(AF153,Group,7,FALSE)="","",VLOOKUP(AF153,Group,7,FALSE))</f>
        <v/>
      </c>
      <c r="AO153" s="96" t="s">
        <v>57</v>
      </c>
    </row>
    <row r="154" spans="2:41" s="3" customFormat="1" ht="9.9499999999999993" customHeight="1" x14ac:dyDescent="0.2">
      <c r="B154" s="109" t="s">
        <v>43</v>
      </c>
      <c r="C154" s="40"/>
      <c r="D154" s="40"/>
      <c r="E154" s="73" t="s">
        <v>107</v>
      </c>
      <c r="F154" s="73"/>
      <c r="G154" s="30" t="s">
        <v>243</v>
      </c>
      <c r="H154" s="208"/>
      <c r="I154" s="208"/>
      <c r="J154" s="208"/>
      <c r="K154" s="208"/>
      <c r="L154" s="208"/>
      <c r="M154" s="30"/>
      <c r="N154" s="30"/>
      <c r="P154" s="73"/>
      <c r="Q154" s="89"/>
      <c r="R154" s="29" t="s">
        <v>50</v>
      </c>
      <c r="S154" s="39"/>
      <c r="T154" s="37" t="s">
        <v>44</v>
      </c>
      <c r="U154" s="5" t="str">
        <f>+Instructions!$B$3</f>
        <v>G</v>
      </c>
      <c r="V154" s="52"/>
      <c r="W154" s="56">
        <f>+Instructions!$C$22</f>
        <v>0</v>
      </c>
      <c r="X154" s="39">
        <f>ROUND($AA154*(1-W154)+0.004999,2)</f>
        <v>5.55</v>
      </c>
      <c r="Y154" s="52"/>
      <c r="Z154" s="6" t="s">
        <v>281</v>
      </c>
      <c r="AA154" s="39">
        <v>5.55</v>
      </c>
      <c r="AB154" s="60">
        <f t="shared" si="330"/>
        <v>0</v>
      </c>
      <c r="AC154" s="39">
        <f t="shared" si="330"/>
        <v>5.55</v>
      </c>
      <c r="AD154" s="60">
        <f>(AG154-AC154)/AG154</f>
        <v>0</v>
      </c>
      <c r="AE154" s="115"/>
      <c r="AF154" s="124">
        <v>2</v>
      </c>
      <c r="AG154" s="44">
        <f>SUM(AJ154:AL154)+AE154</f>
        <v>5.55</v>
      </c>
      <c r="AH154" s="52"/>
      <c r="AJ154" s="17">
        <f>ROUND(AC154/(1-VLOOKUP(AF154,Group,2,FALSE)),2)</f>
        <v>5.55</v>
      </c>
      <c r="AK154" s="17">
        <f>IF(VLOOKUP(AF154,Group,5,FALSE)="YES",VLOOKUP(ROUND(ROUND(AJ154,1)-AJ154,2),Round,2,FALSE)+VLOOKUP(AF154,Group,6,FALSE),0)</f>
        <v>0</v>
      </c>
      <c r="AL154" s="17">
        <f>IF(VLOOKUP(AF154,Group,7,FALSE)="",0,ROUND(AJ154-0.04999,1)-AJ154+AM154)</f>
        <v>0</v>
      </c>
      <c r="AM154" s="17" t="str">
        <f>IF(VLOOKUP(AF154,Group,7,FALSE)="","",VLOOKUP(AF154,Group,7,FALSE))</f>
        <v/>
      </c>
      <c r="AO154" s="96" t="s">
        <v>57</v>
      </c>
    </row>
    <row r="155" spans="2:41" s="3" customFormat="1" ht="1.5" customHeight="1" x14ac:dyDescent="0.2">
      <c r="J155" s="193"/>
      <c r="P155" s="73"/>
      <c r="Q155" s="89"/>
      <c r="R155" s="6"/>
      <c r="S155" s="39"/>
      <c r="T155" s="6"/>
      <c r="U155" s="5"/>
      <c r="V155" s="52"/>
      <c r="W155" s="56"/>
      <c r="X155" s="15"/>
      <c r="Y155" s="52"/>
      <c r="Z155" s="39"/>
      <c r="AA155" s="39"/>
      <c r="AB155" s="55"/>
      <c r="AC155" s="17"/>
      <c r="AD155" s="15"/>
      <c r="AE155" s="65"/>
      <c r="AF155" s="118"/>
      <c r="AG155" s="39"/>
      <c r="AH155" s="52"/>
      <c r="AJ155" s="17"/>
      <c r="AK155" s="17"/>
      <c r="AL155" s="17"/>
      <c r="AM155" s="17"/>
      <c r="AO155" s="31" t="s">
        <v>57</v>
      </c>
    </row>
    <row r="156" spans="2:41" s="3" customFormat="1" ht="9.9499999999999993" customHeight="1" x14ac:dyDescent="0.2">
      <c r="B156" s="109" t="s">
        <v>43</v>
      </c>
      <c r="C156" s="40"/>
      <c r="D156" s="40"/>
      <c r="E156" s="73" t="s">
        <v>110</v>
      </c>
      <c r="F156" s="73"/>
      <c r="G156" s="30" t="s">
        <v>245</v>
      </c>
      <c r="H156" s="30"/>
      <c r="I156" s="30"/>
      <c r="J156" s="30"/>
      <c r="K156" s="30"/>
      <c r="L156" s="30"/>
      <c r="M156" s="30"/>
      <c r="N156" s="30"/>
      <c r="P156" s="73"/>
      <c r="Q156" s="89"/>
      <c r="R156" s="29" t="s">
        <v>50</v>
      </c>
      <c r="S156" s="39"/>
      <c r="T156" s="37" t="s">
        <v>44</v>
      </c>
      <c r="U156" s="5" t="str">
        <f>+Instructions!$B$3</f>
        <v>G</v>
      </c>
      <c r="V156" s="52"/>
      <c r="W156" s="56">
        <f>+Instructions!$C$22</f>
        <v>0</v>
      </c>
      <c r="X156" s="39">
        <f>ROUND($AA156*(1-W156)+0.004999,2)</f>
        <v>22.1</v>
      </c>
      <c r="Y156" s="52"/>
      <c r="Z156" s="6" t="s">
        <v>281</v>
      </c>
      <c r="AA156" s="39">
        <v>22.1</v>
      </c>
      <c r="AB156" s="60">
        <f>+W156</f>
        <v>0</v>
      </c>
      <c r="AC156" s="39">
        <f>+X156</f>
        <v>22.1</v>
      </c>
      <c r="AD156" s="60">
        <f>(AG156-AC156)/AG156</f>
        <v>0</v>
      </c>
      <c r="AE156" s="115"/>
      <c r="AF156" s="124">
        <v>2</v>
      </c>
      <c r="AG156" s="44">
        <f>SUM(AJ156:AL156)+AE156</f>
        <v>22.1</v>
      </c>
      <c r="AH156" s="52"/>
      <c r="AJ156" s="17">
        <f>ROUND(AC156/(1-VLOOKUP(AF156,Group,2,FALSE)),2)</f>
        <v>22.1</v>
      </c>
      <c r="AK156" s="17">
        <f>IF(VLOOKUP(AF156,Group,5,FALSE)="YES",VLOOKUP(ROUND(ROUND(AJ156,1)-AJ156,2),Round,2,FALSE)+VLOOKUP(AF156,Group,6,FALSE),0)</f>
        <v>0</v>
      </c>
      <c r="AL156" s="17">
        <f>IF(VLOOKUP(AF156,Group,7,FALSE)="",0,ROUND(AJ156-0.04999,1)-AJ156+AM156)</f>
        <v>0</v>
      </c>
      <c r="AM156" s="17" t="str">
        <f>IF(VLOOKUP(AF156,Group,7,FALSE)="","",VLOOKUP(AF156,Group,7,FALSE))</f>
        <v/>
      </c>
      <c r="AO156" s="96" t="s">
        <v>57</v>
      </c>
    </row>
    <row r="157" spans="2:41" s="3" customFormat="1" ht="1.5" customHeight="1" x14ac:dyDescent="0.2">
      <c r="J157" s="193"/>
      <c r="P157" s="73"/>
      <c r="Q157" s="89"/>
      <c r="R157" s="6"/>
      <c r="S157" s="39"/>
      <c r="T157" s="6"/>
      <c r="U157" s="5"/>
      <c r="V157" s="52"/>
      <c r="W157" s="56"/>
      <c r="X157" s="15"/>
      <c r="Y157" s="52"/>
      <c r="Z157" s="39"/>
      <c r="AA157" s="39"/>
      <c r="AB157" s="55"/>
      <c r="AC157" s="17"/>
      <c r="AD157" s="15"/>
      <c r="AE157" s="65"/>
      <c r="AF157" s="118"/>
      <c r="AG157" s="39"/>
      <c r="AH157" s="52"/>
      <c r="AJ157" s="17"/>
      <c r="AK157" s="17"/>
      <c r="AL157" s="17"/>
      <c r="AM157" s="17"/>
      <c r="AO157" s="31" t="s">
        <v>57</v>
      </c>
    </row>
    <row r="158" spans="2:41" s="3" customFormat="1" ht="9.9499999999999993" customHeight="1" x14ac:dyDescent="0.2">
      <c r="B158" s="109" t="s">
        <v>43</v>
      </c>
      <c r="C158" s="40"/>
      <c r="D158" s="40"/>
      <c r="E158" s="73" t="s">
        <v>110</v>
      </c>
      <c r="F158" s="73"/>
      <c r="G158" s="30" t="s">
        <v>246</v>
      </c>
      <c r="H158" s="30"/>
      <c r="I158" s="30"/>
      <c r="J158" s="30"/>
      <c r="K158" s="30"/>
      <c r="L158" s="30"/>
      <c r="M158" s="30"/>
      <c r="N158" s="30"/>
      <c r="P158" s="73"/>
      <c r="Q158" s="89"/>
      <c r="R158" s="29" t="s">
        <v>50</v>
      </c>
      <c r="S158" s="39"/>
      <c r="T158" s="37" t="s">
        <v>44</v>
      </c>
      <c r="U158" s="5" t="str">
        <f>+Instructions!$B$3</f>
        <v>G</v>
      </c>
      <c r="V158" s="52"/>
      <c r="W158" s="56">
        <f>+Instructions!$C$22</f>
        <v>0</v>
      </c>
      <c r="X158" s="39">
        <f>ROUND($AA158*(1-W158)+0.004999,2)</f>
        <v>22.1</v>
      </c>
      <c r="Y158" s="52"/>
      <c r="Z158" s="6" t="s">
        <v>281</v>
      </c>
      <c r="AA158" s="39">
        <v>22.1</v>
      </c>
      <c r="AB158" s="60">
        <f>+W158</f>
        <v>0</v>
      </c>
      <c r="AC158" s="39">
        <f>+X158</f>
        <v>22.1</v>
      </c>
      <c r="AD158" s="60">
        <f>(AG158-AC158)/AG158</f>
        <v>0</v>
      </c>
      <c r="AE158" s="115"/>
      <c r="AF158" s="124">
        <v>2</v>
      </c>
      <c r="AG158" s="44">
        <f>SUM(AJ158:AL158)+AE158</f>
        <v>22.1</v>
      </c>
      <c r="AH158" s="52"/>
      <c r="AJ158" s="17">
        <f>ROUND(AC158/(1-VLOOKUP(AF158,Group,2,FALSE)),2)</f>
        <v>22.1</v>
      </c>
      <c r="AK158" s="17">
        <f>IF(VLOOKUP(AF158,Group,5,FALSE)="YES",VLOOKUP(ROUND(ROUND(AJ158,1)-AJ158,2),Round,2,FALSE)+VLOOKUP(AF158,Group,6,FALSE),0)</f>
        <v>0</v>
      </c>
      <c r="AL158" s="17">
        <f>IF(VLOOKUP(AF158,Group,7,FALSE)="",0,ROUND(AJ158-0.04999,1)-AJ158+AM158)</f>
        <v>0</v>
      </c>
      <c r="AM158" s="17" t="str">
        <f>IF(VLOOKUP(AF158,Group,7,FALSE)="","",VLOOKUP(AF158,Group,7,FALSE))</f>
        <v/>
      </c>
      <c r="AO158" s="96" t="s">
        <v>57</v>
      </c>
    </row>
    <row r="159" spans="2:41" s="3" customFormat="1" ht="1.5" customHeight="1" x14ac:dyDescent="0.2">
      <c r="J159" s="193"/>
      <c r="P159" s="73"/>
      <c r="Q159" s="89"/>
      <c r="R159" s="6"/>
      <c r="S159" s="39"/>
      <c r="T159" s="6"/>
      <c r="U159" s="5"/>
      <c r="V159" s="52"/>
      <c r="W159" s="56"/>
      <c r="X159" s="15"/>
      <c r="Y159" s="52"/>
      <c r="Z159" s="39"/>
      <c r="AA159" s="39"/>
      <c r="AB159" s="55"/>
      <c r="AC159" s="17"/>
      <c r="AD159" s="15"/>
      <c r="AE159" s="65"/>
      <c r="AF159" s="118"/>
      <c r="AG159" s="39"/>
      <c r="AH159" s="52"/>
      <c r="AJ159" s="17"/>
      <c r="AK159" s="17"/>
      <c r="AL159" s="17"/>
      <c r="AM159" s="17"/>
      <c r="AO159" s="31" t="s">
        <v>57</v>
      </c>
    </row>
    <row r="160" spans="2:41" s="3" customFormat="1" ht="9.9499999999999993" customHeight="1" x14ac:dyDescent="0.2">
      <c r="B160" s="109" t="s">
        <v>43</v>
      </c>
      <c r="C160" s="40" t="s">
        <v>86</v>
      </c>
      <c r="D160" s="40"/>
      <c r="E160" s="73" t="s">
        <v>109</v>
      </c>
      <c r="F160" s="73"/>
      <c r="G160" s="30" t="s">
        <v>234</v>
      </c>
      <c r="H160" s="30"/>
      <c r="I160" s="30"/>
      <c r="J160" s="30"/>
      <c r="K160" s="30"/>
      <c r="L160" s="30"/>
      <c r="M160" s="30"/>
      <c r="N160" s="30"/>
      <c r="P160" s="73"/>
      <c r="Q160" s="89"/>
      <c r="R160" s="29" t="s">
        <v>50</v>
      </c>
      <c r="S160" s="39"/>
      <c r="T160" s="37" t="s">
        <v>44</v>
      </c>
      <c r="U160" s="5" t="str">
        <f>+Instructions!$B$3</f>
        <v>G</v>
      </c>
      <c r="V160" s="52"/>
      <c r="W160" s="56">
        <f>+Instructions!$C$22</f>
        <v>0</v>
      </c>
      <c r="X160" s="39">
        <f t="shared" ref="X160:X161" si="331">ROUND($AA160*(1-W160)+0.004999,2)</f>
        <v>6.95</v>
      </c>
      <c r="Y160" s="52"/>
      <c r="Z160" s="6" t="s">
        <v>281</v>
      </c>
      <c r="AA160" s="39">
        <v>6.95</v>
      </c>
      <c r="AB160" s="60">
        <f t="shared" ref="AB160:AB161" si="332">+W160</f>
        <v>0</v>
      </c>
      <c r="AC160" s="39">
        <f t="shared" ref="AC160:AC161" si="333">+X160</f>
        <v>6.95</v>
      </c>
      <c r="AD160" s="60">
        <f t="shared" ref="AD160:AD161" si="334">(AG160-AC160)/AG160</f>
        <v>0</v>
      </c>
      <c r="AE160" s="115"/>
      <c r="AF160" s="124">
        <v>2</v>
      </c>
      <c r="AG160" s="44">
        <f t="shared" ref="AG160:AG161" si="335">SUM(AJ160:AL160)+AE160</f>
        <v>6.95</v>
      </c>
      <c r="AH160" s="52"/>
      <c r="AJ160" s="17">
        <f t="shared" ref="AJ160:AJ161" si="336">ROUND(AC160/(1-VLOOKUP(AF160,Group,2,FALSE)),2)</f>
        <v>6.95</v>
      </c>
      <c r="AK160" s="17">
        <f t="shared" ref="AK160:AK161" si="337">IF(VLOOKUP(AF160,Group,5,FALSE)="YES",VLOOKUP(ROUND(ROUND(AJ160,1)-AJ160,2),Round,2,FALSE)+VLOOKUP(AF160,Group,6,FALSE),0)</f>
        <v>0</v>
      </c>
      <c r="AL160" s="17">
        <f t="shared" ref="AL160:AL161" si="338">IF(VLOOKUP(AF160,Group,7,FALSE)="",0,ROUND(AJ160-0.04999,1)-AJ160+AM160)</f>
        <v>0</v>
      </c>
      <c r="AM160" s="17" t="str">
        <f t="shared" ref="AM160:AM161" si="339">IF(VLOOKUP(AF160,Group,7,FALSE)="","",VLOOKUP(AF160,Group,7,FALSE))</f>
        <v/>
      </c>
      <c r="AO160" s="96" t="s">
        <v>57</v>
      </c>
    </row>
    <row r="161" spans="2:41" s="3" customFormat="1" ht="9.9499999999999993" customHeight="1" x14ac:dyDescent="0.2">
      <c r="B161" s="109" t="s">
        <v>43</v>
      </c>
      <c r="C161" s="40"/>
      <c r="D161" s="40"/>
      <c r="E161" s="73" t="s">
        <v>109</v>
      </c>
      <c r="F161" s="73"/>
      <c r="G161" s="30" t="s">
        <v>236</v>
      </c>
      <c r="H161" s="30"/>
      <c r="I161" s="30"/>
      <c r="J161" s="30"/>
      <c r="K161" s="30"/>
      <c r="L161" s="30"/>
      <c r="M161" s="30"/>
      <c r="N161" s="30"/>
      <c r="P161" s="73"/>
      <c r="Q161" s="89"/>
      <c r="R161" s="29" t="s">
        <v>50</v>
      </c>
      <c r="S161" s="39"/>
      <c r="T161" s="37" t="s">
        <v>44</v>
      </c>
      <c r="U161" s="5" t="str">
        <f>+Instructions!$B$3</f>
        <v>G</v>
      </c>
      <c r="V161" s="52"/>
      <c r="W161" s="56">
        <f>+Instructions!$C$22</f>
        <v>0</v>
      </c>
      <c r="X161" s="39">
        <f t="shared" si="331"/>
        <v>6.5</v>
      </c>
      <c r="Y161" s="52"/>
      <c r="Z161" s="6" t="s">
        <v>281</v>
      </c>
      <c r="AA161" s="39">
        <v>6.5</v>
      </c>
      <c r="AB161" s="60">
        <f t="shared" si="332"/>
        <v>0</v>
      </c>
      <c r="AC161" s="39">
        <f t="shared" si="333"/>
        <v>6.5</v>
      </c>
      <c r="AD161" s="60">
        <f t="shared" si="334"/>
        <v>0</v>
      </c>
      <c r="AE161" s="115"/>
      <c r="AF161" s="124">
        <v>2</v>
      </c>
      <c r="AG161" s="44">
        <f t="shared" si="335"/>
        <v>6.5</v>
      </c>
      <c r="AH161" s="52"/>
      <c r="AJ161" s="17">
        <f t="shared" si="336"/>
        <v>6.5</v>
      </c>
      <c r="AK161" s="17">
        <f t="shared" si="337"/>
        <v>0</v>
      </c>
      <c r="AL161" s="17">
        <f t="shared" si="338"/>
        <v>0</v>
      </c>
      <c r="AM161" s="17" t="str">
        <f t="shared" si="339"/>
        <v/>
      </c>
      <c r="AO161" s="96" t="s">
        <v>57</v>
      </c>
    </row>
    <row r="162" spans="2:41" s="3" customFormat="1" ht="1.5" customHeight="1" x14ac:dyDescent="0.2">
      <c r="J162" s="193"/>
      <c r="P162" s="73"/>
      <c r="Q162" s="89"/>
      <c r="R162" s="6"/>
      <c r="S162" s="39"/>
      <c r="T162" s="6"/>
      <c r="U162" s="5"/>
      <c r="V162" s="52"/>
      <c r="W162" s="56"/>
      <c r="X162" s="15"/>
      <c r="Y162" s="52"/>
      <c r="Z162" s="39"/>
      <c r="AA162" s="39"/>
      <c r="AB162" s="55"/>
      <c r="AC162" s="17"/>
      <c r="AD162" s="15"/>
      <c r="AE162" s="65"/>
      <c r="AF162" s="118"/>
      <c r="AG162" s="39"/>
      <c r="AH162" s="52"/>
      <c r="AJ162" s="17"/>
      <c r="AK162" s="17"/>
      <c r="AL162" s="17"/>
      <c r="AM162" s="17"/>
      <c r="AO162" s="31" t="s">
        <v>57</v>
      </c>
    </row>
    <row r="163" spans="2:41" s="134" customFormat="1" ht="9.9499999999999993" customHeight="1" x14ac:dyDescent="0.2">
      <c r="C163" s="205"/>
      <c r="D163" s="206" t="s">
        <v>273</v>
      </c>
      <c r="E163" s="207" t="s">
        <v>274</v>
      </c>
      <c r="F163" s="205"/>
      <c r="G163" s="205"/>
      <c r="H163" s="205"/>
      <c r="I163" s="205"/>
      <c r="J163" s="205"/>
      <c r="K163" s="205"/>
      <c r="L163" s="205"/>
      <c r="M163" s="205"/>
      <c r="N163" s="205"/>
      <c r="O163" s="205"/>
      <c r="P163" s="205"/>
      <c r="Q163" s="205"/>
      <c r="R163" s="205"/>
      <c r="S163" s="205"/>
      <c r="T163" s="205"/>
      <c r="U163" s="135"/>
      <c r="V163" s="52"/>
      <c r="W163" s="138"/>
      <c r="X163" s="136"/>
      <c r="Y163" s="52"/>
      <c r="Z163" s="136"/>
      <c r="AA163" s="136"/>
      <c r="AB163" s="137"/>
      <c r="AC163" s="136"/>
      <c r="AD163" s="137"/>
      <c r="AE163" s="139"/>
      <c r="AF163" s="139"/>
      <c r="AG163" s="136"/>
      <c r="AH163" s="52"/>
      <c r="AI163" s="136"/>
      <c r="AJ163" s="136"/>
      <c r="AK163" s="136"/>
      <c r="AL163" s="136"/>
      <c r="AM163" s="136"/>
      <c r="AO163" s="31" t="s">
        <v>57</v>
      </c>
    </row>
    <row r="164" spans="2:41" s="3" customFormat="1" ht="3" customHeight="1" x14ac:dyDescent="0.2">
      <c r="P164" s="73"/>
      <c r="Q164" s="89"/>
      <c r="R164" s="6"/>
      <c r="S164" s="39"/>
      <c r="T164" s="6"/>
      <c r="U164" s="5"/>
      <c r="V164" s="52"/>
      <c r="W164" s="56"/>
      <c r="X164" s="15"/>
      <c r="Y164" s="52"/>
      <c r="Z164" s="39"/>
      <c r="AA164" s="39"/>
      <c r="AB164" s="55"/>
      <c r="AC164" s="17"/>
      <c r="AD164" s="15"/>
      <c r="AE164" s="65"/>
      <c r="AF164" s="118"/>
      <c r="AG164" s="39"/>
      <c r="AH164" s="52"/>
      <c r="AJ164" s="17"/>
      <c r="AK164" s="17"/>
      <c r="AL164" s="17"/>
      <c r="AM164" s="17"/>
      <c r="AO164" s="31" t="s">
        <v>57</v>
      </c>
    </row>
    <row r="165" spans="2:41" s="3" customFormat="1" ht="9.9499999999999993" customHeight="1" x14ac:dyDescent="0.2">
      <c r="C165" s="203" t="s">
        <v>249</v>
      </c>
      <c r="D165" s="202"/>
      <c r="E165" s="142"/>
      <c r="P165" s="194"/>
      <c r="Q165" s="6"/>
      <c r="R165" s="78"/>
      <c r="S165" s="195"/>
      <c r="U165" s="5"/>
      <c r="V165" s="52"/>
      <c r="W165" s="69"/>
      <c r="X165" s="69"/>
      <c r="Y165" s="52"/>
      <c r="Z165" s="39"/>
      <c r="AA165" s="39"/>
      <c r="AB165" s="55"/>
      <c r="AC165" s="17"/>
      <c r="AD165" s="15"/>
      <c r="AE165" s="65"/>
      <c r="AF165" s="118"/>
      <c r="AG165" s="17"/>
      <c r="AH165" s="52"/>
      <c r="AJ165" s="17"/>
      <c r="AK165" s="17"/>
      <c r="AL165" s="17"/>
      <c r="AM165" s="17"/>
      <c r="AO165" s="31" t="s">
        <v>57</v>
      </c>
    </row>
    <row r="166" spans="2:41" s="3" customFormat="1" ht="2.25" customHeight="1" x14ac:dyDescent="0.2">
      <c r="P166" s="73"/>
      <c r="Q166" s="89"/>
      <c r="R166" s="6"/>
      <c r="S166" s="39"/>
      <c r="T166" s="6"/>
      <c r="U166" s="5"/>
      <c r="V166" s="52"/>
      <c r="W166" s="56"/>
      <c r="X166" s="15"/>
      <c r="Y166" s="52"/>
      <c r="Z166" s="39"/>
      <c r="AA166" s="39"/>
      <c r="AB166" s="55"/>
      <c r="AC166" s="17"/>
      <c r="AD166" s="15"/>
      <c r="AE166" s="65"/>
      <c r="AF166" s="118"/>
      <c r="AG166" s="39"/>
      <c r="AH166" s="52"/>
      <c r="AJ166" s="17"/>
      <c r="AK166" s="17"/>
      <c r="AL166" s="17"/>
      <c r="AM166" s="17"/>
      <c r="AO166" s="31" t="s">
        <v>57</v>
      </c>
    </row>
    <row r="167" spans="2:41" s="3" customFormat="1" ht="9.9499999999999993" customHeight="1" x14ac:dyDescent="0.2">
      <c r="B167" s="109" t="s">
        <v>43</v>
      </c>
      <c r="D167" s="40"/>
      <c r="E167" s="73" t="s">
        <v>107</v>
      </c>
      <c r="F167" s="73"/>
      <c r="G167" s="30" t="s">
        <v>137</v>
      </c>
      <c r="H167" s="30"/>
      <c r="I167" s="30"/>
      <c r="J167" s="30"/>
      <c r="K167" s="30" t="s">
        <v>140</v>
      </c>
      <c r="L167" s="30"/>
      <c r="M167" s="30" t="s">
        <v>118</v>
      </c>
      <c r="N167" s="30"/>
      <c r="P167" s="73"/>
      <c r="Q167" s="89"/>
      <c r="R167" s="29"/>
      <c r="S167" s="39">
        <f t="shared" ref="S167:S168" si="340">IF(Suggested="Yes",AA167,AG167)</f>
        <v>18.55</v>
      </c>
      <c r="T167" s="37" t="s">
        <v>44</v>
      </c>
      <c r="U167" s="5" t="str">
        <f>+Instructions!$B$3</f>
        <v>G</v>
      </c>
      <c r="V167" s="52"/>
      <c r="W167" s="56">
        <f>+Instructions!$C$22</f>
        <v>0</v>
      </c>
      <c r="X167" s="39">
        <f t="shared" ref="X167:X168" si="341">ROUND($AA167*(1-W167)+0.004999,2)</f>
        <v>18.55</v>
      </c>
      <c r="Y167" s="52"/>
      <c r="Z167" s="6" t="s">
        <v>281</v>
      </c>
      <c r="AA167" s="39">
        <v>18.55</v>
      </c>
      <c r="AB167" s="60">
        <f t="shared" ref="AB167:AB168" si="342">+W167</f>
        <v>0</v>
      </c>
      <c r="AC167" s="39">
        <f t="shared" ref="AC167:AC168" si="343">+X167</f>
        <v>18.55</v>
      </c>
      <c r="AD167" s="60">
        <f t="shared" ref="AD167:AD168" si="344">(AG167-AC167)/AG167</f>
        <v>0</v>
      </c>
      <c r="AE167" s="115"/>
      <c r="AF167" s="124">
        <v>2</v>
      </c>
      <c r="AG167" s="44">
        <f t="shared" ref="AG167:AG168" si="345">SUM(AJ167:AL167)+AE167</f>
        <v>18.55</v>
      </c>
      <c r="AH167" s="52"/>
      <c r="AJ167" s="17">
        <f t="shared" ref="AJ167:AJ168" si="346">ROUND(AC167/(1-VLOOKUP(AF167,Group,2,FALSE)),2)</f>
        <v>18.55</v>
      </c>
      <c r="AK167" s="17">
        <f t="shared" ref="AK167:AK168" si="347">IF(VLOOKUP(AF167,Group,5,FALSE)="YES",VLOOKUP(ROUND(ROUND(AJ167,1)-AJ167,2),Round,2,FALSE)+VLOOKUP(AF167,Group,6,FALSE),0)</f>
        <v>0</v>
      </c>
      <c r="AL167" s="17">
        <f t="shared" ref="AL167:AL168" si="348">IF(VLOOKUP(AF167,Group,7,FALSE)="",0,ROUND(AJ167-0.04999,1)-AJ167+AM167)</f>
        <v>0</v>
      </c>
      <c r="AM167" s="17" t="str">
        <f t="shared" ref="AM167:AM168" si="349">IF(VLOOKUP(AF167,Group,7,FALSE)="","",VLOOKUP(AF167,Group,7,FALSE))</f>
        <v/>
      </c>
      <c r="AO167" s="96" t="s">
        <v>57</v>
      </c>
    </row>
    <row r="168" spans="2:41" s="3" customFormat="1" ht="9.9499999999999993" customHeight="1" x14ac:dyDescent="0.2">
      <c r="B168" s="109" t="s">
        <v>43</v>
      </c>
      <c r="D168" s="40"/>
      <c r="E168" s="73" t="s">
        <v>110</v>
      </c>
      <c r="F168" s="73"/>
      <c r="G168" s="30" t="s">
        <v>137</v>
      </c>
      <c r="H168" s="30"/>
      <c r="I168" s="30"/>
      <c r="J168" s="30"/>
      <c r="K168" s="30" t="s">
        <v>141</v>
      </c>
      <c r="L168" s="30"/>
      <c r="M168" s="30" t="s">
        <v>118</v>
      </c>
      <c r="N168" s="30"/>
      <c r="P168" s="73"/>
      <c r="Q168" s="89"/>
      <c r="R168" s="29"/>
      <c r="S168" s="39">
        <f t="shared" si="340"/>
        <v>37.049999999999997</v>
      </c>
      <c r="T168" s="37" t="s">
        <v>44</v>
      </c>
      <c r="U168" s="5" t="str">
        <f>+Instructions!$B$3</f>
        <v>G</v>
      </c>
      <c r="V168" s="52"/>
      <c r="W168" s="56">
        <f>+Instructions!$C$22</f>
        <v>0</v>
      </c>
      <c r="X168" s="39">
        <f t="shared" si="341"/>
        <v>37.049999999999997</v>
      </c>
      <c r="Y168" s="52"/>
      <c r="Z168" s="6" t="s">
        <v>281</v>
      </c>
      <c r="AA168" s="39">
        <v>37.049999999999997</v>
      </c>
      <c r="AB168" s="60">
        <f t="shared" si="342"/>
        <v>0</v>
      </c>
      <c r="AC168" s="39">
        <f t="shared" si="343"/>
        <v>37.049999999999997</v>
      </c>
      <c r="AD168" s="60">
        <f t="shared" si="344"/>
        <v>0</v>
      </c>
      <c r="AE168" s="115"/>
      <c r="AF168" s="124">
        <v>2</v>
      </c>
      <c r="AG168" s="44">
        <f t="shared" si="345"/>
        <v>37.049999999999997</v>
      </c>
      <c r="AH168" s="52"/>
      <c r="AJ168" s="17">
        <f t="shared" si="346"/>
        <v>37.049999999999997</v>
      </c>
      <c r="AK168" s="17">
        <f t="shared" si="347"/>
        <v>0</v>
      </c>
      <c r="AL168" s="17">
        <f t="shared" si="348"/>
        <v>0</v>
      </c>
      <c r="AM168" s="17" t="str">
        <f t="shared" si="349"/>
        <v/>
      </c>
      <c r="AO168" s="96" t="s">
        <v>57</v>
      </c>
    </row>
    <row r="169" spans="2:41" s="3" customFormat="1" ht="9.9499999999999993" customHeight="1" x14ac:dyDescent="0.2">
      <c r="B169" s="109" t="s">
        <v>43</v>
      </c>
      <c r="D169" s="40"/>
      <c r="E169" s="73" t="s">
        <v>136</v>
      </c>
      <c r="F169" s="73"/>
      <c r="G169" s="30" t="s">
        <v>137</v>
      </c>
      <c r="H169" s="30"/>
      <c r="I169" s="30"/>
      <c r="J169" s="30"/>
      <c r="K169" s="30" t="s">
        <v>142</v>
      </c>
      <c r="L169" s="30"/>
      <c r="M169" s="30" t="s">
        <v>118</v>
      </c>
      <c r="N169" s="30"/>
      <c r="P169" s="73"/>
      <c r="Q169" s="89"/>
      <c r="R169" s="29"/>
      <c r="S169" s="39">
        <f t="shared" ref="S169:S171" si="350">IF(Suggested="Yes",AA169,AG169)</f>
        <v>24.65</v>
      </c>
      <c r="T169" s="37" t="s">
        <v>44</v>
      </c>
      <c r="U169" s="5" t="str">
        <f>+Instructions!$B$3</f>
        <v>G</v>
      </c>
      <c r="V169" s="52"/>
      <c r="W169" s="56">
        <f>+Instructions!$C$22</f>
        <v>0</v>
      </c>
      <c r="X169" s="39">
        <f t="shared" ref="X169:X171" si="351">ROUND($AA169*(1-W169)+0.004999,2)</f>
        <v>24.65</v>
      </c>
      <c r="Y169" s="52"/>
      <c r="Z169" s="6" t="s">
        <v>281</v>
      </c>
      <c r="AA169" s="39">
        <v>24.65</v>
      </c>
      <c r="AB169" s="60">
        <f t="shared" ref="AB169:AB171" si="352">+W169</f>
        <v>0</v>
      </c>
      <c r="AC169" s="39">
        <f t="shared" ref="AC169:AC171" si="353">+X169</f>
        <v>24.65</v>
      </c>
      <c r="AD169" s="60">
        <f t="shared" ref="AD169:AD171" si="354">(AG169-AC169)/AG169</f>
        <v>0</v>
      </c>
      <c r="AE169" s="115"/>
      <c r="AF169" s="124">
        <v>2</v>
      </c>
      <c r="AG169" s="44">
        <f t="shared" ref="AG169:AG171" si="355">SUM(AJ169:AL169)+AE169</f>
        <v>24.65</v>
      </c>
      <c r="AH169" s="52"/>
      <c r="AJ169" s="17">
        <f t="shared" ref="AJ169:AJ171" si="356">ROUND(AC169/(1-VLOOKUP(AF169,Group,2,FALSE)),2)</f>
        <v>24.65</v>
      </c>
      <c r="AK169" s="17">
        <f t="shared" ref="AK169:AK171" si="357">IF(VLOOKUP(AF169,Group,5,FALSE)="YES",VLOOKUP(ROUND(ROUND(AJ169,1)-AJ169,2),Round,2,FALSE)+VLOOKUP(AF169,Group,6,FALSE),0)</f>
        <v>0</v>
      </c>
      <c r="AL169" s="17">
        <f t="shared" ref="AL169:AL171" si="358">IF(VLOOKUP(AF169,Group,7,FALSE)="",0,ROUND(AJ169-0.04999,1)-AJ169+AM169)</f>
        <v>0</v>
      </c>
      <c r="AM169" s="17" t="str">
        <f t="shared" ref="AM169:AM171" si="359">IF(VLOOKUP(AF169,Group,7,FALSE)="","",VLOOKUP(AF169,Group,7,FALSE))</f>
        <v/>
      </c>
      <c r="AO169" s="96" t="s">
        <v>57</v>
      </c>
    </row>
    <row r="170" spans="2:41" s="3" customFormat="1" ht="9.9499999999999993" customHeight="1" x14ac:dyDescent="0.2">
      <c r="B170" s="109" t="s">
        <v>43</v>
      </c>
      <c r="D170" s="40"/>
      <c r="E170" s="73" t="s">
        <v>107</v>
      </c>
      <c r="F170" s="73"/>
      <c r="G170" s="30" t="s">
        <v>138</v>
      </c>
      <c r="H170" s="30"/>
      <c r="I170" s="30"/>
      <c r="J170" s="192"/>
      <c r="K170" s="192">
        <v>3459</v>
      </c>
      <c r="L170" s="30"/>
      <c r="M170" s="30" t="s">
        <v>139</v>
      </c>
      <c r="N170" s="192"/>
      <c r="P170" s="73"/>
      <c r="Q170" s="89"/>
      <c r="R170" s="29"/>
      <c r="S170" s="39">
        <f t="shared" si="350"/>
        <v>29.55</v>
      </c>
      <c r="T170" s="37" t="s">
        <v>44</v>
      </c>
      <c r="U170" s="5" t="str">
        <f>+Instructions!$B$3</f>
        <v>G</v>
      </c>
      <c r="V170" s="52"/>
      <c r="W170" s="56">
        <f>+Instructions!$C$22</f>
        <v>0</v>
      </c>
      <c r="X170" s="39">
        <f t="shared" si="351"/>
        <v>29.55</v>
      </c>
      <c r="Y170" s="52"/>
      <c r="Z170" s="6" t="s">
        <v>281</v>
      </c>
      <c r="AA170" s="39">
        <v>29.55</v>
      </c>
      <c r="AB170" s="60">
        <f t="shared" si="352"/>
        <v>0</v>
      </c>
      <c r="AC170" s="39">
        <f t="shared" si="353"/>
        <v>29.55</v>
      </c>
      <c r="AD170" s="60">
        <f t="shared" si="354"/>
        <v>0</v>
      </c>
      <c r="AE170" s="115"/>
      <c r="AF170" s="124">
        <v>2</v>
      </c>
      <c r="AG170" s="44">
        <f t="shared" si="355"/>
        <v>29.55</v>
      </c>
      <c r="AH170" s="52"/>
      <c r="AJ170" s="17">
        <f t="shared" si="356"/>
        <v>29.55</v>
      </c>
      <c r="AK170" s="17">
        <f t="shared" si="357"/>
        <v>0</v>
      </c>
      <c r="AL170" s="17">
        <f t="shared" si="358"/>
        <v>0</v>
      </c>
      <c r="AM170" s="17" t="str">
        <f t="shared" si="359"/>
        <v/>
      </c>
      <c r="AO170" s="96" t="s">
        <v>57</v>
      </c>
    </row>
    <row r="171" spans="2:41" s="3" customFormat="1" ht="9.9499999999999993" customHeight="1" x14ac:dyDescent="0.2">
      <c r="B171" s="109" t="s">
        <v>43</v>
      </c>
      <c r="D171" s="40"/>
      <c r="E171" s="73" t="s">
        <v>110</v>
      </c>
      <c r="F171" s="73"/>
      <c r="G171" s="30" t="s">
        <v>138</v>
      </c>
      <c r="H171" s="30"/>
      <c r="I171" s="30"/>
      <c r="J171" s="30"/>
      <c r="K171" s="192">
        <v>3458</v>
      </c>
      <c r="L171" s="30"/>
      <c r="M171" s="30" t="s">
        <v>139</v>
      </c>
      <c r="N171" s="30"/>
      <c r="P171" s="73"/>
      <c r="Q171" s="89"/>
      <c r="R171" s="29"/>
      <c r="S171" s="39">
        <f t="shared" si="350"/>
        <v>44.4</v>
      </c>
      <c r="T171" s="37" t="s">
        <v>44</v>
      </c>
      <c r="U171" s="5" t="str">
        <f>+Instructions!$B$3</f>
        <v>G</v>
      </c>
      <c r="V171" s="52"/>
      <c r="W171" s="56">
        <f>+Instructions!$C$22</f>
        <v>0</v>
      </c>
      <c r="X171" s="39">
        <f t="shared" si="351"/>
        <v>44.4</v>
      </c>
      <c r="Y171" s="52"/>
      <c r="Z171" s="6" t="s">
        <v>279</v>
      </c>
      <c r="AA171" s="39">
        <v>44.4</v>
      </c>
      <c r="AB171" s="60">
        <f t="shared" si="352"/>
        <v>0</v>
      </c>
      <c r="AC171" s="39">
        <f t="shared" si="353"/>
        <v>44.4</v>
      </c>
      <c r="AD171" s="60">
        <f t="shared" si="354"/>
        <v>0</v>
      </c>
      <c r="AE171" s="115"/>
      <c r="AF171" s="124">
        <v>2</v>
      </c>
      <c r="AG171" s="44">
        <f t="shared" si="355"/>
        <v>44.4</v>
      </c>
      <c r="AH171" s="52"/>
      <c r="AJ171" s="17">
        <f t="shared" si="356"/>
        <v>44.4</v>
      </c>
      <c r="AK171" s="17">
        <f t="shared" si="357"/>
        <v>0</v>
      </c>
      <c r="AL171" s="17">
        <f t="shared" si="358"/>
        <v>0</v>
      </c>
      <c r="AM171" s="17" t="str">
        <f t="shared" si="359"/>
        <v/>
      </c>
      <c r="AO171" s="96" t="s">
        <v>57</v>
      </c>
    </row>
    <row r="172" spans="2:41" s="3" customFormat="1" ht="2.85" customHeight="1" x14ac:dyDescent="0.2">
      <c r="P172" s="73"/>
      <c r="Q172" s="89"/>
      <c r="R172" s="6"/>
      <c r="S172" s="39"/>
      <c r="T172" s="6"/>
      <c r="U172" s="5"/>
      <c r="V172" s="52"/>
      <c r="W172" s="56"/>
      <c r="X172" s="15"/>
      <c r="Y172" s="52"/>
      <c r="Z172" s="39"/>
      <c r="AA172" s="39"/>
      <c r="AB172" s="55"/>
      <c r="AC172" s="17"/>
      <c r="AD172" s="15"/>
      <c r="AE172" s="65"/>
      <c r="AF172" s="118"/>
      <c r="AG172" s="39"/>
      <c r="AH172" s="52"/>
      <c r="AJ172" s="17"/>
      <c r="AK172" s="17"/>
      <c r="AL172" s="17"/>
      <c r="AM172" s="17"/>
      <c r="AO172" s="31" t="s">
        <v>57</v>
      </c>
    </row>
    <row r="173" spans="2:41" s="3" customFormat="1" ht="9.9499999999999993" customHeight="1" x14ac:dyDescent="0.2">
      <c r="B173" s="111" t="s">
        <v>89</v>
      </c>
      <c r="D173" s="40"/>
      <c r="E173" s="73" t="s">
        <v>199</v>
      </c>
      <c r="F173" s="73"/>
      <c r="G173" s="30" t="s">
        <v>231</v>
      </c>
      <c r="H173" s="30"/>
      <c r="I173" s="30"/>
      <c r="J173" s="30"/>
      <c r="K173" s="30" t="s">
        <v>187</v>
      </c>
      <c r="L173" s="30"/>
      <c r="M173" s="30"/>
      <c r="N173" s="30"/>
      <c r="P173" s="73"/>
      <c r="Q173" s="89"/>
      <c r="R173" s="29"/>
      <c r="S173" s="39">
        <f>IF(Suggested="Yes",AA173,AG173)</f>
        <v>2.4500000000000002</v>
      </c>
      <c r="T173" s="37" t="s">
        <v>44</v>
      </c>
      <c r="U173" s="5" t="str">
        <f>+Instructions!$B$3</f>
        <v>G</v>
      </c>
      <c r="V173" s="52"/>
      <c r="W173" s="56">
        <f>+Instructions!$C$22</f>
        <v>0</v>
      </c>
      <c r="X173" s="17">
        <f>ROUND($AA173*(1-W173)+0.004999,2)</f>
        <v>2.4500000000000002</v>
      </c>
      <c r="Y173" s="52"/>
      <c r="Z173" s="6" t="s">
        <v>281</v>
      </c>
      <c r="AA173" s="39">
        <v>2.4500000000000002</v>
      </c>
      <c r="AB173" s="60">
        <f>+W173</f>
        <v>0</v>
      </c>
      <c r="AC173" s="17">
        <f>+X173</f>
        <v>2.4500000000000002</v>
      </c>
      <c r="AD173" s="12">
        <f>(AG173-AC173)/AG173</f>
        <v>0</v>
      </c>
      <c r="AE173" s="115"/>
      <c r="AF173" s="126">
        <v>5</v>
      </c>
      <c r="AG173" s="105">
        <f>SUM(AJ173:AL173)+AE173</f>
        <v>2.4500000000000002</v>
      </c>
      <c r="AH173" s="52"/>
      <c r="AJ173" s="17">
        <f>ROUND(AC173/(1-VLOOKUP(AF173,Group,2,FALSE)),2)</f>
        <v>2.4500000000000002</v>
      </c>
      <c r="AK173" s="17">
        <f>IF(VLOOKUP(AF173,Group,5,FALSE)="YES",VLOOKUP(ROUND(ROUND(AJ173,1)-AJ173,2),Round,2,FALSE)+VLOOKUP(AF173,Group,6,FALSE),0)</f>
        <v>0</v>
      </c>
      <c r="AL173" s="17">
        <f>IF(VLOOKUP(AF173,Group,7,FALSE)="",0,ROUND(AJ173-0.04999,1)-AJ173+AM173)</f>
        <v>0</v>
      </c>
      <c r="AM173" s="17" t="str">
        <f>IF(VLOOKUP(AF173,Group,7,FALSE)="","",VLOOKUP(AF173,Group,7,FALSE))</f>
        <v/>
      </c>
      <c r="AO173" s="96" t="s">
        <v>57</v>
      </c>
    </row>
    <row r="174" spans="2:41" s="3" customFormat="1" ht="9.9499999999999993" customHeight="1" x14ac:dyDescent="0.2">
      <c r="B174" s="111" t="s">
        <v>89</v>
      </c>
      <c r="D174" s="40"/>
      <c r="E174" s="73" t="s">
        <v>188</v>
      </c>
      <c r="F174" s="73"/>
      <c r="G174" s="30" t="s">
        <v>229</v>
      </c>
      <c r="H174" s="30"/>
      <c r="I174" s="30"/>
      <c r="J174" s="30"/>
      <c r="K174" s="30" t="s">
        <v>190</v>
      </c>
      <c r="L174" s="30"/>
      <c r="M174" s="30"/>
      <c r="N174" s="30"/>
      <c r="P174" s="73"/>
      <c r="Q174" s="89"/>
      <c r="R174" s="29"/>
      <c r="S174" s="39">
        <f t="shared" ref="S174" si="360">IF(Suggested="Yes",AA174,AG174)</f>
        <v>12.9</v>
      </c>
      <c r="T174" s="37" t="s">
        <v>44</v>
      </c>
      <c r="U174" s="5" t="str">
        <f>+Instructions!$B$3</f>
        <v>G</v>
      </c>
      <c r="V174" s="52"/>
      <c r="W174" s="56">
        <f>+Instructions!$C$22</f>
        <v>0</v>
      </c>
      <c r="X174" s="17">
        <f t="shared" ref="X174" si="361">ROUND($AA174*(1-W174)+0.004999,2)</f>
        <v>12.9</v>
      </c>
      <c r="Y174" s="52"/>
      <c r="Z174" s="6" t="s">
        <v>281</v>
      </c>
      <c r="AA174" s="39">
        <v>12.9</v>
      </c>
      <c r="AB174" s="60">
        <f t="shared" ref="AB174" si="362">+W174</f>
        <v>0</v>
      </c>
      <c r="AC174" s="17">
        <f t="shared" ref="AC174" si="363">+X174</f>
        <v>12.9</v>
      </c>
      <c r="AD174" s="12">
        <f t="shared" ref="AD174" si="364">(AG174-AC174)/AG174</f>
        <v>0</v>
      </c>
      <c r="AE174" s="115"/>
      <c r="AF174" s="126">
        <v>5</v>
      </c>
      <c r="AG174" s="105">
        <f t="shared" ref="AG174" si="365">SUM(AJ174:AL174)+AE174</f>
        <v>12.9</v>
      </c>
      <c r="AH174" s="52"/>
      <c r="AJ174" s="17">
        <f t="shared" ref="AJ174" si="366">ROUND(AC174/(1-VLOOKUP(AF174,Group,2,FALSE)),2)</f>
        <v>12.9</v>
      </c>
      <c r="AK174" s="17">
        <f t="shared" ref="AK174" si="367">IF(VLOOKUP(AF174,Group,5,FALSE)="YES",VLOOKUP(ROUND(ROUND(AJ174,1)-AJ174,2),Round,2,FALSE)+VLOOKUP(AF174,Group,6,FALSE),0)</f>
        <v>0</v>
      </c>
      <c r="AL174" s="17">
        <f t="shared" ref="AL174" si="368">IF(VLOOKUP(AF174,Group,7,FALSE)="",0,ROUND(AJ174-0.04999,1)-AJ174+AM174)</f>
        <v>0</v>
      </c>
      <c r="AM174" s="17" t="str">
        <f t="shared" ref="AM174" si="369">IF(VLOOKUP(AF174,Group,7,FALSE)="","",VLOOKUP(AF174,Group,7,FALSE))</f>
        <v/>
      </c>
      <c r="AO174" s="96" t="s">
        <v>57</v>
      </c>
    </row>
    <row r="175" spans="2:41" s="3" customFormat="1" ht="9.9499999999999993" customHeight="1" x14ac:dyDescent="0.2">
      <c r="B175" s="111" t="s">
        <v>89</v>
      </c>
      <c r="D175" s="40"/>
      <c r="E175" s="73" t="s">
        <v>189</v>
      </c>
      <c r="F175" s="73"/>
      <c r="G175" s="30" t="s">
        <v>229</v>
      </c>
      <c r="H175" s="30"/>
      <c r="I175" s="30"/>
      <c r="J175" s="30"/>
      <c r="K175" s="30" t="s">
        <v>191</v>
      </c>
      <c r="L175" s="30"/>
      <c r="M175" s="30"/>
      <c r="N175" s="30"/>
      <c r="P175" s="73"/>
      <c r="Q175" s="89"/>
      <c r="R175" s="29"/>
      <c r="S175" s="39">
        <f t="shared" ref="S175:S182" si="370">IF(Suggested="Yes",AA175,AG175)</f>
        <v>15.65</v>
      </c>
      <c r="T175" s="37" t="s">
        <v>44</v>
      </c>
      <c r="U175" s="5" t="str">
        <f>+Instructions!$B$3</f>
        <v>G</v>
      </c>
      <c r="V175" s="52"/>
      <c r="W175" s="56">
        <f>+Instructions!$C$22</f>
        <v>0</v>
      </c>
      <c r="X175" s="17">
        <f t="shared" ref="X175:X182" si="371">ROUND($AA175*(1-W175)+0.004999,2)</f>
        <v>15.65</v>
      </c>
      <c r="Y175" s="52"/>
      <c r="Z175" s="6" t="s">
        <v>281</v>
      </c>
      <c r="AA175" s="39">
        <v>15.65</v>
      </c>
      <c r="AB175" s="60">
        <f t="shared" ref="AB175:AB182" si="372">+W175</f>
        <v>0</v>
      </c>
      <c r="AC175" s="17">
        <f t="shared" ref="AC175:AC182" si="373">+X175</f>
        <v>15.65</v>
      </c>
      <c r="AD175" s="12">
        <f t="shared" ref="AD175:AD182" si="374">(AG175-AC175)/AG175</f>
        <v>0</v>
      </c>
      <c r="AE175" s="115"/>
      <c r="AF175" s="126">
        <v>5</v>
      </c>
      <c r="AG175" s="105">
        <f t="shared" ref="AG175:AG182" si="375">SUM(AJ175:AL175)+AE175</f>
        <v>15.65</v>
      </c>
      <c r="AH175" s="52"/>
      <c r="AJ175" s="17">
        <f t="shared" ref="AJ175:AJ182" si="376">ROUND(AC175/(1-VLOOKUP(AF175,Group,2,FALSE)),2)</f>
        <v>15.65</v>
      </c>
      <c r="AK175" s="17">
        <f t="shared" ref="AK175:AK182" si="377">IF(VLOOKUP(AF175,Group,5,FALSE)="YES",VLOOKUP(ROUND(ROUND(AJ175,1)-AJ175,2),Round,2,FALSE)+VLOOKUP(AF175,Group,6,FALSE),0)</f>
        <v>0</v>
      </c>
      <c r="AL175" s="17">
        <f t="shared" ref="AL175:AL182" si="378">IF(VLOOKUP(AF175,Group,7,FALSE)="",0,ROUND(AJ175-0.04999,1)-AJ175+AM175)</f>
        <v>0</v>
      </c>
      <c r="AM175" s="17" t="str">
        <f t="shared" ref="AM175:AM182" si="379">IF(VLOOKUP(AF175,Group,7,FALSE)="","",VLOOKUP(AF175,Group,7,FALSE))</f>
        <v/>
      </c>
      <c r="AO175" s="96" t="s">
        <v>57</v>
      </c>
    </row>
    <row r="176" spans="2:41" s="3" customFormat="1" ht="9.9499999999999993" customHeight="1" x14ac:dyDescent="0.2">
      <c r="B176" s="111" t="s">
        <v>89</v>
      </c>
      <c r="D176" s="40"/>
      <c r="E176" s="73" t="s">
        <v>200</v>
      </c>
      <c r="F176" s="73"/>
      <c r="G176" s="30" t="s">
        <v>229</v>
      </c>
      <c r="H176" s="30"/>
      <c r="I176" s="30"/>
      <c r="J176" s="30"/>
      <c r="K176" s="30" t="s">
        <v>192</v>
      </c>
      <c r="L176" s="30"/>
      <c r="M176" s="30"/>
      <c r="N176" s="30"/>
      <c r="P176" s="73"/>
      <c r="Q176" s="89"/>
      <c r="R176" s="29"/>
      <c r="S176" s="39">
        <f t="shared" si="370"/>
        <v>18.149999999999999</v>
      </c>
      <c r="T176" s="37" t="s">
        <v>44</v>
      </c>
      <c r="U176" s="5" t="str">
        <f>+Instructions!$B$3</f>
        <v>G</v>
      </c>
      <c r="V176" s="52"/>
      <c r="W176" s="56">
        <f>+Instructions!$C$22</f>
        <v>0</v>
      </c>
      <c r="X176" s="17">
        <f t="shared" si="371"/>
        <v>18.149999999999999</v>
      </c>
      <c r="Y176" s="52"/>
      <c r="Z176" s="6" t="s">
        <v>281</v>
      </c>
      <c r="AA176" s="39">
        <v>18.149999999999999</v>
      </c>
      <c r="AB176" s="60">
        <f t="shared" si="372"/>
        <v>0</v>
      </c>
      <c r="AC176" s="17">
        <f t="shared" si="373"/>
        <v>18.149999999999999</v>
      </c>
      <c r="AD176" s="12">
        <f t="shared" si="374"/>
        <v>0</v>
      </c>
      <c r="AE176" s="115"/>
      <c r="AF176" s="126">
        <v>5</v>
      </c>
      <c r="AG176" s="105">
        <f t="shared" si="375"/>
        <v>18.149999999999999</v>
      </c>
      <c r="AH176" s="52"/>
      <c r="AJ176" s="17">
        <f t="shared" si="376"/>
        <v>18.149999999999999</v>
      </c>
      <c r="AK176" s="17">
        <f t="shared" si="377"/>
        <v>0</v>
      </c>
      <c r="AL176" s="17">
        <f t="shared" si="378"/>
        <v>0</v>
      </c>
      <c r="AM176" s="17" t="str">
        <f t="shared" si="379"/>
        <v/>
      </c>
      <c r="AO176" s="96" t="s">
        <v>57</v>
      </c>
    </row>
    <row r="177" spans="2:41" s="3" customFormat="1" ht="9.9499999999999993" customHeight="1" x14ac:dyDescent="0.2">
      <c r="B177" s="111" t="s">
        <v>89</v>
      </c>
      <c r="D177" s="40"/>
      <c r="E177" s="73" t="s">
        <v>201</v>
      </c>
      <c r="F177" s="73"/>
      <c r="G177" s="30" t="s">
        <v>230</v>
      </c>
      <c r="H177" s="30"/>
      <c r="I177" s="30"/>
      <c r="J177" s="30"/>
      <c r="K177" s="30" t="s">
        <v>193</v>
      </c>
      <c r="L177" s="30"/>
      <c r="M177" s="30"/>
      <c r="N177" s="30"/>
      <c r="P177" s="73"/>
      <c r="Q177" s="89"/>
      <c r="R177" s="29"/>
      <c r="S177" s="39">
        <f t="shared" si="370"/>
        <v>15.55</v>
      </c>
      <c r="T177" s="37" t="s">
        <v>44</v>
      </c>
      <c r="U177" s="5" t="str">
        <f>+Instructions!$B$3</f>
        <v>G</v>
      </c>
      <c r="V177" s="52"/>
      <c r="W177" s="56">
        <f>+Instructions!$C$22</f>
        <v>0</v>
      </c>
      <c r="X177" s="17">
        <f t="shared" si="371"/>
        <v>15.55</v>
      </c>
      <c r="Y177" s="52"/>
      <c r="Z177" s="6" t="s">
        <v>281</v>
      </c>
      <c r="AA177" s="39">
        <v>15.55</v>
      </c>
      <c r="AB177" s="60">
        <f t="shared" si="372"/>
        <v>0</v>
      </c>
      <c r="AC177" s="17">
        <f t="shared" si="373"/>
        <v>15.55</v>
      </c>
      <c r="AD177" s="12">
        <f t="shared" si="374"/>
        <v>0</v>
      </c>
      <c r="AE177" s="115"/>
      <c r="AF177" s="126">
        <v>5</v>
      </c>
      <c r="AG177" s="105">
        <f t="shared" si="375"/>
        <v>15.55</v>
      </c>
      <c r="AH177" s="52"/>
      <c r="AJ177" s="17">
        <f t="shared" si="376"/>
        <v>15.55</v>
      </c>
      <c r="AK177" s="17">
        <f t="shared" si="377"/>
        <v>0</v>
      </c>
      <c r="AL177" s="17">
        <f t="shared" si="378"/>
        <v>0</v>
      </c>
      <c r="AM177" s="17" t="str">
        <f t="shared" si="379"/>
        <v/>
      </c>
      <c r="AO177" s="96" t="s">
        <v>57</v>
      </c>
    </row>
    <row r="178" spans="2:41" s="3" customFormat="1" ht="9.9499999999999993" customHeight="1" x14ac:dyDescent="0.2">
      <c r="B178" s="111" t="s">
        <v>89</v>
      </c>
      <c r="D178" s="40"/>
      <c r="E178" s="73" t="s">
        <v>202</v>
      </c>
      <c r="F178" s="73"/>
      <c r="G178" s="30" t="s">
        <v>230</v>
      </c>
      <c r="H178" s="30"/>
      <c r="I178" s="30"/>
      <c r="J178" s="30"/>
      <c r="K178" s="30" t="s">
        <v>194</v>
      </c>
      <c r="L178" s="30"/>
      <c r="M178" s="30"/>
      <c r="N178" s="30"/>
      <c r="P178" s="73"/>
      <c r="Q178" s="89"/>
      <c r="R178" s="29"/>
      <c r="S178" s="39">
        <f t="shared" si="370"/>
        <v>17.3</v>
      </c>
      <c r="T178" s="37" t="s">
        <v>44</v>
      </c>
      <c r="U178" s="5" t="str">
        <f>+Instructions!$B$3</f>
        <v>G</v>
      </c>
      <c r="V178" s="52"/>
      <c r="W178" s="56">
        <f>+Instructions!$C$22</f>
        <v>0</v>
      </c>
      <c r="X178" s="17">
        <f t="shared" si="371"/>
        <v>17.3</v>
      </c>
      <c r="Y178" s="52"/>
      <c r="Z178" s="6" t="s">
        <v>281</v>
      </c>
      <c r="AA178" s="39">
        <v>17.3</v>
      </c>
      <c r="AB178" s="60">
        <f t="shared" si="372"/>
        <v>0</v>
      </c>
      <c r="AC178" s="17">
        <f t="shared" si="373"/>
        <v>17.3</v>
      </c>
      <c r="AD178" s="12">
        <f t="shared" si="374"/>
        <v>0</v>
      </c>
      <c r="AE178" s="115"/>
      <c r="AF178" s="126">
        <v>5</v>
      </c>
      <c r="AG178" s="105">
        <f t="shared" si="375"/>
        <v>17.3</v>
      </c>
      <c r="AH178" s="52"/>
      <c r="AJ178" s="17">
        <f t="shared" si="376"/>
        <v>17.3</v>
      </c>
      <c r="AK178" s="17">
        <f t="shared" si="377"/>
        <v>0</v>
      </c>
      <c r="AL178" s="17">
        <f t="shared" si="378"/>
        <v>0</v>
      </c>
      <c r="AM178" s="17" t="str">
        <f t="shared" si="379"/>
        <v/>
      </c>
      <c r="AO178" s="96" t="s">
        <v>57</v>
      </c>
    </row>
    <row r="179" spans="2:41" s="3" customFormat="1" ht="9.9499999999999993" customHeight="1" x14ac:dyDescent="0.2">
      <c r="B179" s="111" t="s">
        <v>89</v>
      </c>
      <c r="D179" s="40"/>
      <c r="E179" s="73" t="s">
        <v>203</v>
      </c>
      <c r="F179" s="73"/>
      <c r="G179" s="30" t="s">
        <v>230</v>
      </c>
      <c r="H179" s="30"/>
      <c r="I179" s="30"/>
      <c r="J179" s="30"/>
      <c r="K179" s="30" t="s">
        <v>195</v>
      </c>
      <c r="L179" s="30"/>
      <c r="M179" s="30"/>
      <c r="N179" s="30"/>
      <c r="P179" s="73"/>
      <c r="Q179" s="89"/>
      <c r="R179" s="29"/>
      <c r="S179" s="39">
        <f t="shared" si="370"/>
        <v>19.899999999999999</v>
      </c>
      <c r="T179" s="37" t="s">
        <v>44</v>
      </c>
      <c r="U179" s="5" t="str">
        <f>+Instructions!$B$3</f>
        <v>G</v>
      </c>
      <c r="V179" s="52"/>
      <c r="W179" s="56">
        <f>+Instructions!$C$22</f>
        <v>0</v>
      </c>
      <c r="X179" s="17">
        <f t="shared" si="371"/>
        <v>19.899999999999999</v>
      </c>
      <c r="Y179" s="52"/>
      <c r="Z179" s="6" t="s">
        <v>281</v>
      </c>
      <c r="AA179" s="39">
        <v>19.899999999999999</v>
      </c>
      <c r="AB179" s="60">
        <f t="shared" si="372"/>
        <v>0</v>
      </c>
      <c r="AC179" s="17">
        <f t="shared" si="373"/>
        <v>19.899999999999999</v>
      </c>
      <c r="AD179" s="12">
        <f t="shared" si="374"/>
        <v>0</v>
      </c>
      <c r="AE179" s="115"/>
      <c r="AF179" s="126">
        <v>5</v>
      </c>
      <c r="AG179" s="105">
        <f t="shared" si="375"/>
        <v>19.899999999999999</v>
      </c>
      <c r="AH179" s="52"/>
      <c r="AJ179" s="17">
        <f t="shared" si="376"/>
        <v>19.899999999999999</v>
      </c>
      <c r="AK179" s="17">
        <f t="shared" si="377"/>
        <v>0</v>
      </c>
      <c r="AL179" s="17">
        <f t="shared" si="378"/>
        <v>0</v>
      </c>
      <c r="AM179" s="17" t="str">
        <f t="shared" si="379"/>
        <v/>
      </c>
      <c r="AO179" s="96" t="s">
        <v>57</v>
      </c>
    </row>
    <row r="180" spans="2:41" s="3" customFormat="1" ht="9.9499999999999993" customHeight="1" x14ac:dyDescent="0.2">
      <c r="B180" s="111" t="s">
        <v>89</v>
      </c>
      <c r="D180" s="40"/>
      <c r="E180" s="73" t="s">
        <v>204</v>
      </c>
      <c r="F180" s="73"/>
      <c r="G180" s="30" t="s">
        <v>230</v>
      </c>
      <c r="H180" s="30"/>
      <c r="I180" s="30"/>
      <c r="J180" s="30"/>
      <c r="K180" s="30" t="s">
        <v>196</v>
      </c>
      <c r="L180" s="30"/>
      <c r="M180" s="30"/>
      <c r="N180" s="30"/>
      <c r="P180" s="73"/>
      <c r="Q180" s="89"/>
      <c r="R180" s="29"/>
      <c r="S180" s="39">
        <f t="shared" si="370"/>
        <v>23.15</v>
      </c>
      <c r="T180" s="37" t="s">
        <v>44</v>
      </c>
      <c r="U180" s="5" t="str">
        <f>+Instructions!$B$3</f>
        <v>G</v>
      </c>
      <c r="V180" s="52"/>
      <c r="W180" s="56">
        <f>+Instructions!$C$22</f>
        <v>0</v>
      </c>
      <c r="X180" s="17">
        <f t="shared" si="371"/>
        <v>23.15</v>
      </c>
      <c r="Y180" s="52"/>
      <c r="Z180" s="6" t="s">
        <v>281</v>
      </c>
      <c r="AA180" s="39">
        <v>23.15</v>
      </c>
      <c r="AB180" s="60">
        <f t="shared" si="372"/>
        <v>0</v>
      </c>
      <c r="AC180" s="17">
        <f t="shared" si="373"/>
        <v>23.15</v>
      </c>
      <c r="AD180" s="12">
        <f t="shared" si="374"/>
        <v>0</v>
      </c>
      <c r="AE180" s="115"/>
      <c r="AF180" s="126">
        <v>5</v>
      </c>
      <c r="AG180" s="105">
        <f t="shared" si="375"/>
        <v>23.15</v>
      </c>
      <c r="AH180" s="52"/>
      <c r="AJ180" s="17">
        <f t="shared" si="376"/>
        <v>23.15</v>
      </c>
      <c r="AK180" s="17">
        <f t="shared" si="377"/>
        <v>0</v>
      </c>
      <c r="AL180" s="17">
        <f t="shared" si="378"/>
        <v>0</v>
      </c>
      <c r="AM180" s="17" t="str">
        <f t="shared" si="379"/>
        <v/>
      </c>
      <c r="AO180" s="96" t="s">
        <v>57</v>
      </c>
    </row>
    <row r="181" spans="2:41" s="3" customFormat="1" ht="9.9499999999999993" customHeight="1" x14ac:dyDescent="0.2">
      <c r="B181" s="111" t="s">
        <v>89</v>
      </c>
      <c r="D181" s="40"/>
      <c r="E181" s="73" t="s">
        <v>205</v>
      </c>
      <c r="F181" s="73"/>
      <c r="G181" s="30" t="s">
        <v>230</v>
      </c>
      <c r="H181" s="30"/>
      <c r="I181" s="30"/>
      <c r="J181" s="30"/>
      <c r="K181" s="30" t="s">
        <v>197</v>
      </c>
      <c r="L181" s="30"/>
      <c r="M181" s="30"/>
      <c r="N181" s="30"/>
      <c r="P181" s="73"/>
      <c r="Q181" s="89"/>
      <c r="R181" s="29"/>
      <c r="S181" s="39">
        <f t="shared" si="370"/>
        <v>27.95</v>
      </c>
      <c r="T181" s="37" t="s">
        <v>44</v>
      </c>
      <c r="U181" s="5" t="str">
        <f>+Instructions!$B$3</f>
        <v>G</v>
      </c>
      <c r="V181" s="52"/>
      <c r="W181" s="56">
        <f>+Instructions!$C$22</f>
        <v>0</v>
      </c>
      <c r="X181" s="17">
        <f t="shared" si="371"/>
        <v>27.95</v>
      </c>
      <c r="Y181" s="52"/>
      <c r="Z181" s="6" t="s">
        <v>281</v>
      </c>
      <c r="AA181" s="39">
        <v>27.95</v>
      </c>
      <c r="AB181" s="60">
        <f t="shared" si="372"/>
        <v>0</v>
      </c>
      <c r="AC181" s="17">
        <f t="shared" si="373"/>
        <v>27.95</v>
      </c>
      <c r="AD181" s="12">
        <f t="shared" si="374"/>
        <v>0</v>
      </c>
      <c r="AE181" s="115"/>
      <c r="AF181" s="126">
        <v>5</v>
      </c>
      <c r="AG181" s="105">
        <f t="shared" si="375"/>
        <v>27.95</v>
      </c>
      <c r="AH181" s="52"/>
      <c r="AJ181" s="17">
        <f t="shared" si="376"/>
        <v>27.95</v>
      </c>
      <c r="AK181" s="17">
        <f t="shared" si="377"/>
        <v>0</v>
      </c>
      <c r="AL181" s="17">
        <f t="shared" si="378"/>
        <v>0</v>
      </c>
      <c r="AM181" s="17" t="str">
        <f t="shared" si="379"/>
        <v/>
      </c>
      <c r="AO181" s="96" t="s">
        <v>57</v>
      </c>
    </row>
    <row r="182" spans="2:41" s="3" customFormat="1" ht="9.9499999999999993" customHeight="1" x14ac:dyDescent="0.2">
      <c r="B182" s="111" t="s">
        <v>89</v>
      </c>
      <c r="D182" s="40"/>
      <c r="E182" s="73" t="s">
        <v>212</v>
      </c>
      <c r="F182" s="73"/>
      <c r="G182" s="30" t="s">
        <v>206</v>
      </c>
      <c r="H182" s="30"/>
      <c r="I182" s="30"/>
      <c r="J182" s="30"/>
      <c r="K182" s="30" t="s">
        <v>207</v>
      </c>
      <c r="L182" s="30"/>
      <c r="M182" s="30"/>
      <c r="N182" s="30"/>
      <c r="P182" s="73"/>
      <c r="Q182" s="89"/>
      <c r="R182" s="29"/>
      <c r="S182" s="39">
        <f t="shared" si="370"/>
        <v>6.55</v>
      </c>
      <c r="T182" s="37" t="s">
        <v>44</v>
      </c>
      <c r="U182" s="5" t="str">
        <f>+Instructions!$B$3</f>
        <v>G</v>
      </c>
      <c r="V182" s="52"/>
      <c r="W182" s="56">
        <f>+Instructions!$C$22</f>
        <v>0</v>
      </c>
      <c r="X182" s="17">
        <f t="shared" si="371"/>
        <v>6.55</v>
      </c>
      <c r="Y182" s="52"/>
      <c r="Z182" s="6" t="s">
        <v>281</v>
      </c>
      <c r="AA182" s="39">
        <v>6.55</v>
      </c>
      <c r="AB182" s="60">
        <f t="shared" si="372"/>
        <v>0</v>
      </c>
      <c r="AC182" s="17">
        <f t="shared" si="373"/>
        <v>6.55</v>
      </c>
      <c r="AD182" s="12">
        <f t="shared" si="374"/>
        <v>0</v>
      </c>
      <c r="AE182" s="115"/>
      <c r="AF182" s="126">
        <v>5</v>
      </c>
      <c r="AG182" s="105">
        <f t="shared" si="375"/>
        <v>6.55</v>
      </c>
      <c r="AH182" s="52"/>
      <c r="AJ182" s="17">
        <f t="shared" si="376"/>
        <v>6.55</v>
      </c>
      <c r="AK182" s="17">
        <f t="shared" si="377"/>
        <v>0</v>
      </c>
      <c r="AL182" s="17">
        <f t="shared" si="378"/>
        <v>0</v>
      </c>
      <c r="AM182" s="17" t="str">
        <f t="shared" si="379"/>
        <v/>
      </c>
      <c r="AO182" s="96" t="s">
        <v>57</v>
      </c>
    </row>
    <row r="183" spans="2:41" s="3" customFormat="1" ht="9.9499999999999993" customHeight="1" x14ac:dyDescent="0.2">
      <c r="B183" s="111" t="s">
        <v>89</v>
      </c>
      <c r="D183" s="40"/>
      <c r="E183" s="73" t="s">
        <v>213</v>
      </c>
      <c r="F183" s="73"/>
      <c r="G183" s="30" t="s">
        <v>206</v>
      </c>
      <c r="H183" s="30"/>
      <c r="I183" s="30"/>
      <c r="J183" s="30"/>
      <c r="K183" s="30" t="s">
        <v>208</v>
      </c>
      <c r="L183" s="30"/>
      <c r="M183" s="30"/>
      <c r="N183" s="30"/>
      <c r="P183" s="73"/>
      <c r="Q183" s="89"/>
      <c r="R183" s="29"/>
      <c r="S183" s="39">
        <f t="shared" ref="S183:S193" si="380">IF(Suggested="Yes",AA183,AG183)</f>
        <v>10.4</v>
      </c>
      <c r="T183" s="37" t="s">
        <v>44</v>
      </c>
      <c r="U183" s="5" t="str">
        <f>+Instructions!$B$3</f>
        <v>G</v>
      </c>
      <c r="V183" s="52"/>
      <c r="W183" s="56">
        <f>+Instructions!$C$22</f>
        <v>0</v>
      </c>
      <c r="X183" s="17">
        <f t="shared" ref="X183:X193" si="381">ROUND($AA183*(1-W183)+0.004999,2)</f>
        <v>10.4</v>
      </c>
      <c r="Y183" s="52"/>
      <c r="Z183" s="6" t="s">
        <v>281</v>
      </c>
      <c r="AA183" s="39">
        <v>10.4</v>
      </c>
      <c r="AB183" s="60">
        <f t="shared" ref="AB183:AB193" si="382">+W183</f>
        <v>0</v>
      </c>
      <c r="AC183" s="17">
        <f t="shared" ref="AC183:AC193" si="383">+X183</f>
        <v>10.4</v>
      </c>
      <c r="AD183" s="12">
        <f t="shared" ref="AD183:AD193" si="384">(AG183-AC183)/AG183</f>
        <v>0</v>
      </c>
      <c r="AE183" s="115"/>
      <c r="AF183" s="126">
        <v>5</v>
      </c>
      <c r="AG183" s="105">
        <f t="shared" ref="AG183:AG193" si="385">SUM(AJ183:AL183)+AE183</f>
        <v>10.4</v>
      </c>
      <c r="AH183" s="52"/>
      <c r="AJ183" s="17">
        <f t="shared" ref="AJ183:AJ193" si="386">ROUND(AC183/(1-VLOOKUP(AF183,Group,2,FALSE)),2)</f>
        <v>10.4</v>
      </c>
      <c r="AK183" s="17">
        <f t="shared" ref="AK183:AK193" si="387">IF(VLOOKUP(AF183,Group,5,FALSE)="YES",VLOOKUP(ROUND(ROUND(AJ183,1)-AJ183,2),Round,2,FALSE)+VLOOKUP(AF183,Group,6,FALSE),0)</f>
        <v>0</v>
      </c>
      <c r="AL183" s="17">
        <f t="shared" ref="AL183:AL193" si="388">IF(VLOOKUP(AF183,Group,7,FALSE)="",0,ROUND(AJ183-0.04999,1)-AJ183+AM183)</f>
        <v>0</v>
      </c>
      <c r="AM183" s="17" t="str">
        <f t="shared" ref="AM183:AM193" si="389">IF(VLOOKUP(AF183,Group,7,FALSE)="","",VLOOKUP(AF183,Group,7,FALSE))</f>
        <v/>
      </c>
      <c r="AO183" s="96" t="s">
        <v>57</v>
      </c>
    </row>
    <row r="184" spans="2:41" s="3" customFormat="1" ht="9.9499999999999993" customHeight="1" x14ac:dyDescent="0.2">
      <c r="B184" s="111" t="s">
        <v>89</v>
      </c>
      <c r="D184" s="40"/>
      <c r="E184" s="73" t="s">
        <v>211</v>
      </c>
      <c r="F184" s="73"/>
      <c r="G184" s="30" t="s">
        <v>209</v>
      </c>
      <c r="H184" s="30"/>
      <c r="I184" s="30"/>
      <c r="J184" s="30"/>
      <c r="K184" s="30" t="s">
        <v>210</v>
      </c>
      <c r="L184" s="30"/>
      <c r="M184" s="30"/>
      <c r="N184" s="30"/>
      <c r="P184" s="73"/>
      <c r="Q184" s="89"/>
      <c r="R184" s="29"/>
      <c r="S184" s="39">
        <f t="shared" si="380"/>
        <v>3.25</v>
      </c>
      <c r="T184" s="37" t="s">
        <v>44</v>
      </c>
      <c r="U184" s="5" t="str">
        <f>+Instructions!$B$3</f>
        <v>G</v>
      </c>
      <c r="V184" s="52"/>
      <c r="W184" s="56">
        <f>+Instructions!$C$22</f>
        <v>0</v>
      </c>
      <c r="X184" s="17">
        <f t="shared" si="381"/>
        <v>3.25</v>
      </c>
      <c r="Y184" s="52"/>
      <c r="Z184" s="6" t="s">
        <v>281</v>
      </c>
      <c r="AA184" s="39">
        <v>3.25</v>
      </c>
      <c r="AB184" s="60">
        <f t="shared" si="382"/>
        <v>0</v>
      </c>
      <c r="AC184" s="17">
        <f t="shared" si="383"/>
        <v>3.25</v>
      </c>
      <c r="AD184" s="12">
        <f t="shared" si="384"/>
        <v>0</v>
      </c>
      <c r="AE184" s="115"/>
      <c r="AF184" s="126">
        <v>5</v>
      </c>
      <c r="AG184" s="105">
        <f t="shared" si="385"/>
        <v>3.25</v>
      </c>
      <c r="AH184" s="52"/>
      <c r="AJ184" s="17">
        <f t="shared" si="386"/>
        <v>3.25</v>
      </c>
      <c r="AK184" s="17">
        <f t="shared" si="387"/>
        <v>0</v>
      </c>
      <c r="AL184" s="17">
        <f t="shared" si="388"/>
        <v>0</v>
      </c>
      <c r="AM184" s="17" t="str">
        <f t="shared" si="389"/>
        <v/>
      </c>
      <c r="AO184" s="96" t="s">
        <v>57</v>
      </c>
    </row>
    <row r="185" spans="2:41" s="3" customFormat="1" ht="9.9499999999999993" customHeight="1" x14ac:dyDescent="0.2">
      <c r="B185" s="111" t="s">
        <v>89</v>
      </c>
      <c r="D185" s="40"/>
      <c r="E185" s="73" t="s">
        <v>222</v>
      </c>
      <c r="F185" s="73"/>
      <c r="G185" s="30" t="s">
        <v>214</v>
      </c>
      <c r="H185" s="30"/>
      <c r="I185" s="30"/>
      <c r="J185" s="30"/>
      <c r="K185" s="30" t="s">
        <v>215</v>
      </c>
      <c r="L185" s="30"/>
      <c r="M185" s="30"/>
      <c r="N185" s="30"/>
      <c r="P185" s="73"/>
      <c r="Q185" s="89"/>
      <c r="R185" s="29"/>
      <c r="S185" s="39">
        <f t="shared" si="380"/>
        <v>15.95</v>
      </c>
      <c r="T185" s="37" t="s">
        <v>44</v>
      </c>
      <c r="U185" s="5" t="str">
        <f>+Instructions!$B$3</f>
        <v>G</v>
      </c>
      <c r="V185" s="52"/>
      <c r="W185" s="56">
        <f>+Instructions!$C$22</f>
        <v>0</v>
      </c>
      <c r="X185" s="17">
        <f t="shared" si="381"/>
        <v>15.95</v>
      </c>
      <c r="Y185" s="52"/>
      <c r="Z185" s="6" t="s">
        <v>281</v>
      </c>
      <c r="AA185" s="39">
        <v>15.95</v>
      </c>
      <c r="AB185" s="60">
        <f t="shared" si="382"/>
        <v>0</v>
      </c>
      <c r="AC185" s="17">
        <f t="shared" si="383"/>
        <v>15.95</v>
      </c>
      <c r="AD185" s="12">
        <f t="shared" si="384"/>
        <v>0</v>
      </c>
      <c r="AE185" s="115"/>
      <c r="AF185" s="126">
        <v>5</v>
      </c>
      <c r="AG185" s="105">
        <f t="shared" si="385"/>
        <v>15.95</v>
      </c>
      <c r="AH185" s="52"/>
      <c r="AJ185" s="17">
        <f t="shared" si="386"/>
        <v>15.95</v>
      </c>
      <c r="AK185" s="17">
        <f t="shared" si="387"/>
        <v>0</v>
      </c>
      <c r="AL185" s="17">
        <f t="shared" si="388"/>
        <v>0</v>
      </c>
      <c r="AM185" s="17" t="str">
        <f t="shared" si="389"/>
        <v/>
      </c>
      <c r="AO185" s="96" t="s">
        <v>57</v>
      </c>
    </row>
    <row r="186" spans="2:41" s="3" customFormat="1" ht="9.9499999999999993" customHeight="1" x14ac:dyDescent="0.2">
      <c r="B186" s="111" t="s">
        <v>89</v>
      </c>
      <c r="D186" s="40"/>
      <c r="E186" s="73" t="s">
        <v>223</v>
      </c>
      <c r="F186" s="73"/>
      <c r="G186" s="30" t="s">
        <v>214</v>
      </c>
      <c r="H186" s="30"/>
      <c r="I186" s="30"/>
      <c r="J186" s="30"/>
      <c r="K186" s="30" t="s">
        <v>216</v>
      </c>
      <c r="L186" s="30"/>
      <c r="M186" s="30"/>
      <c r="N186" s="30"/>
      <c r="P186" s="73"/>
      <c r="Q186" s="89"/>
      <c r="R186" s="29"/>
      <c r="S186" s="39">
        <f t="shared" si="380"/>
        <v>17.899999999999999</v>
      </c>
      <c r="T186" s="37" t="s">
        <v>44</v>
      </c>
      <c r="U186" s="5" t="str">
        <f>+Instructions!$B$3</f>
        <v>G</v>
      </c>
      <c r="V186" s="52"/>
      <c r="W186" s="56">
        <f>+Instructions!$C$22</f>
        <v>0</v>
      </c>
      <c r="X186" s="17">
        <f t="shared" si="381"/>
        <v>17.899999999999999</v>
      </c>
      <c r="Y186" s="52"/>
      <c r="Z186" s="6" t="s">
        <v>281</v>
      </c>
      <c r="AA186" s="39">
        <v>17.899999999999999</v>
      </c>
      <c r="AB186" s="60">
        <f t="shared" si="382"/>
        <v>0</v>
      </c>
      <c r="AC186" s="17">
        <f t="shared" si="383"/>
        <v>17.899999999999999</v>
      </c>
      <c r="AD186" s="12">
        <f t="shared" si="384"/>
        <v>0</v>
      </c>
      <c r="AE186" s="115"/>
      <c r="AF186" s="126">
        <v>5</v>
      </c>
      <c r="AG186" s="105">
        <f t="shared" si="385"/>
        <v>17.899999999999999</v>
      </c>
      <c r="AH186" s="52"/>
      <c r="AJ186" s="17">
        <f t="shared" si="386"/>
        <v>17.899999999999999</v>
      </c>
      <c r="AK186" s="17">
        <f t="shared" si="387"/>
        <v>0</v>
      </c>
      <c r="AL186" s="17">
        <f t="shared" si="388"/>
        <v>0</v>
      </c>
      <c r="AM186" s="17" t="str">
        <f t="shared" si="389"/>
        <v/>
      </c>
      <c r="AO186" s="96" t="s">
        <v>57</v>
      </c>
    </row>
    <row r="187" spans="2:41" s="3" customFormat="1" ht="9.9499999999999993" customHeight="1" x14ac:dyDescent="0.2">
      <c r="B187" s="111" t="s">
        <v>89</v>
      </c>
      <c r="D187" s="40"/>
      <c r="E187" s="73" t="s">
        <v>224</v>
      </c>
      <c r="F187" s="73"/>
      <c r="G187" s="30" t="s">
        <v>214</v>
      </c>
      <c r="H187" s="30"/>
      <c r="I187" s="30"/>
      <c r="J187" s="30"/>
      <c r="K187" s="30" t="s">
        <v>217</v>
      </c>
      <c r="L187" s="30"/>
      <c r="M187" s="30"/>
      <c r="N187" s="30"/>
      <c r="P187" s="73"/>
      <c r="Q187" s="89"/>
      <c r="R187" s="29"/>
      <c r="S187" s="39">
        <f t="shared" si="380"/>
        <v>20.25</v>
      </c>
      <c r="T187" s="37" t="s">
        <v>44</v>
      </c>
      <c r="U187" s="5" t="str">
        <f>+Instructions!$B$3</f>
        <v>G</v>
      </c>
      <c r="V187" s="52"/>
      <c r="W187" s="56">
        <f>+Instructions!$C$22</f>
        <v>0</v>
      </c>
      <c r="X187" s="17">
        <f t="shared" si="381"/>
        <v>20.25</v>
      </c>
      <c r="Y187" s="52"/>
      <c r="Z187" s="6" t="s">
        <v>281</v>
      </c>
      <c r="AA187" s="39">
        <v>20.25</v>
      </c>
      <c r="AB187" s="60">
        <f t="shared" si="382"/>
        <v>0</v>
      </c>
      <c r="AC187" s="17">
        <f t="shared" si="383"/>
        <v>20.25</v>
      </c>
      <c r="AD187" s="12">
        <f t="shared" si="384"/>
        <v>0</v>
      </c>
      <c r="AE187" s="115"/>
      <c r="AF187" s="126">
        <v>5</v>
      </c>
      <c r="AG187" s="105">
        <f t="shared" si="385"/>
        <v>20.25</v>
      </c>
      <c r="AH187" s="52"/>
      <c r="AJ187" s="17">
        <f t="shared" si="386"/>
        <v>20.25</v>
      </c>
      <c r="AK187" s="17">
        <f t="shared" si="387"/>
        <v>0</v>
      </c>
      <c r="AL187" s="17">
        <f t="shared" si="388"/>
        <v>0</v>
      </c>
      <c r="AM187" s="17" t="str">
        <f t="shared" si="389"/>
        <v/>
      </c>
      <c r="AO187" s="96" t="s">
        <v>57</v>
      </c>
    </row>
    <row r="188" spans="2:41" s="3" customFormat="1" ht="9.9499999999999993" customHeight="1" x14ac:dyDescent="0.2">
      <c r="B188" s="111" t="s">
        <v>89</v>
      </c>
      <c r="D188" s="40"/>
      <c r="E188" s="73" t="s">
        <v>225</v>
      </c>
      <c r="F188" s="73"/>
      <c r="G188" s="30" t="s">
        <v>214</v>
      </c>
      <c r="H188" s="30"/>
      <c r="I188" s="30"/>
      <c r="J188" s="30"/>
      <c r="K188" s="30" t="s">
        <v>218</v>
      </c>
      <c r="L188" s="30"/>
      <c r="M188" s="30"/>
      <c r="N188" s="30"/>
      <c r="P188" s="73"/>
      <c r="Q188" s="89"/>
      <c r="R188" s="29"/>
      <c r="S188" s="39">
        <f t="shared" si="380"/>
        <v>23.75</v>
      </c>
      <c r="T188" s="37" t="s">
        <v>44</v>
      </c>
      <c r="U188" s="5" t="str">
        <f>+Instructions!$B$3</f>
        <v>G</v>
      </c>
      <c r="V188" s="52"/>
      <c r="W188" s="56">
        <f>+Instructions!$C$22</f>
        <v>0</v>
      </c>
      <c r="X188" s="17">
        <f t="shared" si="381"/>
        <v>23.75</v>
      </c>
      <c r="Y188" s="52"/>
      <c r="Z188" s="6" t="s">
        <v>281</v>
      </c>
      <c r="AA188" s="39">
        <v>23.75</v>
      </c>
      <c r="AB188" s="60">
        <f t="shared" si="382"/>
        <v>0</v>
      </c>
      <c r="AC188" s="17">
        <f t="shared" si="383"/>
        <v>23.75</v>
      </c>
      <c r="AD188" s="12">
        <f t="shared" si="384"/>
        <v>0</v>
      </c>
      <c r="AE188" s="115"/>
      <c r="AF188" s="126">
        <v>5</v>
      </c>
      <c r="AG188" s="105">
        <f t="shared" si="385"/>
        <v>23.75</v>
      </c>
      <c r="AH188" s="52"/>
      <c r="AJ188" s="17">
        <f t="shared" si="386"/>
        <v>23.75</v>
      </c>
      <c r="AK188" s="17">
        <f t="shared" si="387"/>
        <v>0</v>
      </c>
      <c r="AL188" s="17">
        <f t="shared" si="388"/>
        <v>0</v>
      </c>
      <c r="AM188" s="17" t="str">
        <f t="shared" si="389"/>
        <v/>
      </c>
      <c r="AO188" s="96" t="s">
        <v>57</v>
      </c>
    </row>
    <row r="189" spans="2:41" s="3" customFormat="1" ht="9.9499999999999993" customHeight="1" x14ac:dyDescent="0.2">
      <c r="B189" s="111" t="s">
        <v>89</v>
      </c>
      <c r="D189" s="40"/>
      <c r="E189" s="73" t="s">
        <v>227</v>
      </c>
      <c r="F189" s="73"/>
      <c r="G189" s="30" t="s">
        <v>214</v>
      </c>
      <c r="H189" s="30"/>
      <c r="I189" s="30"/>
      <c r="J189" s="30"/>
      <c r="K189" s="30" t="s">
        <v>219</v>
      </c>
      <c r="L189" s="30"/>
      <c r="M189" s="30"/>
      <c r="N189" s="30"/>
      <c r="P189" s="73"/>
      <c r="Q189" s="89"/>
      <c r="R189" s="29"/>
      <c r="S189" s="39">
        <f t="shared" si="380"/>
        <v>28.65</v>
      </c>
      <c r="T189" s="37" t="s">
        <v>44</v>
      </c>
      <c r="U189" s="5" t="str">
        <f>+Instructions!$B$3</f>
        <v>G</v>
      </c>
      <c r="V189" s="52"/>
      <c r="W189" s="56">
        <f>+Instructions!$C$22</f>
        <v>0</v>
      </c>
      <c r="X189" s="17">
        <f t="shared" si="381"/>
        <v>28.65</v>
      </c>
      <c r="Y189" s="52"/>
      <c r="Z189" s="6" t="s">
        <v>281</v>
      </c>
      <c r="AA189" s="39">
        <v>28.65</v>
      </c>
      <c r="AB189" s="60">
        <f t="shared" si="382"/>
        <v>0</v>
      </c>
      <c r="AC189" s="17">
        <f t="shared" si="383"/>
        <v>28.65</v>
      </c>
      <c r="AD189" s="12">
        <f t="shared" si="384"/>
        <v>0</v>
      </c>
      <c r="AE189" s="115"/>
      <c r="AF189" s="126">
        <v>5</v>
      </c>
      <c r="AG189" s="105">
        <f t="shared" si="385"/>
        <v>28.65</v>
      </c>
      <c r="AH189" s="52"/>
      <c r="AJ189" s="17">
        <f t="shared" si="386"/>
        <v>28.65</v>
      </c>
      <c r="AK189" s="17">
        <f t="shared" si="387"/>
        <v>0</v>
      </c>
      <c r="AL189" s="17">
        <f t="shared" si="388"/>
        <v>0</v>
      </c>
      <c r="AM189" s="17" t="str">
        <f t="shared" si="389"/>
        <v/>
      </c>
      <c r="AO189" s="96" t="s">
        <v>57</v>
      </c>
    </row>
    <row r="190" spans="2:41" s="3" customFormat="1" ht="9.9499999999999993" customHeight="1" x14ac:dyDescent="0.2">
      <c r="B190" s="111" t="s">
        <v>89</v>
      </c>
      <c r="D190" s="40"/>
      <c r="E190" s="73" t="s">
        <v>221</v>
      </c>
      <c r="F190" s="73"/>
      <c r="G190" s="30" t="s">
        <v>198</v>
      </c>
      <c r="H190" s="30"/>
      <c r="I190" s="30"/>
      <c r="J190" s="30"/>
      <c r="K190" s="30" t="s">
        <v>220</v>
      </c>
      <c r="L190" s="30"/>
      <c r="M190" s="30"/>
      <c r="N190" s="30"/>
      <c r="P190" s="73"/>
      <c r="Q190" s="89"/>
      <c r="R190" s="29"/>
      <c r="S190" s="39">
        <f t="shared" si="380"/>
        <v>6.45</v>
      </c>
      <c r="T190" s="37" t="s">
        <v>44</v>
      </c>
      <c r="U190" s="5" t="str">
        <f>+Instructions!$B$3</f>
        <v>G</v>
      </c>
      <c r="V190" s="52"/>
      <c r="W190" s="56">
        <f>+Instructions!$C$22</f>
        <v>0</v>
      </c>
      <c r="X190" s="17">
        <f t="shared" si="381"/>
        <v>6.45</v>
      </c>
      <c r="Y190" s="52"/>
      <c r="Z190" s="6" t="s">
        <v>281</v>
      </c>
      <c r="AA190" s="39">
        <v>6.45</v>
      </c>
      <c r="AB190" s="60">
        <f t="shared" si="382"/>
        <v>0</v>
      </c>
      <c r="AC190" s="17">
        <f t="shared" si="383"/>
        <v>6.45</v>
      </c>
      <c r="AD190" s="12">
        <f t="shared" si="384"/>
        <v>0</v>
      </c>
      <c r="AE190" s="115"/>
      <c r="AF190" s="126">
        <v>5</v>
      </c>
      <c r="AG190" s="105">
        <f t="shared" si="385"/>
        <v>6.45</v>
      </c>
      <c r="AH190" s="52"/>
      <c r="AJ190" s="17">
        <f t="shared" si="386"/>
        <v>6.45</v>
      </c>
      <c r="AK190" s="17">
        <f t="shared" si="387"/>
        <v>0</v>
      </c>
      <c r="AL190" s="17">
        <f t="shared" si="388"/>
        <v>0</v>
      </c>
      <c r="AM190" s="17" t="str">
        <f t="shared" si="389"/>
        <v/>
      </c>
      <c r="AO190" s="96" t="s">
        <v>57</v>
      </c>
    </row>
    <row r="191" spans="2:41" s="3" customFormat="1" ht="9.9499999999999993" customHeight="1" x14ac:dyDescent="0.2">
      <c r="B191" s="111" t="s">
        <v>89</v>
      </c>
      <c r="D191" s="40"/>
      <c r="E191" s="73" t="s">
        <v>261</v>
      </c>
      <c r="F191" s="73"/>
      <c r="G191" s="30" t="s">
        <v>263</v>
      </c>
      <c r="H191" s="30"/>
      <c r="I191" s="30"/>
      <c r="J191" s="30"/>
      <c r="K191" s="30" t="s">
        <v>265</v>
      </c>
      <c r="L191" s="30"/>
      <c r="M191" s="30"/>
      <c r="N191" s="30"/>
      <c r="P191" s="73"/>
      <c r="Q191" s="89"/>
      <c r="R191" s="29"/>
      <c r="S191" s="39">
        <f t="shared" ref="S191" si="390">IF(Suggested="Yes",AA191,AG191)</f>
        <v>8.0500000000000007</v>
      </c>
      <c r="T191" s="37" t="s">
        <v>44</v>
      </c>
      <c r="U191" s="5" t="str">
        <f>+Instructions!$B$3</f>
        <v>G</v>
      </c>
      <c r="V191" s="52"/>
      <c r="W191" s="56">
        <f>+Instructions!$C$22</f>
        <v>0</v>
      </c>
      <c r="X191" s="17">
        <f t="shared" ref="X191" si="391">ROUND($AA191*(1-W191)+0.004999,2)</f>
        <v>8.0500000000000007</v>
      </c>
      <c r="Y191" s="52"/>
      <c r="Z191" s="6" t="s">
        <v>279</v>
      </c>
      <c r="AA191" s="39">
        <v>8.0500000000000007</v>
      </c>
      <c r="AB191" s="60">
        <f t="shared" ref="AB191" si="392">+W191</f>
        <v>0</v>
      </c>
      <c r="AC191" s="17">
        <f t="shared" ref="AC191" si="393">+X191</f>
        <v>8.0500000000000007</v>
      </c>
      <c r="AD191" s="12">
        <f t="shared" ref="AD191" si="394">(AG191-AC191)/AG191</f>
        <v>0</v>
      </c>
      <c r="AE191" s="115"/>
      <c r="AF191" s="126">
        <v>5</v>
      </c>
      <c r="AG191" s="105">
        <f t="shared" ref="AG191" si="395">SUM(AJ191:AL191)+AE191</f>
        <v>8.0500000000000007</v>
      </c>
      <c r="AH191" s="52"/>
      <c r="AJ191" s="17">
        <f t="shared" ref="AJ191" si="396">ROUND(AC191/(1-VLOOKUP(AF191,Group,2,FALSE)),2)</f>
        <v>8.0500000000000007</v>
      </c>
      <c r="AK191" s="17">
        <f t="shared" ref="AK191" si="397">IF(VLOOKUP(AF191,Group,5,FALSE)="YES",VLOOKUP(ROUND(ROUND(AJ191,1)-AJ191,2),Round,2,FALSE)+VLOOKUP(AF191,Group,6,FALSE),0)</f>
        <v>0</v>
      </c>
      <c r="AL191" s="17">
        <f t="shared" ref="AL191" si="398">IF(VLOOKUP(AF191,Group,7,FALSE)="",0,ROUND(AJ191-0.04999,1)-AJ191+AM191)</f>
        <v>0</v>
      </c>
      <c r="AM191" s="17" t="str">
        <f t="shared" ref="AM191" si="399">IF(VLOOKUP(AF191,Group,7,FALSE)="","",VLOOKUP(AF191,Group,7,FALSE))</f>
        <v/>
      </c>
      <c r="AO191" s="96" t="s">
        <v>57</v>
      </c>
    </row>
    <row r="192" spans="2:41" s="3" customFormat="1" ht="9.9499999999999993" customHeight="1" x14ac:dyDescent="0.2">
      <c r="B192" s="111" t="s">
        <v>89</v>
      </c>
      <c r="D192" s="40"/>
      <c r="E192" s="73" t="s">
        <v>262</v>
      </c>
      <c r="F192" s="73"/>
      <c r="G192" s="30" t="s">
        <v>264</v>
      </c>
      <c r="H192" s="30"/>
      <c r="I192" s="30"/>
      <c r="J192" s="30"/>
      <c r="K192" s="30" t="s">
        <v>266</v>
      </c>
      <c r="L192" s="30"/>
      <c r="M192" s="30"/>
      <c r="N192" s="30"/>
      <c r="P192" s="73"/>
      <c r="Q192" s="89"/>
      <c r="R192" s="29"/>
      <c r="S192" s="39">
        <f t="shared" si="380"/>
        <v>6.3</v>
      </c>
      <c r="T192" s="37" t="s">
        <v>44</v>
      </c>
      <c r="U192" s="5" t="str">
        <f>+Instructions!$B$3</f>
        <v>G</v>
      </c>
      <c r="V192" s="52"/>
      <c r="W192" s="56">
        <f>+Instructions!$C$22</f>
        <v>0</v>
      </c>
      <c r="X192" s="17">
        <f t="shared" si="381"/>
        <v>6.3</v>
      </c>
      <c r="Y192" s="52"/>
      <c r="Z192" s="6" t="s">
        <v>279</v>
      </c>
      <c r="AA192" s="39">
        <v>6.3</v>
      </c>
      <c r="AB192" s="60">
        <f t="shared" si="382"/>
        <v>0</v>
      </c>
      <c r="AC192" s="17">
        <f t="shared" si="383"/>
        <v>6.3</v>
      </c>
      <c r="AD192" s="12">
        <f t="shared" si="384"/>
        <v>0</v>
      </c>
      <c r="AE192" s="115"/>
      <c r="AF192" s="126">
        <v>5</v>
      </c>
      <c r="AG192" s="105">
        <f t="shared" si="385"/>
        <v>6.3</v>
      </c>
      <c r="AH192" s="52"/>
      <c r="AJ192" s="17">
        <f t="shared" si="386"/>
        <v>6.3</v>
      </c>
      <c r="AK192" s="17">
        <f t="shared" si="387"/>
        <v>0</v>
      </c>
      <c r="AL192" s="17">
        <f t="shared" si="388"/>
        <v>0</v>
      </c>
      <c r="AM192" s="17" t="str">
        <f t="shared" si="389"/>
        <v/>
      </c>
      <c r="AO192" s="96" t="s">
        <v>57</v>
      </c>
    </row>
    <row r="193" spans="2:41" s="3" customFormat="1" ht="9.9499999999999993" customHeight="1" x14ac:dyDescent="0.2">
      <c r="B193" s="111" t="s">
        <v>89</v>
      </c>
      <c r="D193" s="40"/>
      <c r="E193" s="73" t="s">
        <v>258</v>
      </c>
      <c r="F193" s="73"/>
      <c r="G193" s="30" t="s">
        <v>233</v>
      </c>
      <c r="H193" s="30"/>
      <c r="I193" s="30"/>
      <c r="J193" s="30"/>
      <c r="K193" s="30" t="s">
        <v>226</v>
      </c>
      <c r="L193" s="30"/>
      <c r="M193" s="30"/>
      <c r="N193" s="30"/>
      <c r="P193" s="73"/>
      <c r="Q193" s="89"/>
      <c r="R193" s="29"/>
      <c r="S193" s="39">
        <f t="shared" si="380"/>
        <v>156.9</v>
      </c>
      <c r="T193" s="37" t="s">
        <v>44</v>
      </c>
      <c r="U193" s="5" t="str">
        <f>+Instructions!$B$3</f>
        <v>G</v>
      </c>
      <c r="V193" s="52"/>
      <c r="W193" s="56">
        <f>+Instructions!$C$22</f>
        <v>0</v>
      </c>
      <c r="X193" s="17">
        <f t="shared" si="381"/>
        <v>156.9</v>
      </c>
      <c r="Y193" s="52"/>
      <c r="Z193" s="6" t="s">
        <v>281</v>
      </c>
      <c r="AA193" s="39">
        <v>156.9</v>
      </c>
      <c r="AB193" s="60">
        <f t="shared" si="382"/>
        <v>0</v>
      </c>
      <c r="AC193" s="17">
        <f t="shared" si="383"/>
        <v>156.9</v>
      </c>
      <c r="AD193" s="12">
        <f t="shared" si="384"/>
        <v>0</v>
      </c>
      <c r="AE193" s="115"/>
      <c r="AF193" s="126">
        <v>5</v>
      </c>
      <c r="AG193" s="105">
        <f t="shared" si="385"/>
        <v>156.9</v>
      </c>
      <c r="AH193" s="52"/>
      <c r="AJ193" s="17">
        <f t="shared" si="386"/>
        <v>156.9</v>
      </c>
      <c r="AK193" s="17">
        <f t="shared" si="387"/>
        <v>0</v>
      </c>
      <c r="AL193" s="17">
        <f t="shared" si="388"/>
        <v>0</v>
      </c>
      <c r="AM193" s="17" t="str">
        <f t="shared" si="389"/>
        <v/>
      </c>
      <c r="AO193" s="96" t="s">
        <v>57</v>
      </c>
    </row>
    <row r="194" spans="2:41" s="3" customFormat="1" ht="1.5" customHeight="1" x14ac:dyDescent="0.2">
      <c r="P194" s="73"/>
      <c r="Q194" s="89"/>
      <c r="R194" s="6"/>
      <c r="S194" s="39"/>
      <c r="T194" s="6"/>
      <c r="U194" s="5"/>
      <c r="V194" s="52"/>
      <c r="W194" s="56"/>
      <c r="X194" s="15"/>
      <c r="Y194" s="52"/>
      <c r="Z194" s="39"/>
      <c r="AA194" s="39"/>
      <c r="AB194" s="55"/>
      <c r="AC194" s="17"/>
      <c r="AD194" s="15"/>
      <c r="AE194" s="65"/>
      <c r="AF194" s="118"/>
      <c r="AG194" s="39"/>
      <c r="AH194" s="52"/>
      <c r="AJ194" s="17"/>
      <c r="AK194" s="17"/>
      <c r="AL194" s="17"/>
      <c r="AM194" s="17"/>
      <c r="AO194" s="31" t="s">
        <v>57</v>
      </c>
    </row>
    <row r="195" spans="2:41" s="3" customFormat="1" ht="9.9499999999999993" customHeight="1" x14ac:dyDescent="0.2">
      <c r="B195" s="111" t="s">
        <v>89</v>
      </c>
      <c r="D195" s="40"/>
      <c r="E195" s="73"/>
      <c r="F195" s="73"/>
      <c r="G195" s="30" t="s">
        <v>143</v>
      </c>
      <c r="H195" s="30"/>
      <c r="I195" s="30"/>
      <c r="J195" s="30"/>
      <c r="K195" s="30" t="s">
        <v>148</v>
      </c>
      <c r="L195" s="30"/>
      <c r="M195" s="30" t="s">
        <v>139</v>
      </c>
      <c r="N195" s="30"/>
      <c r="P195" s="73"/>
      <c r="Q195" s="89"/>
      <c r="R195" s="29"/>
      <c r="S195" s="39">
        <f t="shared" ref="S195:S208" si="400">IF(Suggested="Yes",AA195,AG195)</f>
        <v>17</v>
      </c>
      <c r="T195" s="37" t="s">
        <v>44</v>
      </c>
      <c r="U195" s="5" t="str">
        <f>+Instructions!$B$3</f>
        <v>G</v>
      </c>
      <c r="V195" s="52"/>
      <c r="W195" s="56">
        <f>+Instructions!$C$22</f>
        <v>0</v>
      </c>
      <c r="X195" s="17">
        <f t="shared" ref="X195:X208" si="401">ROUND($AA195*(1-W195)+0.004999,2)</f>
        <v>17</v>
      </c>
      <c r="Y195" s="52"/>
      <c r="Z195" s="6" t="s">
        <v>281</v>
      </c>
      <c r="AA195" s="39">
        <v>17</v>
      </c>
      <c r="AB195" s="60">
        <f t="shared" ref="AB195:AB208" si="402">+W195</f>
        <v>0</v>
      </c>
      <c r="AC195" s="17">
        <f t="shared" ref="AC195:AC208" si="403">+X195</f>
        <v>17</v>
      </c>
      <c r="AD195" s="12">
        <f t="shared" ref="AD195:AD208" si="404">(AG195-AC195)/AG195</f>
        <v>0</v>
      </c>
      <c r="AE195" s="115"/>
      <c r="AF195" s="126">
        <v>5</v>
      </c>
      <c r="AG195" s="105">
        <f t="shared" ref="AG195:AG208" si="405">SUM(AJ195:AL195)+AE195</f>
        <v>17</v>
      </c>
      <c r="AH195" s="52"/>
      <c r="AJ195" s="17">
        <f t="shared" ref="AJ195:AJ208" si="406">ROUND(AC195/(1-VLOOKUP(AF195,Group,2,FALSE)),2)</f>
        <v>17</v>
      </c>
      <c r="AK195" s="17">
        <f t="shared" ref="AK195:AK208" si="407">IF(VLOOKUP(AF195,Group,5,FALSE)="YES",VLOOKUP(ROUND(ROUND(AJ195,1)-AJ195,2),Round,2,FALSE)+VLOOKUP(AF195,Group,6,FALSE),0)</f>
        <v>0</v>
      </c>
      <c r="AL195" s="17">
        <f t="shared" ref="AL195:AL208" si="408">IF(VLOOKUP(AF195,Group,7,FALSE)="",0,ROUND(AJ195-0.04999,1)-AJ195+AM195)</f>
        <v>0</v>
      </c>
      <c r="AM195" s="17" t="str">
        <f t="shared" ref="AM195:AM208" si="409">IF(VLOOKUP(AF195,Group,7,FALSE)="","",VLOOKUP(AF195,Group,7,FALSE))</f>
        <v/>
      </c>
      <c r="AO195" s="96" t="s">
        <v>57</v>
      </c>
    </row>
    <row r="196" spans="2:41" s="3" customFormat="1" ht="9.9499999999999993" customHeight="1" x14ac:dyDescent="0.2">
      <c r="B196" s="111" t="s">
        <v>89</v>
      </c>
      <c r="D196" s="40"/>
      <c r="E196" s="73"/>
      <c r="F196" s="73"/>
      <c r="G196" s="30" t="s">
        <v>144</v>
      </c>
      <c r="H196" s="30"/>
      <c r="I196" s="30"/>
      <c r="J196" s="30"/>
      <c r="K196" s="30" t="s">
        <v>149</v>
      </c>
      <c r="L196" s="30"/>
      <c r="M196" s="30" t="s">
        <v>139</v>
      </c>
      <c r="N196" s="30"/>
      <c r="P196" s="73"/>
      <c r="Q196" s="89"/>
      <c r="R196" s="29"/>
      <c r="S196" s="39">
        <f t="shared" si="400"/>
        <v>17.05</v>
      </c>
      <c r="T196" s="37" t="s">
        <v>44</v>
      </c>
      <c r="U196" s="5" t="str">
        <f>+Instructions!$B$3</f>
        <v>G</v>
      </c>
      <c r="V196" s="52"/>
      <c r="W196" s="56">
        <f>+Instructions!$C$22</f>
        <v>0</v>
      </c>
      <c r="X196" s="17">
        <f t="shared" si="401"/>
        <v>17.05</v>
      </c>
      <c r="Y196" s="52"/>
      <c r="Z196" s="6" t="s">
        <v>281</v>
      </c>
      <c r="AA196" s="39">
        <v>17.05</v>
      </c>
      <c r="AB196" s="60">
        <f t="shared" si="402"/>
        <v>0</v>
      </c>
      <c r="AC196" s="17">
        <f t="shared" si="403"/>
        <v>17.05</v>
      </c>
      <c r="AD196" s="12">
        <f t="shared" si="404"/>
        <v>0</v>
      </c>
      <c r="AE196" s="115"/>
      <c r="AF196" s="126">
        <v>5</v>
      </c>
      <c r="AG196" s="105">
        <f t="shared" si="405"/>
        <v>17.05</v>
      </c>
      <c r="AH196" s="52"/>
      <c r="AJ196" s="17">
        <f t="shared" si="406"/>
        <v>17.05</v>
      </c>
      <c r="AK196" s="17">
        <f t="shared" si="407"/>
        <v>0</v>
      </c>
      <c r="AL196" s="17">
        <f t="shared" si="408"/>
        <v>0</v>
      </c>
      <c r="AM196" s="17" t="str">
        <f t="shared" si="409"/>
        <v/>
      </c>
      <c r="AO196" s="96" t="s">
        <v>57</v>
      </c>
    </row>
    <row r="197" spans="2:41" s="3" customFormat="1" ht="9.9499999999999993" customHeight="1" x14ac:dyDescent="0.2">
      <c r="B197" s="111" t="s">
        <v>89</v>
      </c>
      <c r="D197" s="40"/>
      <c r="E197" s="73"/>
      <c r="F197" s="73"/>
      <c r="G197" s="30" t="s">
        <v>145</v>
      </c>
      <c r="H197" s="30"/>
      <c r="I197" s="30"/>
      <c r="J197" s="30"/>
      <c r="K197" s="30" t="s">
        <v>150</v>
      </c>
      <c r="L197" s="30"/>
      <c r="M197" s="30" t="s">
        <v>139</v>
      </c>
      <c r="N197" s="30"/>
      <c r="P197" s="73"/>
      <c r="Q197" s="89"/>
      <c r="R197" s="29"/>
      <c r="S197" s="39">
        <f t="shared" si="400"/>
        <v>16.95</v>
      </c>
      <c r="T197" s="37" t="s">
        <v>44</v>
      </c>
      <c r="U197" s="5" t="str">
        <f>+Instructions!$B$3</f>
        <v>G</v>
      </c>
      <c r="V197" s="52"/>
      <c r="W197" s="56">
        <f>+Instructions!$C$22</f>
        <v>0</v>
      </c>
      <c r="X197" s="17">
        <f t="shared" si="401"/>
        <v>16.95</v>
      </c>
      <c r="Y197" s="52"/>
      <c r="Z197" s="6" t="s">
        <v>281</v>
      </c>
      <c r="AA197" s="39">
        <v>16.95</v>
      </c>
      <c r="AB197" s="60">
        <f t="shared" si="402"/>
        <v>0</v>
      </c>
      <c r="AC197" s="17">
        <f t="shared" si="403"/>
        <v>16.95</v>
      </c>
      <c r="AD197" s="12">
        <f t="shared" si="404"/>
        <v>0</v>
      </c>
      <c r="AE197" s="115"/>
      <c r="AF197" s="126">
        <v>5</v>
      </c>
      <c r="AG197" s="105">
        <f t="shared" si="405"/>
        <v>16.95</v>
      </c>
      <c r="AH197" s="52"/>
      <c r="AJ197" s="17">
        <f t="shared" si="406"/>
        <v>16.95</v>
      </c>
      <c r="AK197" s="17">
        <f t="shared" si="407"/>
        <v>0</v>
      </c>
      <c r="AL197" s="17">
        <f t="shared" si="408"/>
        <v>0</v>
      </c>
      <c r="AM197" s="17" t="str">
        <f t="shared" si="409"/>
        <v/>
      </c>
      <c r="AO197" s="96" t="s">
        <v>57</v>
      </c>
    </row>
    <row r="198" spans="2:41" s="3" customFormat="1" ht="9.9499999999999993" customHeight="1" x14ac:dyDescent="0.2">
      <c r="B198" s="111" t="s">
        <v>89</v>
      </c>
      <c r="D198" s="40"/>
      <c r="E198" s="73" t="s">
        <v>228</v>
      </c>
      <c r="F198" s="73"/>
      <c r="G198" s="30" t="s">
        <v>277</v>
      </c>
      <c r="H198" s="30"/>
      <c r="I198" s="30"/>
      <c r="J198" s="30"/>
      <c r="K198" s="30" t="s">
        <v>151</v>
      </c>
      <c r="L198" s="30"/>
      <c r="M198" s="30" t="s">
        <v>118</v>
      </c>
      <c r="N198" s="30"/>
      <c r="P198" s="73"/>
      <c r="Q198" s="89"/>
      <c r="R198" s="29"/>
      <c r="S198" s="39">
        <f t="shared" si="400"/>
        <v>7.75</v>
      </c>
      <c r="T198" s="37" t="s">
        <v>44</v>
      </c>
      <c r="U198" s="5" t="str">
        <f>+Instructions!$B$3</f>
        <v>G</v>
      </c>
      <c r="V198" s="52"/>
      <c r="W198" s="56">
        <f>+Instructions!$C$22</f>
        <v>0</v>
      </c>
      <c r="X198" s="17">
        <f t="shared" si="401"/>
        <v>7.75</v>
      </c>
      <c r="Y198" s="52"/>
      <c r="Z198" s="6" t="s">
        <v>281</v>
      </c>
      <c r="AA198" s="39">
        <v>7.75</v>
      </c>
      <c r="AB198" s="60">
        <f t="shared" si="402"/>
        <v>0</v>
      </c>
      <c r="AC198" s="17">
        <f t="shared" si="403"/>
        <v>7.75</v>
      </c>
      <c r="AD198" s="12">
        <f t="shared" si="404"/>
        <v>0</v>
      </c>
      <c r="AE198" s="115"/>
      <c r="AF198" s="126">
        <v>5</v>
      </c>
      <c r="AG198" s="105">
        <f t="shared" si="405"/>
        <v>7.75</v>
      </c>
      <c r="AH198" s="52"/>
      <c r="AJ198" s="17">
        <f t="shared" si="406"/>
        <v>7.75</v>
      </c>
      <c r="AK198" s="17">
        <f t="shared" si="407"/>
        <v>0</v>
      </c>
      <c r="AL198" s="17">
        <f t="shared" si="408"/>
        <v>0</v>
      </c>
      <c r="AM198" s="17" t="str">
        <f t="shared" si="409"/>
        <v/>
      </c>
      <c r="AO198" s="96" t="s">
        <v>57</v>
      </c>
    </row>
    <row r="199" spans="2:41" s="3" customFormat="1" ht="9.9499999999999993" customHeight="1" x14ac:dyDescent="0.2">
      <c r="B199" s="111" t="s">
        <v>89</v>
      </c>
      <c r="D199" s="40"/>
      <c r="E199" s="73"/>
      <c r="F199" s="73"/>
      <c r="G199" s="30" t="s">
        <v>146</v>
      </c>
      <c r="H199" s="30"/>
      <c r="I199" s="30"/>
      <c r="J199" s="30"/>
      <c r="K199" s="30" t="s">
        <v>152</v>
      </c>
      <c r="L199" s="30"/>
      <c r="M199" s="30" t="s">
        <v>139</v>
      </c>
      <c r="N199" s="30"/>
      <c r="P199" s="73"/>
      <c r="Q199" s="89"/>
      <c r="R199" s="29"/>
      <c r="S199" s="39">
        <f t="shared" si="400"/>
        <v>179.45</v>
      </c>
      <c r="T199" s="37" t="s">
        <v>44</v>
      </c>
      <c r="U199" s="5" t="str">
        <f>+Instructions!$B$3</f>
        <v>G</v>
      </c>
      <c r="V199" s="52"/>
      <c r="W199" s="56">
        <f>+Instructions!$C$22</f>
        <v>0</v>
      </c>
      <c r="X199" s="17">
        <f t="shared" si="401"/>
        <v>179.45</v>
      </c>
      <c r="Y199" s="52"/>
      <c r="Z199" s="6" t="s">
        <v>281</v>
      </c>
      <c r="AA199" s="39">
        <v>179.45</v>
      </c>
      <c r="AB199" s="60">
        <f t="shared" si="402"/>
        <v>0</v>
      </c>
      <c r="AC199" s="17">
        <f t="shared" si="403"/>
        <v>179.45</v>
      </c>
      <c r="AD199" s="12">
        <f t="shared" si="404"/>
        <v>0</v>
      </c>
      <c r="AE199" s="115"/>
      <c r="AF199" s="126">
        <v>5</v>
      </c>
      <c r="AG199" s="105">
        <f t="shared" si="405"/>
        <v>179.45</v>
      </c>
      <c r="AH199" s="52"/>
      <c r="AJ199" s="17">
        <f t="shared" si="406"/>
        <v>179.45</v>
      </c>
      <c r="AK199" s="17">
        <f t="shared" si="407"/>
        <v>0</v>
      </c>
      <c r="AL199" s="17">
        <f t="shared" si="408"/>
        <v>0</v>
      </c>
      <c r="AM199" s="17" t="str">
        <f t="shared" si="409"/>
        <v/>
      </c>
      <c r="AO199" s="96" t="s">
        <v>57</v>
      </c>
    </row>
    <row r="200" spans="2:41" s="3" customFormat="1" ht="9.9499999999999993" customHeight="1" x14ac:dyDescent="0.2">
      <c r="B200" s="111" t="s">
        <v>89</v>
      </c>
      <c r="D200" s="40"/>
      <c r="E200" s="73"/>
      <c r="F200" s="73"/>
      <c r="G200" s="30" t="s">
        <v>147</v>
      </c>
      <c r="H200" s="30"/>
      <c r="I200" s="30"/>
      <c r="J200" s="30"/>
      <c r="K200" s="30" t="s">
        <v>153</v>
      </c>
      <c r="L200" s="30"/>
      <c r="M200" s="30"/>
      <c r="N200" s="30"/>
      <c r="P200" s="73"/>
      <c r="Q200" s="89"/>
      <c r="R200" s="29"/>
      <c r="S200" s="39">
        <f t="shared" si="400"/>
        <v>73.349999999999994</v>
      </c>
      <c r="T200" s="37" t="s">
        <v>44</v>
      </c>
      <c r="U200" s="5" t="str">
        <f>+Instructions!$B$3</f>
        <v>G</v>
      </c>
      <c r="V200" s="52"/>
      <c r="W200" s="56">
        <f>+Instructions!$C$22</f>
        <v>0</v>
      </c>
      <c r="X200" s="17">
        <f t="shared" si="401"/>
        <v>73.349999999999994</v>
      </c>
      <c r="Y200" s="52"/>
      <c r="Z200" s="6" t="s">
        <v>281</v>
      </c>
      <c r="AA200" s="39">
        <v>73.349999999999994</v>
      </c>
      <c r="AB200" s="60">
        <f t="shared" si="402"/>
        <v>0</v>
      </c>
      <c r="AC200" s="17">
        <f t="shared" si="403"/>
        <v>73.349999999999994</v>
      </c>
      <c r="AD200" s="12">
        <f t="shared" si="404"/>
        <v>0</v>
      </c>
      <c r="AE200" s="115"/>
      <c r="AF200" s="126">
        <v>5</v>
      </c>
      <c r="AG200" s="105">
        <f t="shared" si="405"/>
        <v>73.349999999999994</v>
      </c>
      <c r="AH200" s="52"/>
      <c r="AJ200" s="17">
        <f t="shared" si="406"/>
        <v>73.349999999999994</v>
      </c>
      <c r="AK200" s="17">
        <f t="shared" si="407"/>
        <v>0</v>
      </c>
      <c r="AL200" s="17">
        <f t="shared" si="408"/>
        <v>0</v>
      </c>
      <c r="AM200" s="17" t="str">
        <f t="shared" si="409"/>
        <v/>
      </c>
      <c r="AO200" s="96" t="s">
        <v>57</v>
      </c>
    </row>
    <row r="201" spans="2:41" s="3" customFormat="1" ht="1.5" customHeight="1" x14ac:dyDescent="0.2">
      <c r="J201" s="193"/>
      <c r="P201" s="73"/>
      <c r="Q201" s="89"/>
      <c r="R201" s="6"/>
      <c r="S201" s="39"/>
      <c r="T201" s="6"/>
      <c r="U201" s="5"/>
      <c r="V201" s="52"/>
      <c r="W201" s="56"/>
      <c r="X201" s="15"/>
      <c r="Y201" s="52"/>
      <c r="Z201" s="39"/>
      <c r="AA201" s="39"/>
      <c r="AB201" s="55"/>
      <c r="AC201" s="17"/>
      <c r="AD201" s="15"/>
      <c r="AE201" s="65"/>
      <c r="AF201" s="118"/>
      <c r="AG201" s="39"/>
      <c r="AH201" s="52"/>
      <c r="AJ201" s="17"/>
      <c r="AK201" s="17"/>
      <c r="AL201" s="17"/>
      <c r="AM201" s="17"/>
      <c r="AO201" s="31" t="s">
        <v>57</v>
      </c>
    </row>
    <row r="202" spans="2:41" s="134" customFormat="1" ht="9.9499999999999993" customHeight="1" x14ac:dyDescent="0.2">
      <c r="C202" s="209" t="s">
        <v>275</v>
      </c>
      <c r="E202" s="207"/>
      <c r="F202" s="205"/>
      <c r="G202" s="205"/>
      <c r="H202" s="205"/>
      <c r="I202" s="205"/>
      <c r="J202" s="205"/>
      <c r="K202" s="205"/>
      <c r="L202" s="205"/>
      <c r="M202" s="205"/>
      <c r="N202" s="205"/>
      <c r="O202" s="205"/>
      <c r="P202" s="205"/>
      <c r="Q202" s="205"/>
      <c r="R202" s="205"/>
      <c r="S202" s="205"/>
      <c r="T202" s="205"/>
      <c r="U202" s="135"/>
      <c r="V202" s="52"/>
      <c r="W202" s="138"/>
      <c r="X202" s="136"/>
      <c r="Y202" s="52"/>
      <c r="Z202" s="136"/>
      <c r="AA202" s="136"/>
      <c r="AB202" s="137"/>
      <c r="AC202" s="136"/>
      <c r="AD202" s="137"/>
      <c r="AE202" s="139"/>
      <c r="AF202" s="139"/>
      <c r="AG202" s="136"/>
      <c r="AH202" s="52"/>
      <c r="AI202" s="136"/>
      <c r="AJ202" s="136"/>
      <c r="AK202" s="136"/>
      <c r="AL202" s="136"/>
      <c r="AM202" s="136"/>
      <c r="AO202" s="31" t="s">
        <v>57</v>
      </c>
    </row>
    <row r="203" spans="2:41" s="3" customFormat="1" ht="9.9499999999999993" customHeight="1" x14ac:dyDescent="0.2">
      <c r="C203" s="203" t="s">
        <v>276</v>
      </c>
      <c r="D203" s="202"/>
      <c r="E203" s="142"/>
      <c r="P203" s="194"/>
      <c r="Q203" s="6"/>
      <c r="R203" s="78"/>
      <c r="S203" s="195"/>
      <c r="U203" s="5"/>
      <c r="V203" s="52"/>
      <c r="W203" s="69"/>
      <c r="X203" s="69"/>
      <c r="Y203" s="52"/>
      <c r="Z203" s="39"/>
      <c r="AA203" s="39"/>
      <c r="AB203" s="55"/>
      <c r="AC203" s="17"/>
      <c r="AD203" s="15"/>
      <c r="AE203" s="65"/>
      <c r="AF203" s="118"/>
      <c r="AG203" s="17"/>
      <c r="AH203" s="52"/>
      <c r="AJ203" s="17"/>
      <c r="AK203" s="17"/>
      <c r="AL203" s="17"/>
      <c r="AM203" s="17"/>
      <c r="AO203" s="31" t="s">
        <v>57</v>
      </c>
    </row>
    <row r="204" spans="2:41" s="3" customFormat="1" ht="2.25" customHeight="1" x14ac:dyDescent="0.2">
      <c r="P204" s="73"/>
      <c r="Q204" s="89"/>
      <c r="R204" s="6"/>
      <c r="S204" s="39"/>
      <c r="T204" s="6"/>
      <c r="U204" s="5"/>
      <c r="V204" s="52"/>
      <c r="W204" s="56"/>
      <c r="X204" s="15"/>
      <c r="Y204" s="52"/>
      <c r="Z204" s="39"/>
      <c r="AA204" s="39"/>
      <c r="AB204" s="55"/>
      <c r="AC204" s="17"/>
      <c r="AD204" s="15"/>
      <c r="AE204" s="65"/>
      <c r="AF204" s="118"/>
      <c r="AG204" s="39"/>
      <c r="AH204" s="52"/>
      <c r="AJ204" s="17"/>
      <c r="AK204" s="17"/>
      <c r="AL204" s="17"/>
      <c r="AM204" s="17"/>
      <c r="AO204" s="31" t="s">
        <v>57</v>
      </c>
    </row>
    <row r="205" spans="2:41" s="3" customFormat="1" ht="9.9499999999999993" customHeight="1" x14ac:dyDescent="0.2">
      <c r="B205" s="111" t="s">
        <v>89</v>
      </c>
      <c r="D205" s="40"/>
      <c r="E205" s="73" t="s">
        <v>259</v>
      </c>
      <c r="F205" s="73"/>
      <c r="G205" s="30" t="s">
        <v>255</v>
      </c>
      <c r="H205" s="30"/>
      <c r="I205" s="30"/>
      <c r="J205" s="30"/>
      <c r="K205" s="30" t="s">
        <v>256</v>
      </c>
      <c r="L205" s="30"/>
      <c r="M205" s="30" t="s">
        <v>118</v>
      </c>
      <c r="N205" s="30"/>
      <c r="P205" s="73" t="s">
        <v>232</v>
      </c>
      <c r="Q205" s="89"/>
      <c r="R205" s="29"/>
      <c r="S205" s="39">
        <f>IF(Suggested="Yes",AA205,AG205)</f>
        <v>1.2</v>
      </c>
      <c r="T205" s="37" t="s">
        <v>44</v>
      </c>
      <c r="U205" s="5" t="str">
        <f>+Instructions!$B$3</f>
        <v>G</v>
      </c>
      <c r="V205" s="52"/>
      <c r="W205" s="56">
        <f>+Instructions!$C$22</f>
        <v>0</v>
      </c>
      <c r="X205" s="17">
        <f>ROUND($AA205*(1-W205)+0.004999,2)</f>
        <v>1.2</v>
      </c>
      <c r="Y205" s="52"/>
      <c r="Z205" s="6" t="s">
        <v>281</v>
      </c>
      <c r="AA205" s="39">
        <v>1.2</v>
      </c>
      <c r="AB205" s="60">
        <f>+W205</f>
        <v>0</v>
      </c>
      <c r="AC205" s="17">
        <f>+X205</f>
        <v>1.2</v>
      </c>
      <c r="AD205" s="12">
        <f>(AG205-AC205)/AG205</f>
        <v>0</v>
      </c>
      <c r="AE205" s="115"/>
      <c r="AF205" s="126">
        <v>5</v>
      </c>
      <c r="AG205" s="105">
        <f>SUM(AJ205:AL205)+AE205</f>
        <v>1.2</v>
      </c>
      <c r="AH205" s="52"/>
      <c r="AJ205" s="17">
        <f>ROUND(AC205/(1-VLOOKUP(AF205,Group,2,FALSE)),2)</f>
        <v>1.2</v>
      </c>
      <c r="AK205" s="17">
        <f>IF(VLOOKUP(AF205,Group,5,FALSE)="YES",VLOOKUP(ROUND(ROUND(AJ205,1)-AJ205,2),Round,2,FALSE)+VLOOKUP(AF205,Group,6,FALSE),0)</f>
        <v>0</v>
      </c>
      <c r="AL205" s="17">
        <f>IF(VLOOKUP(AF205,Group,7,FALSE)="",0,ROUND(AJ205-0.04999,1)-AJ205+AM205)</f>
        <v>0</v>
      </c>
      <c r="AM205" s="17" t="str">
        <f>IF(VLOOKUP(AF205,Group,7,FALSE)="","",VLOOKUP(AF205,Group,7,FALSE))</f>
        <v/>
      </c>
      <c r="AO205" s="96" t="s">
        <v>57</v>
      </c>
    </row>
    <row r="206" spans="2:41" s="3" customFormat="1" ht="9.9499999999999993" customHeight="1" x14ac:dyDescent="0.2">
      <c r="B206" s="111" t="s">
        <v>89</v>
      </c>
      <c r="D206" s="40"/>
      <c r="E206" s="73" t="s">
        <v>260</v>
      </c>
      <c r="F206" s="73"/>
      <c r="G206" s="30" t="s">
        <v>257</v>
      </c>
      <c r="H206" s="30"/>
      <c r="I206" s="30"/>
      <c r="J206" s="30"/>
      <c r="K206" s="30" t="s">
        <v>154</v>
      </c>
      <c r="L206" s="30"/>
      <c r="M206" s="30" t="s">
        <v>118</v>
      </c>
      <c r="N206" s="30"/>
      <c r="P206" s="73" t="s">
        <v>232</v>
      </c>
      <c r="Q206" s="89"/>
      <c r="R206" s="29"/>
      <c r="S206" s="39">
        <f>IF(Suggested="Yes",AA206,AG206)</f>
        <v>1.2</v>
      </c>
      <c r="T206" s="37" t="s">
        <v>44</v>
      </c>
      <c r="U206" s="5" t="str">
        <f>+Instructions!$B$3</f>
        <v>G</v>
      </c>
      <c r="V206" s="52"/>
      <c r="W206" s="56">
        <f>+Instructions!$C$22</f>
        <v>0</v>
      </c>
      <c r="X206" s="17">
        <f>ROUND($AA206*(1-W206)+0.004999,2)</f>
        <v>1.2</v>
      </c>
      <c r="Y206" s="52"/>
      <c r="Z206" s="6" t="s">
        <v>281</v>
      </c>
      <c r="AA206" s="39">
        <v>1.2</v>
      </c>
      <c r="AB206" s="60">
        <f>+W206</f>
        <v>0</v>
      </c>
      <c r="AC206" s="17">
        <f>+X206</f>
        <v>1.2</v>
      </c>
      <c r="AD206" s="12">
        <f>(AG206-AC206)/AG206</f>
        <v>0</v>
      </c>
      <c r="AE206" s="115"/>
      <c r="AF206" s="126">
        <v>5</v>
      </c>
      <c r="AG206" s="105">
        <f>SUM(AJ206:AL206)+AE206</f>
        <v>1.2</v>
      </c>
      <c r="AH206" s="52"/>
      <c r="AJ206" s="17">
        <f>ROUND(AC206/(1-VLOOKUP(AF206,Group,2,FALSE)),2)</f>
        <v>1.2</v>
      </c>
      <c r="AK206" s="17">
        <f>IF(VLOOKUP(AF206,Group,5,FALSE)="YES",VLOOKUP(ROUND(ROUND(AJ206,1)-AJ206,2),Round,2,FALSE)+VLOOKUP(AF206,Group,6,FALSE),0)</f>
        <v>0</v>
      </c>
      <c r="AL206" s="17">
        <f>IF(VLOOKUP(AF206,Group,7,FALSE)="",0,ROUND(AJ206-0.04999,1)-AJ206+AM206)</f>
        <v>0</v>
      </c>
      <c r="AM206" s="17" t="str">
        <f>IF(VLOOKUP(AF206,Group,7,FALSE)="","",VLOOKUP(AF206,Group,7,FALSE))</f>
        <v/>
      </c>
      <c r="AO206" s="96" t="s">
        <v>57</v>
      </c>
    </row>
    <row r="207" spans="2:41" s="3" customFormat="1" ht="9.9499999999999993" customHeight="1" x14ac:dyDescent="0.2">
      <c r="B207" s="111" t="s">
        <v>89</v>
      </c>
      <c r="D207" s="40"/>
      <c r="E207" s="73" t="s">
        <v>107</v>
      </c>
      <c r="F207" s="73"/>
      <c r="G207" s="30" t="s">
        <v>253</v>
      </c>
      <c r="H207" s="30"/>
      <c r="I207" s="30"/>
      <c r="J207" s="30"/>
      <c r="K207" s="30" t="s">
        <v>254</v>
      </c>
      <c r="L207" s="30"/>
      <c r="M207" s="30"/>
      <c r="N207" s="30"/>
      <c r="P207" s="73"/>
      <c r="Q207" s="89"/>
      <c r="R207" s="29"/>
      <c r="S207" s="39">
        <f t="shared" si="400"/>
        <v>608.85</v>
      </c>
      <c r="T207" s="37" t="s">
        <v>44</v>
      </c>
      <c r="U207" s="5" t="str">
        <f>+Instructions!$B$3</f>
        <v>G</v>
      </c>
      <c r="V207" s="52"/>
      <c r="W207" s="56">
        <f>+Instructions!$C$22</f>
        <v>0</v>
      </c>
      <c r="X207" s="17">
        <f t="shared" si="401"/>
        <v>608.85</v>
      </c>
      <c r="Y207" s="52"/>
      <c r="Z207" s="6" t="s">
        <v>281</v>
      </c>
      <c r="AA207" s="39">
        <v>608.85</v>
      </c>
      <c r="AB207" s="60">
        <f t="shared" si="402"/>
        <v>0</v>
      </c>
      <c r="AC207" s="17">
        <f t="shared" si="403"/>
        <v>608.85</v>
      </c>
      <c r="AD207" s="12">
        <f t="shared" si="404"/>
        <v>0</v>
      </c>
      <c r="AE207" s="115"/>
      <c r="AF207" s="126">
        <v>5</v>
      </c>
      <c r="AG207" s="105">
        <f t="shared" si="405"/>
        <v>608.85</v>
      </c>
      <c r="AH207" s="52"/>
      <c r="AJ207" s="17">
        <f t="shared" si="406"/>
        <v>608.85</v>
      </c>
      <c r="AK207" s="17">
        <f t="shared" si="407"/>
        <v>0</v>
      </c>
      <c r="AL207" s="17">
        <f t="shared" si="408"/>
        <v>0</v>
      </c>
      <c r="AM207" s="17" t="str">
        <f t="shared" si="409"/>
        <v/>
      </c>
      <c r="AO207" s="96" t="s">
        <v>57</v>
      </c>
    </row>
    <row r="208" spans="2:41" s="3" customFormat="1" ht="9.9499999999999993" customHeight="1" x14ac:dyDescent="0.2">
      <c r="B208" s="111" t="s">
        <v>89</v>
      </c>
      <c r="D208" s="40"/>
      <c r="E208" s="73" t="s">
        <v>267</v>
      </c>
      <c r="F208" s="73"/>
      <c r="G208" s="30" t="s">
        <v>268</v>
      </c>
      <c r="H208" s="30"/>
      <c r="I208" s="30"/>
      <c r="J208" s="30"/>
      <c r="K208" s="30" t="s">
        <v>269</v>
      </c>
      <c r="L208" s="30"/>
      <c r="M208" s="30" t="s">
        <v>139</v>
      </c>
      <c r="N208" s="30"/>
      <c r="P208" s="73"/>
      <c r="Q208" s="89"/>
      <c r="R208" s="29"/>
      <c r="S208" s="39">
        <f t="shared" si="400"/>
        <v>143.75</v>
      </c>
      <c r="T208" s="37" t="s">
        <v>44</v>
      </c>
      <c r="U208" s="5" t="str">
        <f>+Instructions!$B$3</f>
        <v>G</v>
      </c>
      <c r="V208" s="52"/>
      <c r="W208" s="56">
        <f>+Instructions!$C$22</f>
        <v>0</v>
      </c>
      <c r="X208" s="17">
        <f t="shared" si="401"/>
        <v>143.75</v>
      </c>
      <c r="Y208" s="52"/>
      <c r="Z208" s="6" t="s">
        <v>279</v>
      </c>
      <c r="AA208" s="39">
        <v>143.75</v>
      </c>
      <c r="AB208" s="60">
        <f t="shared" si="402"/>
        <v>0</v>
      </c>
      <c r="AC208" s="17">
        <f t="shared" si="403"/>
        <v>143.75</v>
      </c>
      <c r="AD208" s="12">
        <f t="shared" si="404"/>
        <v>0</v>
      </c>
      <c r="AE208" s="115"/>
      <c r="AF208" s="126">
        <v>5</v>
      </c>
      <c r="AG208" s="105">
        <f t="shared" si="405"/>
        <v>143.75</v>
      </c>
      <c r="AH208" s="52"/>
      <c r="AJ208" s="17">
        <f t="shared" si="406"/>
        <v>143.75</v>
      </c>
      <c r="AK208" s="17">
        <f t="shared" si="407"/>
        <v>0</v>
      </c>
      <c r="AL208" s="17">
        <f t="shared" si="408"/>
        <v>0</v>
      </c>
      <c r="AM208" s="17" t="str">
        <f t="shared" si="409"/>
        <v/>
      </c>
      <c r="AO208" s="96" t="s">
        <v>57</v>
      </c>
    </row>
    <row r="209" spans="2:41" s="3" customFormat="1" ht="9.9499999999999993" customHeight="1" x14ac:dyDescent="0.2">
      <c r="B209" s="111" t="s">
        <v>89</v>
      </c>
      <c r="D209" s="40"/>
      <c r="E209" s="73" t="s">
        <v>272</v>
      </c>
      <c r="F209" s="73"/>
      <c r="G209" s="30" t="s">
        <v>270</v>
      </c>
      <c r="H209" s="30"/>
      <c r="I209" s="30"/>
      <c r="J209" s="30"/>
      <c r="K209" s="30" t="s">
        <v>271</v>
      </c>
      <c r="L209" s="30"/>
      <c r="M209" s="30" t="s">
        <v>139</v>
      </c>
      <c r="N209" s="30"/>
      <c r="P209" s="73"/>
      <c r="Q209" s="89"/>
      <c r="R209" s="29"/>
      <c r="S209" s="39">
        <f t="shared" ref="S209" si="410">IF(Suggested="Yes",AA209,AG209)</f>
        <v>3.8</v>
      </c>
      <c r="T209" s="37" t="s">
        <v>44</v>
      </c>
      <c r="U209" s="5" t="str">
        <f>+Instructions!$B$3</f>
        <v>G</v>
      </c>
      <c r="V209" s="52"/>
      <c r="W209" s="56">
        <f>+Instructions!$C$22</f>
        <v>0</v>
      </c>
      <c r="X209" s="17">
        <f t="shared" ref="X209" si="411">ROUND($AA209*(1-W209)+0.004999,2)</f>
        <v>3.8</v>
      </c>
      <c r="Y209" s="52"/>
      <c r="Z209" s="6" t="s">
        <v>279</v>
      </c>
      <c r="AA209" s="39">
        <v>3.8</v>
      </c>
      <c r="AB209" s="60">
        <f t="shared" ref="AB209" si="412">+W209</f>
        <v>0</v>
      </c>
      <c r="AC209" s="17">
        <f t="shared" ref="AC209" si="413">+X209</f>
        <v>3.8</v>
      </c>
      <c r="AD209" s="12">
        <f t="shared" ref="AD209" si="414">(AG209-AC209)/AG209</f>
        <v>0</v>
      </c>
      <c r="AE209" s="115"/>
      <c r="AF209" s="126">
        <v>5</v>
      </c>
      <c r="AG209" s="105">
        <f t="shared" ref="AG209" si="415">SUM(AJ209:AL209)+AE209</f>
        <v>3.8</v>
      </c>
      <c r="AH209" s="52"/>
      <c r="AJ209" s="17">
        <f t="shared" ref="AJ209" si="416">ROUND(AC209/(1-VLOOKUP(AF209,Group,2,FALSE)),2)</f>
        <v>3.8</v>
      </c>
      <c r="AK209" s="17">
        <f t="shared" ref="AK209" si="417">IF(VLOOKUP(AF209,Group,5,FALSE)="YES",VLOOKUP(ROUND(ROUND(AJ209,1)-AJ209,2),Round,2,FALSE)+VLOOKUP(AF209,Group,6,FALSE),0)</f>
        <v>0</v>
      </c>
      <c r="AL209" s="17">
        <f t="shared" ref="AL209" si="418">IF(VLOOKUP(AF209,Group,7,FALSE)="",0,ROUND(AJ209-0.04999,1)-AJ209+AM209)</f>
        <v>0</v>
      </c>
      <c r="AM209" s="17" t="str">
        <f t="shared" ref="AM209" si="419">IF(VLOOKUP(AF209,Group,7,FALSE)="","",VLOOKUP(AF209,Group,7,FALSE))</f>
        <v/>
      </c>
      <c r="AO209" s="96" t="s">
        <v>57</v>
      </c>
    </row>
    <row r="210" spans="2:41" s="3" customFormat="1" ht="3" customHeight="1" x14ac:dyDescent="0.2">
      <c r="P210" s="73"/>
      <c r="Q210" s="89"/>
      <c r="R210" s="6"/>
      <c r="S210" s="39"/>
      <c r="T210" s="6"/>
      <c r="U210" s="5"/>
      <c r="V210" s="52"/>
      <c r="W210" s="56"/>
      <c r="X210" s="15"/>
      <c r="Y210" s="52"/>
      <c r="Z210" s="39"/>
      <c r="AA210" s="39"/>
      <c r="AB210" s="55"/>
      <c r="AC210" s="17"/>
      <c r="AD210" s="15"/>
      <c r="AE210" s="65"/>
      <c r="AF210" s="118"/>
      <c r="AG210" s="39"/>
      <c r="AH210" s="52"/>
      <c r="AJ210" s="17"/>
      <c r="AK210" s="17"/>
      <c r="AL210" s="17"/>
      <c r="AM210" s="17"/>
      <c r="AO210" s="31" t="s">
        <v>57</v>
      </c>
    </row>
    <row r="211" spans="2:41" s="3" customFormat="1" ht="9.9499999999999993" customHeight="1" x14ac:dyDescent="0.2">
      <c r="J211" s="193"/>
      <c r="P211" s="73"/>
      <c r="Q211" s="89"/>
      <c r="R211" s="6"/>
      <c r="S211" s="39"/>
      <c r="T211" s="6"/>
      <c r="U211" s="5"/>
      <c r="V211" s="52"/>
      <c r="W211" s="56"/>
      <c r="X211" s="15"/>
      <c r="Y211" s="52"/>
      <c r="Z211" s="39"/>
      <c r="AA211" s="39"/>
      <c r="AB211" s="55"/>
      <c r="AC211" s="17"/>
      <c r="AD211" s="15"/>
      <c r="AE211" s="65"/>
      <c r="AF211" s="118"/>
      <c r="AG211" s="39"/>
      <c r="AH211" s="52"/>
      <c r="AJ211" s="17"/>
      <c r="AK211" s="17"/>
      <c r="AL211" s="17"/>
      <c r="AM211" s="17"/>
      <c r="AO211" s="31" t="s">
        <v>57</v>
      </c>
    </row>
    <row r="212" spans="2:41" s="3" customFormat="1" ht="9.9499999999999993" customHeight="1" x14ac:dyDescent="0.2">
      <c r="J212" s="193"/>
      <c r="P212" s="73"/>
      <c r="Q212" s="89"/>
      <c r="R212" s="6"/>
      <c r="S212" s="39"/>
      <c r="T212" s="6"/>
      <c r="U212" s="5"/>
      <c r="V212" s="52"/>
      <c r="W212" s="56"/>
      <c r="X212" s="15"/>
      <c r="Y212" s="52"/>
      <c r="Z212" s="39"/>
      <c r="AA212" s="39"/>
      <c r="AB212" s="55"/>
      <c r="AC212" s="17"/>
      <c r="AD212" s="15"/>
      <c r="AE212" s="65"/>
      <c r="AF212" s="118"/>
      <c r="AG212" s="39"/>
      <c r="AH212" s="52"/>
      <c r="AJ212" s="17"/>
      <c r="AK212" s="17"/>
      <c r="AL212" s="17"/>
      <c r="AM212" s="17"/>
      <c r="AO212" s="31" t="s">
        <v>57</v>
      </c>
    </row>
    <row r="213" spans="2:41" s="3" customFormat="1" ht="9.9499999999999993" customHeight="1" x14ac:dyDescent="0.2">
      <c r="J213" s="193"/>
      <c r="P213" s="73"/>
      <c r="Q213" s="89"/>
      <c r="R213" s="6"/>
      <c r="S213" s="39"/>
      <c r="T213" s="6"/>
      <c r="U213" s="5"/>
      <c r="V213" s="52"/>
      <c r="W213" s="56"/>
      <c r="X213" s="15"/>
      <c r="Y213" s="52"/>
      <c r="Z213" s="39"/>
      <c r="AA213" s="39"/>
      <c r="AB213" s="55"/>
      <c r="AC213" s="17"/>
      <c r="AD213" s="15"/>
      <c r="AE213" s="65"/>
      <c r="AF213" s="118"/>
      <c r="AG213" s="39"/>
      <c r="AH213" s="52"/>
      <c r="AJ213" s="17"/>
      <c r="AK213" s="17"/>
      <c r="AL213" s="17"/>
      <c r="AM213" s="17"/>
      <c r="AO213" s="31" t="s">
        <v>57</v>
      </c>
    </row>
    <row r="214" spans="2:41" s="3" customFormat="1" ht="9.9499999999999993" customHeight="1" x14ac:dyDescent="0.2">
      <c r="J214" s="193"/>
      <c r="P214" s="73"/>
      <c r="Q214" s="89"/>
      <c r="R214" s="6"/>
      <c r="S214" s="39"/>
      <c r="T214" s="6"/>
      <c r="U214" s="5"/>
      <c r="V214" s="52"/>
      <c r="W214" s="56"/>
      <c r="X214" s="15"/>
      <c r="Y214" s="52"/>
      <c r="Z214" s="39"/>
      <c r="AA214" s="39"/>
      <c r="AB214" s="55"/>
      <c r="AC214" s="17"/>
      <c r="AD214" s="15"/>
      <c r="AE214" s="65"/>
      <c r="AF214" s="118"/>
      <c r="AG214" s="39"/>
      <c r="AH214" s="52"/>
      <c r="AJ214" s="17"/>
      <c r="AK214" s="17"/>
      <c r="AL214" s="17"/>
      <c r="AM214" s="17"/>
      <c r="AO214" s="31" t="s">
        <v>57</v>
      </c>
    </row>
    <row r="215" spans="2:41" s="3" customFormat="1" ht="9.9499999999999993" customHeight="1" x14ac:dyDescent="0.2">
      <c r="J215" s="193"/>
      <c r="P215" s="73"/>
      <c r="Q215" s="89"/>
      <c r="R215" s="6"/>
      <c r="S215" s="39"/>
      <c r="T215" s="6"/>
      <c r="U215" s="5"/>
      <c r="V215" s="52"/>
      <c r="W215" s="56"/>
      <c r="X215" s="15"/>
      <c r="Y215" s="52"/>
      <c r="Z215" s="39"/>
      <c r="AA215" s="39"/>
      <c r="AB215" s="55"/>
      <c r="AC215" s="17"/>
      <c r="AD215" s="15"/>
      <c r="AE215" s="65"/>
      <c r="AF215" s="118"/>
      <c r="AG215" s="39"/>
      <c r="AH215" s="52"/>
      <c r="AJ215" s="17"/>
      <c r="AK215" s="17"/>
      <c r="AL215" s="17"/>
      <c r="AM215" s="17"/>
      <c r="AO215" s="31" t="s">
        <v>57</v>
      </c>
    </row>
    <row r="216" spans="2:41" s="3" customFormat="1" ht="9.9499999999999993" customHeight="1" x14ac:dyDescent="0.2">
      <c r="J216" s="193"/>
      <c r="P216" s="73"/>
      <c r="Q216" s="89"/>
      <c r="R216" s="6"/>
      <c r="S216" s="39"/>
      <c r="T216" s="6"/>
      <c r="U216" s="5"/>
      <c r="V216" s="52"/>
      <c r="W216" s="56"/>
      <c r="X216" s="15"/>
      <c r="Y216" s="52"/>
      <c r="Z216" s="39"/>
      <c r="AA216" s="39"/>
      <c r="AB216" s="55"/>
      <c r="AC216" s="17"/>
      <c r="AD216" s="15"/>
      <c r="AE216" s="65"/>
      <c r="AF216" s="118"/>
      <c r="AG216" s="39"/>
      <c r="AH216" s="52"/>
      <c r="AJ216" s="17"/>
      <c r="AK216" s="17"/>
      <c r="AL216" s="17"/>
      <c r="AM216" s="17"/>
      <c r="AO216" s="31" t="s">
        <v>57</v>
      </c>
    </row>
    <row r="217" spans="2:41" s="3" customFormat="1" ht="9.9499999999999993" customHeight="1" x14ac:dyDescent="0.2">
      <c r="J217" s="193"/>
      <c r="P217" s="73"/>
      <c r="Q217" s="89"/>
      <c r="R217" s="6"/>
      <c r="S217" s="39"/>
      <c r="T217" s="6"/>
      <c r="U217" s="5"/>
      <c r="V217" s="52"/>
      <c r="W217" s="56"/>
      <c r="X217" s="15"/>
      <c r="Y217" s="52"/>
      <c r="Z217" s="39"/>
      <c r="AA217" s="39"/>
      <c r="AB217" s="55"/>
      <c r="AC217" s="17"/>
      <c r="AD217" s="15"/>
      <c r="AE217" s="65"/>
      <c r="AF217" s="118"/>
      <c r="AG217" s="39"/>
      <c r="AH217" s="52"/>
      <c r="AJ217" s="17"/>
      <c r="AK217" s="17"/>
      <c r="AL217" s="17"/>
      <c r="AM217" s="17"/>
      <c r="AO217" s="31" t="s">
        <v>57</v>
      </c>
    </row>
    <row r="218" spans="2:41" s="3" customFormat="1" ht="9.9499999999999993" customHeight="1" x14ac:dyDescent="0.2">
      <c r="J218" s="193"/>
      <c r="P218" s="73"/>
      <c r="Q218" s="89"/>
      <c r="R218" s="6"/>
      <c r="S218" s="39"/>
      <c r="T218" s="6"/>
      <c r="U218" s="5"/>
      <c r="V218" s="52"/>
      <c r="W218" s="56"/>
      <c r="X218" s="15"/>
      <c r="Y218" s="52"/>
      <c r="Z218" s="39"/>
      <c r="AA218" s="39"/>
      <c r="AB218" s="55"/>
      <c r="AC218" s="17"/>
      <c r="AD218" s="15"/>
      <c r="AE218" s="65"/>
      <c r="AF218" s="118"/>
      <c r="AG218" s="39"/>
      <c r="AH218" s="52"/>
      <c r="AJ218" s="17"/>
      <c r="AK218" s="17"/>
      <c r="AL218" s="17"/>
      <c r="AM218" s="17"/>
      <c r="AO218" s="31" t="s">
        <v>57</v>
      </c>
    </row>
    <row r="219" spans="2:41" s="3" customFormat="1" ht="9.9499999999999993" customHeight="1" x14ac:dyDescent="0.2">
      <c r="J219" s="193"/>
      <c r="P219" s="73"/>
      <c r="Q219" s="89"/>
      <c r="R219" s="6"/>
      <c r="S219" s="39"/>
      <c r="T219" s="6"/>
      <c r="U219" s="5"/>
      <c r="V219" s="52"/>
      <c r="W219" s="56"/>
      <c r="X219" s="15"/>
      <c r="Y219" s="52"/>
      <c r="Z219" s="39"/>
      <c r="AA219" s="39"/>
      <c r="AB219" s="55"/>
      <c r="AC219" s="17"/>
      <c r="AD219" s="15"/>
      <c r="AE219" s="65"/>
      <c r="AF219" s="118"/>
      <c r="AG219" s="39"/>
      <c r="AH219" s="52"/>
      <c r="AJ219" s="17"/>
      <c r="AK219" s="17"/>
      <c r="AL219" s="17"/>
      <c r="AM219" s="17"/>
      <c r="AO219" s="31" t="s">
        <v>57</v>
      </c>
    </row>
    <row r="220" spans="2:41" s="3" customFormat="1" ht="9.9499999999999993" customHeight="1" x14ac:dyDescent="0.2">
      <c r="J220" s="193"/>
      <c r="P220" s="73"/>
      <c r="Q220" s="89"/>
      <c r="R220" s="6"/>
      <c r="S220" s="39"/>
      <c r="T220" s="6"/>
      <c r="U220" s="5"/>
      <c r="V220" s="52"/>
      <c r="W220" s="56"/>
      <c r="X220" s="15"/>
      <c r="Y220" s="52"/>
      <c r="Z220" s="39"/>
      <c r="AA220" s="39"/>
      <c r="AB220" s="55"/>
      <c r="AC220" s="17"/>
      <c r="AD220" s="15"/>
      <c r="AE220" s="65"/>
      <c r="AF220" s="118"/>
      <c r="AG220" s="39"/>
      <c r="AH220" s="52"/>
      <c r="AJ220" s="17"/>
      <c r="AK220" s="17"/>
      <c r="AL220" s="17"/>
      <c r="AM220" s="17"/>
      <c r="AO220" s="31" t="s">
        <v>57</v>
      </c>
    </row>
    <row r="221" spans="2:41" s="3" customFormat="1" ht="9.9499999999999993" customHeight="1" x14ac:dyDescent="0.2">
      <c r="J221" s="193"/>
      <c r="P221" s="73"/>
      <c r="Q221" s="89"/>
      <c r="R221" s="6"/>
      <c r="S221" s="39"/>
      <c r="T221" s="6"/>
      <c r="U221" s="5"/>
      <c r="V221" s="52"/>
      <c r="W221" s="56"/>
      <c r="X221" s="15"/>
      <c r="Y221" s="52"/>
      <c r="Z221" s="39"/>
      <c r="AA221" s="39"/>
      <c r="AB221" s="55"/>
      <c r="AC221" s="17"/>
      <c r="AD221" s="15"/>
      <c r="AE221" s="65"/>
      <c r="AF221" s="118"/>
      <c r="AG221" s="39"/>
      <c r="AH221" s="52"/>
      <c r="AJ221" s="17"/>
      <c r="AK221" s="17"/>
      <c r="AL221" s="17"/>
      <c r="AM221" s="17"/>
      <c r="AO221" s="31" t="s">
        <v>57</v>
      </c>
    </row>
    <row r="222" spans="2:41" s="3" customFormat="1" ht="9.9499999999999993" customHeight="1" x14ac:dyDescent="0.2">
      <c r="J222" s="193"/>
      <c r="P222" s="73"/>
      <c r="Q222" s="89"/>
      <c r="R222" s="6"/>
      <c r="S222" s="39"/>
      <c r="T222" s="6"/>
      <c r="U222" s="5"/>
      <c r="V222" s="52"/>
      <c r="W222" s="56"/>
      <c r="X222" s="15"/>
      <c r="Y222" s="52"/>
      <c r="Z222" s="39"/>
      <c r="AA222" s="39"/>
      <c r="AB222" s="55"/>
      <c r="AC222" s="17"/>
      <c r="AD222" s="15"/>
      <c r="AE222" s="65"/>
      <c r="AF222" s="118"/>
      <c r="AG222" s="39"/>
      <c r="AH222" s="52"/>
      <c r="AJ222" s="17"/>
      <c r="AK222" s="17"/>
      <c r="AL222" s="17"/>
      <c r="AM222" s="17"/>
      <c r="AO222" s="31" t="s">
        <v>57</v>
      </c>
    </row>
    <row r="223" spans="2:41" s="3" customFormat="1" ht="9.9499999999999993" customHeight="1" x14ac:dyDescent="0.2">
      <c r="J223" s="193"/>
      <c r="P223" s="73"/>
      <c r="Q223" s="89"/>
      <c r="R223" s="6"/>
      <c r="S223" s="39"/>
      <c r="T223" s="6"/>
      <c r="U223" s="5"/>
      <c r="V223" s="52"/>
      <c r="W223" s="56"/>
      <c r="X223" s="15"/>
      <c r="Y223" s="52"/>
      <c r="Z223" s="39"/>
      <c r="AA223" s="39"/>
      <c r="AB223" s="55"/>
      <c r="AC223" s="17"/>
      <c r="AD223" s="15"/>
      <c r="AE223" s="65"/>
      <c r="AF223" s="118"/>
      <c r="AG223" s="39"/>
      <c r="AH223" s="52"/>
      <c r="AJ223" s="17"/>
      <c r="AK223" s="17"/>
      <c r="AL223" s="17"/>
      <c r="AM223" s="17"/>
      <c r="AO223" s="31" t="s">
        <v>57</v>
      </c>
    </row>
    <row r="224" spans="2:41" s="3" customFormat="1" ht="9.9499999999999993" customHeight="1" x14ac:dyDescent="0.2">
      <c r="J224" s="193"/>
      <c r="P224" s="73"/>
      <c r="Q224" s="89"/>
      <c r="R224" s="6"/>
      <c r="S224" s="39"/>
      <c r="T224" s="6"/>
      <c r="U224" s="5"/>
      <c r="V224" s="52"/>
      <c r="W224" s="56"/>
      <c r="X224" s="15"/>
      <c r="Y224" s="52"/>
      <c r="Z224" s="39"/>
      <c r="AA224" s="39"/>
      <c r="AB224" s="55"/>
      <c r="AC224" s="17"/>
      <c r="AD224" s="15"/>
      <c r="AE224" s="65"/>
      <c r="AF224" s="118"/>
      <c r="AG224" s="39"/>
      <c r="AH224" s="52"/>
      <c r="AJ224" s="17"/>
      <c r="AK224" s="17"/>
      <c r="AL224" s="17"/>
      <c r="AM224" s="17"/>
      <c r="AO224" s="31" t="s">
        <v>57</v>
      </c>
    </row>
    <row r="225" spans="10:41" s="3" customFormat="1" ht="9.9499999999999993" customHeight="1" x14ac:dyDescent="0.2">
      <c r="J225" s="193"/>
      <c r="P225" s="73"/>
      <c r="Q225" s="89"/>
      <c r="R225" s="6"/>
      <c r="S225" s="39"/>
      <c r="T225" s="6"/>
      <c r="U225" s="5"/>
      <c r="V225" s="52"/>
      <c r="W225" s="56"/>
      <c r="X225" s="15"/>
      <c r="Y225" s="52"/>
      <c r="Z225" s="39"/>
      <c r="AA225" s="39"/>
      <c r="AB225" s="55"/>
      <c r="AC225" s="17"/>
      <c r="AD225" s="15"/>
      <c r="AE225" s="65"/>
      <c r="AF225" s="118"/>
      <c r="AG225" s="39"/>
      <c r="AH225" s="52"/>
      <c r="AJ225" s="17"/>
      <c r="AK225" s="17"/>
      <c r="AL225" s="17"/>
      <c r="AM225" s="17"/>
      <c r="AO225" s="31" t="s">
        <v>57</v>
      </c>
    </row>
    <row r="226" spans="10:41" s="3" customFormat="1" ht="9.9499999999999993" customHeight="1" x14ac:dyDescent="0.2">
      <c r="J226" s="193"/>
      <c r="P226" s="73"/>
      <c r="Q226" s="89"/>
      <c r="R226" s="6"/>
      <c r="S226" s="39"/>
      <c r="T226" s="6"/>
      <c r="U226" s="5"/>
      <c r="V226" s="52"/>
      <c r="W226" s="56"/>
      <c r="X226" s="15"/>
      <c r="Y226" s="52"/>
      <c r="Z226" s="39"/>
      <c r="AA226" s="39"/>
      <c r="AB226" s="55"/>
      <c r="AC226" s="17"/>
      <c r="AD226" s="15"/>
      <c r="AE226" s="65"/>
      <c r="AF226" s="118"/>
      <c r="AG226" s="39"/>
      <c r="AH226" s="52"/>
      <c r="AJ226" s="17"/>
      <c r="AK226" s="17"/>
      <c r="AL226" s="17"/>
      <c r="AM226" s="17"/>
      <c r="AO226" s="31" t="s">
        <v>57</v>
      </c>
    </row>
    <row r="227" spans="10:41" s="3" customFormat="1" ht="9.9499999999999993" customHeight="1" x14ac:dyDescent="0.2">
      <c r="J227" s="193"/>
      <c r="P227" s="73"/>
      <c r="Q227" s="89"/>
      <c r="R227" s="6"/>
      <c r="S227" s="39"/>
      <c r="T227" s="6"/>
      <c r="U227" s="5"/>
      <c r="V227" s="52"/>
      <c r="W227" s="56"/>
      <c r="X227" s="15"/>
      <c r="Y227" s="52"/>
      <c r="Z227" s="39"/>
      <c r="AA227" s="39"/>
      <c r="AB227" s="55"/>
      <c r="AC227" s="17"/>
      <c r="AD227" s="15"/>
      <c r="AE227" s="65"/>
      <c r="AF227" s="118"/>
      <c r="AG227" s="39"/>
      <c r="AH227" s="52"/>
      <c r="AJ227" s="17"/>
      <c r="AK227" s="17"/>
      <c r="AL227" s="17"/>
      <c r="AM227" s="17"/>
      <c r="AO227" s="31" t="s">
        <v>57</v>
      </c>
    </row>
    <row r="228" spans="10:41" s="3" customFormat="1" ht="9.9499999999999993" customHeight="1" x14ac:dyDescent="0.2">
      <c r="J228" s="193"/>
      <c r="P228" s="73"/>
      <c r="Q228" s="89"/>
      <c r="R228" s="6"/>
      <c r="S228" s="39"/>
      <c r="T228" s="6"/>
      <c r="U228" s="5"/>
      <c r="V228" s="52"/>
      <c r="W228" s="56"/>
      <c r="X228" s="15"/>
      <c r="Y228" s="52"/>
      <c r="Z228" s="39"/>
      <c r="AA228" s="39"/>
      <c r="AB228" s="55"/>
      <c r="AC228" s="17"/>
      <c r="AD228" s="15"/>
      <c r="AE228" s="65"/>
      <c r="AF228" s="118"/>
      <c r="AG228" s="39"/>
      <c r="AH228" s="52"/>
      <c r="AJ228" s="17"/>
      <c r="AK228" s="17"/>
      <c r="AL228" s="17"/>
      <c r="AM228" s="17"/>
      <c r="AO228" s="31" t="s">
        <v>57</v>
      </c>
    </row>
    <row r="229" spans="10:41" s="3" customFormat="1" ht="9.9499999999999993" customHeight="1" x14ac:dyDescent="0.2">
      <c r="J229" s="193"/>
      <c r="P229" s="73"/>
      <c r="Q229" s="89"/>
      <c r="R229" s="6"/>
      <c r="S229" s="39"/>
      <c r="T229" s="6"/>
      <c r="U229" s="5"/>
      <c r="V229" s="52"/>
      <c r="W229" s="56"/>
      <c r="X229" s="15"/>
      <c r="Y229" s="52"/>
      <c r="Z229" s="39"/>
      <c r="AA229" s="39"/>
      <c r="AB229" s="55"/>
      <c r="AC229" s="17"/>
      <c r="AD229" s="15"/>
      <c r="AE229" s="65"/>
      <c r="AF229" s="118"/>
      <c r="AG229" s="39"/>
      <c r="AH229" s="52"/>
      <c r="AJ229" s="17"/>
      <c r="AK229" s="17"/>
      <c r="AL229" s="17"/>
      <c r="AM229" s="17"/>
      <c r="AO229" s="31" t="s">
        <v>57</v>
      </c>
    </row>
    <row r="230" spans="10:41" s="3" customFormat="1" ht="9.9499999999999993" customHeight="1" x14ac:dyDescent="0.2">
      <c r="J230" s="193"/>
      <c r="P230" s="73"/>
      <c r="Q230" s="89"/>
      <c r="R230" s="6"/>
      <c r="S230" s="39"/>
      <c r="T230" s="6"/>
      <c r="U230" s="5"/>
      <c r="V230" s="52"/>
      <c r="W230" s="56"/>
      <c r="X230" s="15"/>
      <c r="Y230" s="52"/>
      <c r="Z230" s="39"/>
      <c r="AA230" s="39"/>
      <c r="AB230" s="55"/>
      <c r="AC230" s="17"/>
      <c r="AD230" s="15"/>
      <c r="AE230" s="65"/>
      <c r="AF230" s="118"/>
      <c r="AG230" s="39"/>
      <c r="AH230" s="52"/>
      <c r="AJ230" s="17"/>
      <c r="AK230" s="17"/>
      <c r="AL230" s="17"/>
      <c r="AM230" s="17"/>
      <c r="AO230" s="31" t="s">
        <v>57</v>
      </c>
    </row>
    <row r="231" spans="10:41" s="3" customFormat="1" ht="9.9499999999999993" customHeight="1" x14ac:dyDescent="0.2">
      <c r="J231" s="193"/>
      <c r="P231" s="73"/>
      <c r="Q231" s="89"/>
      <c r="R231" s="6"/>
      <c r="S231" s="39"/>
      <c r="T231" s="6"/>
      <c r="U231" s="5"/>
      <c r="V231" s="52"/>
      <c r="W231" s="56"/>
      <c r="X231" s="15"/>
      <c r="Y231" s="52"/>
      <c r="Z231" s="39"/>
      <c r="AA231" s="39"/>
      <c r="AB231" s="55"/>
      <c r="AC231" s="17"/>
      <c r="AD231" s="15"/>
      <c r="AE231" s="65"/>
      <c r="AF231" s="118"/>
      <c r="AG231" s="39"/>
      <c r="AH231" s="52"/>
      <c r="AJ231" s="17"/>
      <c r="AK231" s="17"/>
      <c r="AL231" s="17"/>
      <c r="AM231" s="17"/>
      <c r="AO231" s="31" t="s">
        <v>57</v>
      </c>
    </row>
    <row r="232" spans="10:41" s="3" customFormat="1" ht="9.9499999999999993" customHeight="1" x14ac:dyDescent="0.2">
      <c r="J232" s="193"/>
      <c r="P232" s="73"/>
      <c r="Q232" s="89"/>
      <c r="R232" s="6"/>
      <c r="S232" s="39"/>
      <c r="T232" s="6"/>
      <c r="U232" s="5"/>
      <c r="V232" s="52"/>
      <c r="W232" s="56"/>
      <c r="X232" s="15"/>
      <c r="Y232" s="52"/>
      <c r="Z232" s="39"/>
      <c r="AA232" s="39"/>
      <c r="AB232" s="55"/>
      <c r="AC232" s="17"/>
      <c r="AD232" s="15"/>
      <c r="AE232" s="65"/>
      <c r="AF232" s="118"/>
      <c r="AG232" s="39"/>
      <c r="AH232" s="52"/>
      <c r="AJ232" s="17"/>
      <c r="AK232" s="17"/>
      <c r="AL232" s="17"/>
      <c r="AM232" s="17"/>
      <c r="AO232" s="31" t="s">
        <v>57</v>
      </c>
    </row>
    <row r="233" spans="10:41" s="3" customFormat="1" ht="9.9499999999999993" customHeight="1" x14ac:dyDescent="0.2">
      <c r="J233" s="193"/>
      <c r="P233" s="73"/>
      <c r="Q233" s="89"/>
      <c r="R233" s="6"/>
      <c r="S233" s="39"/>
      <c r="T233" s="6"/>
      <c r="U233" s="5"/>
      <c r="V233" s="52"/>
      <c r="W233" s="56"/>
      <c r="X233" s="15"/>
      <c r="Y233" s="52"/>
      <c r="Z233" s="39"/>
      <c r="AA233" s="39"/>
      <c r="AB233" s="55"/>
      <c r="AC233" s="17"/>
      <c r="AD233" s="15"/>
      <c r="AE233" s="65"/>
      <c r="AF233" s="118"/>
      <c r="AG233" s="39"/>
      <c r="AH233" s="52"/>
      <c r="AJ233" s="17"/>
      <c r="AK233" s="17"/>
      <c r="AL233" s="17"/>
      <c r="AM233" s="17"/>
      <c r="AO233" s="31" t="s">
        <v>57</v>
      </c>
    </row>
    <row r="234" spans="10:41" s="3" customFormat="1" ht="9.9499999999999993" customHeight="1" x14ac:dyDescent="0.2">
      <c r="J234" s="193"/>
      <c r="P234" s="73"/>
      <c r="Q234" s="89"/>
      <c r="R234" s="6"/>
      <c r="S234" s="39"/>
      <c r="T234" s="6"/>
      <c r="U234" s="5"/>
      <c r="V234" s="52"/>
      <c r="W234" s="56"/>
      <c r="X234" s="15"/>
      <c r="Y234" s="52"/>
      <c r="Z234" s="39"/>
      <c r="AA234" s="39"/>
      <c r="AB234" s="55"/>
      <c r="AC234" s="17"/>
      <c r="AD234" s="15"/>
      <c r="AE234" s="65"/>
      <c r="AF234" s="118"/>
      <c r="AG234" s="39"/>
      <c r="AH234" s="52"/>
      <c r="AJ234" s="17"/>
      <c r="AK234" s="17"/>
      <c r="AL234" s="17"/>
      <c r="AM234" s="17"/>
      <c r="AO234" s="31" t="s">
        <v>57</v>
      </c>
    </row>
    <row r="235" spans="10:41" s="3" customFormat="1" ht="9.9499999999999993" customHeight="1" x14ac:dyDescent="0.2">
      <c r="J235" s="193"/>
      <c r="P235" s="73"/>
      <c r="Q235" s="89"/>
      <c r="R235" s="6"/>
      <c r="S235" s="39"/>
      <c r="T235" s="6"/>
      <c r="U235" s="5"/>
      <c r="V235" s="52"/>
      <c r="W235" s="56"/>
      <c r="X235" s="15"/>
      <c r="Y235" s="52"/>
      <c r="Z235" s="39"/>
      <c r="AA235" s="39"/>
      <c r="AB235" s="55"/>
      <c r="AC235" s="17"/>
      <c r="AD235" s="15"/>
      <c r="AE235" s="65"/>
      <c r="AF235" s="118"/>
      <c r="AG235" s="39"/>
      <c r="AH235" s="52"/>
      <c r="AJ235" s="17"/>
      <c r="AK235" s="17"/>
      <c r="AL235" s="17"/>
      <c r="AM235" s="17"/>
      <c r="AO235" s="31" t="s">
        <v>57</v>
      </c>
    </row>
    <row r="236" spans="10:41" s="3" customFormat="1" ht="9.9499999999999993" customHeight="1" x14ac:dyDescent="0.2">
      <c r="J236" s="193"/>
      <c r="P236" s="73"/>
      <c r="Q236" s="89"/>
      <c r="R236" s="6"/>
      <c r="S236" s="39"/>
      <c r="T236" s="6"/>
      <c r="U236" s="5"/>
      <c r="V236" s="52"/>
      <c r="W236" s="56"/>
      <c r="X236" s="15"/>
      <c r="Y236" s="52"/>
      <c r="Z236" s="39"/>
      <c r="AA236" s="39"/>
      <c r="AB236" s="55"/>
      <c r="AC236" s="17"/>
      <c r="AD236" s="15"/>
      <c r="AE236" s="65"/>
      <c r="AF236" s="118"/>
      <c r="AG236" s="39"/>
      <c r="AH236" s="52"/>
      <c r="AJ236" s="17"/>
      <c r="AK236" s="17"/>
      <c r="AL236" s="17"/>
      <c r="AM236" s="17"/>
      <c r="AO236" s="31" t="s">
        <v>57</v>
      </c>
    </row>
    <row r="237" spans="10:41" s="3" customFormat="1" ht="9.9499999999999993" customHeight="1" x14ac:dyDescent="0.2">
      <c r="J237" s="193"/>
      <c r="P237" s="73"/>
      <c r="Q237" s="89"/>
      <c r="R237" s="6"/>
      <c r="S237" s="39"/>
      <c r="T237" s="6"/>
      <c r="U237" s="5"/>
      <c r="V237" s="52"/>
      <c r="W237" s="56"/>
      <c r="X237" s="15"/>
      <c r="Y237" s="52"/>
      <c r="Z237" s="39"/>
      <c r="AA237" s="39"/>
      <c r="AB237" s="55"/>
      <c r="AC237" s="17"/>
      <c r="AD237" s="15"/>
      <c r="AE237" s="65"/>
      <c r="AF237" s="118"/>
      <c r="AG237" s="39"/>
      <c r="AH237" s="52"/>
      <c r="AJ237" s="17"/>
      <c r="AK237" s="17"/>
      <c r="AL237" s="17"/>
      <c r="AM237" s="17"/>
      <c r="AO237" s="31" t="s">
        <v>57</v>
      </c>
    </row>
    <row r="238" spans="10:41" s="3" customFormat="1" ht="9.9499999999999993" customHeight="1" x14ac:dyDescent="0.2">
      <c r="J238" s="193"/>
      <c r="P238" s="73"/>
      <c r="Q238" s="89"/>
      <c r="R238" s="6"/>
      <c r="S238" s="39"/>
      <c r="T238" s="6"/>
      <c r="U238" s="5"/>
      <c r="V238" s="52"/>
      <c r="W238" s="56"/>
      <c r="X238" s="15"/>
      <c r="Y238" s="52"/>
      <c r="Z238" s="39"/>
      <c r="AA238" s="39"/>
      <c r="AB238" s="55"/>
      <c r="AC238" s="17"/>
      <c r="AD238" s="15"/>
      <c r="AE238" s="65"/>
      <c r="AF238" s="118"/>
      <c r="AG238" s="39"/>
      <c r="AH238" s="52"/>
      <c r="AJ238" s="17"/>
      <c r="AK238" s="17"/>
      <c r="AL238" s="17"/>
      <c r="AM238" s="17"/>
      <c r="AO238" s="31" t="s">
        <v>57</v>
      </c>
    </row>
    <row r="239" spans="10:41" s="3" customFormat="1" ht="9.9499999999999993" customHeight="1" x14ac:dyDescent="0.2">
      <c r="J239" s="193"/>
      <c r="P239" s="73"/>
      <c r="Q239" s="89"/>
      <c r="R239" s="6"/>
      <c r="S239" s="39"/>
      <c r="T239" s="6"/>
      <c r="U239" s="5"/>
      <c r="V239" s="52"/>
      <c r="W239" s="56"/>
      <c r="X239" s="15"/>
      <c r="Y239" s="52"/>
      <c r="Z239" s="39"/>
      <c r="AA239" s="39"/>
      <c r="AB239" s="55"/>
      <c r="AC239" s="17"/>
      <c r="AD239" s="15"/>
      <c r="AE239" s="65"/>
      <c r="AF239" s="118"/>
      <c r="AG239" s="39"/>
      <c r="AH239" s="52"/>
      <c r="AJ239" s="17"/>
      <c r="AK239" s="17"/>
      <c r="AL239" s="17"/>
      <c r="AM239" s="17"/>
      <c r="AO239" s="31" t="s">
        <v>57</v>
      </c>
    </row>
    <row r="240" spans="10:41" s="3" customFormat="1" ht="9.9499999999999993" customHeight="1" x14ac:dyDescent="0.2">
      <c r="J240" s="193"/>
      <c r="P240" s="73"/>
      <c r="Q240" s="89"/>
      <c r="R240" s="6"/>
      <c r="S240" s="39"/>
      <c r="T240" s="6"/>
      <c r="U240" s="5"/>
      <c r="V240" s="52"/>
      <c r="W240" s="56"/>
      <c r="X240" s="15"/>
      <c r="Y240" s="52"/>
      <c r="Z240" s="39"/>
      <c r="AA240" s="39"/>
      <c r="AB240" s="55"/>
      <c r="AC240" s="17"/>
      <c r="AD240" s="15"/>
      <c r="AE240" s="65"/>
      <c r="AF240" s="118"/>
      <c r="AG240" s="39"/>
      <c r="AH240" s="52"/>
      <c r="AJ240" s="17"/>
      <c r="AK240" s="17"/>
      <c r="AL240" s="17"/>
      <c r="AM240" s="17"/>
      <c r="AO240" s="31" t="s">
        <v>57</v>
      </c>
    </row>
    <row r="241" spans="10:41" s="3" customFormat="1" ht="9.9499999999999993" customHeight="1" x14ac:dyDescent="0.2">
      <c r="J241" s="193"/>
      <c r="P241" s="73"/>
      <c r="Q241" s="89"/>
      <c r="R241" s="6"/>
      <c r="S241" s="39"/>
      <c r="T241" s="6"/>
      <c r="U241" s="5"/>
      <c r="V241" s="52"/>
      <c r="W241" s="56"/>
      <c r="X241" s="15"/>
      <c r="Y241" s="52"/>
      <c r="Z241" s="39"/>
      <c r="AA241" s="39"/>
      <c r="AB241" s="55"/>
      <c r="AC241" s="17"/>
      <c r="AD241" s="15"/>
      <c r="AE241" s="65"/>
      <c r="AF241" s="118"/>
      <c r="AG241" s="39"/>
      <c r="AH241" s="52"/>
      <c r="AJ241" s="17"/>
      <c r="AK241" s="17"/>
      <c r="AL241" s="17"/>
      <c r="AM241" s="17"/>
      <c r="AO241" s="31" t="s">
        <v>57</v>
      </c>
    </row>
    <row r="242" spans="10:41" s="3" customFormat="1" ht="9.9499999999999993" customHeight="1" x14ac:dyDescent="0.2">
      <c r="J242" s="193"/>
      <c r="P242" s="73"/>
      <c r="Q242" s="89"/>
      <c r="R242" s="6"/>
      <c r="S242" s="39"/>
      <c r="T242" s="6"/>
      <c r="U242" s="5"/>
      <c r="V242" s="52"/>
      <c r="W242" s="56"/>
      <c r="X242" s="15"/>
      <c r="Y242" s="52"/>
      <c r="Z242" s="39"/>
      <c r="AA242" s="39"/>
      <c r="AB242" s="55"/>
      <c r="AC242" s="17"/>
      <c r="AD242" s="15"/>
      <c r="AE242" s="65"/>
      <c r="AF242" s="118"/>
      <c r="AG242" s="39"/>
      <c r="AH242" s="52"/>
      <c r="AJ242" s="17"/>
      <c r="AK242" s="17"/>
      <c r="AL242" s="17"/>
      <c r="AM242" s="17"/>
      <c r="AO242" s="31" t="s">
        <v>57</v>
      </c>
    </row>
    <row r="243" spans="10:41" s="3" customFormat="1" ht="9.9499999999999993" customHeight="1" x14ac:dyDescent="0.2">
      <c r="J243" s="193"/>
      <c r="P243" s="73"/>
      <c r="Q243" s="89"/>
      <c r="R243" s="6"/>
      <c r="S243" s="39"/>
      <c r="T243" s="6"/>
      <c r="U243" s="5"/>
      <c r="V243" s="52"/>
      <c r="W243" s="56"/>
      <c r="X243" s="15"/>
      <c r="Y243" s="52"/>
      <c r="Z243" s="39"/>
      <c r="AA243" s="39"/>
      <c r="AB243" s="55"/>
      <c r="AC243" s="17"/>
      <c r="AD243" s="15"/>
      <c r="AE243" s="65"/>
      <c r="AF243" s="118"/>
      <c r="AG243" s="39"/>
      <c r="AH243" s="52"/>
      <c r="AJ243" s="17"/>
      <c r="AK243" s="17"/>
      <c r="AL243" s="17"/>
      <c r="AM243" s="17"/>
      <c r="AO243" s="31" t="s">
        <v>57</v>
      </c>
    </row>
    <row r="244" spans="10:41" s="3" customFormat="1" ht="9.9499999999999993" customHeight="1" x14ac:dyDescent="0.2">
      <c r="J244" s="193"/>
      <c r="P244" s="73"/>
      <c r="Q244" s="89"/>
      <c r="R244" s="6"/>
      <c r="S244" s="39"/>
      <c r="T244" s="6"/>
      <c r="U244" s="5"/>
      <c r="V244" s="52"/>
      <c r="W244" s="56"/>
      <c r="X244" s="15"/>
      <c r="Y244" s="52"/>
      <c r="Z244" s="39"/>
      <c r="AA244" s="39"/>
      <c r="AB244" s="55"/>
      <c r="AC244" s="17"/>
      <c r="AD244" s="15"/>
      <c r="AE244" s="65"/>
      <c r="AF244" s="118"/>
      <c r="AG244" s="39"/>
      <c r="AH244" s="52"/>
      <c r="AJ244" s="17"/>
      <c r="AK244" s="17"/>
      <c r="AL244" s="17"/>
      <c r="AM244" s="17"/>
      <c r="AO244" s="31" t="s">
        <v>57</v>
      </c>
    </row>
    <row r="245" spans="10:41" s="3" customFormat="1" ht="9.9499999999999993" customHeight="1" x14ac:dyDescent="0.2">
      <c r="J245" s="193"/>
      <c r="P245" s="73"/>
      <c r="Q245" s="89"/>
      <c r="R245" s="6"/>
      <c r="S245" s="39"/>
      <c r="T245" s="6"/>
      <c r="U245" s="5"/>
      <c r="V245" s="52"/>
      <c r="W245" s="56"/>
      <c r="X245" s="15"/>
      <c r="Y245" s="52"/>
      <c r="Z245" s="39"/>
      <c r="AA245" s="39"/>
      <c r="AB245" s="55"/>
      <c r="AC245" s="17"/>
      <c r="AD245" s="15"/>
      <c r="AE245" s="65"/>
      <c r="AF245" s="118"/>
      <c r="AG245" s="39"/>
      <c r="AH245" s="52"/>
      <c r="AJ245" s="17"/>
      <c r="AK245" s="17"/>
      <c r="AL245" s="17"/>
      <c r="AM245" s="17"/>
      <c r="AO245" s="31" t="s">
        <v>57</v>
      </c>
    </row>
    <row r="246" spans="10:41" s="3" customFormat="1" ht="9.9499999999999993" customHeight="1" x14ac:dyDescent="0.2">
      <c r="J246" s="193"/>
      <c r="P246" s="73"/>
      <c r="Q246" s="89"/>
      <c r="R246" s="6"/>
      <c r="S246" s="39"/>
      <c r="T246" s="6"/>
      <c r="U246" s="5"/>
      <c r="V246" s="52"/>
      <c r="W246" s="56"/>
      <c r="X246" s="15"/>
      <c r="Y246" s="52"/>
      <c r="Z246" s="39"/>
      <c r="AA246" s="39"/>
      <c r="AB246" s="55"/>
      <c r="AC246" s="17"/>
      <c r="AD246" s="15"/>
      <c r="AE246" s="65"/>
      <c r="AF246" s="118"/>
      <c r="AG246" s="39"/>
      <c r="AH246" s="52"/>
      <c r="AJ246" s="17"/>
      <c r="AK246" s="17"/>
      <c r="AL246" s="17"/>
      <c r="AM246" s="17"/>
      <c r="AO246" s="31" t="s">
        <v>57</v>
      </c>
    </row>
    <row r="247" spans="10:41" s="3" customFormat="1" ht="9.9499999999999993" customHeight="1" x14ac:dyDescent="0.2">
      <c r="J247" s="193"/>
      <c r="P247" s="73"/>
      <c r="Q247" s="89"/>
      <c r="R247" s="6"/>
      <c r="S247" s="39"/>
      <c r="T247" s="6"/>
      <c r="U247" s="5"/>
      <c r="V247" s="52"/>
      <c r="W247" s="56"/>
      <c r="X247" s="15"/>
      <c r="Y247" s="52"/>
      <c r="Z247" s="39"/>
      <c r="AA247" s="39"/>
      <c r="AB247" s="55"/>
      <c r="AC247" s="17"/>
      <c r="AD247" s="15"/>
      <c r="AE247" s="65"/>
      <c r="AF247" s="118"/>
      <c r="AG247" s="39"/>
      <c r="AH247" s="52"/>
      <c r="AJ247" s="17"/>
      <c r="AK247" s="17"/>
      <c r="AL247" s="17"/>
      <c r="AM247" s="17"/>
      <c r="AO247" s="31" t="s">
        <v>57</v>
      </c>
    </row>
    <row r="248" spans="10:41" s="3" customFormat="1" ht="9.9499999999999993" customHeight="1" x14ac:dyDescent="0.2">
      <c r="J248" s="193"/>
      <c r="P248" s="73"/>
      <c r="Q248" s="89"/>
      <c r="R248" s="6"/>
      <c r="S248" s="39"/>
      <c r="T248" s="6"/>
      <c r="U248" s="5"/>
      <c r="V248" s="52"/>
      <c r="W248" s="56"/>
      <c r="X248" s="15"/>
      <c r="Y248" s="52"/>
      <c r="Z248" s="39"/>
      <c r="AA248" s="39"/>
      <c r="AB248" s="55"/>
      <c r="AC248" s="17"/>
      <c r="AD248" s="15"/>
      <c r="AE248" s="65"/>
      <c r="AF248" s="118"/>
      <c r="AG248" s="39"/>
      <c r="AH248" s="52"/>
      <c r="AJ248" s="17"/>
      <c r="AK248" s="17"/>
      <c r="AL248" s="17"/>
      <c r="AM248" s="17"/>
      <c r="AO248" s="31" t="s">
        <v>57</v>
      </c>
    </row>
    <row r="249" spans="10:41" s="3" customFormat="1" ht="9.9499999999999993" customHeight="1" x14ac:dyDescent="0.2">
      <c r="J249" s="193"/>
      <c r="P249" s="73"/>
      <c r="Q249" s="89"/>
      <c r="R249" s="6"/>
      <c r="S249" s="39"/>
      <c r="T249" s="6"/>
      <c r="U249" s="5"/>
      <c r="V249" s="52"/>
      <c r="W249" s="56"/>
      <c r="X249" s="15"/>
      <c r="Y249" s="52"/>
      <c r="Z249" s="39"/>
      <c r="AA249" s="39"/>
      <c r="AB249" s="55"/>
      <c r="AC249" s="17"/>
      <c r="AD249" s="15"/>
      <c r="AE249" s="65"/>
      <c r="AF249" s="118"/>
      <c r="AG249" s="39"/>
      <c r="AH249" s="52"/>
      <c r="AJ249" s="17"/>
      <c r="AK249" s="17"/>
      <c r="AL249" s="17"/>
      <c r="AM249" s="17"/>
      <c r="AO249" s="31" t="s">
        <v>57</v>
      </c>
    </row>
    <row r="250" spans="10:41" s="3" customFormat="1" ht="9.9499999999999993" customHeight="1" x14ac:dyDescent="0.2">
      <c r="J250" s="193"/>
      <c r="P250" s="73"/>
      <c r="Q250" s="89"/>
      <c r="R250" s="6"/>
      <c r="S250" s="39"/>
      <c r="T250" s="6"/>
      <c r="U250" s="5"/>
      <c r="V250" s="52"/>
      <c r="W250" s="56"/>
      <c r="X250" s="15"/>
      <c r="Y250" s="52"/>
      <c r="Z250" s="39"/>
      <c r="AA250" s="39"/>
      <c r="AB250" s="55"/>
      <c r="AC250" s="17"/>
      <c r="AD250" s="15"/>
      <c r="AE250" s="65"/>
      <c r="AF250" s="118"/>
      <c r="AG250" s="39"/>
      <c r="AH250" s="52"/>
      <c r="AJ250" s="17"/>
      <c r="AK250" s="17"/>
      <c r="AL250" s="17"/>
      <c r="AM250" s="17"/>
      <c r="AO250" s="31" t="s">
        <v>57</v>
      </c>
    </row>
    <row r="251" spans="10:41" s="3" customFormat="1" ht="9.9499999999999993" customHeight="1" x14ac:dyDescent="0.2">
      <c r="J251" s="193"/>
      <c r="P251" s="73"/>
      <c r="Q251" s="89"/>
      <c r="R251" s="6"/>
      <c r="S251" s="39"/>
      <c r="T251" s="6"/>
      <c r="U251" s="5"/>
      <c r="V251" s="52"/>
      <c r="W251" s="56"/>
      <c r="X251" s="15"/>
      <c r="Y251" s="52"/>
      <c r="Z251" s="39"/>
      <c r="AA251" s="39"/>
      <c r="AB251" s="55"/>
      <c r="AC251" s="17"/>
      <c r="AD251" s="15"/>
      <c r="AE251" s="65"/>
      <c r="AF251" s="118"/>
      <c r="AG251" s="39"/>
      <c r="AH251" s="52"/>
      <c r="AJ251" s="17"/>
      <c r="AK251" s="17"/>
      <c r="AL251" s="17"/>
      <c r="AM251" s="17"/>
      <c r="AO251" s="31" t="s">
        <v>57</v>
      </c>
    </row>
    <row r="252" spans="10:41" s="3" customFormat="1" ht="9.9499999999999993" customHeight="1" x14ac:dyDescent="0.2">
      <c r="J252" s="193"/>
      <c r="P252" s="73"/>
      <c r="Q252" s="89"/>
      <c r="R252" s="6"/>
      <c r="S252" s="39"/>
      <c r="T252" s="6"/>
      <c r="U252" s="5"/>
      <c r="V252" s="52"/>
      <c r="W252" s="56"/>
      <c r="X252" s="15"/>
      <c r="Y252" s="52"/>
      <c r="Z252" s="39"/>
      <c r="AA252" s="39"/>
      <c r="AB252" s="55"/>
      <c r="AC252" s="17"/>
      <c r="AD252" s="15"/>
      <c r="AE252" s="65"/>
      <c r="AF252" s="118"/>
      <c r="AG252" s="39"/>
      <c r="AH252" s="52"/>
      <c r="AJ252" s="17"/>
      <c r="AK252" s="17"/>
      <c r="AL252" s="17"/>
      <c r="AM252" s="17"/>
      <c r="AO252" s="31" t="s">
        <v>57</v>
      </c>
    </row>
    <row r="253" spans="10:41" s="3" customFormat="1" ht="9.9499999999999993" customHeight="1" x14ac:dyDescent="0.2">
      <c r="J253" s="193"/>
      <c r="P253" s="73"/>
      <c r="Q253" s="89"/>
      <c r="R253" s="6"/>
      <c r="S253" s="39"/>
      <c r="T253" s="6"/>
      <c r="U253" s="5"/>
      <c r="V253" s="52"/>
      <c r="W253" s="56"/>
      <c r="X253" s="15"/>
      <c r="Y253" s="52"/>
      <c r="Z253" s="39"/>
      <c r="AA253" s="39"/>
      <c r="AB253" s="55"/>
      <c r="AC253" s="17"/>
      <c r="AD253" s="15"/>
      <c r="AE253" s="65"/>
      <c r="AF253" s="118"/>
      <c r="AG253" s="39"/>
      <c r="AH253" s="52"/>
      <c r="AJ253" s="17"/>
      <c r="AK253" s="17"/>
      <c r="AL253" s="17"/>
      <c r="AM253" s="17"/>
      <c r="AO253" s="31" t="s">
        <v>57</v>
      </c>
    </row>
    <row r="254" spans="10:41" s="3" customFormat="1" ht="9.9499999999999993" customHeight="1" x14ac:dyDescent="0.2">
      <c r="J254" s="193"/>
      <c r="P254" s="73"/>
      <c r="Q254" s="89"/>
      <c r="R254" s="6"/>
      <c r="S254" s="39"/>
      <c r="T254" s="6"/>
      <c r="U254" s="5"/>
      <c r="V254" s="52"/>
      <c r="W254" s="56"/>
      <c r="X254" s="15"/>
      <c r="Y254" s="52"/>
      <c r="Z254" s="39"/>
      <c r="AA254" s="39"/>
      <c r="AB254" s="55"/>
      <c r="AC254" s="17"/>
      <c r="AD254" s="15"/>
      <c r="AE254" s="65"/>
      <c r="AF254" s="118"/>
      <c r="AG254" s="39"/>
      <c r="AH254" s="52"/>
      <c r="AJ254" s="17"/>
      <c r="AK254" s="17"/>
      <c r="AL254" s="17"/>
      <c r="AM254" s="17"/>
      <c r="AO254" s="31" t="s">
        <v>57</v>
      </c>
    </row>
    <row r="255" spans="10:41" s="3" customFormat="1" ht="9.9499999999999993" customHeight="1" x14ac:dyDescent="0.2">
      <c r="J255" s="193"/>
      <c r="P255" s="73"/>
      <c r="Q255" s="89"/>
      <c r="R255" s="6"/>
      <c r="S255" s="39"/>
      <c r="T255" s="6"/>
      <c r="U255" s="5"/>
      <c r="V255" s="52"/>
      <c r="W255" s="56"/>
      <c r="X255" s="15"/>
      <c r="Y255" s="52"/>
      <c r="Z255" s="39"/>
      <c r="AA255" s="39"/>
      <c r="AB255" s="55"/>
      <c r="AC255" s="17"/>
      <c r="AD255" s="15"/>
      <c r="AE255" s="65"/>
      <c r="AF255" s="118"/>
      <c r="AG255" s="39"/>
      <c r="AH255" s="52"/>
      <c r="AJ255" s="17"/>
      <c r="AK255" s="17"/>
      <c r="AL255" s="17"/>
      <c r="AM255" s="17"/>
      <c r="AO255" s="31" t="s">
        <v>57</v>
      </c>
    </row>
    <row r="256" spans="10:41" s="3" customFormat="1" ht="9.9499999999999993" customHeight="1" x14ac:dyDescent="0.2">
      <c r="J256" s="193"/>
      <c r="P256" s="73"/>
      <c r="Q256" s="89"/>
      <c r="R256" s="6"/>
      <c r="S256" s="39"/>
      <c r="T256" s="6"/>
      <c r="U256" s="5"/>
      <c r="V256" s="52"/>
      <c r="W256" s="56"/>
      <c r="X256" s="15"/>
      <c r="Y256" s="52"/>
      <c r="Z256" s="39"/>
      <c r="AA256" s="39"/>
      <c r="AB256" s="55"/>
      <c r="AC256" s="17"/>
      <c r="AD256" s="15"/>
      <c r="AE256" s="65"/>
      <c r="AF256" s="118"/>
      <c r="AG256" s="39"/>
      <c r="AH256" s="52"/>
      <c r="AJ256" s="17"/>
      <c r="AK256" s="17"/>
      <c r="AL256" s="17"/>
      <c r="AM256" s="17"/>
      <c r="AO256" s="31" t="s">
        <v>57</v>
      </c>
    </row>
    <row r="257" spans="1:42" s="3" customFormat="1" ht="9.9499999999999993" customHeight="1" x14ac:dyDescent="0.2">
      <c r="J257" s="193"/>
      <c r="P257" s="73"/>
      <c r="Q257" s="89"/>
      <c r="R257" s="6"/>
      <c r="S257" s="39"/>
      <c r="T257" s="6"/>
      <c r="U257" s="5"/>
      <c r="V257" s="52"/>
      <c r="W257" s="56"/>
      <c r="X257" s="15"/>
      <c r="Y257" s="52"/>
      <c r="Z257" s="39"/>
      <c r="AA257" s="39"/>
      <c r="AB257" s="55"/>
      <c r="AC257" s="17"/>
      <c r="AD257" s="15"/>
      <c r="AE257" s="65"/>
      <c r="AF257" s="118"/>
      <c r="AG257" s="39"/>
      <c r="AH257" s="52"/>
      <c r="AJ257" s="17"/>
      <c r="AK257" s="17"/>
      <c r="AL257" s="17"/>
      <c r="AM257" s="17"/>
      <c r="AO257" s="31" t="s">
        <v>57</v>
      </c>
    </row>
    <row r="258" spans="1:42" s="3" customFormat="1" ht="9.9499999999999993" customHeight="1" x14ac:dyDescent="0.2">
      <c r="J258" s="193"/>
      <c r="P258" s="73"/>
      <c r="Q258" s="89"/>
      <c r="R258" s="6"/>
      <c r="S258" s="39"/>
      <c r="T258" s="6"/>
      <c r="U258" s="5"/>
      <c r="V258" s="52"/>
      <c r="W258" s="56"/>
      <c r="X258" s="15"/>
      <c r="Y258" s="52"/>
      <c r="Z258" s="39"/>
      <c r="AA258" s="39"/>
      <c r="AB258" s="55"/>
      <c r="AC258" s="17"/>
      <c r="AD258" s="15"/>
      <c r="AE258" s="65"/>
      <c r="AF258" s="118"/>
      <c r="AG258" s="39"/>
      <c r="AH258" s="52"/>
      <c r="AJ258" s="17"/>
      <c r="AK258" s="17"/>
      <c r="AL258" s="17"/>
      <c r="AM258" s="17"/>
      <c r="AO258" s="31" t="s">
        <v>57</v>
      </c>
    </row>
    <row r="259" spans="1:42" s="3" customFormat="1" ht="9.9499999999999993" customHeight="1" x14ac:dyDescent="0.2">
      <c r="J259" s="193"/>
      <c r="P259" s="73"/>
      <c r="Q259" s="89"/>
      <c r="R259" s="6"/>
      <c r="S259" s="39"/>
      <c r="T259" s="6"/>
      <c r="U259" s="5"/>
      <c r="V259" s="52"/>
      <c r="W259" s="56"/>
      <c r="X259" s="15"/>
      <c r="Y259" s="52"/>
      <c r="Z259" s="39"/>
      <c r="AA259" s="39"/>
      <c r="AB259" s="55"/>
      <c r="AC259" s="17"/>
      <c r="AD259" s="15"/>
      <c r="AE259" s="65"/>
      <c r="AF259" s="118"/>
      <c r="AG259" s="39"/>
      <c r="AH259" s="52"/>
      <c r="AJ259" s="17"/>
      <c r="AK259" s="17"/>
      <c r="AL259" s="17"/>
      <c r="AM259" s="17"/>
      <c r="AO259" s="31" t="s">
        <v>57</v>
      </c>
    </row>
    <row r="260" spans="1:42" s="3" customFormat="1" ht="9.9499999999999993" customHeight="1" x14ac:dyDescent="0.2">
      <c r="J260" s="193"/>
      <c r="P260" s="73"/>
      <c r="Q260" s="89"/>
      <c r="R260" s="6"/>
      <c r="S260" s="39"/>
      <c r="T260" s="6"/>
      <c r="U260" s="5"/>
      <c r="V260" s="52"/>
      <c r="W260" s="56"/>
      <c r="X260" s="15"/>
      <c r="Y260" s="52"/>
      <c r="Z260" s="39"/>
      <c r="AA260" s="39"/>
      <c r="AB260" s="55"/>
      <c r="AC260" s="17"/>
      <c r="AD260" s="15"/>
      <c r="AE260" s="65"/>
      <c r="AF260" s="118"/>
      <c r="AG260" s="39"/>
      <c r="AH260" s="52"/>
      <c r="AJ260" s="17"/>
      <c r="AK260" s="17"/>
      <c r="AL260" s="17"/>
      <c r="AM260" s="17"/>
      <c r="AO260" s="31" t="s">
        <v>57</v>
      </c>
    </row>
    <row r="261" spans="1:42" s="3" customFormat="1" ht="9.9499999999999993" customHeight="1" x14ac:dyDescent="0.2">
      <c r="J261" s="193"/>
      <c r="P261" s="73"/>
      <c r="Q261" s="89"/>
      <c r="R261" s="6"/>
      <c r="S261" s="39"/>
      <c r="T261" s="6"/>
      <c r="U261" s="5"/>
      <c r="V261" s="52"/>
      <c r="W261" s="56"/>
      <c r="X261" s="15"/>
      <c r="Y261" s="52"/>
      <c r="Z261" s="39"/>
      <c r="AA261" s="39"/>
      <c r="AB261" s="55"/>
      <c r="AC261" s="17"/>
      <c r="AD261" s="15"/>
      <c r="AE261" s="65"/>
      <c r="AF261" s="118"/>
      <c r="AG261" s="39"/>
      <c r="AH261" s="52"/>
      <c r="AJ261" s="17"/>
      <c r="AK261" s="17"/>
      <c r="AL261" s="17"/>
      <c r="AM261" s="17"/>
      <c r="AO261" s="31" t="s">
        <v>57</v>
      </c>
    </row>
    <row r="262" spans="1:42" s="3" customFormat="1" ht="9.9499999999999993" customHeight="1" x14ac:dyDescent="0.2">
      <c r="J262" s="193"/>
      <c r="P262" s="73"/>
      <c r="Q262" s="89"/>
      <c r="R262" s="6"/>
      <c r="S262" s="39"/>
      <c r="T262" s="6"/>
      <c r="U262" s="5"/>
      <c r="V262" s="52"/>
      <c r="W262" s="56"/>
      <c r="X262" s="15"/>
      <c r="Y262" s="52"/>
      <c r="Z262" s="39"/>
      <c r="AA262" s="39"/>
      <c r="AB262" s="55"/>
      <c r="AC262" s="17"/>
      <c r="AD262" s="15"/>
      <c r="AE262" s="65"/>
      <c r="AF262" s="118"/>
      <c r="AG262" s="39"/>
      <c r="AH262" s="52"/>
      <c r="AJ262" s="17"/>
      <c r="AK262" s="17"/>
      <c r="AL262" s="17"/>
      <c r="AM262" s="17"/>
      <c r="AO262" s="31" t="s">
        <v>57</v>
      </c>
    </row>
    <row r="263" spans="1:42" s="3" customFormat="1" ht="9.9499999999999993" customHeight="1" x14ac:dyDescent="0.2">
      <c r="J263" s="193"/>
      <c r="P263" s="73"/>
      <c r="Q263" s="89"/>
      <c r="R263" s="6"/>
      <c r="S263" s="39"/>
      <c r="T263" s="6"/>
      <c r="U263" s="5"/>
      <c r="V263" s="52"/>
      <c r="W263" s="56"/>
      <c r="X263" s="15"/>
      <c r="Y263" s="52"/>
      <c r="Z263" s="39"/>
      <c r="AA263" s="39"/>
      <c r="AB263" s="55"/>
      <c r="AC263" s="17"/>
      <c r="AD263" s="15"/>
      <c r="AE263" s="65"/>
      <c r="AF263" s="118"/>
      <c r="AG263" s="39"/>
      <c r="AH263" s="52"/>
      <c r="AJ263" s="17"/>
      <c r="AK263" s="17"/>
      <c r="AL263" s="17"/>
      <c r="AM263" s="17"/>
      <c r="AO263" s="31" t="s">
        <v>57</v>
      </c>
    </row>
    <row r="264" spans="1:42" s="3" customFormat="1" ht="9.9499999999999993" customHeight="1" x14ac:dyDescent="0.2">
      <c r="J264" s="193"/>
      <c r="P264" s="73"/>
      <c r="Q264" s="89"/>
      <c r="R264" s="6"/>
      <c r="S264" s="39"/>
      <c r="T264" s="6"/>
      <c r="U264" s="5"/>
      <c r="V264" s="52"/>
      <c r="W264" s="56"/>
      <c r="X264" s="15"/>
      <c r="Y264" s="52"/>
      <c r="Z264" s="39"/>
      <c r="AA264" s="39"/>
      <c r="AB264" s="55"/>
      <c r="AC264" s="17"/>
      <c r="AD264" s="15"/>
      <c r="AE264" s="65"/>
      <c r="AF264" s="118"/>
      <c r="AG264" s="39"/>
      <c r="AH264" s="52"/>
      <c r="AJ264" s="17"/>
      <c r="AK264" s="17"/>
      <c r="AL264" s="17"/>
      <c r="AM264" s="17"/>
      <c r="AO264" s="31" t="s">
        <v>57</v>
      </c>
    </row>
    <row r="265" spans="1:42" s="3" customFormat="1" ht="9.9499999999999993" customHeight="1" x14ac:dyDescent="0.2">
      <c r="J265" s="193"/>
      <c r="P265" s="73"/>
      <c r="Q265" s="89"/>
      <c r="R265" s="6"/>
      <c r="S265" s="39"/>
      <c r="T265" s="6"/>
      <c r="U265" s="5"/>
      <c r="V265" s="52"/>
      <c r="W265" s="56"/>
      <c r="X265" s="15"/>
      <c r="Y265" s="52"/>
      <c r="Z265" s="39"/>
      <c r="AA265" s="39"/>
      <c r="AB265" s="55"/>
      <c r="AC265" s="17"/>
      <c r="AD265" s="15"/>
      <c r="AE265" s="65"/>
      <c r="AF265" s="118"/>
      <c r="AG265" s="39"/>
      <c r="AH265" s="52"/>
      <c r="AJ265" s="17"/>
      <c r="AK265" s="17"/>
      <c r="AL265" s="17"/>
      <c r="AM265" s="17"/>
      <c r="AO265" s="31" t="s">
        <v>57</v>
      </c>
    </row>
    <row r="266" spans="1:42" s="134" customFormat="1" ht="9.9499999999999993" customHeight="1" x14ac:dyDescent="0.2">
      <c r="C266" s="226" t="s">
        <v>94</v>
      </c>
      <c r="D266" s="226"/>
      <c r="E266" s="226"/>
      <c r="F266" s="226"/>
      <c r="G266" s="226"/>
      <c r="H266" s="226"/>
      <c r="I266" s="226"/>
      <c r="J266" s="226"/>
      <c r="K266" s="226"/>
      <c r="L266" s="226"/>
      <c r="M266" s="226"/>
      <c r="N266" s="226"/>
      <c r="O266" s="226"/>
      <c r="P266" s="226"/>
      <c r="Q266" s="226"/>
      <c r="R266" s="226"/>
      <c r="S266" s="226"/>
      <c r="T266" s="226"/>
      <c r="U266" s="135"/>
      <c r="V266" s="52"/>
      <c r="W266" s="138"/>
      <c r="X266" s="136"/>
      <c r="Y266" s="52"/>
      <c r="Z266" s="136"/>
      <c r="AA266" s="136"/>
      <c r="AB266" s="137"/>
      <c r="AC266" s="136"/>
      <c r="AD266" s="137"/>
      <c r="AE266" s="139"/>
      <c r="AF266" s="139"/>
      <c r="AG266" s="136"/>
      <c r="AH266" s="52"/>
      <c r="AI266" s="136"/>
      <c r="AJ266" s="136"/>
      <c r="AK266" s="136"/>
      <c r="AL266" s="136"/>
      <c r="AM266" s="136"/>
      <c r="AO266" s="31" t="s">
        <v>57</v>
      </c>
    </row>
    <row r="267" spans="1:42" s="3" customFormat="1" ht="38.25" customHeight="1" x14ac:dyDescent="0.2">
      <c r="C267" s="231" t="s">
        <v>26</v>
      </c>
      <c r="D267" s="232"/>
      <c r="E267" s="232"/>
      <c r="F267" s="232"/>
      <c r="G267" s="232"/>
      <c r="H267" s="232"/>
      <c r="I267" s="232"/>
      <c r="J267" s="232"/>
      <c r="K267" s="232"/>
      <c r="L267" s="232"/>
      <c r="M267" s="232"/>
      <c r="N267" s="232"/>
      <c r="O267" s="232"/>
      <c r="P267" s="232"/>
      <c r="Q267" s="232"/>
      <c r="R267" s="232"/>
      <c r="S267" s="232"/>
      <c r="T267" s="6"/>
      <c r="U267" s="5"/>
      <c r="V267" s="52"/>
      <c r="W267" s="56"/>
      <c r="X267" s="15"/>
      <c r="Y267" s="52"/>
      <c r="Z267" s="39"/>
      <c r="AA267" s="39"/>
      <c r="AB267" s="55"/>
      <c r="AC267" s="17"/>
      <c r="AD267" s="15"/>
      <c r="AE267" s="65"/>
      <c r="AF267" s="65"/>
      <c r="AG267" s="17"/>
      <c r="AH267" s="52"/>
      <c r="AI267" s="118"/>
      <c r="AJ267" s="17"/>
      <c r="AK267" s="17"/>
      <c r="AL267" s="17"/>
      <c r="AM267" s="17"/>
      <c r="AO267" s="31" t="s">
        <v>57</v>
      </c>
    </row>
    <row r="268" spans="1:42" s="3" customFormat="1" ht="3.95" customHeight="1" x14ac:dyDescent="0.2">
      <c r="P268" s="4"/>
      <c r="Q268" s="6"/>
      <c r="S268" s="21"/>
      <c r="U268" s="5"/>
      <c r="V268" s="52"/>
      <c r="W268" s="56"/>
      <c r="X268" s="15"/>
      <c r="Y268" s="52"/>
      <c r="Z268" s="39"/>
      <c r="AA268" s="39"/>
      <c r="AB268" s="55"/>
      <c r="AC268" s="17"/>
      <c r="AD268" s="15"/>
      <c r="AE268" s="65"/>
      <c r="AF268" s="65"/>
      <c r="AG268" s="17"/>
      <c r="AH268" s="52"/>
      <c r="AI268" s="118"/>
      <c r="AJ268" s="17"/>
      <c r="AK268" s="17"/>
      <c r="AL268" s="17"/>
      <c r="AM268" s="17"/>
      <c r="AO268" s="31" t="s">
        <v>57</v>
      </c>
    </row>
    <row r="269" spans="1:42" ht="11.25" customHeight="1" x14ac:dyDescent="0.2">
      <c r="A269" s="96" t="s">
        <v>57</v>
      </c>
      <c r="B269" s="96" t="s">
        <v>57</v>
      </c>
      <c r="C269" s="96" t="s">
        <v>57</v>
      </c>
      <c r="D269" s="96" t="s">
        <v>57</v>
      </c>
      <c r="E269" s="96" t="s">
        <v>57</v>
      </c>
      <c r="F269" s="96" t="s">
        <v>57</v>
      </c>
      <c r="G269" s="96" t="s">
        <v>57</v>
      </c>
      <c r="H269" s="96" t="s">
        <v>57</v>
      </c>
      <c r="I269" s="96" t="s">
        <v>57</v>
      </c>
      <c r="J269" s="96" t="s">
        <v>57</v>
      </c>
      <c r="K269" s="96" t="s">
        <v>57</v>
      </c>
      <c r="L269" s="96" t="s">
        <v>57</v>
      </c>
      <c r="M269" s="96" t="s">
        <v>57</v>
      </c>
      <c r="N269" s="96" t="s">
        <v>57</v>
      </c>
      <c r="O269" s="96" t="s">
        <v>57</v>
      </c>
      <c r="P269" s="96" t="s">
        <v>57</v>
      </c>
      <c r="Q269" s="96" t="s">
        <v>57</v>
      </c>
      <c r="R269" s="96" t="s">
        <v>57</v>
      </c>
      <c r="S269" s="96" t="s">
        <v>57</v>
      </c>
      <c r="T269" s="96" t="s">
        <v>57</v>
      </c>
      <c r="U269" s="96" t="s">
        <v>57</v>
      </c>
      <c r="V269" s="96" t="s">
        <v>57</v>
      </c>
      <c r="W269" s="96" t="s">
        <v>57</v>
      </c>
      <c r="X269" s="96" t="s">
        <v>57</v>
      </c>
      <c r="Y269" s="96" t="s">
        <v>57</v>
      </c>
      <c r="Z269" s="96" t="s">
        <v>57</v>
      </c>
      <c r="AA269" s="96" t="s">
        <v>57</v>
      </c>
      <c r="AB269" s="96" t="s">
        <v>57</v>
      </c>
      <c r="AC269" s="96" t="s">
        <v>57</v>
      </c>
      <c r="AD269" s="96" t="s">
        <v>57</v>
      </c>
      <c r="AE269" s="96" t="s">
        <v>57</v>
      </c>
      <c r="AF269" s="96" t="s">
        <v>57</v>
      </c>
      <c r="AG269" s="96" t="s">
        <v>57</v>
      </c>
      <c r="AH269" s="96" t="s">
        <v>57</v>
      </c>
      <c r="AI269" s="96" t="s">
        <v>57</v>
      </c>
      <c r="AJ269" s="96" t="s">
        <v>57</v>
      </c>
      <c r="AK269" s="96" t="s">
        <v>57</v>
      </c>
      <c r="AL269" s="96" t="s">
        <v>57</v>
      </c>
      <c r="AM269" s="96" t="s">
        <v>57</v>
      </c>
      <c r="AN269" s="96" t="s">
        <v>57</v>
      </c>
      <c r="AO269" s="96" t="s">
        <v>57</v>
      </c>
      <c r="AP269" s="3"/>
    </row>
    <row r="270" spans="1:42" x14ac:dyDescent="0.2">
      <c r="AP270" s="3"/>
    </row>
    <row r="271" spans="1:42" x14ac:dyDescent="0.2">
      <c r="D271" s="228" t="s">
        <v>58</v>
      </c>
      <c r="E271" s="229"/>
      <c r="AP271" s="3"/>
    </row>
    <row r="272" spans="1:42" x14ac:dyDescent="0.2">
      <c r="D272" s="114">
        <v>-0.04</v>
      </c>
      <c r="E272" s="114">
        <v>0.01</v>
      </c>
      <c r="K272" s="2" t="s">
        <v>86</v>
      </c>
      <c r="AP272" s="3"/>
    </row>
    <row r="273" spans="4:42" x14ac:dyDescent="0.2">
      <c r="D273" s="114">
        <v>-0.03</v>
      </c>
      <c r="E273" s="114">
        <v>0.02</v>
      </c>
      <c r="AP273" s="3"/>
    </row>
    <row r="274" spans="4:42" x14ac:dyDescent="0.2">
      <c r="D274" s="114">
        <v>-0.02</v>
      </c>
      <c r="E274" s="114">
        <v>0.03</v>
      </c>
      <c r="AP274" s="3"/>
    </row>
    <row r="275" spans="4:42" x14ac:dyDescent="0.2">
      <c r="D275" s="114">
        <v>-0.01</v>
      </c>
      <c r="E275" s="114">
        <v>-0.01</v>
      </c>
      <c r="AP275" s="3"/>
    </row>
    <row r="276" spans="4:42" x14ac:dyDescent="0.2">
      <c r="D276" s="114">
        <v>0</v>
      </c>
      <c r="E276" s="114">
        <v>0</v>
      </c>
      <c r="AP276" s="3"/>
    </row>
    <row r="277" spans="4:42" x14ac:dyDescent="0.2">
      <c r="D277" s="114">
        <v>0.01</v>
      </c>
      <c r="E277" s="114">
        <v>1.0000000000005116E-2</v>
      </c>
      <c r="AP277" s="3"/>
    </row>
    <row r="278" spans="4:42" x14ac:dyDescent="0.2">
      <c r="D278" s="114">
        <v>0.02</v>
      </c>
      <c r="E278" s="114">
        <v>2.0000000000003126E-2</v>
      </c>
      <c r="AP278" s="3"/>
    </row>
    <row r="279" spans="4:42" x14ac:dyDescent="0.2">
      <c r="D279" s="114">
        <v>0.03</v>
      </c>
      <c r="E279" s="114">
        <v>3.0000000000001137E-2</v>
      </c>
      <c r="AP279" s="3"/>
    </row>
    <row r="280" spans="4:42" x14ac:dyDescent="0.2">
      <c r="D280" s="114">
        <v>0.04</v>
      </c>
      <c r="E280" s="114">
        <v>-0.01</v>
      </c>
      <c r="AP280" s="3"/>
    </row>
    <row r="281" spans="4:42" x14ac:dyDescent="0.2">
      <c r="D281" s="114">
        <v>0.05</v>
      </c>
      <c r="E281" s="114">
        <v>0</v>
      </c>
      <c r="AP281" s="3"/>
    </row>
    <row r="282" spans="4:42" x14ac:dyDescent="0.2">
      <c r="AP282" s="3"/>
    </row>
    <row r="283" spans="4:42" x14ac:dyDescent="0.2">
      <c r="AP283" s="3"/>
    </row>
    <row r="284" spans="4:42" x14ac:dyDescent="0.2">
      <c r="AP284" s="3"/>
    </row>
    <row r="285" spans="4:42" x14ac:dyDescent="0.2">
      <c r="AP285" s="3"/>
    </row>
    <row r="286" spans="4:42" x14ac:dyDescent="0.2">
      <c r="AP286" s="3"/>
    </row>
    <row r="287" spans="4:42" x14ac:dyDescent="0.2">
      <c r="AP287" s="3"/>
    </row>
    <row r="288" spans="4:42" x14ac:dyDescent="0.2">
      <c r="AP288" s="3"/>
    </row>
    <row r="289" spans="42:42" x14ac:dyDescent="0.2">
      <c r="AP289" s="3"/>
    </row>
    <row r="290" spans="42:42" x14ac:dyDescent="0.2">
      <c r="AP290" s="3"/>
    </row>
    <row r="291" spans="42:42" x14ac:dyDescent="0.2">
      <c r="AP291" s="3"/>
    </row>
    <row r="292" spans="42:42" x14ac:dyDescent="0.2">
      <c r="AP292" s="3"/>
    </row>
  </sheetData>
  <sortState xmlns:xlrd2="http://schemas.microsoft.com/office/spreadsheetml/2017/richdata2" ref="A195:AP209">
    <sortCondition ref="C195:C209"/>
  </sortState>
  <mergeCells count="13">
    <mergeCell ref="D271:E271"/>
    <mergeCell ref="C18:T18"/>
    <mergeCell ref="O17:P17"/>
    <mergeCell ref="C267:S267"/>
    <mergeCell ref="C266:T266"/>
    <mergeCell ref="O12:T12"/>
    <mergeCell ref="N14:T15"/>
    <mergeCell ref="AE13:AG13"/>
    <mergeCell ref="W12:X12"/>
    <mergeCell ref="O10:P10"/>
    <mergeCell ref="O9:T9"/>
    <mergeCell ref="W9:X9"/>
    <mergeCell ref="Z9:AG9"/>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1" max="16383" man="1"/>
    <brk id="115" max="16383" man="1"/>
    <brk id="20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78"/>
  <sheetViews>
    <sheetView workbookViewId="0">
      <selection activeCell="B5" sqref="B5"/>
    </sheetView>
  </sheetViews>
  <sheetFormatPr defaultRowHeight="12.75" x14ac:dyDescent="0.2"/>
  <cols>
    <col min="1" max="1" width="26.5703125" customWidth="1"/>
    <col min="2" max="2" width="50.5703125" customWidth="1"/>
  </cols>
  <sheetData>
    <row r="1" spans="1:2" x14ac:dyDescent="0.2">
      <c r="A1" t="s">
        <v>78</v>
      </c>
    </row>
    <row r="3" spans="1:2" x14ac:dyDescent="0.2">
      <c r="A3" s="129" t="s">
        <v>79</v>
      </c>
      <c r="B3" s="130" t="s">
        <v>80</v>
      </c>
    </row>
    <row r="5" spans="1:2" x14ac:dyDescent="0.2">
      <c r="A5" s="131" t="s">
        <v>81</v>
      </c>
      <c r="B5" s="130" t="s">
        <v>99</v>
      </c>
    </row>
    <row r="8" spans="1:2" x14ac:dyDescent="0.2">
      <c r="A8" s="132" t="s">
        <v>32</v>
      </c>
      <c r="B8" s="132" t="s">
        <v>82</v>
      </c>
    </row>
    <row r="9" spans="1:2" x14ac:dyDescent="0.2">
      <c r="A9" s="157"/>
      <c r="B9" s="130"/>
    </row>
    <row r="10" spans="1:2" s="183" customFormat="1" x14ac:dyDescent="0.2">
      <c r="A10" s="181"/>
      <c r="B10" s="182"/>
    </row>
    <row r="11" spans="1:2" x14ac:dyDescent="0.2">
      <c r="A11" s="157"/>
      <c r="B11" s="130"/>
    </row>
    <row r="12" spans="1:2" x14ac:dyDescent="0.2">
      <c r="A12" s="157"/>
      <c r="B12" s="130"/>
    </row>
    <row r="13" spans="1:2" x14ac:dyDescent="0.2">
      <c r="A13" s="133"/>
      <c r="B13" s="130"/>
    </row>
    <row r="14" spans="1:2" x14ac:dyDescent="0.2">
      <c r="A14" s="133"/>
      <c r="B14" s="130"/>
    </row>
    <row r="15" spans="1:2" x14ac:dyDescent="0.2">
      <c r="A15" s="157"/>
      <c r="B15" s="130"/>
    </row>
    <row r="16" spans="1:2" s="183" customFormat="1" x14ac:dyDescent="0.2">
      <c r="A16" s="181"/>
      <c r="B16" s="182"/>
    </row>
    <row r="17" spans="1:2" s="183" customFormat="1" x14ac:dyDescent="0.2">
      <c r="A17" s="181"/>
      <c r="B17" s="182"/>
    </row>
    <row r="18" spans="1:2" s="183" customFormat="1" x14ac:dyDescent="0.2">
      <c r="A18" s="181"/>
      <c r="B18" s="182"/>
    </row>
    <row r="19" spans="1:2" x14ac:dyDescent="0.2">
      <c r="A19" s="133"/>
      <c r="B19" s="130"/>
    </row>
    <row r="20" spans="1:2" s="183" customFormat="1" x14ac:dyDescent="0.2">
      <c r="A20" s="181"/>
      <c r="B20" s="182"/>
    </row>
    <row r="21" spans="1:2" x14ac:dyDescent="0.2">
      <c r="A21" s="157"/>
      <c r="B21" s="130"/>
    </row>
    <row r="22" spans="1:2" x14ac:dyDescent="0.2">
      <c r="A22" s="157"/>
      <c r="B22" s="130"/>
    </row>
    <row r="23" spans="1:2" x14ac:dyDescent="0.2">
      <c r="A23" s="157"/>
      <c r="B23" s="130"/>
    </row>
    <row r="24" spans="1:2" x14ac:dyDescent="0.2">
      <c r="A24" s="133"/>
      <c r="B24" s="161"/>
    </row>
    <row r="25" spans="1:2" x14ac:dyDescent="0.2">
      <c r="A25" s="133"/>
      <c r="B25" s="130"/>
    </row>
    <row r="26" spans="1:2" x14ac:dyDescent="0.2">
      <c r="A26" s="157"/>
      <c r="B26" s="130"/>
    </row>
    <row r="27" spans="1:2" x14ac:dyDescent="0.2">
      <c r="A27" s="133"/>
      <c r="B27" s="130"/>
    </row>
    <row r="28" spans="1:2" x14ac:dyDescent="0.2">
      <c r="A28" s="133"/>
      <c r="B28" s="130"/>
    </row>
    <row r="29" spans="1:2" x14ac:dyDescent="0.2">
      <c r="A29" s="157"/>
      <c r="B29" s="130"/>
    </row>
    <row r="30" spans="1:2" x14ac:dyDescent="0.2">
      <c r="A30" s="157"/>
      <c r="B30" s="130"/>
    </row>
    <row r="31" spans="1:2" x14ac:dyDescent="0.2">
      <c r="A31" s="157"/>
      <c r="B31" s="130"/>
    </row>
    <row r="32" spans="1:2" x14ac:dyDescent="0.2">
      <c r="A32" s="133"/>
      <c r="B32" s="133"/>
    </row>
    <row r="33" spans="1:2" x14ac:dyDescent="0.2">
      <c r="A33" s="133"/>
      <c r="B33" s="133"/>
    </row>
    <row r="34" spans="1:2" x14ac:dyDescent="0.2">
      <c r="A34" s="133"/>
      <c r="B34" s="133"/>
    </row>
    <row r="35" spans="1:2" x14ac:dyDescent="0.2">
      <c r="A35" s="133"/>
      <c r="B35" s="133"/>
    </row>
    <row r="36" spans="1:2" x14ac:dyDescent="0.2">
      <c r="A36" s="133"/>
      <c r="B36" s="133"/>
    </row>
    <row r="37" spans="1:2" x14ac:dyDescent="0.2">
      <c r="A37" s="133"/>
      <c r="B37" s="133"/>
    </row>
    <row r="38" spans="1:2" x14ac:dyDescent="0.2">
      <c r="A38" s="133"/>
      <c r="B38" s="133"/>
    </row>
    <row r="39" spans="1:2" x14ac:dyDescent="0.2">
      <c r="A39" s="133"/>
      <c r="B39" s="133"/>
    </row>
    <row r="40" spans="1:2" x14ac:dyDescent="0.2">
      <c r="A40" s="133"/>
      <c r="B40" s="133"/>
    </row>
    <row r="41" spans="1:2" x14ac:dyDescent="0.2">
      <c r="A41" s="133"/>
      <c r="B41" s="133"/>
    </row>
    <row r="42" spans="1:2" x14ac:dyDescent="0.2">
      <c r="A42" s="133"/>
      <c r="B42" s="133"/>
    </row>
    <row r="43" spans="1:2" x14ac:dyDescent="0.2">
      <c r="A43" s="133"/>
      <c r="B43" s="133"/>
    </row>
    <row r="44" spans="1:2" x14ac:dyDescent="0.2">
      <c r="A44" s="133"/>
      <c r="B44" s="133"/>
    </row>
    <row r="45" spans="1:2" x14ac:dyDescent="0.2">
      <c r="A45" s="133"/>
      <c r="B45" s="133"/>
    </row>
    <row r="46" spans="1:2" x14ac:dyDescent="0.2">
      <c r="A46" s="133"/>
      <c r="B46" s="133"/>
    </row>
    <row r="47" spans="1:2" x14ac:dyDescent="0.2">
      <c r="A47" s="133"/>
      <c r="B47" s="133"/>
    </row>
    <row r="48" spans="1:2" x14ac:dyDescent="0.2">
      <c r="A48" s="133"/>
      <c r="B48" s="133"/>
    </row>
    <row r="49" spans="1:2" x14ac:dyDescent="0.2">
      <c r="A49" s="133"/>
      <c r="B49" s="133"/>
    </row>
    <row r="50" spans="1:2" x14ac:dyDescent="0.2">
      <c r="A50" s="133"/>
      <c r="B50" s="133"/>
    </row>
    <row r="51" spans="1:2" x14ac:dyDescent="0.2">
      <c r="A51" s="133"/>
      <c r="B51" s="133"/>
    </row>
    <row r="52" spans="1:2" x14ac:dyDescent="0.2">
      <c r="A52" s="133"/>
      <c r="B52" s="133"/>
    </row>
    <row r="53" spans="1:2" x14ac:dyDescent="0.2">
      <c r="A53" s="133"/>
      <c r="B53" s="133"/>
    </row>
    <row r="54" spans="1:2" x14ac:dyDescent="0.2">
      <c r="A54" s="133"/>
      <c r="B54" s="133"/>
    </row>
    <row r="55" spans="1:2" x14ac:dyDescent="0.2">
      <c r="A55" s="133"/>
      <c r="B55" s="133"/>
    </row>
    <row r="56" spans="1:2" x14ac:dyDescent="0.2">
      <c r="A56" s="133"/>
      <c r="B56" s="133"/>
    </row>
    <row r="57" spans="1:2" x14ac:dyDescent="0.2">
      <c r="A57" s="133"/>
      <c r="B57" s="133"/>
    </row>
    <row r="58" spans="1:2" x14ac:dyDescent="0.2">
      <c r="A58" s="133"/>
      <c r="B58" s="133"/>
    </row>
    <row r="59" spans="1:2" x14ac:dyDescent="0.2">
      <c r="A59" s="133"/>
      <c r="B59" s="133"/>
    </row>
    <row r="60" spans="1:2" x14ac:dyDescent="0.2">
      <c r="A60" s="133"/>
      <c r="B60" s="133"/>
    </row>
    <row r="61" spans="1:2" x14ac:dyDescent="0.2">
      <c r="A61" s="133"/>
      <c r="B61" s="133"/>
    </row>
    <row r="62" spans="1:2" x14ac:dyDescent="0.2">
      <c r="A62" s="133"/>
      <c r="B62" s="133"/>
    </row>
    <row r="63" spans="1:2" x14ac:dyDescent="0.2">
      <c r="A63" s="133"/>
      <c r="B63" s="133"/>
    </row>
    <row r="64" spans="1:2" x14ac:dyDescent="0.2">
      <c r="A64" s="133"/>
      <c r="B64" s="133"/>
    </row>
    <row r="65" spans="1:2" x14ac:dyDescent="0.2">
      <c r="A65" s="133"/>
      <c r="B65" s="133"/>
    </row>
    <row r="66" spans="1:2" x14ac:dyDescent="0.2">
      <c r="A66" s="133"/>
      <c r="B66" s="133"/>
    </row>
    <row r="67" spans="1:2" x14ac:dyDescent="0.2">
      <c r="A67" s="133"/>
      <c r="B67" s="133"/>
    </row>
    <row r="68" spans="1:2" x14ac:dyDescent="0.2">
      <c r="A68" s="133"/>
      <c r="B68" s="133"/>
    </row>
    <row r="69" spans="1:2" x14ac:dyDescent="0.2">
      <c r="A69" s="133"/>
      <c r="B69" s="133"/>
    </row>
    <row r="70" spans="1:2" x14ac:dyDescent="0.2">
      <c r="A70" s="133"/>
      <c r="B70" s="133"/>
    </row>
    <row r="71" spans="1:2" x14ac:dyDescent="0.2">
      <c r="A71" s="133"/>
      <c r="B71" s="133"/>
    </row>
    <row r="72" spans="1:2" x14ac:dyDescent="0.2">
      <c r="A72" s="133"/>
      <c r="B72" s="133"/>
    </row>
    <row r="73" spans="1:2" x14ac:dyDescent="0.2">
      <c r="A73" s="133"/>
      <c r="B73" s="133"/>
    </row>
    <row r="74" spans="1:2" x14ac:dyDescent="0.2">
      <c r="A74" s="133"/>
      <c r="B74" s="133"/>
    </row>
    <row r="75" spans="1:2" x14ac:dyDescent="0.2">
      <c r="A75" s="133"/>
      <c r="B75" s="133"/>
    </row>
    <row r="76" spans="1:2" x14ac:dyDescent="0.2">
      <c r="A76" s="133"/>
      <c r="B76" s="133"/>
    </row>
    <row r="77" spans="1:2" x14ac:dyDescent="0.2">
      <c r="A77" s="133"/>
      <c r="B77" s="133"/>
    </row>
    <row r="78" spans="1:2" x14ac:dyDescent="0.2">
      <c r="A78" s="133"/>
      <c r="B78" s="133"/>
    </row>
  </sheetData>
  <phoneticPr fontId="0" type="noConversion"/>
  <hyperlinks>
    <hyperlink ref="B3" r:id="rId1" xr:uid="{00000000-0004-0000-0300-000000000000}"/>
    <hyperlink ref="B5" r:id="rId2" xr:uid="{1576EC44-0A3C-4F0C-9313-ACE8E2C1B7C5}"/>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35"/>
  <sheetViews>
    <sheetView zoomScaleNormal="100" workbookViewId="0">
      <selection activeCell="E2" sqref="E2"/>
    </sheetView>
  </sheetViews>
  <sheetFormatPr defaultRowHeight="12.75" x14ac:dyDescent="0.2"/>
  <cols>
    <col min="1" max="1" width="13.42578125" style="166" customWidth="1"/>
    <col min="2" max="2" width="24.85546875" style="145" customWidth="1"/>
    <col min="3" max="3" width="52.28515625" style="145" customWidth="1"/>
    <col min="4" max="16384" width="9.140625" style="145"/>
  </cols>
  <sheetData>
    <row r="1" spans="1:3" s="156" customFormat="1" x14ac:dyDescent="0.2">
      <c r="A1" s="162" t="s">
        <v>0</v>
      </c>
      <c r="B1" s="158"/>
      <c r="C1" s="158"/>
    </row>
    <row r="2" spans="1:3" s="156" customFormat="1" x14ac:dyDescent="0.2">
      <c r="A2" s="163" t="s">
        <v>1</v>
      </c>
      <c r="B2" s="159" t="s">
        <v>47</v>
      </c>
      <c r="C2" s="159" t="s">
        <v>24</v>
      </c>
    </row>
    <row r="3" spans="1:3" s="156" customFormat="1" x14ac:dyDescent="0.2">
      <c r="A3" s="164"/>
    </row>
    <row r="4" spans="1:3" s="156" customFormat="1" x14ac:dyDescent="0.2">
      <c r="A4" s="172" t="s">
        <v>93</v>
      </c>
    </row>
    <row r="5" spans="1:3" s="179" customFormat="1" x14ac:dyDescent="0.2">
      <c r="A5" s="185"/>
    </row>
    <row r="6" spans="1:3" s="179" customFormat="1" x14ac:dyDescent="0.2">
      <c r="A6" s="185"/>
    </row>
    <row r="7" spans="1:3" s="179" customFormat="1" x14ac:dyDescent="0.2">
      <c r="A7" s="186"/>
    </row>
    <row r="8" spans="1:3" s="179" customFormat="1" x14ac:dyDescent="0.2">
      <c r="A8" s="186"/>
    </row>
    <row r="9" spans="1:3" s="179" customFormat="1" x14ac:dyDescent="0.2">
      <c r="A9" s="186"/>
    </row>
    <row r="10" spans="1:3" s="179" customFormat="1" x14ac:dyDescent="0.2">
      <c r="A10" s="186"/>
    </row>
    <row r="11" spans="1:3" s="179" customFormat="1" x14ac:dyDescent="0.2">
      <c r="A11" s="186"/>
    </row>
    <row r="12" spans="1:3" s="179" customFormat="1" x14ac:dyDescent="0.2">
      <c r="A12" s="185"/>
    </row>
    <row r="13" spans="1:3" s="156" customFormat="1" x14ac:dyDescent="0.2">
      <c r="A13" s="164"/>
    </row>
    <row r="14" spans="1:3" s="156" customFormat="1" x14ac:dyDescent="0.2">
      <c r="A14" s="164"/>
    </row>
    <row r="15" spans="1:3" s="156" customFormat="1" x14ac:dyDescent="0.2">
      <c r="A15" s="164"/>
    </row>
    <row r="16" spans="1:3" s="156" customFormat="1" x14ac:dyDescent="0.2">
      <c r="A16" s="164"/>
    </row>
    <row r="17" spans="1:4" s="156" customFormat="1" x14ac:dyDescent="0.2">
      <c r="A17" s="164"/>
    </row>
    <row r="18" spans="1:4" s="160" customFormat="1" ht="25.5" customHeight="1" x14ac:dyDescent="0.2">
      <c r="A18" s="171" t="s">
        <v>92</v>
      </c>
    </row>
    <row r="19" spans="1:4" s="177" customFormat="1" ht="12.75" customHeight="1" x14ac:dyDescent="0.2">
      <c r="A19" s="187"/>
      <c r="C19" s="188"/>
    </row>
    <row r="20" spans="1:4" s="179" customFormat="1" ht="12.75" customHeight="1" x14ac:dyDescent="0.2">
      <c r="A20" s="176"/>
      <c r="B20" s="177"/>
      <c r="C20" s="189"/>
    </row>
    <row r="21" spans="1:4" s="179" customFormat="1" ht="12.75" customHeight="1" x14ac:dyDescent="0.2">
      <c r="A21" s="176"/>
      <c r="B21" s="177"/>
      <c r="C21" s="178"/>
    </row>
    <row r="22" spans="1:4" s="177" customFormat="1" ht="12.75" customHeight="1" x14ac:dyDescent="0.2">
      <c r="A22" s="187"/>
      <c r="C22" s="188"/>
    </row>
    <row r="23" spans="1:4" s="179" customFormat="1" ht="12.75" customHeight="1" x14ac:dyDescent="0.2">
      <c r="A23" s="176"/>
      <c r="B23" s="177"/>
      <c r="C23" s="189"/>
    </row>
    <row r="24" spans="1:4" s="179" customFormat="1" ht="12.75" customHeight="1" x14ac:dyDescent="0.2">
      <c r="A24" s="176"/>
      <c r="B24" s="177"/>
      <c r="C24" s="178"/>
    </row>
    <row r="25" spans="1:4" s="179" customFormat="1" ht="12.75" customHeight="1" x14ac:dyDescent="0.2">
      <c r="A25" s="176"/>
      <c r="B25" s="177"/>
      <c r="C25" s="178"/>
    </row>
    <row r="26" spans="1:4" s="179" customFormat="1" ht="12.75" customHeight="1" x14ac:dyDescent="0.2">
      <c r="A26" s="176"/>
      <c r="B26" s="177"/>
      <c r="C26" s="178"/>
    </row>
    <row r="27" spans="1:4" s="179" customFormat="1" ht="12.75" customHeight="1" x14ac:dyDescent="0.2">
      <c r="A27" s="176"/>
      <c r="B27" s="177"/>
      <c r="C27" s="178"/>
      <c r="D27" s="180"/>
    </row>
    <row r="28" spans="1:4" s="179" customFormat="1" ht="12.75" customHeight="1" x14ac:dyDescent="0.2">
      <c r="A28" s="176"/>
      <c r="B28" s="177"/>
      <c r="C28" s="178"/>
      <c r="D28" s="180"/>
    </row>
    <row r="29" spans="1:4" s="156" customFormat="1" x14ac:dyDescent="0.2">
      <c r="A29" s="164"/>
    </row>
    <row r="30" spans="1:4" s="156" customFormat="1" x14ac:dyDescent="0.2">
      <c r="A30" s="164"/>
    </row>
    <row r="31" spans="1:4" s="156" customFormat="1" x14ac:dyDescent="0.2">
      <c r="A31" s="164"/>
    </row>
    <row r="32" spans="1:4" s="156" customFormat="1" x14ac:dyDescent="0.2">
      <c r="A32" s="173" t="s">
        <v>87</v>
      </c>
    </row>
    <row r="33" spans="1:3" s="179" customFormat="1" x14ac:dyDescent="0.2">
      <c r="A33" s="176"/>
      <c r="B33" s="177"/>
      <c r="C33" s="178"/>
    </row>
    <row r="34" spans="1:3" s="179" customFormat="1" x14ac:dyDescent="0.2">
      <c r="A34" s="176"/>
      <c r="B34" s="177"/>
      <c r="C34" s="189"/>
    </row>
    <row r="35" spans="1:3" s="156" customFormat="1" x14ac:dyDescent="0.2">
      <c r="A35" s="165"/>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2026-03-09T17:02:41Z</cp:lastPrinted>
  <dcterms:created xsi:type="dcterms:W3CDTF">1998-06-02T12:05:01Z</dcterms:created>
  <dcterms:modified xsi:type="dcterms:W3CDTF">2026-03-09T17:03:22Z</dcterms:modified>
</cp:coreProperties>
</file>